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4\Combined Mcaid Operatining Analysis\Sent to Webmaster\"/>
    </mc:Choice>
  </mc:AlternateContent>
  <xr:revisionPtr revIDLastSave="0" documentId="13_ncr:1_{0F6FD0E7-F779-489B-A715-8565C4F7E9EE}" xr6:coauthVersionLast="47" xr6:coauthVersionMax="47" xr10:uidLastSave="{00000000-0000-0000-0000-000000000000}"/>
  <bookViews>
    <workbookView xWindow="28692" yWindow="-108" windowWidth="24216" windowHeight="12996" tabRatio="737" activeTab="1" xr2:uid="{00000000-000D-0000-FFFF-FFFF00000000}"/>
  </bookViews>
  <sheets>
    <sheet name="All Plans YTD" sheetId="53" r:id="rId1"/>
    <sheet name="JUL-SEP 2023" sheetId="54" r:id="rId2"/>
    <sheet name="OCT-DEC 2023" sheetId="56" r:id="rId3"/>
    <sheet name="JAN-MAR 2024" sheetId="52" r:id="rId4"/>
    <sheet name="APR-JUN 2024" sheetId="44" r:id="rId5"/>
    <sheet name="OCT-DEC 2021" sheetId="5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3">#REF!</definedName>
    <definedName name="_hsm2" localSheetId="2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3">#REF!</definedName>
    <definedName name="_ppm1" localSheetId="2">#REF!</definedName>
    <definedName name="_ppm1">#REF!</definedName>
    <definedName name="_ppm2" localSheetId="0">#REF!</definedName>
    <definedName name="_ppm2" localSheetId="3">#REF!</definedName>
    <definedName name="_ppm2" localSheetId="2">#REF!</definedName>
    <definedName name="_ppm2">#REF!</definedName>
    <definedName name="_RES3" localSheetId="0">'[2]R and D'!#REF!</definedName>
    <definedName name="_RES3" localSheetId="3">'[2]R and D'!#REF!</definedName>
    <definedName name="_RES3" localSheetId="2">'[2]R and D'!#REF!</definedName>
    <definedName name="_RES3">'[2]R and D'!#REF!</definedName>
    <definedName name="_top4" localSheetId="0">#REF!</definedName>
    <definedName name="_top4" localSheetId="3">#REF!</definedName>
    <definedName name="_top4" localSheetId="2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3">#REF!</definedName>
    <definedName name="AA_FY14_CHILD" localSheetId="2">#REF!</definedName>
    <definedName name="AA_FY14_CHILD">#REF!</definedName>
    <definedName name="AA_FY15_CHILD" localSheetId="0">#REF!</definedName>
    <definedName name="AA_FY15_CHILD" localSheetId="3">#REF!</definedName>
    <definedName name="AA_FY15_CHILD" localSheetId="2">#REF!</definedName>
    <definedName name="AA_FY15_CHILD">#REF!</definedName>
    <definedName name="ABAD_FY14" localSheetId="0">#REF!</definedName>
    <definedName name="ABAD_FY14" localSheetId="3">#REF!</definedName>
    <definedName name="ABAD_FY14" localSheetId="2">#REF!</definedName>
    <definedName name="ABAD_FY14">#REF!</definedName>
    <definedName name="ABAD_FY15" localSheetId="0">#REF!</definedName>
    <definedName name="ABAD_FY15" localSheetId="3">#REF!</definedName>
    <definedName name="ABAD_FY15" localSheetId="2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3">#REF!</definedName>
    <definedName name="acis" localSheetId="2">#REF!</definedName>
    <definedName name="acis">#REF!</definedName>
    <definedName name="acis1" localSheetId="0">#REF!</definedName>
    <definedName name="acis1" localSheetId="3">#REF!</definedName>
    <definedName name="acis1" localSheetId="2">#REF!</definedName>
    <definedName name="acis1">#REF!</definedName>
    <definedName name="acis2" localSheetId="0">#REF!</definedName>
    <definedName name="acis2" localSheetId="3">#REF!</definedName>
    <definedName name="acis2" localSheetId="2">#REF!</definedName>
    <definedName name="acis2">#REF!</definedName>
    <definedName name="acis3" localSheetId="0">#REF!</definedName>
    <definedName name="acis3" localSheetId="3">#REF!</definedName>
    <definedName name="acis3" localSheetId="2">#REF!</definedName>
    <definedName name="acis3">#REF!</definedName>
    <definedName name="Actual_or_LE" localSheetId="0">'[6]Wk DDD &amp; Ex-Fact'!#REF!</definedName>
    <definedName name="Actual_or_LE" localSheetId="3">'[6]Wk DDD &amp; Ex-Fact'!#REF!</definedName>
    <definedName name="Actual_or_LE" localSheetId="2">'[6]Wk DDD &amp; Ex-Fact'!#REF!</definedName>
    <definedName name="Actual_or_LE">'[6]Wk DDD &amp; Ex-Fact'!#REF!</definedName>
    <definedName name="ActuarialTeam" localSheetId="0">#REF!</definedName>
    <definedName name="ActuarialTeam" localSheetId="3">#REF!</definedName>
    <definedName name="ActuarialTeam" localSheetId="2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3">#REF!</definedName>
    <definedName name="Admin_Perc_CWaiv" localSheetId="2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3">#REF!</definedName>
    <definedName name="Admin_Perc_EDCD" localSheetId="2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3">#REF!</definedName>
    <definedName name="ALL_MEMMO" localSheetId="2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3">#REF!</definedName>
    <definedName name="ALTC_FY14_ADULT" localSheetId="2">#REF!</definedName>
    <definedName name="ALTC_FY14_ADULT">#REF!</definedName>
    <definedName name="ALTC_FY14_CHILD" localSheetId="0">#REF!</definedName>
    <definedName name="ALTC_FY14_CHILD" localSheetId="3">#REF!</definedName>
    <definedName name="ALTC_FY14_CHILD" localSheetId="2">#REF!</definedName>
    <definedName name="ALTC_FY14_CHILD">#REF!</definedName>
    <definedName name="ALTC_FY15_ADULT" localSheetId="0">#REF!</definedName>
    <definedName name="ALTC_FY15_ADULT" localSheetId="3">#REF!</definedName>
    <definedName name="ALTC_FY15_ADULT" localSheetId="2">#REF!</definedName>
    <definedName name="ALTC_FY15_ADULT">#REF!</definedName>
    <definedName name="ALTC_FY15_CHILD" localSheetId="0">#REF!</definedName>
    <definedName name="ALTC_FY15_CHILD" localSheetId="3">#REF!</definedName>
    <definedName name="ALTC_FY15_CHILD" localSheetId="2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3">#REF!</definedName>
    <definedName name="AnemiaofCA_grate" localSheetId="2">#REF!</definedName>
    <definedName name="AnemiaofCA_grate">#REF!</definedName>
    <definedName name="annual" localSheetId="0">#REF!</definedName>
    <definedName name="annual" localSheetId="3">#REF!</definedName>
    <definedName name="annual" localSheetId="2">#REF!</definedName>
    <definedName name="annual">#REF!</definedName>
    <definedName name="Aranesp_PSR" localSheetId="0">#REF!</definedName>
    <definedName name="Aranesp_PSR" localSheetId="3">#REF!</definedName>
    <definedName name="Aranesp_PSR" localSheetId="2">#REF!</definedName>
    <definedName name="Aranesp_PSR">#REF!</definedName>
    <definedName name="area02" localSheetId="0">#REF!</definedName>
    <definedName name="area02" localSheetId="3">#REF!</definedName>
    <definedName name="area02" localSheetId="2">#REF!</definedName>
    <definedName name="area02">#REF!</definedName>
    <definedName name="area2" localSheetId="0">#REF!</definedName>
    <definedName name="area2" localSheetId="3">#REF!</definedName>
    <definedName name="area2" localSheetId="2">#REF!</definedName>
    <definedName name="area2">#REF!</definedName>
    <definedName name="area3" localSheetId="0">#REF!</definedName>
    <definedName name="area3" localSheetId="3">#REF!</definedName>
    <definedName name="area3" localSheetId="2">#REF!</definedName>
    <definedName name="area3">#REF!</definedName>
    <definedName name="areashwodc" localSheetId="0">#REF!</definedName>
    <definedName name="areashwodc" localSheetId="3">#REF!</definedName>
    <definedName name="areashwodc" localSheetId="2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3">#REF!</definedName>
    <definedName name="base" localSheetId="2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3">#REF!</definedName>
    <definedName name="BasedOn" localSheetId="2">#REF!</definedName>
    <definedName name="BasedOn">#REF!</definedName>
    <definedName name="BCOLS">#N/A</definedName>
    <definedName name="begin" localSheetId="0">'[12]File Creator'!#REF!</definedName>
    <definedName name="begin" localSheetId="3">'[12]File Creator'!#REF!</definedName>
    <definedName name="begin" localSheetId="2">'[12]File Creator'!#REF!</definedName>
    <definedName name="begin">'[12]File Creator'!#REF!</definedName>
    <definedName name="BHSA_MERGED_CLAIMS_1312_1507" localSheetId="0">#REF!</definedName>
    <definedName name="BHSA_MERGED_CLAIMS_1312_1507" localSheetId="3">#REF!</definedName>
    <definedName name="BHSA_MERGED_CLAIMS_1312_1507" localSheetId="2">#REF!</definedName>
    <definedName name="BHSA_MERGED_CLAIMS_1312_1507">#REF!</definedName>
    <definedName name="BillCodeDescriptions" localSheetId="0">#REF!</definedName>
    <definedName name="BillCodeDescriptions" localSheetId="3">#REF!</definedName>
    <definedName name="BillCodeDescriptions" localSheetId="2">#REF!</definedName>
    <definedName name="BillCodeDescriptions">#REF!</definedName>
    <definedName name="BillCodes" localSheetId="0">#REF!</definedName>
    <definedName name="BillCodes" localSheetId="3">#REF!</definedName>
    <definedName name="BillCodes" localSheetId="2">#REF!</definedName>
    <definedName name="BillCodes">#REF!</definedName>
    <definedName name="Billing_Codes" localSheetId="0">#REF!,#REF!,#REF!,#REF!,#REF!</definedName>
    <definedName name="Billing_Codes" localSheetId="3">#REF!,#REF!,#REF!,#REF!,#REF!</definedName>
    <definedName name="Billing_Codes" localSheetId="2">#REF!,#REF!,#REF!,#REF!,#REF!</definedName>
    <definedName name="Billing_Codes">#REF!,#REF!,#REF!,#REF!,#REF!</definedName>
    <definedName name="Bldis_HMO_Total" localSheetId="0">#REF!</definedName>
    <definedName name="Bldis_HMO_Total" localSheetId="3">#REF!</definedName>
    <definedName name="Bldis_HMO_Total" localSheetId="2">#REF!</definedName>
    <definedName name="Bldis_HMO_Total">#REF!</definedName>
    <definedName name="BTABLE">#N/A</definedName>
    <definedName name="CA_Attain" localSheetId="0">#REF!</definedName>
    <definedName name="CA_Attain" localSheetId="3">#REF!</definedName>
    <definedName name="CA_Attain" localSheetId="2">#REF!</definedName>
    <definedName name="CA_Attain">#REF!</definedName>
    <definedName name="CAGrp" localSheetId="0">#REF!</definedName>
    <definedName name="CAGrp" localSheetId="3">#REF!</definedName>
    <definedName name="CAGrp" localSheetId="2">#REF!</definedName>
    <definedName name="CAGrp">#REF!</definedName>
    <definedName name="CAGrpRent" localSheetId="0">#REF!</definedName>
    <definedName name="CAGrpRent" localSheetId="3">#REF!</definedName>
    <definedName name="CAGrpRent" localSheetId="2">#REF!</definedName>
    <definedName name="CAGrpRent">#REF!</definedName>
    <definedName name="CAInd" localSheetId="0">#REF!</definedName>
    <definedName name="CAInd" localSheetId="3">#REF!</definedName>
    <definedName name="CAInd" localSheetId="2">#REF!</definedName>
    <definedName name="CAInd">#REF!</definedName>
    <definedName name="CAInd2" localSheetId="0">#REF!</definedName>
    <definedName name="CAInd2" localSheetId="3">#REF!</definedName>
    <definedName name="CAInd2" localSheetId="2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3">#REF!</definedName>
    <definedName name="Calendar_Demand_LE" localSheetId="2">#REF!</definedName>
    <definedName name="Calendar_Demand_LE">#REF!</definedName>
    <definedName name="CalYear_to_SFY" localSheetId="0">#REF!</definedName>
    <definedName name="CalYear_to_SFY" localSheetId="3">#REF!</definedName>
    <definedName name="CalYear_to_SFY" localSheetId="2">#REF!</definedName>
    <definedName name="CalYear_to_SFY">#REF!</definedName>
    <definedName name="Carenet_Bldis_MM" localSheetId="0">#REF!</definedName>
    <definedName name="Carenet_Bldis_MM" localSheetId="3">#REF!</definedName>
    <definedName name="Carenet_Bldis_MM" localSheetId="2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3">#REF!</definedName>
    <definedName name="Carenet_MM" localSheetId="2">#REF!</definedName>
    <definedName name="Carenet_MM">#REF!</definedName>
    <definedName name="Carenet_Tanf_MM" localSheetId="0">#REF!</definedName>
    <definedName name="Carenet_Tanf_MM" localSheetId="3">#REF!</definedName>
    <definedName name="Carenet_Tanf_MM" localSheetId="2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3">#REF!</definedName>
    <definedName name="CCBOther" localSheetId="2">#REF!</definedName>
    <definedName name="CCBOther">#REF!</definedName>
    <definedName name="CD">0.0213</definedName>
    <definedName name="Chemo_Growth_Rate" localSheetId="0">#REF!</definedName>
    <definedName name="Chemo_Growth_Rate" localSheetId="3">#REF!</definedName>
    <definedName name="Chemo_Growth_Rate" localSheetId="2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3">#REF!</definedName>
    <definedName name="ClearNewDrugs1" localSheetId="2">#REF!</definedName>
    <definedName name="ClearNewDrugs1">#REF!</definedName>
    <definedName name="ClearNewDrugs2" localSheetId="0">#REF!</definedName>
    <definedName name="ClearNewDrugs2" localSheetId="3">#REF!</definedName>
    <definedName name="ClearNewDrugs2" localSheetId="2">#REF!</definedName>
    <definedName name="ClearNewDrugs2">#REF!</definedName>
    <definedName name="ClinicalTeam" localSheetId="0">#REF!</definedName>
    <definedName name="ClinicalTeam" localSheetId="3">#REF!</definedName>
    <definedName name="ClinicalTeam" localSheetId="2">#REF!</definedName>
    <definedName name="ClinicalTeam">#REF!</definedName>
    <definedName name="cn" localSheetId="0">#REF!</definedName>
    <definedName name="cn" localSheetId="3">#REF!</definedName>
    <definedName name="cn" localSheetId="2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3">#REF!</definedName>
    <definedName name="COGrp" localSheetId="2">#REF!</definedName>
    <definedName name="COGrp">#REF!</definedName>
    <definedName name="COInd" localSheetId="0">#REF!</definedName>
    <definedName name="COInd" localSheetId="3">#REF!</definedName>
    <definedName name="COInd" localSheetId="2">#REF!</definedName>
    <definedName name="COInd">#REF!</definedName>
    <definedName name="Com_no_LTSS_Child_HH2" localSheetId="0">'[13]All Adj Summary - Com Child'!#REF!</definedName>
    <definedName name="Com_no_LTSS_Child_HH2" localSheetId="3">'[13]All Adj Summary - Com Child'!#REF!</definedName>
    <definedName name="Com_no_LTSS_Child_HH2" localSheetId="2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3">#REF!</definedName>
    <definedName name="Com_no_LTSS_OP_ER2" localSheetId="2">#REF!</definedName>
    <definedName name="Com_no_LTSS_OP_ER2">#REF!</definedName>
    <definedName name="Com_no_LTSS_OP_OTH2" localSheetId="0">#REF!</definedName>
    <definedName name="Com_no_LTSS_OP_OTH2" localSheetId="3">#REF!</definedName>
    <definedName name="Com_no_LTSS_OP_OTH2" localSheetId="2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3">#REF!</definedName>
    <definedName name="CompetitorA_ASP" localSheetId="2">#REF!</definedName>
    <definedName name="CompetitorA_ASP">#REF!</definedName>
    <definedName name="CompetitorA_AWP" localSheetId="0">#REF!</definedName>
    <definedName name="CompetitorA_AWP" localSheetId="3">#REF!</definedName>
    <definedName name="CompetitorA_AWP" localSheetId="2">#REF!</definedName>
    <definedName name="CompetitorA_AWP">#REF!</definedName>
    <definedName name="CompleteList" localSheetId="0">#REF!</definedName>
    <definedName name="CompleteList" localSheetId="3">#REF!</definedName>
    <definedName name="CompleteList" localSheetId="2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3">#REF!</definedName>
    <definedName name="CRI_Growth_Rate" localSheetId="2">#REF!</definedName>
    <definedName name="CRI_Growth_Rate">#REF!</definedName>
    <definedName name="CRI_Mkt_Share1" localSheetId="0">#REF!</definedName>
    <definedName name="CRI_Mkt_Share1" localSheetId="3">#REF!</definedName>
    <definedName name="CRI_Mkt_Share1" localSheetId="2">#REF!</definedName>
    <definedName name="CRI_Mkt_Share1">#REF!</definedName>
    <definedName name="CRI_Mkt_Share2" localSheetId="0">#REF!</definedName>
    <definedName name="CRI_Mkt_Share2" localSheetId="3">#REF!</definedName>
    <definedName name="CRI_Mkt_Share2" localSheetId="2">#REF!</definedName>
    <definedName name="CRI_Mkt_Share2">#REF!</definedName>
    <definedName name="CRI_Mkt_Share3" localSheetId="0">#REF!</definedName>
    <definedName name="CRI_Mkt_Share3" localSheetId="3">#REF!</definedName>
    <definedName name="CRI_Mkt_Share3" localSheetId="2">#REF!</definedName>
    <definedName name="CRI_Mkt_Share3">#REF!</definedName>
    <definedName name="CRI_Mkt_Share4" localSheetId="0">#REF!</definedName>
    <definedName name="CRI_Mkt_Share4" localSheetId="3">#REF!</definedName>
    <definedName name="CRI_Mkt_Share4" localSheetId="2">#REF!</definedName>
    <definedName name="CRI_Mkt_Share4">#REF!</definedName>
    <definedName name="CRI_Mkt_Share5" localSheetId="0">#REF!</definedName>
    <definedName name="CRI_Mkt_Share5" localSheetId="3">#REF!</definedName>
    <definedName name="CRI_Mkt_Share5" localSheetId="2">#REF!</definedName>
    <definedName name="CRI_Mkt_Share5">#REF!</definedName>
    <definedName name="CRI_Mkt_Share6" localSheetId="0">#REF!</definedName>
    <definedName name="CRI_Mkt_Share6" localSheetId="3">#REF!</definedName>
    <definedName name="CRI_Mkt_Share6" localSheetId="2">#REF!</definedName>
    <definedName name="CRI_Mkt_Share6">#REF!</definedName>
    <definedName name="CRI_Mkt_Share7" localSheetId="0">#REF!</definedName>
    <definedName name="CRI_Mkt_Share7" localSheetId="3">#REF!</definedName>
    <definedName name="CRI_Mkt_Share7" localSheetId="2">#REF!</definedName>
    <definedName name="CRI_Mkt_Share7">#REF!</definedName>
    <definedName name="CRI_Mkt_Share8" localSheetId="0">#REF!</definedName>
    <definedName name="CRI_Mkt_Share8" localSheetId="3">#REF!</definedName>
    <definedName name="CRI_Mkt_Share8" localSheetId="2">#REF!</definedName>
    <definedName name="CRI_Mkt_Share8">#REF!</definedName>
    <definedName name="cs_alignment" localSheetId="0">#REF!</definedName>
    <definedName name="cs_alignment" localSheetId="3">#REF!</definedName>
    <definedName name="cs_alignment" localSheetId="2">#REF!</definedName>
    <definedName name="cs_alignment">#REF!</definedName>
    <definedName name="cs_terr" localSheetId="0">#REF!</definedName>
    <definedName name="cs_terr" localSheetId="3">#REF!</definedName>
    <definedName name="cs_terr" localSheetId="2">#REF!</definedName>
    <definedName name="cs_terr">#REF!</definedName>
    <definedName name="CTABLE">#N/A</definedName>
    <definedName name="CTGrp" localSheetId="0">#REF!</definedName>
    <definedName name="CTGrp" localSheetId="3">#REF!</definedName>
    <definedName name="CTGrp" localSheetId="2">#REF!</definedName>
    <definedName name="CTGrp">#REF!</definedName>
    <definedName name="CTInd" localSheetId="0">#REF!</definedName>
    <definedName name="CTInd" localSheetId="3">#REF!</definedName>
    <definedName name="CTInd" localSheetId="2">#REF!</definedName>
    <definedName name="CTInd">#REF!</definedName>
    <definedName name="Current" localSheetId="0">'[18]LE Sales COS Roy Variance'!#REF!</definedName>
    <definedName name="Current" localSheetId="3">'[18]LE Sales COS Roy Variance'!#REF!</definedName>
    <definedName name="Current" localSheetId="2">'[18]LE Sales COS Roy Variance'!#REF!</definedName>
    <definedName name="Current">'[18]LE Sales COS Roy Variance'!#REF!</definedName>
    <definedName name="Current_Quarter" localSheetId="0">#REF!</definedName>
    <definedName name="Current_Quarter" localSheetId="3">#REF!</definedName>
    <definedName name="Current_Quarter" localSheetId="2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3">'[13]All Adj Summary - DD'!#REF!</definedName>
    <definedName name="DDWaiv_HH2" localSheetId="2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3">#REF!</definedName>
    <definedName name="DDWaiv_OP_ER2" localSheetId="2">#REF!</definedName>
    <definedName name="DDWaiv_OP_ER2">#REF!</definedName>
    <definedName name="DDWaiv_OP_OTH2" localSheetId="0">#REF!</definedName>
    <definedName name="DDWaiv_OP_OTH2" localSheetId="3">#REF!</definedName>
    <definedName name="DDWaiv_OP_OTH2" localSheetId="2">#REF!</definedName>
    <definedName name="DDWaiv_OP_OTH2">#REF!</definedName>
    <definedName name="Demand_for_Adobe" localSheetId="0">#REF!</definedName>
    <definedName name="Demand_for_Adobe" localSheetId="3">#REF!</definedName>
    <definedName name="Demand_for_Adobe" localSheetId="2">#REF!</definedName>
    <definedName name="Demand_for_Adobe">#REF!</definedName>
    <definedName name="Demand_for_File" localSheetId="0">#REF!</definedName>
    <definedName name="Demand_for_File" localSheetId="3">#REF!</definedName>
    <definedName name="Demand_for_File" localSheetId="2">#REF!</definedName>
    <definedName name="Demand_for_File">#REF!</definedName>
    <definedName name="DIAL_COMPshare1" localSheetId="0">#REF!</definedName>
    <definedName name="DIAL_COMPshare1" localSheetId="3">#REF!</definedName>
    <definedName name="DIAL_COMPshare1" localSheetId="2">#REF!</definedName>
    <definedName name="DIAL_COMPshare1">#REF!</definedName>
    <definedName name="DIAL_COMPshare2" localSheetId="0">#REF!</definedName>
    <definedName name="DIAL_COMPshare2" localSheetId="3">#REF!</definedName>
    <definedName name="DIAL_COMPshare2" localSheetId="2">#REF!</definedName>
    <definedName name="DIAL_COMPshare2">#REF!</definedName>
    <definedName name="DIAL_COMPshare3" localSheetId="0">#REF!</definedName>
    <definedName name="DIAL_COMPshare3" localSheetId="3">#REF!</definedName>
    <definedName name="DIAL_COMPshare3" localSheetId="2">#REF!</definedName>
    <definedName name="DIAL_COMPshare3">#REF!</definedName>
    <definedName name="DIAL_COMPshare4" localSheetId="0">#REF!</definedName>
    <definedName name="DIAL_COMPshare4" localSheetId="3">#REF!</definedName>
    <definedName name="DIAL_COMPshare4" localSheetId="2">#REF!</definedName>
    <definedName name="DIAL_COMPshare4">#REF!</definedName>
    <definedName name="DIAL_COMPshare5" localSheetId="0">#REF!</definedName>
    <definedName name="DIAL_COMPshare5" localSheetId="3">#REF!</definedName>
    <definedName name="DIAL_COMPshare5" localSheetId="2">#REF!</definedName>
    <definedName name="DIAL_COMPshare5">#REF!</definedName>
    <definedName name="DIAL_COMPshare6" localSheetId="0">#REF!</definedName>
    <definedName name="DIAL_COMPshare6" localSheetId="3">#REF!</definedName>
    <definedName name="DIAL_COMPshare6" localSheetId="2">#REF!</definedName>
    <definedName name="DIAL_COMPshare6">#REF!</definedName>
    <definedName name="DIAL_COMPshare7" localSheetId="0">#REF!</definedName>
    <definedName name="DIAL_COMPshare7" localSheetId="3">#REF!</definedName>
    <definedName name="DIAL_COMPshare7" localSheetId="2">#REF!</definedName>
    <definedName name="DIAL_COMPshare7">#REF!</definedName>
    <definedName name="Dialsyis_Mkt_Share8" localSheetId="0">#REF!</definedName>
    <definedName name="Dialsyis_Mkt_Share8" localSheetId="3">#REF!</definedName>
    <definedName name="Dialsyis_Mkt_Share8" localSheetId="2">#REF!</definedName>
    <definedName name="Dialsyis_Mkt_Share8">#REF!</definedName>
    <definedName name="Dialysis_COMPshare8" localSheetId="0">#REF!</definedName>
    <definedName name="Dialysis_COMPshare8" localSheetId="3">#REF!</definedName>
    <definedName name="Dialysis_COMPshare8" localSheetId="2">#REF!</definedName>
    <definedName name="Dialysis_COMPshare8">#REF!</definedName>
    <definedName name="Dialysis_Growth_Rate" localSheetId="0">#REF!</definedName>
    <definedName name="Dialysis_Growth_Rate" localSheetId="3">#REF!</definedName>
    <definedName name="Dialysis_Growth_Rate" localSheetId="2">#REF!</definedName>
    <definedName name="Dialysis_Growth_Rate">#REF!</definedName>
    <definedName name="Dialysis_Mkt_Share1" localSheetId="0">#REF!</definedName>
    <definedName name="Dialysis_Mkt_Share1" localSheetId="3">#REF!</definedName>
    <definedName name="Dialysis_Mkt_Share1" localSheetId="2">#REF!</definedName>
    <definedName name="Dialysis_Mkt_Share1">#REF!</definedName>
    <definedName name="Dialysis_Mkt_Share2" localSheetId="0">#REF!</definedName>
    <definedName name="Dialysis_Mkt_Share2" localSheetId="3">#REF!</definedName>
    <definedName name="Dialysis_Mkt_Share2" localSheetId="2">#REF!</definedName>
    <definedName name="Dialysis_Mkt_Share2">#REF!</definedName>
    <definedName name="Dialysis_Mkt_Share3" localSheetId="0">#REF!</definedName>
    <definedName name="Dialysis_Mkt_Share3" localSheetId="3">#REF!</definedName>
    <definedName name="Dialysis_Mkt_Share3" localSheetId="2">#REF!</definedName>
    <definedName name="Dialysis_Mkt_Share3">#REF!</definedName>
    <definedName name="Dialysis_Mkt_Share4" localSheetId="0">#REF!</definedName>
    <definedName name="Dialysis_Mkt_Share4" localSheetId="3">#REF!</definedName>
    <definedName name="Dialysis_Mkt_Share4" localSheetId="2">#REF!</definedName>
    <definedName name="Dialysis_Mkt_Share4">#REF!</definedName>
    <definedName name="Dialysis_Mkt_Share5" localSheetId="0">#REF!</definedName>
    <definedName name="Dialysis_Mkt_Share5" localSheetId="3">#REF!</definedName>
    <definedName name="Dialysis_Mkt_Share5" localSheetId="2">#REF!</definedName>
    <definedName name="Dialysis_Mkt_Share5">#REF!</definedName>
    <definedName name="Dialysis_Mkt_Share6" localSheetId="0">#REF!</definedName>
    <definedName name="Dialysis_Mkt_Share6" localSheetId="3">#REF!</definedName>
    <definedName name="Dialysis_Mkt_Share6" localSheetId="2">#REF!</definedName>
    <definedName name="Dialysis_Mkt_Share6">#REF!</definedName>
    <definedName name="Dialysis_Mkt_Share7" localSheetId="0">#REF!</definedName>
    <definedName name="Dialysis_Mkt_Share7" localSheetId="3">#REF!</definedName>
    <definedName name="Dialysis_Mkt_Share7" localSheetId="2">#REF!</definedName>
    <definedName name="Dialysis_Mkt_Share7">#REF!</definedName>
    <definedName name="Dialysis_Mkt_Share8" localSheetId="0">#REF!</definedName>
    <definedName name="Dialysis_Mkt_Share8" localSheetId="3">#REF!</definedName>
    <definedName name="Dialysis_Mkt_Share8" localSheetId="2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3">#REF!</definedName>
    <definedName name="DME_Com_no_LTSS" localSheetId="2">#REF!</definedName>
    <definedName name="DME_Com_no_LTSS">#REF!</definedName>
    <definedName name="DME_CWaiv">'[19]DME Fee Adjust'!$D$16</definedName>
    <definedName name="DME_DDWaiv" localSheetId="0">#REF!</definedName>
    <definedName name="DME_DDWaiv" localSheetId="3">#REF!</definedName>
    <definedName name="DME_DDWaiv" localSheetId="2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3">#REF!</definedName>
    <definedName name="DrugCount" localSheetId="2">#REF!</definedName>
    <definedName name="DrugCount">#REF!</definedName>
    <definedName name="drugs" localSheetId="0">#REF!</definedName>
    <definedName name="drugs" localSheetId="3">#REF!</definedName>
    <definedName name="drugs" localSheetId="2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3">#REF!</definedName>
    <definedName name="elig" localSheetId="2">#REF!</definedName>
    <definedName name="elig">#REF!</definedName>
    <definedName name="ELIG_MM_SFY08_CY10Q3" localSheetId="0">#REF!</definedName>
    <definedName name="ELIG_MM_SFY08_CY10Q3" localSheetId="3">#REF!</definedName>
    <definedName name="ELIG_MM_SFY08_CY10Q3" localSheetId="2">#REF!</definedName>
    <definedName name="ELIG_MM_SFY08_CY10Q3">#REF!</definedName>
    <definedName name="ENC_NONRX_SFY08_CY10Q3" localSheetId="0">#REF!</definedName>
    <definedName name="ENC_NONRX_SFY08_CY10Q3" localSheetId="3">#REF!</definedName>
    <definedName name="ENC_NONRX_SFY08_CY10Q3" localSheetId="2">#REF!</definedName>
    <definedName name="ENC_NONRX_SFY08_CY10Q3">#REF!</definedName>
    <definedName name="ENC_RX_SFY08_CY10Q3" localSheetId="0">#REF!</definedName>
    <definedName name="ENC_RX_SFY08_CY10Q3" localSheetId="3">#REF!</definedName>
    <definedName name="ENC_RX_SFY08_CY10Q3" localSheetId="2">#REF!</definedName>
    <definedName name="ENC_RX_SFY08_CY10Q3">#REF!</definedName>
    <definedName name="end" localSheetId="0">'[12]File Creator'!#REF!</definedName>
    <definedName name="end" localSheetId="3">'[12]File Creator'!#REF!</definedName>
    <definedName name="end" localSheetId="2">'[12]File Creator'!#REF!</definedName>
    <definedName name="end">'[12]File Creator'!#REF!</definedName>
    <definedName name="Epogen_ASP" localSheetId="0">#REF!</definedName>
    <definedName name="Epogen_ASP" localSheetId="3">#REF!</definedName>
    <definedName name="Epogen_ASP" localSheetId="2">#REF!</definedName>
    <definedName name="Epogen_ASP">#REF!</definedName>
    <definedName name="Epogen_AWP" localSheetId="0">#REF!</definedName>
    <definedName name="Epogen_AWP" localSheetId="3">#REF!</definedName>
    <definedName name="Epogen_AWP" localSheetId="2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3">'[21]History (PHB)'!#REF!</definedName>
    <definedName name="ETABLE" localSheetId="2">'[21]History (PHB)'!#REF!</definedName>
    <definedName name="ETABLE">'[21]History (PHB)'!#REF!</definedName>
    <definedName name="ExFactory" localSheetId="0">#REF!</definedName>
    <definedName name="ExFactory" localSheetId="3">#REF!</definedName>
    <definedName name="ExFactory" localSheetId="2">#REF!</definedName>
    <definedName name="ExFactory">#REF!</definedName>
    <definedName name="FAMIS_FY14_CHILD" localSheetId="0">#REF!</definedName>
    <definedName name="FAMIS_FY14_CHILD" localSheetId="3">#REF!</definedName>
    <definedName name="FAMIS_FY14_CHILD" localSheetId="2">#REF!</definedName>
    <definedName name="FAMIS_FY14_CHILD">#REF!</definedName>
    <definedName name="FAMIS_FY15_CHILD" localSheetId="0">#REF!</definedName>
    <definedName name="FAMIS_FY15_CHILD" localSheetId="3">#REF!</definedName>
    <definedName name="FAMIS_FY15_CHILD" localSheetId="2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3">#REF!</definedName>
    <definedName name="FC_FY14_CHILD" localSheetId="2">#REF!</definedName>
    <definedName name="FC_FY14_CHILD">#REF!</definedName>
    <definedName name="FC_FY15_CHILD" localSheetId="0">#REF!</definedName>
    <definedName name="FC_FY15_CHILD" localSheetId="3">#REF!</definedName>
    <definedName name="FC_FY15_CHILD" localSheetId="2">#REF!</definedName>
    <definedName name="FC_FY15_CHILD">#REF!</definedName>
    <definedName name="FFS_AA_FY14_CHILD" localSheetId="0">#REF!</definedName>
    <definedName name="FFS_AA_FY14_CHILD" localSheetId="3">#REF!</definedName>
    <definedName name="FFS_AA_FY14_CHILD" localSheetId="2">#REF!</definedName>
    <definedName name="FFS_AA_FY14_CHILD">#REF!</definedName>
    <definedName name="FFS_AA_FY15_CHILD" localSheetId="0">#REF!</definedName>
    <definedName name="FFS_AA_FY15_CHILD" localSheetId="3">#REF!</definedName>
    <definedName name="FFS_AA_FY15_CHILD" localSheetId="2">#REF!</definedName>
    <definedName name="FFS_AA_FY15_CHILD">#REF!</definedName>
    <definedName name="FFS_FC_FY14_CHILD" localSheetId="0">#REF!</definedName>
    <definedName name="FFS_FC_FY14_CHILD" localSheetId="3">#REF!</definedName>
    <definedName name="FFS_FC_FY14_CHILD" localSheetId="2">#REF!</definedName>
    <definedName name="FFS_FC_FY14_CHILD">#REF!</definedName>
    <definedName name="FFS_FC_FY15_CHILD" localSheetId="0">#REF!</definedName>
    <definedName name="FFS_FC_FY15_CHILD" localSheetId="3">#REF!</definedName>
    <definedName name="FFS_FC_FY15_CHILD" localSheetId="2">#REF!</definedName>
    <definedName name="FFS_FC_FY15_CHILD">#REF!</definedName>
    <definedName name="FFS_HAP_FY14_ADULT" localSheetId="0">#REF!</definedName>
    <definedName name="FFS_HAP_FY14_ADULT" localSheetId="3">#REF!</definedName>
    <definedName name="FFS_HAP_FY14_ADULT" localSheetId="2">#REF!</definedName>
    <definedName name="FFS_HAP_FY14_ADULT">#REF!</definedName>
    <definedName name="FFS_HAP_FY14_CHILD" localSheetId="0">#REF!</definedName>
    <definedName name="FFS_HAP_FY14_CHILD" localSheetId="3">#REF!</definedName>
    <definedName name="FFS_HAP_FY14_CHILD" localSheetId="2">#REF!</definedName>
    <definedName name="FFS_HAP_FY14_CHILD">#REF!</definedName>
    <definedName name="FFS_HAP_FY15_ADULT" localSheetId="0">#REF!</definedName>
    <definedName name="FFS_HAP_FY15_ADULT" localSheetId="3">#REF!</definedName>
    <definedName name="FFS_HAP_FY15_ADULT" localSheetId="2">#REF!</definedName>
    <definedName name="FFS_HAP_FY15_ADULT">#REF!</definedName>
    <definedName name="FFS_HAP_FY15_CHILD" localSheetId="0">#REF!</definedName>
    <definedName name="FFS_HAP_FY15_CHILD" localSheetId="3">#REF!</definedName>
    <definedName name="FFS_HAP_FY15_CHILD" localSheetId="2">#REF!</definedName>
    <definedName name="FFS_HAP_FY15_CHILD">#REF!</definedName>
    <definedName name="FFS_NONRX_SFY08_CY10Q3" localSheetId="0">#REF!</definedName>
    <definedName name="FFS_NONRX_SFY08_CY10Q3" localSheetId="3">#REF!</definedName>
    <definedName name="FFS_NONRX_SFY08_CY10Q3" localSheetId="2">#REF!</definedName>
    <definedName name="FFS_NONRX_SFY08_CY10Q3">#REF!</definedName>
    <definedName name="FFS_RX_SFY08_CY10Q3" localSheetId="0">#REF!</definedName>
    <definedName name="FFS_RX_SFY08_CY10Q3" localSheetId="3">#REF!</definedName>
    <definedName name="FFS_RX_SFY08_CY10Q3" localSheetId="2">#REF!</definedName>
    <definedName name="FFS_RX_SFY08_CY10Q3">#REF!</definedName>
    <definedName name="Field_1" localSheetId="0">#REF!</definedName>
    <definedName name="Field_1" localSheetId="3">#REF!</definedName>
    <definedName name="Field_1" localSheetId="2">#REF!</definedName>
    <definedName name="Field_1">#REF!</definedName>
    <definedName name="Field_2" localSheetId="0">#REF!</definedName>
    <definedName name="Field_2" localSheetId="3">#REF!</definedName>
    <definedName name="Field_2" localSheetId="2">#REF!</definedName>
    <definedName name="Field_2">#REF!</definedName>
    <definedName name="Field_3" localSheetId="0">#REF!</definedName>
    <definedName name="Field_3" localSheetId="3">#REF!</definedName>
    <definedName name="Field_3" localSheetId="2">#REF!</definedName>
    <definedName name="Field_3">#REF!</definedName>
    <definedName name="Field_4" localSheetId="0">#REF!</definedName>
    <definedName name="Field_4" localSheetId="3">#REF!</definedName>
    <definedName name="Field_4" localSheetId="2">#REF!</definedName>
    <definedName name="Field_4">#REF!</definedName>
    <definedName name="fin">'[1]Calc Img rolling 3qtrs '!$A$6:$T$47</definedName>
    <definedName name="final" localSheetId="0">#REF!</definedName>
    <definedName name="final" localSheetId="3">#REF!</definedName>
    <definedName name="final" localSheetId="2">#REF!</definedName>
    <definedName name="final">#REF!</definedName>
    <definedName name="Final_COS_Crosswalk" localSheetId="0">#REF!</definedName>
    <definedName name="Final_COS_Crosswalk" localSheetId="3">#REF!</definedName>
    <definedName name="Final_COS_Crosswalk" localSheetId="2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3">#REF!</definedName>
    <definedName name="Fluct._Anal.__Sales_COGS_Royalties_Corp._Rev._Other_actual_vs._L.E." localSheetId="2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3">#REF!</definedName>
    <definedName name="Format" localSheetId="2">#REF!</definedName>
    <definedName name="Format">#REF!</definedName>
    <definedName name="FormatUpdate" localSheetId="0">#REF!</definedName>
    <definedName name="FormatUpdate" localSheetId="3">#REF!</definedName>
    <definedName name="FormatUpdate" localSheetId="2">#REF!</definedName>
    <definedName name="FormatUpdate">#REF!</definedName>
    <definedName name="FTABLE">#N/A</definedName>
    <definedName name="GAGrp" localSheetId="0">#REF!</definedName>
    <definedName name="GAGrp" localSheetId="3">#REF!</definedName>
    <definedName name="GAGrp" localSheetId="2">#REF!</definedName>
    <definedName name="GAGrp">#REF!</definedName>
    <definedName name="GAInd" localSheetId="0">#REF!</definedName>
    <definedName name="GAInd" localSheetId="3">#REF!</definedName>
    <definedName name="GAInd" localSheetId="2">#REF!</definedName>
    <definedName name="GAInd">#REF!</definedName>
    <definedName name="gem" localSheetId="0">#REF!</definedName>
    <definedName name="gem" localSheetId="3">#REF!</definedName>
    <definedName name="gem" localSheetId="2">#REF!</definedName>
    <definedName name="gem">#REF!</definedName>
    <definedName name="geminc" localSheetId="0">#REF!</definedName>
    <definedName name="geminc" localSheetId="3">#REF!</definedName>
    <definedName name="geminc" localSheetId="2">#REF!</definedName>
    <definedName name="geminc">#REF!</definedName>
    <definedName name="gemrank" localSheetId="0">#REF!</definedName>
    <definedName name="gemrank" localSheetId="3">#REF!</definedName>
    <definedName name="gemrank" localSheetId="2">#REF!</definedName>
    <definedName name="gemrank">#REF!</definedName>
    <definedName name="gemter" localSheetId="0">#REF!</definedName>
    <definedName name="gemter" localSheetId="3">#REF!</definedName>
    <definedName name="gemter" localSheetId="2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3">#REF!</definedName>
    <definedName name="HCS_Neulasta_Att" localSheetId="2">#REF!</definedName>
    <definedName name="HCS_Neulasta_Att">#REF!</definedName>
    <definedName name="HCS_Neulasta_Attt" localSheetId="0">#REF!</definedName>
    <definedName name="HCS_Neulasta_Attt" localSheetId="3">#REF!</definedName>
    <definedName name="HCS_Neulasta_Attt" localSheetId="2">#REF!</definedName>
    <definedName name="HCS_Neulasta_Attt">#REF!</definedName>
    <definedName name="high" localSheetId="0">#REF!</definedName>
    <definedName name="high" localSheetId="3">#REF!</definedName>
    <definedName name="high" localSheetId="2">#REF!</definedName>
    <definedName name="high">#REF!</definedName>
    <definedName name="Hlink" localSheetId="0">#REF!</definedName>
    <definedName name="Hlink" localSheetId="3">#REF!</definedName>
    <definedName name="Hlink" localSheetId="2">#REF!</definedName>
    <definedName name="Hlink">#REF!</definedName>
    <definedName name="HSF" localSheetId="0">#REF!</definedName>
    <definedName name="HSF" localSheetId="3">#REF!</definedName>
    <definedName name="HSF" localSheetId="2">#REF!</definedName>
    <definedName name="HSF">#REF!</definedName>
    <definedName name="HSF_Summary" localSheetId="0">#REF!</definedName>
    <definedName name="HSF_Summary" localSheetId="3">#REF!</definedName>
    <definedName name="HSF_Summary" localSheetId="2">#REF!</definedName>
    <definedName name="HSF_Summary">#REF!</definedName>
    <definedName name="hsfincentive" localSheetId="0">#REF!</definedName>
    <definedName name="hsfincentive" localSheetId="3">#REF!</definedName>
    <definedName name="hsfincentive" localSheetId="2">#REF!</definedName>
    <definedName name="hsfincentive">#REF!</definedName>
    <definedName name="hsfterr" localSheetId="0">#REF!</definedName>
    <definedName name="hsfterr" localSheetId="3">#REF!</definedName>
    <definedName name="hsfterr" localSheetId="2">#REF!</definedName>
    <definedName name="hsfterr">#REF!</definedName>
    <definedName name="hsm" localSheetId="0">#REF!</definedName>
    <definedName name="hsm" localSheetId="3">#REF!</definedName>
    <definedName name="hsm" localSheetId="2">#REF!</definedName>
    <definedName name="hsm">#REF!</definedName>
    <definedName name="HSM_aranesp_Attain" localSheetId="0">#REF!</definedName>
    <definedName name="HSM_aranesp_Attain" localSheetId="3">#REF!</definedName>
    <definedName name="HSM_aranesp_Attain" localSheetId="2">#REF!</definedName>
    <definedName name="HSM_aranesp_Attain">#REF!</definedName>
    <definedName name="HSM_neul_attain" localSheetId="0">#REF!</definedName>
    <definedName name="HSM_neul_attain" localSheetId="3">#REF!</definedName>
    <definedName name="HSM_neul_attain" localSheetId="2">#REF!</definedName>
    <definedName name="HSM_neul_attain">#REF!</definedName>
    <definedName name="HSM_Neulasta_Attain" localSheetId="0">#REF!</definedName>
    <definedName name="HSM_Neulasta_Attain" localSheetId="3">#REF!</definedName>
    <definedName name="HSM_Neulasta_Attain" localSheetId="2">#REF!</definedName>
    <definedName name="HSM_Neulasta_Attain">#REF!</definedName>
    <definedName name="HSM_NNFran_Attain" localSheetId="0">#REF!</definedName>
    <definedName name="HSM_NNFran_Attain" localSheetId="3">#REF!</definedName>
    <definedName name="HSM_NNFran_Attain" localSheetId="2">#REF!</definedName>
    <definedName name="HSM_NNFran_Attain">#REF!</definedName>
    <definedName name="id" localSheetId="0">#REF!</definedName>
    <definedName name="id" localSheetId="3">#REF!</definedName>
    <definedName name="id" localSheetId="2">#REF!</definedName>
    <definedName name="id">#REF!</definedName>
    <definedName name="incentive" localSheetId="0">#REF!</definedName>
    <definedName name="incentive" localSheetId="3">#REF!</definedName>
    <definedName name="incentive" localSheetId="2">#REF!</definedName>
    <definedName name="incentive">#REF!</definedName>
    <definedName name="incremental" localSheetId="0">#REF!</definedName>
    <definedName name="incremental" localSheetId="3">#REF!</definedName>
    <definedName name="incremental" localSheetId="2">#REF!</definedName>
    <definedName name="incremental">#REF!</definedName>
    <definedName name="Ind" localSheetId="0">#REF!</definedName>
    <definedName name="Ind" localSheetId="3">#REF!</definedName>
    <definedName name="Ind" localSheetId="2">#REF!</definedName>
    <definedName name="Ind">#REF!</definedName>
    <definedName name="InformaticsTeam" localSheetId="0">#REF!</definedName>
    <definedName name="InformaticsTeam" localSheetId="3">#REF!</definedName>
    <definedName name="InformaticsTeam" localSheetId="2">#REF!</definedName>
    <definedName name="InformaticsTeam">#REF!</definedName>
    <definedName name="INGrp" localSheetId="0">#REF!</definedName>
    <definedName name="INGrp" localSheetId="3">#REF!</definedName>
    <definedName name="INGrp" localSheetId="2">#REF!</definedName>
    <definedName name="INGrp">#REF!</definedName>
    <definedName name="INInd" localSheetId="0">#REF!</definedName>
    <definedName name="INInd" localSheetId="3">#REF!</definedName>
    <definedName name="INInd" localSheetId="2">#REF!</definedName>
    <definedName name="INInd">#REF!</definedName>
    <definedName name="Inst_COS_Crosswalk" localSheetId="0">#REF!</definedName>
    <definedName name="Inst_COS_Crosswalk" localSheetId="3">#REF!</definedName>
    <definedName name="Inst_COS_Crosswalk" localSheetId="2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3">#REF!</definedName>
    <definedName name="J3490_Dextrose" localSheetId="2">#REF!</definedName>
    <definedName name="J3490_Dextrose">#REF!</definedName>
    <definedName name="July" localSheetId="0">#REF!</definedName>
    <definedName name="July" localSheetId="3">#REF!</definedName>
    <definedName name="July" localSheetId="2">#REF!</definedName>
    <definedName name="July">#REF!</definedName>
    <definedName name="Key2_MM_Crosswalk" localSheetId="0">#REF!</definedName>
    <definedName name="Key2_MM_Crosswalk" localSheetId="3">#REF!</definedName>
    <definedName name="Key2_MM_Crosswalk" localSheetId="2">#REF!</definedName>
    <definedName name="Key2_MM_Crosswalk">#REF!</definedName>
    <definedName name="Key3_MM_Crosswalk" localSheetId="0">#REF!</definedName>
    <definedName name="Key3_MM_Crosswalk" localSheetId="3">#REF!</definedName>
    <definedName name="Key3_MM_Crosswalk" localSheetId="2">#REF!</definedName>
    <definedName name="Key3_MM_Crosswalk">#REF!</definedName>
    <definedName name="Key4_MM_Crosswalk" localSheetId="0">#REF!</definedName>
    <definedName name="Key4_MM_Crosswalk" localSheetId="3">#REF!</definedName>
    <definedName name="Key4_MM_Crosswalk" localSheetId="2">#REF!</definedName>
    <definedName name="Key4_MM_Crosswalk">#REF!</definedName>
    <definedName name="KYGrp" localSheetId="0">#REF!</definedName>
    <definedName name="KYGrp" localSheetId="3">#REF!</definedName>
    <definedName name="KYGrp" localSheetId="2">#REF!</definedName>
    <definedName name="KYGrp">#REF!</definedName>
    <definedName name="KYInd" localSheetId="0">#REF!</definedName>
    <definedName name="KYInd" localSheetId="3">#REF!</definedName>
    <definedName name="KYInd" localSheetId="2">#REF!</definedName>
    <definedName name="KYInd">#REF!</definedName>
    <definedName name="label" localSheetId="0">#REF!</definedName>
    <definedName name="label" localSheetId="3">#REF!</definedName>
    <definedName name="label" localSheetId="2">#REF!</definedName>
    <definedName name="label">#REF!</definedName>
    <definedName name="LE" localSheetId="0">#REF!</definedName>
    <definedName name="LE" localSheetId="3">#REF!</definedName>
    <definedName name="LE" localSheetId="2">#REF!</definedName>
    <definedName name="LE">#REF!</definedName>
    <definedName name="LIFC_FY14_Adult" localSheetId="0">#REF!</definedName>
    <definedName name="LIFC_FY14_Adult" localSheetId="3">#REF!</definedName>
    <definedName name="LIFC_FY14_Adult" localSheetId="2">#REF!</definedName>
    <definedName name="LIFC_FY14_Adult">#REF!</definedName>
    <definedName name="LIFC_FY14_Child" localSheetId="0">#REF!</definedName>
    <definedName name="LIFC_FY14_Child" localSheetId="3">#REF!</definedName>
    <definedName name="LIFC_FY14_Child" localSheetId="2">#REF!</definedName>
    <definedName name="LIFC_FY14_Child">#REF!</definedName>
    <definedName name="LIFC_FY15_Adult" localSheetId="0">#REF!</definedName>
    <definedName name="LIFC_FY15_Adult" localSheetId="3">#REF!</definedName>
    <definedName name="LIFC_FY15_Adult" localSheetId="2">#REF!</definedName>
    <definedName name="LIFC_FY15_Adult">#REF!</definedName>
    <definedName name="LIFC_FY15_Child" localSheetId="0">#REF!</definedName>
    <definedName name="LIFC_FY15_Child" localSheetId="3">#REF!</definedName>
    <definedName name="LIFC_FY15_Child" localSheetId="2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3">#REF!</definedName>
    <definedName name="List" localSheetId="2">#REF!</definedName>
    <definedName name="List">#REF!</definedName>
    <definedName name="list02" localSheetId="0">#REF!</definedName>
    <definedName name="list02" localSheetId="3">#REF!</definedName>
    <definedName name="list02" localSheetId="2">#REF!</definedName>
    <definedName name="list02">#REF!</definedName>
    <definedName name="list3" localSheetId="0">#REF!</definedName>
    <definedName name="list3" localSheetId="3">#REF!</definedName>
    <definedName name="list3" localSheetId="2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3">#REF!</definedName>
    <definedName name="listshwodc" localSheetId="2">#REF!</definedName>
    <definedName name="listshwodc">#REF!</definedName>
    <definedName name="login_id" localSheetId="0">#REF!</definedName>
    <definedName name="login_id" localSheetId="3">#REF!</definedName>
    <definedName name="login_id" localSheetId="2">#REF!</definedName>
    <definedName name="login_id">#REF!</definedName>
    <definedName name="LU_Mth">'[24]NC MAC'!$AE$4:$AF$15</definedName>
    <definedName name="m" localSheetId="0">#REF!</definedName>
    <definedName name="m" localSheetId="3">#REF!</definedName>
    <definedName name="m" localSheetId="2">#REF!</definedName>
    <definedName name="m">#REF!</definedName>
    <definedName name="MARKET_SHARE_Contract_Chart" localSheetId="0">#REF!</definedName>
    <definedName name="MARKET_SHARE_Contract_Chart" localSheetId="3">#REF!</definedName>
    <definedName name="MARKET_SHARE_Contract_Chart" localSheetId="2">#REF!</definedName>
    <definedName name="MARKET_SHARE_Contract_Chart">#REF!</definedName>
    <definedName name="MARKET_SHARE_Expand_Chart" localSheetId="0">#REF!</definedName>
    <definedName name="MARKET_SHARE_Expand_Chart" localSheetId="3">#REF!</definedName>
    <definedName name="MARKET_SHARE_Expand_Chart" localSheetId="2">#REF!</definedName>
    <definedName name="MARKET_SHARE_Expand_Chart">#REF!</definedName>
    <definedName name="mco" localSheetId="0">#REF!</definedName>
    <definedName name="mco" localSheetId="3">#REF!</definedName>
    <definedName name="mco" localSheetId="2">#REF!</definedName>
    <definedName name="mco">#REF!</definedName>
    <definedName name="mcorank" localSheetId="0">#REF!</definedName>
    <definedName name="mcorank" localSheetId="3">#REF!</definedName>
    <definedName name="mcorank" localSheetId="2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3">#REF!</definedName>
    <definedName name="medispan_output" localSheetId="2">#REF!</definedName>
    <definedName name="medispan_output">#REF!</definedName>
    <definedName name="MEGrp" localSheetId="0">#REF!</definedName>
    <definedName name="MEGrp" localSheetId="3">#REF!</definedName>
    <definedName name="MEGrp" localSheetId="2">#REF!</definedName>
    <definedName name="MEGrp">#REF!</definedName>
    <definedName name="MEInd" localSheetId="0">#REF!</definedName>
    <definedName name="MEInd" localSheetId="3">#REF!</definedName>
    <definedName name="MEInd" localSheetId="2">#REF!</definedName>
    <definedName name="MEInd">#REF!</definedName>
    <definedName name="MEMMO" localSheetId="0">#REF!</definedName>
    <definedName name="MEMMO" localSheetId="3">#REF!</definedName>
    <definedName name="MEMMO" localSheetId="2">#REF!</definedName>
    <definedName name="MEMMO">#REF!</definedName>
    <definedName name="Mfg_COS" localSheetId="0">'[18]LE Sales COS Roy Variance'!#REF!</definedName>
    <definedName name="Mfg_COS" localSheetId="3">'[18]LE Sales COS Roy Variance'!#REF!</definedName>
    <definedName name="Mfg_COS" localSheetId="2">'[18]LE Sales COS Roy Variance'!#REF!</definedName>
    <definedName name="Mfg_COS">'[18]LE Sales COS Roy Variance'!#REF!</definedName>
    <definedName name="mid" localSheetId="0">#REF!</definedName>
    <definedName name="mid" localSheetId="3">#REF!</definedName>
    <definedName name="mid" localSheetId="2">#REF!</definedName>
    <definedName name="mid">#REF!</definedName>
    <definedName name="MKTCT" localSheetId="0">'[2]M and S'!#REF!</definedName>
    <definedName name="MKTCT" localSheetId="3">'[2]M and S'!#REF!</definedName>
    <definedName name="MKTCT" localSheetId="2">'[2]M and S'!#REF!</definedName>
    <definedName name="MKTCT">'[2]M and S'!#REF!</definedName>
    <definedName name="MktShare_Dollars" localSheetId="0">'[6]Wk DDD &amp; Ex-Fact'!#REF!</definedName>
    <definedName name="MktShare_Dollars" localSheetId="3">'[6]Wk DDD &amp; Ex-Fact'!#REF!</definedName>
    <definedName name="MktShare_Dollars" localSheetId="2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3">'[6]Wk DDD &amp; Ex-Fact'!#REF!</definedName>
    <definedName name="MktShare_Units" localSheetId="2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3">#REF!</definedName>
    <definedName name="MOGrp" localSheetId="2">#REF!</definedName>
    <definedName name="MOGrp">#REF!</definedName>
    <definedName name="MOGrpHlth" localSheetId="0">#REF!</definedName>
    <definedName name="MOGrpHlth" localSheetId="3">#REF!</definedName>
    <definedName name="MOGrpHlth" localSheetId="2">#REF!</definedName>
    <definedName name="MOGrpHlth">#REF!</definedName>
    <definedName name="MOInd" localSheetId="0">#REF!</definedName>
    <definedName name="MOInd" localSheetId="3">#REF!</definedName>
    <definedName name="MOInd" localSheetId="2">#REF!</definedName>
    <definedName name="MOInd">#REF!</definedName>
    <definedName name="Month">[15]Lists!$A$1:$A$26</definedName>
    <definedName name="months" localSheetId="0">#REF!</definedName>
    <definedName name="months" localSheetId="3">#REF!</definedName>
    <definedName name="months" localSheetId="2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3">#REF!</definedName>
    <definedName name="Natl" localSheetId="2">#REF!</definedName>
    <definedName name="Natl">#REF!</definedName>
    <definedName name="nc_mac">'[26]NC Mac'!$A$4:$O$1575</definedName>
    <definedName name="ND_COMPshare1" localSheetId="0">#REF!</definedName>
    <definedName name="ND_COMPshare1" localSheetId="3">#REF!</definedName>
    <definedName name="ND_COMPshare1" localSheetId="2">#REF!</definedName>
    <definedName name="ND_COMPshare1">#REF!</definedName>
    <definedName name="ND_COMPshare2" localSheetId="0">#REF!</definedName>
    <definedName name="ND_COMPshare2" localSheetId="3">#REF!</definedName>
    <definedName name="ND_COMPshare2" localSheetId="2">#REF!</definedName>
    <definedName name="ND_COMPshare2">#REF!</definedName>
    <definedName name="ND_COMPshare3" localSheetId="0">#REF!</definedName>
    <definedName name="ND_COMPshare3" localSheetId="3">#REF!</definedName>
    <definedName name="ND_COMPshare3" localSheetId="2">#REF!</definedName>
    <definedName name="ND_COMPshare3">#REF!</definedName>
    <definedName name="ND_COMPshare4" localSheetId="0">#REF!</definedName>
    <definedName name="ND_COMPshare4" localSheetId="3">#REF!</definedName>
    <definedName name="ND_COMPshare4" localSheetId="2">#REF!</definedName>
    <definedName name="ND_COMPshare4">#REF!</definedName>
    <definedName name="ND_COMPshare5" localSheetId="0">#REF!</definedName>
    <definedName name="ND_COMPshare5" localSheetId="3">#REF!</definedName>
    <definedName name="ND_COMPshare5" localSheetId="2">#REF!</definedName>
    <definedName name="ND_COMPshare5">#REF!</definedName>
    <definedName name="ND_COMPshare6" localSheetId="0">#REF!</definedName>
    <definedName name="ND_COMPshare6" localSheetId="3">#REF!</definedName>
    <definedName name="ND_COMPshare6" localSheetId="2">#REF!</definedName>
    <definedName name="ND_COMPshare6">#REF!</definedName>
    <definedName name="ND_COMPshare7" localSheetId="0">#REF!</definedName>
    <definedName name="ND_COMPshare7" localSheetId="3">#REF!</definedName>
    <definedName name="ND_COMPshare7" localSheetId="2">#REF!</definedName>
    <definedName name="ND_COMPshare7">#REF!</definedName>
    <definedName name="ND_COMPshare8" localSheetId="0">#REF!</definedName>
    <definedName name="ND_COMPshare8" localSheetId="3">#REF!</definedName>
    <definedName name="ND_COMPshare8" localSheetId="2">#REF!</definedName>
    <definedName name="ND_COMPshare8">#REF!</definedName>
    <definedName name="NESP_ASP" localSheetId="0">#REF!</definedName>
    <definedName name="NESP_ASP" localSheetId="3">#REF!</definedName>
    <definedName name="NESP_ASP" localSheetId="2">#REF!</definedName>
    <definedName name="NESP_ASP">#REF!</definedName>
    <definedName name="NESP_AWP" localSheetId="0">#REF!</definedName>
    <definedName name="NESP_AWP" localSheetId="3">#REF!</definedName>
    <definedName name="NESP_AWP" localSheetId="2">#REF!</definedName>
    <definedName name="NESP_AWP">#REF!</definedName>
    <definedName name="neup" localSheetId="0">#REF!</definedName>
    <definedName name="neup" localSheetId="3">#REF!</definedName>
    <definedName name="neup" localSheetId="2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3">#REF!</definedName>
    <definedName name="NEUPOGEN___Growth_Contract" localSheetId="2">#REF!</definedName>
    <definedName name="NEUPOGEN___Growth_Contract">#REF!</definedName>
    <definedName name="NEUPOGEN___Growth_Expand" localSheetId="0">#REF!</definedName>
    <definedName name="NEUPOGEN___Growth_Expand" localSheetId="3">#REF!</definedName>
    <definedName name="NEUPOGEN___Growth_Expand" localSheetId="2">#REF!</definedName>
    <definedName name="NEUPOGEN___Growth_Expand">#REF!</definedName>
    <definedName name="new" localSheetId="0">#REF!</definedName>
    <definedName name="new" localSheetId="3">#REF!</definedName>
    <definedName name="new" localSheetId="2">#REF!</definedName>
    <definedName name="new">#REF!</definedName>
    <definedName name="New_Codes" localSheetId="0">#REF!</definedName>
    <definedName name="New_Codes" localSheetId="3">#REF!</definedName>
    <definedName name="New_Codes" localSheetId="2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3">#REF!</definedName>
    <definedName name="NewDrug_Prices2" localSheetId="2">#REF!</definedName>
    <definedName name="NewDrug_Prices2">#REF!</definedName>
    <definedName name="NewDrugs_Description" localSheetId="0">#REF!</definedName>
    <definedName name="NewDrugs_Description" localSheetId="3">#REF!</definedName>
    <definedName name="NewDrugs_Description" localSheetId="2">#REF!</definedName>
    <definedName name="NewDrugs_Description">#REF!</definedName>
    <definedName name="NewDrugs_Prices1" localSheetId="0">#REF!</definedName>
    <definedName name="NewDrugs_Prices1" localSheetId="3">#REF!</definedName>
    <definedName name="NewDrugs_Prices1" localSheetId="2">#REF!</definedName>
    <definedName name="NewDrugs_Prices1">#REF!</definedName>
    <definedName name="NewDrugs_Prices2" localSheetId="0">#REF!</definedName>
    <definedName name="NewDrugs_Prices2" localSheetId="3">#REF!</definedName>
    <definedName name="NewDrugs_Prices2" localSheetId="2">#REF!</definedName>
    <definedName name="NewDrugs_Prices2">#REF!</definedName>
    <definedName name="NHGrp" localSheetId="0">#REF!</definedName>
    <definedName name="NHGrp" localSheetId="3">#REF!</definedName>
    <definedName name="NHGrp" localSheetId="2">#REF!</definedName>
    <definedName name="NHGrp">#REF!</definedName>
    <definedName name="NHInd" localSheetId="0">#REF!</definedName>
    <definedName name="NHInd" localSheetId="3">#REF!</definedName>
    <definedName name="NHInd" localSheetId="2">#REF!</definedName>
    <definedName name="NHInd">#REF!</definedName>
    <definedName name="NM_MAC" localSheetId="0">#REF!</definedName>
    <definedName name="NM_MAC" localSheetId="3">#REF!</definedName>
    <definedName name="NM_MAC" localSheetId="2">#REF!</definedName>
    <definedName name="NM_MAC">#REF!</definedName>
    <definedName name="NVGrp" localSheetId="0">#REF!</definedName>
    <definedName name="NVGrp" localSheetId="3">#REF!</definedName>
    <definedName name="NVGrp" localSheetId="2">#REF!</definedName>
    <definedName name="NVGrp">#REF!</definedName>
    <definedName name="NVInd" localSheetId="0">#REF!</definedName>
    <definedName name="NVInd" localSheetId="3">#REF!</definedName>
    <definedName name="NVInd" localSheetId="2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3">#REF!</definedName>
    <definedName name="NYCity" localSheetId="2">#REF!</definedName>
    <definedName name="NYCity">#REF!</definedName>
    <definedName name="NYGrp" localSheetId="0">#REF!</definedName>
    <definedName name="NYGrp" localSheetId="3">#REF!</definedName>
    <definedName name="NYGrp" localSheetId="2">#REF!</definedName>
    <definedName name="NYGrp">#REF!</definedName>
    <definedName name="NYInd" localSheetId="0">#REF!</definedName>
    <definedName name="NYInd" localSheetId="3">#REF!</definedName>
    <definedName name="NYInd" localSheetId="2">#REF!</definedName>
    <definedName name="NYInd">#REF!</definedName>
    <definedName name="NYState" localSheetId="0">#REF!</definedName>
    <definedName name="NYState" localSheetId="3">#REF!</definedName>
    <definedName name="NYState" localSheetId="2">#REF!</definedName>
    <definedName name="NYState">#REF!</definedName>
    <definedName name="OBU" localSheetId="0">#REF!</definedName>
    <definedName name="OBU" localSheetId="3">#REF!</definedName>
    <definedName name="OBU" localSheetId="2">#REF!</definedName>
    <definedName name="OBU">#REF!</definedName>
    <definedName name="OBU_Aranesp_attain" localSheetId="0">#REF!</definedName>
    <definedName name="OBU_Aranesp_attain" localSheetId="3">#REF!</definedName>
    <definedName name="OBU_Aranesp_attain" localSheetId="2">#REF!</definedName>
    <definedName name="OBU_Aranesp_attain">#REF!</definedName>
    <definedName name="OBU_attain" localSheetId="0">#REF!</definedName>
    <definedName name="OBU_attain" localSheetId="3">#REF!</definedName>
    <definedName name="OBU_attain" localSheetId="2">#REF!</definedName>
    <definedName name="OBU_attain">#REF!</definedName>
    <definedName name="OBU_Neulasta_attain" localSheetId="0">#REF!</definedName>
    <definedName name="OBU_Neulasta_attain" localSheetId="3">#REF!</definedName>
    <definedName name="OBU_Neulasta_attain" localSheetId="2">#REF!</definedName>
    <definedName name="OBU_Neulasta_attain">#REF!</definedName>
    <definedName name="Occupancy" localSheetId="0">#REF!</definedName>
    <definedName name="Occupancy" localSheetId="3">#REF!</definedName>
    <definedName name="Occupancy" localSheetId="2">#REF!</definedName>
    <definedName name="Occupancy">#REF!</definedName>
    <definedName name="OHGrp" localSheetId="0">#REF!</definedName>
    <definedName name="OHGrp" localSheetId="3">#REF!</definedName>
    <definedName name="OHGrp" localSheetId="2">#REF!</definedName>
    <definedName name="OHGrp">#REF!</definedName>
    <definedName name="OHInd" localSheetId="0">#REF!</definedName>
    <definedName name="OHInd" localSheetId="3">#REF!</definedName>
    <definedName name="OHInd" localSheetId="2">#REF!</definedName>
    <definedName name="OHInd">#REF!</definedName>
    <definedName name="old" localSheetId="0">#REF!</definedName>
    <definedName name="old" localSheetId="3">#REF!</definedName>
    <definedName name="old" localSheetId="2">#REF!</definedName>
    <definedName name="old">#REF!</definedName>
    <definedName name="ONC_Mkt_Share1" localSheetId="0">#REF!</definedName>
    <definedName name="ONC_Mkt_Share1" localSheetId="3">#REF!</definedName>
    <definedName name="ONC_Mkt_Share1" localSheetId="2">#REF!</definedName>
    <definedName name="ONC_Mkt_Share1">#REF!</definedName>
    <definedName name="ONC_Mkt_Share2" localSheetId="0">#REF!</definedName>
    <definedName name="ONC_Mkt_Share2" localSheetId="3">#REF!</definedName>
    <definedName name="ONC_Mkt_Share2" localSheetId="2">#REF!</definedName>
    <definedName name="ONC_Mkt_Share2">#REF!</definedName>
    <definedName name="ONC_Mkt_Share3" localSheetId="0">#REF!</definedName>
    <definedName name="ONC_Mkt_Share3" localSheetId="3">#REF!</definedName>
    <definedName name="ONC_Mkt_Share3" localSheetId="2">#REF!</definedName>
    <definedName name="ONC_Mkt_Share3">#REF!</definedName>
    <definedName name="ONC_Mkt_Share4" localSheetId="0">#REF!</definedName>
    <definedName name="ONC_Mkt_Share4" localSheetId="3">#REF!</definedName>
    <definedName name="ONC_Mkt_Share4" localSheetId="2">#REF!</definedName>
    <definedName name="ONC_Mkt_Share4">#REF!</definedName>
    <definedName name="ONC_Mkt_Share5" localSheetId="0">#REF!</definedName>
    <definedName name="ONC_Mkt_Share5" localSheetId="3">#REF!</definedName>
    <definedName name="ONC_Mkt_Share5" localSheetId="2">#REF!</definedName>
    <definedName name="ONC_Mkt_Share5">#REF!</definedName>
    <definedName name="ONC_Mkt_Share6" localSheetId="0">#REF!</definedName>
    <definedName name="ONC_Mkt_Share6" localSheetId="3">#REF!</definedName>
    <definedName name="ONC_Mkt_Share6" localSheetId="2">#REF!</definedName>
    <definedName name="ONC_Mkt_Share6">#REF!</definedName>
    <definedName name="ONC_Mkt_Share7" localSheetId="0">#REF!</definedName>
    <definedName name="ONC_Mkt_Share7" localSheetId="3">#REF!</definedName>
    <definedName name="ONC_Mkt_Share7" localSheetId="2">#REF!</definedName>
    <definedName name="ONC_Mkt_Share7">#REF!</definedName>
    <definedName name="ONC_Mkt_Share8" localSheetId="0">#REF!</definedName>
    <definedName name="ONC_Mkt_Share8" localSheetId="3">#REF!</definedName>
    <definedName name="ONC_Mkt_Share8" localSheetId="2">#REF!</definedName>
    <definedName name="ONC_Mkt_Share8">#REF!</definedName>
    <definedName name="OncNetRev" localSheetId="0">#REF!</definedName>
    <definedName name="OncNetRev" localSheetId="3">#REF!</definedName>
    <definedName name="OncNetRev" localSheetId="2">#REF!</definedName>
    <definedName name="OncNetRev">#REF!</definedName>
    <definedName name="OncNPP" localSheetId="0">#REF!</definedName>
    <definedName name="OncNPP" localSheetId="3">#REF!</definedName>
    <definedName name="OncNPP" localSheetId="2">#REF!</definedName>
    <definedName name="OncNPP">#REF!</definedName>
    <definedName name="OncROI" localSheetId="0">#REF!</definedName>
    <definedName name="OncROI" localSheetId="3">#REF!</definedName>
    <definedName name="OncROI" localSheetId="2">#REF!</definedName>
    <definedName name="OncROI">#REF!</definedName>
    <definedName name="OTHER_Mkt_Share1" localSheetId="0">#REF!</definedName>
    <definedName name="OTHER_Mkt_Share1" localSheetId="3">#REF!</definedName>
    <definedName name="OTHER_Mkt_Share1" localSheetId="2">#REF!</definedName>
    <definedName name="OTHER_Mkt_Share1">#REF!</definedName>
    <definedName name="OTHER_Mkt_Share2" localSheetId="0">#REF!</definedName>
    <definedName name="OTHER_Mkt_Share2" localSheetId="3">#REF!</definedName>
    <definedName name="OTHER_Mkt_Share2" localSheetId="2">#REF!</definedName>
    <definedName name="OTHER_Mkt_Share2">#REF!</definedName>
    <definedName name="OTHER_Mkt_Share3" localSheetId="0">#REF!</definedName>
    <definedName name="OTHER_Mkt_Share3" localSheetId="3">#REF!</definedName>
    <definedName name="OTHER_Mkt_Share3" localSheetId="2">#REF!</definedName>
    <definedName name="OTHER_Mkt_Share3">#REF!</definedName>
    <definedName name="OTHER_Mkt_Share4" localSheetId="0">#REF!</definedName>
    <definedName name="OTHER_Mkt_Share4" localSheetId="3">#REF!</definedName>
    <definedName name="OTHER_Mkt_Share4" localSheetId="2">#REF!</definedName>
    <definedName name="OTHER_Mkt_Share4">#REF!</definedName>
    <definedName name="OTHER_Mkt_Share5" localSheetId="0">#REF!</definedName>
    <definedName name="OTHER_Mkt_Share5" localSheetId="3">#REF!</definedName>
    <definedName name="OTHER_Mkt_Share5" localSheetId="2">#REF!</definedName>
    <definedName name="OTHER_Mkt_Share5">#REF!</definedName>
    <definedName name="OTHER_Mkt_Share6" localSheetId="0">#REF!</definedName>
    <definedName name="OTHER_Mkt_Share6" localSheetId="3">#REF!</definedName>
    <definedName name="OTHER_Mkt_Share6" localSheetId="2">#REF!</definedName>
    <definedName name="OTHER_Mkt_Share6">#REF!</definedName>
    <definedName name="OTHER_Mkt_Share7" localSheetId="0">#REF!</definedName>
    <definedName name="OTHER_Mkt_Share7" localSheetId="3">#REF!</definedName>
    <definedName name="OTHER_Mkt_Share7" localSheetId="2">#REF!</definedName>
    <definedName name="OTHER_Mkt_Share7">#REF!</definedName>
    <definedName name="OTHER_Mkt_Share8" localSheetId="0">#REF!</definedName>
    <definedName name="OTHER_Mkt_Share8" localSheetId="3">#REF!</definedName>
    <definedName name="OTHER_Mkt_Share8" localSheetId="2">#REF!</definedName>
    <definedName name="OTHER_Mkt_Share8">#REF!</definedName>
    <definedName name="p" localSheetId="0">#REF!</definedName>
    <definedName name="p" localSheetId="3">#REF!</definedName>
    <definedName name="p" localSheetId="2">#REF!</definedName>
    <definedName name="p">#REF!</definedName>
    <definedName name="Parish_to_Region_Crosswalk" localSheetId="0">#REF!</definedName>
    <definedName name="Parish_to_Region_Crosswalk" localSheetId="3">#REF!</definedName>
    <definedName name="Parish_to_Region_Crosswalk" localSheetId="2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3">#REF!</definedName>
    <definedName name="Pay_table" localSheetId="2">#REF!</definedName>
    <definedName name="Pay_table">#REF!</definedName>
    <definedName name="PharmacyTeam" localSheetId="0">#REF!</definedName>
    <definedName name="PharmacyTeam" localSheetId="3">#REF!</definedName>
    <definedName name="PharmacyTeam" localSheetId="2">#REF!</definedName>
    <definedName name="PharmacyTeam">#REF!</definedName>
    <definedName name="plan" localSheetId="0">#REF!</definedName>
    <definedName name="plan" localSheetId="3">#REF!</definedName>
    <definedName name="plan" localSheetId="2">#REF!</definedName>
    <definedName name="plan">#REF!</definedName>
    <definedName name="pp">[0]!pp</definedName>
    <definedName name="ppm" localSheetId="0">#REF!</definedName>
    <definedName name="ppm" localSheetId="3">#REF!</definedName>
    <definedName name="ppm" localSheetId="2">#REF!</definedName>
    <definedName name="ppm">#REF!</definedName>
    <definedName name="ppmrank" localSheetId="0">#REF!</definedName>
    <definedName name="ppmrank" localSheetId="3">#REF!</definedName>
    <definedName name="ppmrank" localSheetId="2">#REF!</definedName>
    <definedName name="ppmrank">#REF!</definedName>
    <definedName name="Premier_Bldis_MM" localSheetId="0">#REF!</definedName>
    <definedName name="Premier_Bldis_MM" localSheetId="3">#REF!</definedName>
    <definedName name="Premier_Bldis_MM" localSheetId="2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3">#REF!</definedName>
    <definedName name="Premier_Tanf_MM" localSheetId="2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3">#REF!</definedName>
    <definedName name="Previous_Quarter" localSheetId="2">#REF!</definedName>
    <definedName name="Previous_Quarter">#REF!</definedName>
    <definedName name="PRICE_6" localSheetId="0">[16]SD01!#REF!</definedName>
    <definedName name="PRICE_6" localSheetId="3">[16]SD01!#REF!</definedName>
    <definedName name="PRICE_6" localSheetId="2">[16]SD01!#REF!</definedName>
    <definedName name="PRICE_6">[16]SD01!#REF!</definedName>
    <definedName name="PRICE_7" localSheetId="0">[16]SD01!#REF!</definedName>
    <definedName name="PRICE_7" localSheetId="3">[16]SD01!#REF!</definedName>
    <definedName name="PRICE_7" localSheetId="2">[16]SD01!#REF!</definedName>
    <definedName name="PRICE_7">[16]SD01!#REF!</definedName>
    <definedName name="PRICE_8" localSheetId="0">[16]SD01!#REF!</definedName>
    <definedName name="PRICE_8" localSheetId="3">[16]SD01!#REF!</definedName>
    <definedName name="PRICE_8" localSheetId="2">[16]SD01!#REF!</definedName>
    <definedName name="PRICE_8">[16]SD01!#REF!</definedName>
    <definedName name="Print" localSheetId="0">#REF!</definedName>
    <definedName name="Print" localSheetId="3">#REF!</definedName>
    <definedName name="Print" localSheetId="2">#REF!</definedName>
    <definedName name="Print">#REF!</definedName>
    <definedName name="Print_AccFin" localSheetId="0">#REF!</definedName>
    <definedName name="Print_AccFin" localSheetId="3">#REF!</definedName>
    <definedName name="Print_AccFin" localSheetId="2">#REF!</definedName>
    <definedName name="Print_AccFin">#REF!</definedName>
    <definedName name="Print_All" localSheetId="0">#REF!</definedName>
    <definedName name="Print_All" localSheetId="3">#REF!</definedName>
    <definedName name="Print_All" localSheetId="2">#REF!</definedName>
    <definedName name="Print_All">#REF!</definedName>
    <definedName name="Print_All_CY93_CY00" localSheetId="0">#REF!</definedName>
    <definedName name="Print_All_CY93_CY00" localSheetId="3">#REF!</definedName>
    <definedName name="Print_All_CY93_CY00" localSheetId="2">#REF!</definedName>
    <definedName name="Print_All_CY93_CY00">#REF!</definedName>
    <definedName name="PRINT_ALL_MFS_SCHEDULES__m" localSheetId="0">#REF!</definedName>
    <definedName name="PRINT_ALL_MFS_SCHEDULES__m" localSheetId="3">#REF!</definedName>
    <definedName name="PRINT_ALL_MFS_SCHEDULES__m" localSheetId="2">#REF!</definedName>
    <definedName name="PRINT_ALL_MFS_SCHEDULES__m">#REF!</definedName>
    <definedName name="PRINT_ALL_SCHEDULES__s" localSheetId="0">#REF!</definedName>
    <definedName name="PRINT_ALL_SCHEDULES__s" localSheetId="3">#REF!</definedName>
    <definedName name="PRINT_ALL_SCHEDULES__s" localSheetId="2">#REF!</definedName>
    <definedName name="PRINT_ALL_SCHEDULES__s">#REF!</definedName>
    <definedName name="_xlnm.Print_Area" localSheetId="0">#REF!</definedName>
    <definedName name="_xlnm.Print_Area" localSheetId="3">#REF!</definedName>
    <definedName name="_xlnm.Print_Area" localSheetId="2">#REF!</definedName>
    <definedName name="_xlnm.Print_Area">#REF!</definedName>
    <definedName name="Print_Area_CY92" localSheetId="0">#REF!</definedName>
    <definedName name="Print_Area_CY92" localSheetId="3">#REF!</definedName>
    <definedName name="Print_Area_CY92" localSheetId="2">#REF!</definedName>
    <definedName name="Print_Area_CY92">#REF!</definedName>
    <definedName name="Print_Area_CY93" localSheetId="0">#REF!</definedName>
    <definedName name="Print_Area_CY93" localSheetId="3">#REF!</definedName>
    <definedName name="Print_Area_CY93" localSheetId="2">#REF!</definedName>
    <definedName name="Print_Area_CY93">#REF!</definedName>
    <definedName name="Print_Area_CY94" localSheetId="0">#REF!</definedName>
    <definedName name="Print_Area_CY94" localSheetId="3">#REF!</definedName>
    <definedName name="Print_Area_CY94" localSheetId="2">#REF!</definedName>
    <definedName name="Print_Area_CY94">#REF!</definedName>
    <definedName name="PRINT_DOCUMENTATION" localSheetId="0">#REF!</definedName>
    <definedName name="PRINT_DOCUMENTATION" localSheetId="3">#REF!</definedName>
    <definedName name="PRINT_DOCUMENTATION" localSheetId="2">#REF!</definedName>
    <definedName name="PRINT_DOCUMENTATION">#REF!</definedName>
    <definedName name="PRINT_DOUG_S_LE" localSheetId="0">#REF!</definedName>
    <definedName name="PRINT_DOUG_S_LE" localSheetId="3">#REF!</definedName>
    <definedName name="PRINT_DOUG_S_LE" localSheetId="2">#REF!</definedName>
    <definedName name="PRINT_DOUG_S_LE">#REF!</definedName>
    <definedName name="Print_Growth" localSheetId="0">#REF!</definedName>
    <definedName name="Print_Growth" localSheetId="3">#REF!</definedName>
    <definedName name="Print_Growth" localSheetId="2">#REF!</definedName>
    <definedName name="Print_Growth">#REF!</definedName>
    <definedName name="PRINT_MARTY_S_LE" localSheetId="0">#REF!</definedName>
    <definedName name="PRINT_MARTY_S_LE" localSheetId="3">#REF!</definedName>
    <definedName name="PRINT_MARTY_S_LE" localSheetId="2">#REF!</definedName>
    <definedName name="PRINT_MARTY_S_LE">#REF!</definedName>
    <definedName name="PRINT_SARA_S_LE" localSheetId="0">#REF!</definedName>
    <definedName name="PRINT_SARA_S_LE" localSheetId="3">#REF!</definedName>
    <definedName name="PRINT_SARA_S_LE" localSheetId="2">#REF!</definedName>
    <definedName name="PRINT_SARA_S_LE">#REF!</definedName>
    <definedName name="Print_Schedule" localSheetId="0">#REF!</definedName>
    <definedName name="Print_Schedule" localSheetId="3">#REF!</definedName>
    <definedName name="Print_Schedule" localSheetId="2">#REF!</definedName>
    <definedName name="Print_Schedule">#REF!</definedName>
    <definedName name="PRINT_STAN_S_LE" localSheetId="0">#REF!</definedName>
    <definedName name="PRINT_STAN_S_LE" localSheetId="3">#REF!</definedName>
    <definedName name="PRINT_STAN_S_LE" localSheetId="2">#REF!</definedName>
    <definedName name="PRINT_STAN_S_LE">#REF!</definedName>
    <definedName name="PRINT_STEVE_S_LE" localSheetId="0">#REF!</definedName>
    <definedName name="PRINT_STEVE_S_LE" localSheetId="3">#REF!</definedName>
    <definedName name="PRINT_STEVE_S_LE" localSheetId="2">#REF!</definedName>
    <definedName name="PRINT_STEVE_S_LE">#REF!</definedName>
    <definedName name="_xlnm.Print_Titles" localSheetId="0">#REF!</definedName>
    <definedName name="_xlnm.Print_Titles" localSheetId="3">#REF!</definedName>
    <definedName name="_xlnm.Print_Titles" localSheetId="2">#REF!</definedName>
    <definedName name="_xlnm.Print_Titles">#REF!</definedName>
    <definedName name="PRINT_VARIANCE_SCHEDULES" localSheetId="0">#REF!</definedName>
    <definedName name="PRINT_VARIANCE_SCHEDULES" localSheetId="3">#REF!</definedName>
    <definedName name="PRINT_VARIANCE_SCHEDULES" localSheetId="2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3">#REF!</definedName>
    <definedName name="PRINTLEFLASH" localSheetId="2">#REF!</definedName>
    <definedName name="PRINTLEFLASH">#REF!</definedName>
    <definedName name="Procrit_ASP" localSheetId="0">#REF!</definedName>
    <definedName name="Procrit_ASP" localSheetId="3">#REF!</definedName>
    <definedName name="Procrit_ASP" localSheetId="2">#REF!</definedName>
    <definedName name="Procrit_ASP">#REF!</definedName>
    <definedName name="Procrit_AWP" localSheetId="0">#REF!</definedName>
    <definedName name="Procrit_AWP" localSheetId="3">#REF!</definedName>
    <definedName name="Procrit_AWP" localSheetId="2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3">#REF!</definedName>
    <definedName name="Prof_COS_Crosswalk" localSheetId="2">#REF!</definedName>
    <definedName name="Prof_COS_Crosswalk">#REF!</definedName>
    <definedName name="PSN_COS_Crosswalk" localSheetId="0">#REF!</definedName>
    <definedName name="PSN_COS_Crosswalk" localSheetId="3">#REF!</definedName>
    <definedName name="PSN_COS_Crosswalk" localSheetId="2">#REF!</definedName>
    <definedName name="PSN_COS_Crosswalk">#REF!</definedName>
    <definedName name="Q1_FX" localSheetId="0">'[2]Other Inc(Exp)'!#REF!</definedName>
    <definedName name="Q1_FX" localSheetId="3">'[2]Other Inc(Exp)'!#REF!</definedName>
    <definedName name="Q1_FX" localSheetId="2">'[2]Other Inc(Exp)'!#REF!</definedName>
    <definedName name="Q1_FX">'[2]Other Inc(Exp)'!#REF!</definedName>
    <definedName name="Q1_Interest_Income" localSheetId="0">'[2]Other Inc(Exp)'!#REF!</definedName>
    <definedName name="Q1_Interest_Income" localSheetId="3">'[2]Other Inc(Exp)'!#REF!</definedName>
    <definedName name="Q1_Interest_Income" localSheetId="2">'[2]Other Inc(Exp)'!#REF!</definedName>
    <definedName name="Q1_Interest_Income">'[2]Other Inc(Exp)'!#REF!</definedName>
    <definedName name="Q1_Print_Titles" localSheetId="0">#REF!,#REF!</definedName>
    <definedName name="Q1_Print_Titles" localSheetId="3">#REF!,#REF!</definedName>
    <definedName name="Q1_Print_Titles" localSheetId="2">#REF!,#REF!</definedName>
    <definedName name="Q1_Print_Titles">#REF!,#REF!</definedName>
    <definedName name="Q1_Taxes_Thousands" localSheetId="0">'[2]Assumptions &amp; Calculations'!#REF!</definedName>
    <definedName name="Q1_Taxes_Thousands" localSheetId="3">'[2]Assumptions &amp; Calculations'!#REF!</definedName>
    <definedName name="Q1_Taxes_Thousands" localSheetId="2">'[2]Assumptions &amp; Calculations'!#REF!</definedName>
    <definedName name="Q1_Taxes_Thousands">'[2]Assumptions &amp; Calculations'!#REF!</definedName>
    <definedName name="Q106WB" localSheetId="0">#REF!</definedName>
    <definedName name="Q106WB" localSheetId="3">#REF!</definedName>
    <definedName name="Q106WB" localSheetId="2">#REF!</definedName>
    <definedName name="Q106WB">#REF!</definedName>
    <definedName name="Q2_FX" localSheetId="0">'[2]Other Inc(Exp)'!#REF!</definedName>
    <definedName name="Q2_FX" localSheetId="3">'[2]Other Inc(Exp)'!#REF!</definedName>
    <definedName name="Q2_FX" localSheetId="2">'[2]Other Inc(Exp)'!#REF!</definedName>
    <definedName name="Q2_FX">'[2]Other Inc(Exp)'!#REF!</definedName>
    <definedName name="Q2_Interest_Income" localSheetId="0">'[2]Other Inc(Exp)'!#REF!</definedName>
    <definedName name="Q2_Interest_Income" localSheetId="3">'[2]Other Inc(Exp)'!#REF!</definedName>
    <definedName name="Q2_Interest_Income" localSheetId="2">'[2]Other Inc(Exp)'!#REF!</definedName>
    <definedName name="Q2_Interest_Income">'[2]Other Inc(Exp)'!#REF!</definedName>
    <definedName name="Q2_Print_Titles" localSheetId="0">#REF!,#REF!</definedName>
    <definedName name="Q2_Print_Titles" localSheetId="3">#REF!,#REF!</definedName>
    <definedName name="Q2_Print_Titles" localSheetId="2">#REF!,#REF!</definedName>
    <definedName name="Q2_Print_Titles">#REF!,#REF!</definedName>
    <definedName name="Q2_Taxes_Thousands" localSheetId="0">'[2]Assumptions &amp; Calculations'!#REF!</definedName>
    <definedName name="Q2_Taxes_Thousands" localSheetId="3">'[2]Assumptions &amp; Calculations'!#REF!</definedName>
    <definedName name="Q2_Taxes_Thousands" localSheetId="2">'[2]Assumptions &amp; Calculations'!#REF!</definedName>
    <definedName name="Q2_Taxes_Thousands">'[2]Assumptions &amp; Calculations'!#REF!</definedName>
    <definedName name="Q206WB" localSheetId="0">#REF!</definedName>
    <definedName name="Q206WB" localSheetId="3">#REF!</definedName>
    <definedName name="Q206WB" localSheetId="2">#REF!</definedName>
    <definedName name="Q206WB">#REF!</definedName>
    <definedName name="Q3_FX" localSheetId="0">'[2]Other Inc(Exp)'!#REF!</definedName>
    <definedName name="Q3_FX" localSheetId="3">'[2]Other Inc(Exp)'!#REF!</definedName>
    <definedName name="Q3_FX" localSheetId="2">'[2]Other Inc(Exp)'!#REF!</definedName>
    <definedName name="Q3_FX">'[2]Other Inc(Exp)'!#REF!</definedName>
    <definedName name="Q3_Interest_Income" localSheetId="0">'[2]Other Inc(Exp)'!#REF!</definedName>
    <definedName name="Q3_Interest_Income" localSheetId="3">'[2]Other Inc(Exp)'!#REF!</definedName>
    <definedName name="Q3_Interest_Income" localSheetId="2">'[2]Other Inc(Exp)'!#REF!</definedName>
    <definedName name="Q3_Interest_Income">'[2]Other Inc(Exp)'!#REF!</definedName>
    <definedName name="Q3_Print_Titles" localSheetId="0">#REF!,#REF!</definedName>
    <definedName name="Q3_Print_Titles" localSheetId="3">#REF!,#REF!</definedName>
    <definedName name="Q3_Print_Titles" localSheetId="2">#REF!,#REF!</definedName>
    <definedName name="Q3_Print_Titles">#REF!,#REF!</definedName>
    <definedName name="Q3_Taxes_Thousands" localSheetId="0">'[2]Assumptions &amp; Calculations'!#REF!</definedName>
    <definedName name="Q3_Taxes_Thousands" localSheetId="3">'[2]Assumptions &amp; Calculations'!#REF!</definedName>
    <definedName name="Q3_Taxes_Thousands" localSheetId="2">'[2]Assumptions &amp; Calculations'!#REF!</definedName>
    <definedName name="Q3_Taxes_Thousands">'[2]Assumptions &amp; Calculations'!#REF!</definedName>
    <definedName name="Q306WB" localSheetId="0">#REF!</definedName>
    <definedName name="Q306WB" localSheetId="3">#REF!</definedName>
    <definedName name="Q306WB" localSheetId="2">#REF!</definedName>
    <definedName name="Q306WB">#REF!</definedName>
    <definedName name="Q4_FX" localSheetId="0">'[2]Other Inc(Exp)'!#REF!</definedName>
    <definedName name="Q4_FX" localSheetId="3">'[2]Other Inc(Exp)'!#REF!</definedName>
    <definedName name="Q4_FX" localSheetId="2">'[2]Other Inc(Exp)'!#REF!</definedName>
    <definedName name="Q4_FX">'[2]Other Inc(Exp)'!#REF!</definedName>
    <definedName name="Q4_Interest_Income" localSheetId="0">'[2]Other Inc(Exp)'!#REF!</definedName>
    <definedName name="Q4_Interest_Income" localSheetId="3">'[2]Other Inc(Exp)'!#REF!</definedName>
    <definedName name="Q4_Interest_Income" localSheetId="2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3">'[18]Other Inc(Exp)'!#REF!</definedName>
    <definedName name="Q4_Minority_Interest" localSheetId="2">'[18]Other Inc(Exp)'!#REF!</definedName>
    <definedName name="Q4_Minority_Interest">'[18]Other Inc(Exp)'!#REF!</definedName>
    <definedName name="Q4_Print_Titles" localSheetId="0">#REF!,#REF!</definedName>
    <definedName name="Q4_Print_Titles" localSheetId="3">#REF!,#REF!</definedName>
    <definedName name="Q4_Print_Titles" localSheetId="2">#REF!,#REF!</definedName>
    <definedName name="Q4_Print_Titles">#REF!,#REF!</definedName>
    <definedName name="Q4_Taxes_Thousands" localSheetId="0">'[2]Assumptions &amp; Calculations'!#REF!</definedName>
    <definedName name="Q4_Taxes_Thousands" localSheetId="3">'[2]Assumptions &amp; Calculations'!#REF!</definedName>
    <definedName name="Q4_Taxes_Thousands" localSheetId="2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3">#REF!</definedName>
    <definedName name="qry_2Q05ASPCMSMethod_AllWithASP6Percent_090705" localSheetId="2">#REF!</definedName>
    <definedName name="qry_2Q05ASPCMSMethod_AllWithASP6Percent_090705">#REF!</definedName>
    <definedName name="qry_File1" localSheetId="0">#REF!</definedName>
    <definedName name="qry_File1" localSheetId="3">#REF!</definedName>
    <definedName name="qry_File1" localSheetId="2">#REF!</definedName>
    <definedName name="qry_File1">#REF!</definedName>
    <definedName name="Query1" localSheetId="0">#REF!</definedName>
    <definedName name="Query1" localSheetId="3">#REF!</definedName>
    <definedName name="Query1" localSheetId="2">#REF!</definedName>
    <definedName name="Query1">#REF!</definedName>
    <definedName name="Rate_Cell_Crosswalk_Table" localSheetId="0">#REF!</definedName>
    <definedName name="Rate_Cell_Crosswalk_Table" localSheetId="3">#REF!</definedName>
    <definedName name="Rate_Cell_Crosswalk_Table" localSheetId="2">#REF!</definedName>
    <definedName name="Rate_Cell_Crosswalk_Table">#REF!</definedName>
    <definedName name="RawDDD" localSheetId="0">'[6]Wk DDD &amp; Ex-Fact'!#REF!</definedName>
    <definedName name="RawDDD" localSheetId="3">'[6]Wk DDD &amp; Ex-Fact'!#REF!</definedName>
    <definedName name="RawDDD" localSheetId="2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3">#REF!</definedName>
    <definedName name="Rebates" localSheetId="2">#REF!</definedName>
    <definedName name="Rebates">#REF!</definedName>
    <definedName name="REN">24188000</definedName>
    <definedName name="rhs" localSheetId="0">#REF!</definedName>
    <definedName name="rhs" localSheetId="3">#REF!</definedName>
    <definedName name="rhs" localSheetId="2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3">#REF!</definedName>
    <definedName name="rx_miss" localSheetId="2">#REF!</definedName>
    <definedName name="rx_miss">#REF!</definedName>
    <definedName name="rx_trend" localSheetId="0">#REF!</definedName>
    <definedName name="rx_trend" localSheetId="3">#REF!</definedName>
    <definedName name="rx_trend" localSheetId="2">#REF!</definedName>
    <definedName name="rx_trend">#REF!</definedName>
    <definedName name="Sales">'[31]Net Sales'!$W$1:$AQ$78</definedName>
    <definedName name="sample" localSheetId="0">#REF!</definedName>
    <definedName name="sample" localSheetId="3">#REF!</definedName>
    <definedName name="sample" localSheetId="2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3">#REF!</definedName>
    <definedName name="Schedule_2" localSheetId="2">#REF!</definedName>
    <definedName name="Schedule_2">#REF!</definedName>
    <definedName name="Schedule_3" localSheetId="0">#REF!</definedName>
    <definedName name="Schedule_3" localSheetId="3">#REF!</definedName>
    <definedName name="Schedule_3" localSheetId="2">#REF!</definedName>
    <definedName name="Schedule_3">#REF!</definedName>
    <definedName name="Segment_Cont_type" localSheetId="0">#REF!</definedName>
    <definedName name="Segment_Cont_type" localSheetId="3">#REF!</definedName>
    <definedName name="Segment_Cont_type" localSheetId="2">#REF!</definedName>
    <definedName name="Segment_Cont_type">#REF!</definedName>
    <definedName name="Sentara_Bldis_MM" localSheetId="0">#REF!</definedName>
    <definedName name="Sentara_Bldis_MM" localSheetId="3">#REF!</definedName>
    <definedName name="Sentara_Bldis_MM" localSheetId="2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3">#REF!</definedName>
    <definedName name="Sentara_Tanf_MM" localSheetId="2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3">'[33]Plan Number'!#REF!</definedName>
    <definedName name="ServCenter_to_PlanName" localSheetId="2">'[33]Plan Number'!#REF!</definedName>
    <definedName name="ServCenter_to_PlanName">'[33]Plan Number'!#REF!</definedName>
    <definedName name="SignatureSanitizer_SafeHtmlFilter_UNIQUE_ID_SafeHtmlFilter__MailAutoSig" localSheetId="4">'APR-JUN 2024'!$Y$129</definedName>
    <definedName name="SINGLE">#N/A</definedName>
    <definedName name="SMAC200911_paid200912" localSheetId="0">#REF!</definedName>
    <definedName name="SMAC200911_paid200912" localSheetId="3">#REF!</definedName>
    <definedName name="SMAC200911_paid200912" localSheetId="2">#REF!</definedName>
    <definedName name="SMAC200911_paid200912">#REF!</definedName>
    <definedName name="SMAC200912_paid200912" localSheetId="0">#REF!</definedName>
    <definedName name="SMAC200912_paid200912" localSheetId="3">#REF!</definedName>
    <definedName name="SMAC200912_paid200912" localSheetId="2">#REF!</definedName>
    <definedName name="SMAC200912_paid200912">#REF!</definedName>
    <definedName name="Sort" localSheetId="0">#REF!</definedName>
    <definedName name="Sort" localSheetId="3">#REF!</definedName>
    <definedName name="Sort" localSheetId="2">#REF!</definedName>
    <definedName name="Sort">#REF!</definedName>
    <definedName name="Studs" localSheetId="0">#REF!</definedName>
    <definedName name="Studs" localSheetId="3">#REF!</definedName>
    <definedName name="Studs" localSheetId="2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3">#REF!</definedName>
    <definedName name="Tanf_HMO_Total" localSheetId="2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3">#REF!</definedName>
    <definedName name="terr" localSheetId="2">#REF!</definedName>
    <definedName name="terr">#REF!</definedName>
    <definedName name="Terriotry_Level_2003_NNF_HSF_Quota" localSheetId="0">#REF!</definedName>
    <definedName name="Terriotry_Level_2003_NNF_HSF_Quota" localSheetId="3">#REF!</definedName>
    <definedName name="Terriotry_Level_2003_NNF_HSF_Quota" localSheetId="2">#REF!</definedName>
    <definedName name="Terriotry_Level_2003_NNF_HSF_Quota">#REF!</definedName>
    <definedName name="Territory" localSheetId="0">#REF!</definedName>
    <definedName name="Territory" localSheetId="3">#REF!</definedName>
    <definedName name="Territory" localSheetId="2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3">#REF!</definedName>
    <definedName name="Total_Current" localSheetId="2">#REF!</definedName>
    <definedName name="Total_Current">#REF!</definedName>
    <definedName name="Total_FX" localSheetId="0">'[2]Other Inc(Exp)'!#REF!</definedName>
    <definedName name="Total_FX" localSheetId="3">'[2]Other Inc(Exp)'!#REF!</definedName>
    <definedName name="Total_FX" localSheetId="2">'[2]Other Inc(Exp)'!#REF!</definedName>
    <definedName name="Total_FX">'[2]Other Inc(Exp)'!#REF!</definedName>
    <definedName name="Total_Int_Income" localSheetId="0">'[2]Other Inc(Exp)'!#REF!</definedName>
    <definedName name="Total_Int_Income" localSheetId="3">'[2]Other Inc(Exp)'!#REF!</definedName>
    <definedName name="Total_Int_Income" localSheetId="2">'[2]Other Inc(Exp)'!#REF!</definedName>
    <definedName name="Total_Int_Income">'[2]Other Inc(Exp)'!#REF!</definedName>
    <definedName name="Total_LE" localSheetId="0">'[6]Wk DDD &amp; Ex-Fact'!#REF!</definedName>
    <definedName name="Total_LE" localSheetId="3">'[6]Wk DDD &amp; Ex-Fact'!#REF!</definedName>
    <definedName name="Total_LE" localSheetId="2">'[6]Wk DDD &amp; Ex-Fact'!#REF!</definedName>
    <definedName name="Total_LE">'[6]Wk DDD &amp; Ex-Fact'!#REF!</definedName>
    <definedName name="Total_Previous" localSheetId="0">#REF!</definedName>
    <definedName name="Total_Previous" localSheetId="3">#REF!</definedName>
    <definedName name="Total_Previous" localSheetId="2">#REF!</definedName>
    <definedName name="Total_Previous">#REF!</definedName>
    <definedName name="Total_Taxes_Thousands" localSheetId="0">'[2]Assumptions &amp; Calculations'!#REF!</definedName>
    <definedName name="Total_Taxes_Thousands" localSheetId="3">'[2]Assumptions &amp; Calculations'!#REF!</definedName>
    <definedName name="Total_Taxes_Thousands" localSheetId="2">'[2]Assumptions &amp; Calculations'!#REF!</definedName>
    <definedName name="Total_Taxes_Thousands">'[2]Assumptions &amp; Calculations'!#REF!</definedName>
    <definedName name="TotalCCB" localSheetId="0">#REF!</definedName>
    <definedName name="TotalCCB" localSheetId="3">#REF!</definedName>
    <definedName name="TotalCCB" localSheetId="2">#REF!</definedName>
    <definedName name="TotalCCB">#REF!</definedName>
    <definedName name="TotalGRP" localSheetId="0">#REF!</definedName>
    <definedName name="TotalGRP" localSheetId="3">#REF!</definedName>
    <definedName name="TotalGRP" localSheetId="2">#REF!</definedName>
    <definedName name="TotalGRP">#REF!</definedName>
    <definedName name="TotalRebates" localSheetId="0">#REF!</definedName>
    <definedName name="TotalRebates" localSheetId="3">#REF!</definedName>
    <definedName name="TotalRebates" localSheetId="2">#REF!</definedName>
    <definedName name="TotalRebates">#REF!</definedName>
    <definedName name="TRANS_MEMMO" localSheetId="0">#REF!</definedName>
    <definedName name="TRANS_MEMMO" localSheetId="3">#REF!</definedName>
    <definedName name="TRANS_MEMMO" localSheetId="2">#REF!</definedName>
    <definedName name="TRANS_MEMMO">#REF!</definedName>
    <definedName name="Translate" localSheetId="0">#REF!</definedName>
    <definedName name="Translate" localSheetId="3">#REF!</definedName>
    <definedName name="Translate" localSheetId="2">#REF!</definedName>
    <definedName name="Translate">#REF!</definedName>
    <definedName name="Trigon_Bldis_MM" localSheetId="0">#REF!</definedName>
    <definedName name="Trigon_Bldis_MM" localSheetId="3">#REF!</definedName>
    <definedName name="Trigon_Bldis_MM" localSheetId="2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3">#REF!</definedName>
    <definedName name="Trigon_Tanf_MM" localSheetId="2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3">#REF!</definedName>
    <definedName name="TURN_ON_ROW_AND_COLUMN_HEADINGS" localSheetId="2">#REF!</definedName>
    <definedName name="TURN_ON_ROW_AND_COLUMN_HEADINGS">#REF!</definedName>
    <definedName name="UniTotal" localSheetId="0">#REF!</definedName>
    <definedName name="UniTotal" localSheetId="3">#REF!</definedName>
    <definedName name="UniTotal" localSheetId="2">#REF!</definedName>
    <definedName name="UniTotal">#REF!</definedName>
    <definedName name="Units_Purchased___5__Waste" localSheetId="0">#REF!</definedName>
    <definedName name="Units_Purchased___5__Waste" localSheetId="3">#REF!</definedName>
    <definedName name="Units_Purchased___5__Waste" localSheetId="2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3">'[6]Wk DDD &amp; Ex-Fact'!#REF!</definedName>
    <definedName name="Uplift" localSheetId="2">'[6]Wk DDD &amp; Ex-Fact'!#REF!</definedName>
    <definedName name="Uplift">'[6]Wk DDD &amp; Ex-Fact'!#REF!</definedName>
    <definedName name="VAGrp" localSheetId="0">#REF!</definedName>
    <definedName name="VAGrp" localSheetId="3">#REF!</definedName>
    <definedName name="VAGrp" localSheetId="2">#REF!</definedName>
    <definedName name="VAGrp">#REF!</definedName>
    <definedName name="VAInd" localSheetId="0">#REF!</definedName>
    <definedName name="VAInd" localSheetId="3">#REF!</definedName>
    <definedName name="VAInd" localSheetId="2">#REF!</definedName>
    <definedName name="VAInd">#REF!</definedName>
    <definedName name="Variance_List">[39]Variance!$A$7:$C$102</definedName>
    <definedName name="Weekly_Dates" localSheetId="0">#REF!</definedName>
    <definedName name="Weekly_Dates" localSheetId="3">#REF!</definedName>
    <definedName name="Weekly_Dates" localSheetId="2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3">#REF!</definedName>
    <definedName name="WIGrp" localSheetId="2">#REF!</definedName>
    <definedName name="WIGrp">#REF!</definedName>
    <definedName name="WIInd" localSheetId="0">#REF!</definedName>
    <definedName name="WIInd" localSheetId="3">#REF!</definedName>
    <definedName name="WIInd" localSheetId="2">#REF!</definedName>
    <definedName name="WIInd">#REF!</definedName>
    <definedName name="working" localSheetId="0">#REF!</definedName>
    <definedName name="working" localSheetId="3">#REF!</definedName>
    <definedName name="working" localSheetId="2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3">#REF!</definedName>
    <definedName name="x" localSheetId="2">#REF!</definedName>
    <definedName name="x">#REF!</definedName>
    <definedName name="xxx">[0]!xxx</definedName>
    <definedName name="YOY_Schedule">'[31]Qtrly Analysis'!$Q$59:$W$140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Y103" i="54" l="1"/>
  <c r="D9" i="53" l="1"/>
  <c r="F9" i="53"/>
  <c r="J9" i="53"/>
  <c r="L9" i="53"/>
  <c r="T9" i="53"/>
  <c r="V9" i="53"/>
  <c r="Z9" i="53"/>
  <c r="AB9" i="53"/>
  <c r="AJ9" i="53"/>
  <c r="AL9" i="53"/>
  <c r="AP9" i="53"/>
  <c r="AT9" i="53" s="1"/>
  <c r="AR9" i="53"/>
  <c r="AZ9" i="53"/>
  <c r="BB9" i="53"/>
  <c r="BF9" i="53"/>
  <c r="BH9" i="53"/>
  <c r="BP9" i="53"/>
  <c r="BR9" i="53"/>
  <c r="BV9" i="53"/>
  <c r="BX9" i="53"/>
  <c r="D12" i="53"/>
  <c r="F12" i="53"/>
  <c r="J12" i="53"/>
  <c r="L12" i="53"/>
  <c r="T12" i="53"/>
  <c r="V12" i="53"/>
  <c r="Z12" i="53"/>
  <c r="AB12" i="53"/>
  <c r="AJ12" i="53"/>
  <c r="AL12" i="53"/>
  <c r="AP12" i="53"/>
  <c r="AR12" i="53"/>
  <c r="AZ12" i="53"/>
  <c r="BB12" i="53"/>
  <c r="BF12" i="53"/>
  <c r="BH12" i="53"/>
  <c r="BP12" i="53"/>
  <c r="BR12" i="53"/>
  <c r="BV12" i="53"/>
  <c r="BX12" i="53"/>
  <c r="CT12" i="44"/>
  <c r="CN112" i="44"/>
  <c r="CN111" i="44"/>
  <c r="CN108" i="44"/>
  <c r="CN107" i="44"/>
  <c r="CN106" i="44"/>
  <c r="CN101" i="44"/>
  <c r="CN100" i="44"/>
  <c r="CN99" i="44"/>
  <c r="CN95" i="44"/>
  <c r="CN94" i="44"/>
  <c r="CN93" i="44"/>
  <c r="CN92" i="44"/>
  <c r="CN91" i="44"/>
  <c r="CN90" i="44"/>
  <c r="CN89" i="44"/>
  <c r="CN88" i="44"/>
  <c r="CN87" i="44"/>
  <c r="CN86" i="44"/>
  <c r="CN85" i="44"/>
  <c r="CN84" i="44"/>
  <c r="CN83" i="44"/>
  <c r="CN82" i="44"/>
  <c r="CN81" i="44"/>
  <c r="CN80" i="44"/>
  <c r="CN79" i="44"/>
  <c r="CN78" i="44"/>
  <c r="CN77" i="44"/>
  <c r="CN76" i="44"/>
  <c r="CN73" i="44"/>
  <c r="CN72" i="44"/>
  <c r="CN71" i="44"/>
  <c r="CN70" i="44"/>
  <c r="CN69" i="44"/>
  <c r="CN68" i="44"/>
  <c r="CN67" i="44"/>
  <c r="CN63" i="44"/>
  <c r="CN61" i="44"/>
  <c r="CN60" i="44"/>
  <c r="CN59" i="44"/>
  <c r="CN58" i="44"/>
  <c r="CN57" i="44"/>
  <c r="CN56" i="44"/>
  <c r="CN55" i="44"/>
  <c r="CN54" i="44"/>
  <c r="CN53" i="44"/>
  <c r="CN52" i="44"/>
  <c r="CN51" i="44"/>
  <c r="CN50" i="44"/>
  <c r="CN49" i="44"/>
  <c r="CN48" i="44"/>
  <c r="CN47" i="44"/>
  <c r="CN46" i="44"/>
  <c r="CN45" i="44"/>
  <c r="CN44" i="44"/>
  <c r="CN43" i="44"/>
  <c r="CN42" i="44"/>
  <c r="CN41" i="44"/>
  <c r="CN40" i="44"/>
  <c r="CN39" i="44"/>
  <c r="CN38" i="44"/>
  <c r="CN37" i="44"/>
  <c r="CN36" i="44"/>
  <c r="CN35" i="44"/>
  <c r="CN34" i="44"/>
  <c r="CN33" i="44"/>
  <c r="CN32" i="44"/>
  <c r="CN31" i="44"/>
  <c r="CN30" i="44"/>
  <c r="CN29" i="44"/>
  <c r="CN28" i="44"/>
  <c r="CN27" i="44"/>
  <c r="CN26" i="44"/>
  <c r="CN25" i="44"/>
  <c r="CN24" i="44"/>
  <c r="CN23" i="44"/>
  <c r="CN22" i="44"/>
  <c r="CN21" i="44"/>
  <c r="CN16" i="44"/>
  <c r="CN15" i="44"/>
  <c r="CN14" i="44"/>
  <c r="CN13" i="44"/>
  <c r="CN12" i="44"/>
  <c r="CN11" i="44"/>
  <c r="CN9" i="44"/>
  <c r="CN8" i="44"/>
  <c r="CN10" i="44" s="1"/>
  <c r="CL112" i="44"/>
  <c r="CL111" i="44"/>
  <c r="CL108" i="44"/>
  <c r="CL107" i="44"/>
  <c r="CL106" i="44"/>
  <c r="CL101" i="44"/>
  <c r="CL100" i="44"/>
  <c r="CL99" i="44"/>
  <c r="CL95" i="44"/>
  <c r="CL94" i="44"/>
  <c r="CL93" i="44"/>
  <c r="CL92" i="44"/>
  <c r="CL91" i="44"/>
  <c r="CL90" i="44"/>
  <c r="CL89" i="44"/>
  <c r="CL88" i="44"/>
  <c r="CL87" i="44"/>
  <c r="CL86" i="44"/>
  <c r="CL85" i="44"/>
  <c r="CL84" i="44"/>
  <c r="CL83" i="44"/>
  <c r="CL82" i="44"/>
  <c r="CL81" i="44"/>
  <c r="CL80" i="44"/>
  <c r="CL79" i="44"/>
  <c r="CL78" i="44"/>
  <c r="CL77" i="44"/>
  <c r="CL76" i="44"/>
  <c r="CL73" i="44"/>
  <c r="CL72" i="44"/>
  <c r="CL71" i="44"/>
  <c r="CL70" i="44"/>
  <c r="CL69" i="44"/>
  <c r="CL68" i="44"/>
  <c r="CL67" i="44"/>
  <c r="CL63" i="44"/>
  <c r="CL61" i="44"/>
  <c r="CL60" i="44"/>
  <c r="CL59" i="44"/>
  <c r="CL58" i="44"/>
  <c r="CL57" i="44"/>
  <c r="CL56" i="44"/>
  <c r="CL55" i="44"/>
  <c r="CL54" i="44"/>
  <c r="CL53" i="44"/>
  <c r="CL52" i="44"/>
  <c r="CL51" i="44"/>
  <c r="CL50" i="44"/>
  <c r="CL49" i="44"/>
  <c r="CL48" i="44"/>
  <c r="CL47" i="44"/>
  <c r="CL46" i="44"/>
  <c r="CL45" i="44"/>
  <c r="CL44" i="44"/>
  <c r="CL43" i="44"/>
  <c r="CL42" i="44"/>
  <c r="CL41" i="44"/>
  <c r="CL40" i="44"/>
  <c r="CL39" i="44"/>
  <c r="CL38" i="44"/>
  <c r="CL37" i="44"/>
  <c r="CL36" i="44"/>
  <c r="CL35" i="44"/>
  <c r="CL34" i="44"/>
  <c r="CL33" i="44"/>
  <c r="CL32" i="44"/>
  <c r="CL31" i="44"/>
  <c r="CL30" i="44"/>
  <c r="CL29" i="44"/>
  <c r="CL28" i="44"/>
  <c r="CL27" i="44"/>
  <c r="CL26" i="44"/>
  <c r="CL25" i="44"/>
  <c r="CL24" i="44"/>
  <c r="CL23" i="44"/>
  <c r="CL22" i="44"/>
  <c r="CL21" i="44"/>
  <c r="CL16" i="44"/>
  <c r="CL15" i="44"/>
  <c r="CL14" i="44"/>
  <c r="CP14" i="44" s="1"/>
  <c r="CL13" i="44"/>
  <c r="CP13" i="44" s="1"/>
  <c r="CL12" i="44"/>
  <c r="CP12" i="44" s="1"/>
  <c r="CU12" i="44" s="1"/>
  <c r="CV12" i="44" s="1"/>
  <c r="CL11" i="44"/>
  <c r="CL9" i="44"/>
  <c r="CL8" i="44"/>
  <c r="CL10" i="44" s="1"/>
  <c r="CH112" i="44"/>
  <c r="CH111" i="44"/>
  <c r="CH108" i="44"/>
  <c r="CH107" i="44"/>
  <c r="CH106" i="44"/>
  <c r="CH101" i="44"/>
  <c r="CH100" i="44"/>
  <c r="CH99" i="44"/>
  <c r="CH95" i="44"/>
  <c r="CH94" i="44"/>
  <c r="CH93" i="44"/>
  <c r="CH92" i="44"/>
  <c r="CH91" i="44"/>
  <c r="CH90" i="44"/>
  <c r="CH89" i="44"/>
  <c r="CH88" i="44"/>
  <c r="CH87" i="44"/>
  <c r="CH86" i="44"/>
  <c r="CH85" i="44"/>
  <c r="CH84" i="44"/>
  <c r="CH83" i="44"/>
  <c r="CH82" i="44"/>
  <c r="CH81" i="44"/>
  <c r="CH80" i="44"/>
  <c r="CH79" i="44"/>
  <c r="CH78" i="44"/>
  <c r="CH77" i="44"/>
  <c r="CH76" i="44"/>
  <c r="CH73" i="44"/>
  <c r="CH72" i="44"/>
  <c r="CH71" i="44"/>
  <c r="CH70" i="44"/>
  <c r="CH69" i="44"/>
  <c r="CH68" i="44"/>
  <c r="CH67" i="44"/>
  <c r="CH63" i="44"/>
  <c r="CH61" i="44"/>
  <c r="CH60" i="44"/>
  <c r="CH59" i="44"/>
  <c r="CH58" i="44"/>
  <c r="CH57" i="44"/>
  <c r="CH56" i="44"/>
  <c r="CH55" i="44"/>
  <c r="CH54" i="44"/>
  <c r="CH53" i="44"/>
  <c r="CH52" i="44"/>
  <c r="CH51" i="44"/>
  <c r="CH50" i="44"/>
  <c r="CH49" i="44"/>
  <c r="CH48" i="44"/>
  <c r="CH47" i="44"/>
  <c r="CH46" i="44"/>
  <c r="CH45" i="44"/>
  <c r="CH44" i="44"/>
  <c r="CH43" i="44"/>
  <c r="CH42" i="44"/>
  <c r="CH41" i="44"/>
  <c r="CH40" i="44"/>
  <c r="CH39" i="44"/>
  <c r="CH38" i="44"/>
  <c r="CH37" i="44"/>
  <c r="CH36" i="44"/>
  <c r="CH35" i="44"/>
  <c r="CH34" i="44"/>
  <c r="CH33" i="44"/>
  <c r="CH32" i="44"/>
  <c r="CH31" i="44"/>
  <c r="CH30" i="44"/>
  <c r="CH29" i="44"/>
  <c r="CH28" i="44"/>
  <c r="CH27" i="44"/>
  <c r="CH26" i="44"/>
  <c r="CH25" i="44"/>
  <c r="CH24" i="44"/>
  <c r="CH23" i="44"/>
  <c r="CH22" i="44"/>
  <c r="CH21" i="44"/>
  <c r="CF112" i="44"/>
  <c r="CF111" i="44"/>
  <c r="CF108" i="44"/>
  <c r="CF107" i="44"/>
  <c r="CF106" i="44"/>
  <c r="CF101" i="44"/>
  <c r="CF100" i="44"/>
  <c r="CF99" i="44"/>
  <c r="CF95" i="44"/>
  <c r="CF94" i="44"/>
  <c r="CF93" i="44"/>
  <c r="CF92" i="44"/>
  <c r="CF91" i="44"/>
  <c r="CF90" i="44"/>
  <c r="CF89" i="44"/>
  <c r="CF88" i="44"/>
  <c r="CF87" i="44"/>
  <c r="CF86" i="44"/>
  <c r="CF85" i="44"/>
  <c r="CF84" i="44"/>
  <c r="CF83" i="44"/>
  <c r="CF82" i="44"/>
  <c r="CF81" i="44"/>
  <c r="CF80" i="44"/>
  <c r="CF79" i="44"/>
  <c r="CF78" i="44"/>
  <c r="CF77" i="44"/>
  <c r="CF76" i="44"/>
  <c r="CF73" i="44"/>
  <c r="CF72" i="44"/>
  <c r="CF71" i="44"/>
  <c r="CF70" i="44"/>
  <c r="CF69" i="44"/>
  <c r="CF68" i="44"/>
  <c r="CF67" i="44"/>
  <c r="CF63" i="44"/>
  <c r="CF61" i="44"/>
  <c r="CF60" i="44"/>
  <c r="CF59" i="44"/>
  <c r="CF58" i="44"/>
  <c r="CF57" i="44"/>
  <c r="CF56" i="44"/>
  <c r="CF55" i="44"/>
  <c r="CF54" i="44"/>
  <c r="CF53" i="44"/>
  <c r="CF52" i="44"/>
  <c r="CF51" i="44"/>
  <c r="CF50" i="44"/>
  <c r="CF49" i="44"/>
  <c r="CF48" i="44"/>
  <c r="CF47" i="44"/>
  <c r="CF46" i="44"/>
  <c r="CF45" i="44"/>
  <c r="CF44" i="44"/>
  <c r="CF43" i="44"/>
  <c r="CF42" i="44"/>
  <c r="CF41" i="44"/>
  <c r="CF40" i="44"/>
  <c r="CF39" i="44"/>
  <c r="CF38" i="44"/>
  <c r="CF37" i="44"/>
  <c r="CF36" i="44"/>
  <c r="CF35" i="44"/>
  <c r="CF34" i="44"/>
  <c r="CF33" i="44"/>
  <c r="CF32" i="44"/>
  <c r="CF31" i="44"/>
  <c r="CF30" i="44"/>
  <c r="CF29" i="44"/>
  <c r="CF28" i="44"/>
  <c r="CF27" i="44"/>
  <c r="CF26" i="44"/>
  <c r="CF25" i="44"/>
  <c r="CF24" i="44"/>
  <c r="CF23" i="44"/>
  <c r="CF22" i="44"/>
  <c r="CF21" i="44"/>
  <c r="CH16" i="44"/>
  <c r="CH15" i="44"/>
  <c r="CH14" i="44"/>
  <c r="CH13" i="44"/>
  <c r="CH12" i="44"/>
  <c r="CH11" i="44"/>
  <c r="CF12" i="44"/>
  <c r="CF11" i="44"/>
  <c r="CF16" i="44"/>
  <c r="CF15" i="44"/>
  <c r="CF14" i="44"/>
  <c r="CF13" i="44"/>
  <c r="CF9" i="44"/>
  <c r="CH9" i="44"/>
  <c r="CH10" i="44" s="1"/>
  <c r="CH8" i="44"/>
  <c r="CF8" i="44"/>
  <c r="CB12" i="44"/>
  <c r="CC12" i="44"/>
  <c r="BL12" i="44"/>
  <c r="BM12" i="44"/>
  <c r="AV12" i="44"/>
  <c r="AW12" i="44"/>
  <c r="AF12" i="44"/>
  <c r="AG12" i="44"/>
  <c r="P12" i="44"/>
  <c r="Q12" i="44"/>
  <c r="CN112" i="52"/>
  <c r="CN111" i="52"/>
  <c r="CN108" i="52"/>
  <c r="CN107" i="52"/>
  <c r="CN106" i="52"/>
  <c r="CN101" i="52"/>
  <c r="CN100" i="52"/>
  <c r="CN99" i="52"/>
  <c r="CN95" i="52"/>
  <c r="CN94" i="52"/>
  <c r="CN93" i="52"/>
  <c r="CN92" i="52"/>
  <c r="CN91" i="52"/>
  <c r="CN90" i="52"/>
  <c r="CN89" i="52"/>
  <c r="CN88" i="52"/>
  <c r="CN87" i="52"/>
  <c r="CN86" i="52"/>
  <c r="CN85" i="52"/>
  <c r="CN84" i="52"/>
  <c r="CN83" i="52"/>
  <c r="CN82" i="52"/>
  <c r="CN81" i="52"/>
  <c r="CN80" i="52"/>
  <c r="CN79" i="52"/>
  <c r="CN78" i="52"/>
  <c r="CN77" i="52"/>
  <c r="CN76" i="52"/>
  <c r="CN73" i="52"/>
  <c r="CN72" i="52"/>
  <c r="CN71" i="52"/>
  <c r="CN70" i="52"/>
  <c r="CN69" i="52"/>
  <c r="CN68" i="52"/>
  <c r="CN67" i="52"/>
  <c r="CN63" i="52"/>
  <c r="CN61" i="52"/>
  <c r="CN60" i="52"/>
  <c r="CN59" i="52"/>
  <c r="CN58" i="52"/>
  <c r="CN57" i="52"/>
  <c r="CN56" i="52"/>
  <c r="CN55" i="52"/>
  <c r="CN54" i="52"/>
  <c r="CN53" i="52"/>
  <c r="CN52" i="52"/>
  <c r="CN51" i="52"/>
  <c r="CN50" i="52"/>
  <c r="CN49" i="52"/>
  <c r="CN48" i="52"/>
  <c r="CN47" i="52"/>
  <c r="CN46" i="52"/>
  <c r="CN45" i="52"/>
  <c r="CN44" i="52"/>
  <c r="CN43" i="52"/>
  <c r="CN42" i="52"/>
  <c r="CN41" i="52"/>
  <c r="CN40" i="52"/>
  <c r="CN39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16" i="52"/>
  <c r="CN15" i="52"/>
  <c r="CN14" i="52"/>
  <c r="CN13" i="52"/>
  <c r="CN12" i="52"/>
  <c r="CN11" i="52"/>
  <c r="CN9" i="52"/>
  <c r="CN8" i="52"/>
  <c r="CL112" i="52"/>
  <c r="CL111" i="52"/>
  <c r="CL108" i="52"/>
  <c r="CL107" i="52"/>
  <c r="CL106" i="52"/>
  <c r="CL101" i="52"/>
  <c r="CL100" i="52"/>
  <c r="CL99" i="52"/>
  <c r="CL95" i="52"/>
  <c r="CL94" i="52"/>
  <c r="CL93" i="52"/>
  <c r="CL92" i="52"/>
  <c r="CL91" i="52"/>
  <c r="CL90" i="52"/>
  <c r="CL89" i="52"/>
  <c r="CL88" i="52"/>
  <c r="CL87" i="52"/>
  <c r="CL86" i="52"/>
  <c r="CL85" i="52"/>
  <c r="CL84" i="52"/>
  <c r="CL83" i="52"/>
  <c r="CL82" i="52"/>
  <c r="CL81" i="52"/>
  <c r="CL80" i="52"/>
  <c r="CL79" i="52"/>
  <c r="CL78" i="52"/>
  <c r="CL77" i="52"/>
  <c r="CL76" i="52"/>
  <c r="CL73" i="52"/>
  <c r="CL72" i="52"/>
  <c r="CL71" i="52"/>
  <c r="CL70" i="52"/>
  <c r="CL69" i="52"/>
  <c r="CL68" i="52"/>
  <c r="CL67" i="52"/>
  <c r="CL63" i="52"/>
  <c r="CL61" i="52"/>
  <c r="CL60" i="52"/>
  <c r="CL59" i="52"/>
  <c r="CL58" i="52"/>
  <c r="CL57" i="52"/>
  <c r="CL56" i="52"/>
  <c r="CL55" i="52"/>
  <c r="CL54" i="52"/>
  <c r="CL53" i="52"/>
  <c r="CL52" i="52"/>
  <c r="CL51" i="52"/>
  <c r="CL50" i="52"/>
  <c r="CL49" i="52"/>
  <c r="CL48" i="52"/>
  <c r="CL47" i="52"/>
  <c r="CL46" i="52"/>
  <c r="CL45" i="52"/>
  <c r="CL44" i="52"/>
  <c r="CL43" i="52"/>
  <c r="CL42" i="52"/>
  <c r="CL41" i="52"/>
  <c r="CL40" i="52"/>
  <c r="CL39" i="52"/>
  <c r="CL38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L25" i="52"/>
  <c r="CL24" i="52"/>
  <c r="CL23" i="52"/>
  <c r="CL22" i="52"/>
  <c r="CL21" i="52"/>
  <c r="CL16" i="52"/>
  <c r="CL15" i="52"/>
  <c r="CL14" i="52"/>
  <c r="CL13" i="52"/>
  <c r="CL12" i="52"/>
  <c r="CL11" i="52"/>
  <c r="CL9" i="52"/>
  <c r="CL8" i="52"/>
  <c r="CH112" i="52"/>
  <c r="CH111" i="52"/>
  <c r="CH108" i="52"/>
  <c r="CH107" i="52"/>
  <c r="CH106" i="52"/>
  <c r="CH101" i="52"/>
  <c r="CH100" i="52"/>
  <c r="CH99" i="52"/>
  <c r="CH95" i="52"/>
  <c r="CH94" i="52"/>
  <c r="CH93" i="52"/>
  <c r="CH92" i="52"/>
  <c r="CH91" i="52"/>
  <c r="CH90" i="52"/>
  <c r="CH89" i="52"/>
  <c r="CH88" i="52"/>
  <c r="CH87" i="52"/>
  <c r="CH86" i="52"/>
  <c r="CH85" i="52"/>
  <c r="CH84" i="52"/>
  <c r="CH83" i="52"/>
  <c r="CH82" i="52"/>
  <c r="CH81" i="52"/>
  <c r="CH80" i="52"/>
  <c r="CH79" i="52"/>
  <c r="CH78" i="52"/>
  <c r="CH77" i="52"/>
  <c r="CH76" i="52"/>
  <c r="CH73" i="52"/>
  <c r="CH72" i="52"/>
  <c r="CH71" i="52"/>
  <c r="CH70" i="52"/>
  <c r="CH69" i="52"/>
  <c r="CH68" i="52"/>
  <c r="CH67" i="52"/>
  <c r="CH63" i="52"/>
  <c r="CH61" i="52"/>
  <c r="CH60" i="52"/>
  <c r="CH59" i="52"/>
  <c r="CH58" i="52"/>
  <c r="CH57" i="52"/>
  <c r="CH56" i="52"/>
  <c r="CH55" i="52"/>
  <c r="CH54" i="52"/>
  <c r="CH53" i="52"/>
  <c r="CH52" i="52"/>
  <c r="CH51" i="52"/>
  <c r="CH50" i="52"/>
  <c r="CH49" i="52"/>
  <c r="CH48" i="52"/>
  <c r="CH47" i="52"/>
  <c r="CH46" i="52"/>
  <c r="CH45" i="52"/>
  <c r="CH44" i="52"/>
  <c r="CH43" i="52"/>
  <c r="CH42" i="52"/>
  <c r="CH41" i="52"/>
  <c r="CH40" i="52"/>
  <c r="CH39" i="52"/>
  <c r="CH38" i="52"/>
  <c r="CH37" i="52"/>
  <c r="CH36" i="52"/>
  <c r="CH35" i="52"/>
  <c r="CH34" i="52"/>
  <c r="CH33" i="52"/>
  <c r="CH32" i="52"/>
  <c r="CH31" i="52"/>
  <c r="CH30" i="52"/>
  <c r="CH29" i="52"/>
  <c r="CH28" i="52"/>
  <c r="CH27" i="52"/>
  <c r="CH26" i="52"/>
  <c r="CH25" i="52"/>
  <c r="CH24" i="52"/>
  <c r="CH23" i="52"/>
  <c r="CH22" i="52"/>
  <c r="CH21" i="52"/>
  <c r="CF112" i="52"/>
  <c r="CF111" i="52"/>
  <c r="CF108" i="52"/>
  <c r="CF107" i="52"/>
  <c r="CF106" i="52"/>
  <c r="CF101" i="52"/>
  <c r="CF100" i="52"/>
  <c r="CF99" i="52"/>
  <c r="CF95" i="52"/>
  <c r="CF94" i="52"/>
  <c r="CF93" i="52"/>
  <c r="CF92" i="52"/>
  <c r="CF91" i="52"/>
  <c r="CF90" i="52"/>
  <c r="CF89" i="52"/>
  <c r="CF88" i="52"/>
  <c r="CF87" i="52"/>
  <c r="CF86" i="52"/>
  <c r="CF85" i="52"/>
  <c r="CF84" i="52"/>
  <c r="CF83" i="52"/>
  <c r="CF82" i="52"/>
  <c r="CF81" i="52"/>
  <c r="CF80" i="52"/>
  <c r="CF79" i="52"/>
  <c r="CF78" i="52"/>
  <c r="CF77" i="52"/>
  <c r="CF76" i="52"/>
  <c r="CF73" i="52"/>
  <c r="CF72" i="52"/>
  <c r="CF71" i="52"/>
  <c r="CF70" i="52"/>
  <c r="CF69" i="52"/>
  <c r="CF68" i="52"/>
  <c r="CF67" i="52"/>
  <c r="CF63" i="52"/>
  <c r="CF61" i="52"/>
  <c r="CF60" i="52"/>
  <c r="CF59" i="52"/>
  <c r="CF58" i="52"/>
  <c r="CF57" i="52"/>
  <c r="CF56" i="52"/>
  <c r="CF55" i="52"/>
  <c r="CF54" i="52"/>
  <c r="CF53" i="52"/>
  <c r="CF52" i="52"/>
  <c r="CF51" i="52"/>
  <c r="CF50" i="52"/>
  <c r="CF49" i="52"/>
  <c r="CF48" i="52"/>
  <c r="CF47" i="52"/>
  <c r="CF46" i="52"/>
  <c r="CF45" i="52"/>
  <c r="CF44" i="52"/>
  <c r="CF43" i="52"/>
  <c r="CF42" i="52"/>
  <c r="CF41" i="52"/>
  <c r="CF40" i="52"/>
  <c r="CF39" i="52"/>
  <c r="CF38" i="52"/>
  <c r="CF37" i="52"/>
  <c r="CF36" i="52"/>
  <c r="CF35" i="52"/>
  <c r="CF34" i="52"/>
  <c r="CF33" i="52"/>
  <c r="CF32" i="52"/>
  <c r="CF31" i="52"/>
  <c r="CF30" i="52"/>
  <c r="CF29" i="52"/>
  <c r="CF28" i="52"/>
  <c r="CF27" i="52"/>
  <c r="CF26" i="52"/>
  <c r="CF25" i="52"/>
  <c r="CF24" i="52"/>
  <c r="CF23" i="52"/>
  <c r="CF22" i="52"/>
  <c r="CF21" i="52"/>
  <c r="CH9" i="52"/>
  <c r="CH10" i="52"/>
  <c r="CH11" i="52"/>
  <c r="CH12" i="52"/>
  <c r="CH13" i="52"/>
  <c r="CH14" i="52"/>
  <c r="CH15" i="52"/>
  <c r="CH16" i="52"/>
  <c r="CH8" i="52"/>
  <c r="CF9" i="52"/>
  <c r="CF10" i="52"/>
  <c r="CF11" i="52"/>
  <c r="CF12" i="52"/>
  <c r="CF13" i="52"/>
  <c r="CF14" i="52"/>
  <c r="CF15" i="52"/>
  <c r="CF16" i="52"/>
  <c r="CF8" i="52"/>
  <c r="CB12" i="52"/>
  <c r="CD12" i="52" s="1"/>
  <c r="CC12" i="52"/>
  <c r="BL12" i="52"/>
  <c r="BN12" i="52" s="1"/>
  <c r="BM12" i="52"/>
  <c r="AV12" i="52"/>
  <c r="AX12" i="52" s="1"/>
  <c r="AW12" i="52"/>
  <c r="AF12" i="52"/>
  <c r="AG12" i="52"/>
  <c r="P12" i="52"/>
  <c r="R12" i="52" s="1"/>
  <c r="Q12" i="52"/>
  <c r="CT12" i="56"/>
  <c r="CV12" i="56" s="1"/>
  <c r="CU12" i="56"/>
  <c r="CN112" i="56"/>
  <c r="CN111" i="56"/>
  <c r="CN108" i="56"/>
  <c r="CN107" i="56"/>
  <c r="CN106" i="56"/>
  <c r="CN101" i="56"/>
  <c r="CN100" i="56"/>
  <c r="CN99" i="56"/>
  <c r="CN95" i="56"/>
  <c r="CN94" i="56"/>
  <c r="CN93" i="56"/>
  <c r="CN92" i="56"/>
  <c r="CN91" i="56"/>
  <c r="CN90" i="56"/>
  <c r="CN89" i="56"/>
  <c r="CN88" i="56"/>
  <c r="CN87" i="56"/>
  <c r="CN86" i="56"/>
  <c r="CN85" i="56"/>
  <c r="CN84" i="56"/>
  <c r="CN83" i="56"/>
  <c r="CN82" i="56"/>
  <c r="CN81" i="56"/>
  <c r="CN80" i="56"/>
  <c r="CN79" i="56"/>
  <c r="CN78" i="56"/>
  <c r="CN77" i="56"/>
  <c r="CN76" i="56"/>
  <c r="CN73" i="56"/>
  <c r="CN72" i="56"/>
  <c r="CN71" i="56"/>
  <c r="CN70" i="56"/>
  <c r="CN69" i="56"/>
  <c r="CN68" i="56"/>
  <c r="CN67" i="56"/>
  <c r="CN63" i="56"/>
  <c r="CN61" i="56"/>
  <c r="CN60" i="56"/>
  <c r="CN59" i="56"/>
  <c r="CN58" i="56"/>
  <c r="CN57" i="56"/>
  <c r="CN56" i="56"/>
  <c r="CN55" i="56"/>
  <c r="CN54" i="56"/>
  <c r="CN53" i="56"/>
  <c r="CN52" i="56"/>
  <c r="CN51" i="56"/>
  <c r="CN50" i="56"/>
  <c r="CN49" i="56"/>
  <c r="CN48" i="56"/>
  <c r="CN47" i="56"/>
  <c r="CN46" i="56"/>
  <c r="CN45" i="56"/>
  <c r="CN44" i="56"/>
  <c r="CN43" i="56"/>
  <c r="CN42" i="56"/>
  <c r="CN41" i="56"/>
  <c r="CN40" i="56"/>
  <c r="CN39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L112" i="56"/>
  <c r="CL111" i="56"/>
  <c r="CL108" i="56"/>
  <c r="CL107" i="56"/>
  <c r="CL106" i="56"/>
  <c r="CL101" i="56"/>
  <c r="CL100" i="56"/>
  <c r="CL99" i="56"/>
  <c r="CL95" i="56"/>
  <c r="CL94" i="56"/>
  <c r="CL93" i="56"/>
  <c r="CL92" i="56"/>
  <c r="CL91" i="56"/>
  <c r="CL90" i="56"/>
  <c r="CL89" i="56"/>
  <c r="CL88" i="56"/>
  <c r="CL87" i="56"/>
  <c r="CL86" i="56"/>
  <c r="CL85" i="56"/>
  <c r="CL84" i="56"/>
  <c r="CL83" i="56"/>
  <c r="CL82" i="56"/>
  <c r="CL81" i="56"/>
  <c r="CL80" i="56"/>
  <c r="CL79" i="56"/>
  <c r="CL78" i="56"/>
  <c r="CL77" i="56"/>
  <c r="CL76" i="56"/>
  <c r="CL73" i="56"/>
  <c r="CL72" i="56"/>
  <c r="CL71" i="56"/>
  <c r="CL70" i="56"/>
  <c r="CL69" i="56"/>
  <c r="CL68" i="56"/>
  <c r="CL67" i="56"/>
  <c r="CL63" i="56"/>
  <c r="CL61" i="56"/>
  <c r="CL60" i="56"/>
  <c r="CL59" i="56"/>
  <c r="CL58" i="56"/>
  <c r="CL57" i="56"/>
  <c r="CL56" i="56"/>
  <c r="CL55" i="56"/>
  <c r="CL54" i="56"/>
  <c r="CL53" i="56"/>
  <c r="CL52" i="56"/>
  <c r="CL51" i="56"/>
  <c r="CL50" i="56"/>
  <c r="CL49" i="56"/>
  <c r="CL48" i="56"/>
  <c r="CL47" i="56"/>
  <c r="CL46" i="56"/>
  <c r="CL45" i="56"/>
  <c r="CL44" i="56"/>
  <c r="CL43" i="56"/>
  <c r="CL42" i="56"/>
  <c r="CL41" i="56"/>
  <c r="CL40" i="56"/>
  <c r="CL39" i="56"/>
  <c r="CL38" i="56"/>
  <c r="CL37" i="56"/>
  <c r="CL36" i="56"/>
  <c r="CL35" i="56"/>
  <c r="CL34" i="56"/>
  <c r="CL33" i="56"/>
  <c r="CL32" i="56"/>
  <c r="CL31" i="56"/>
  <c r="CL30" i="56"/>
  <c r="CL29" i="56"/>
  <c r="CL28" i="56"/>
  <c r="CL27" i="56"/>
  <c r="CL26" i="56"/>
  <c r="CL25" i="56"/>
  <c r="CL24" i="56"/>
  <c r="CL23" i="56"/>
  <c r="CL22" i="56"/>
  <c r="CL21" i="56"/>
  <c r="CN16" i="56"/>
  <c r="CN15" i="56"/>
  <c r="CN14" i="56"/>
  <c r="CN13" i="56"/>
  <c r="CN12" i="56"/>
  <c r="CN11" i="56"/>
  <c r="CL13" i="56"/>
  <c r="CL14" i="56"/>
  <c r="CL15" i="56"/>
  <c r="CL16" i="56"/>
  <c r="CL12" i="56"/>
  <c r="CL11" i="56"/>
  <c r="CN8" i="56"/>
  <c r="CL9" i="56"/>
  <c r="CL8" i="56"/>
  <c r="CH17" i="56"/>
  <c r="CF17" i="56"/>
  <c r="CH13" i="56"/>
  <c r="CH14" i="56"/>
  <c r="CH15" i="56"/>
  <c r="CH16" i="56"/>
  <c r="CF13" i="56"/>
  <c r="CF14" i="56"/>
  <c r="CF15" i="56"/>
  <c r="CF16" i="56"/>
  <c r="CJ12" i="56"/>
  <c r="CH11" i="56"/>
  <c r="CH12" i="56"/>
  <c r="CF11" i="56"/>
  <c r="CF12" i="56"/>
  <c r="CH9" i="56"/>
  <c r="CH10" i="56"/>
  <c r="CF9" i="56"/>
  <c r="CF10" i="56"/>
  <c r="CB12" i="56"/>
  <c r="CD12" i="56" s="1"/>
  <c r="CC12" i="56"/>
  <c r="BL12" i="56"/>
  <c r="BM12" i="56"/>
  <c r="BN12" i="56"/>
  <c r="AV12" i="56"/>
  <c r="AX12" i="56" s="1"/>
  <c r="AW12" i="56"/>
  <c r="AF12" i="56"/>
  <c r="AH12" i="56" s="1"/>
  <c r="AG12" i="56"/>
  <c r="P12" i="56"/>
  <c r="R12" i="56" s="1"/>
  <c r="Q12" i="56"/>
  <c r="CM12" i="54"/>
  <c r="CQ12" i="54" s="1"/>
  <c r="CV12" i="54" s="1"/>
  <c r="CO12" i="54"/>
  <c r="CG12" i="54"/>
  <c r="CI12" i="54"/>
  <c r="CB12" i="54"/>
  <c r="CC12" i="54"/>
  <c r="BL12" i="54"/>
  <c r="BM12" i="54"/>
  <c r="AV12" i="54"/>
  <c r="AX12" i="54" s="1"/>
  <c r="AW12" i="54"/>
  <c r="AF12" i="54"/>
  <c r="AH12" i="54" s="1"/>
  <c r="AG12" i="54"/>
  <c r="P12" i="54"/>
  <c r="Q12" i="54"/>
  <c r="P17" i="54"/>
  <c r="CH8" i="56"/>
  <c r="CF8" i="56"/>
  <c r="CU163" i="54"/>
  <c r="CU162" i="54"/>
  <c r="CO112" i="54"/>
  <c r="CO111" i="54"/>
  <c r="CO108" i="54"/>
  <c r="CO107" i="54"/>
  <c r="CO106" i="54"/>
  <c r="CO101" i="54"/>
  <c r="CO100" i="54"/>
  <c r="CO99" i="54"/>
  <c r="CO95" i="54"/>
  <c r="CO94" i="54"/>
  <c r="CO93" i="54"/>
  <c r="CO92" i="54"/>
  <c r="CO91" i="54"/>
  <c r="CO90" i="54"/>
  <c r="CO89" i="54"/>
  <c r="CO88" i="54"/>
  <c r="CO87" i="54"/>
  <c r="CO86" i="54"/>
  <c r="CO85" i="54"/>
  <c r="CO84" i="54"/>
  <c r="CO83" i="54"/>
  <c r="CO82" i="54"/>
  <c r="CO81" i="54"/>
  <c r="CO80" i="54"/>
  <c r="CO79" i="54"/>
  <c r="CO78" i="54"/>
  <c r="CO77" i="54"/>
  <c r="CO76" i="54"/>
  <c r="CO73" i="54"/>
  <c r="CO72" i="54"/>
  <c r="CO71" i="54"/>
  <c r="CO70" i="54"/>
  <c r="CO69" i="54"/>
  <c r="CO68" i="54"/>
  <c r="CO67" i="54"/>
  <c r="CO63" i="54"/>
  <c r="CO61" i="54"/>
  <c r="CO60" i="54"/>
  <c r="CO59" i="54"/>
  <c r="CO58" i="54"/>
  <c r="CO57" i="54"/>
  <c r="CO56" i="54"/>
  <c r="CO55" i="54"/>
  <c r="CO54" i="54"/>
  <c r="CO53" i="54"/>
  <c r="CO52" i="54"/>
  <c r="CO51" i="54"/>
  <c r="CO50" i="54"/>
  <c r="CO49" i="54"/>
  <c r="CO48" i="54"/>
  <c r="CO47" i="54"/>
  <c r="CO46" i="54"/>
  <c r="CO45" i="54"/>
  <c r="CO44" i="54"/>
  <c r="CO43" i="54"/>
  <c r="CO42" i="54"/>
  <c r="CO41" i="54"/>
  <c r="CO40" i="54"/>
  <c r="CO39" i="54"/>
  <c r="CO38" i="54"/>
  <c r="CO37" i="54"/>
  <c r="CO36" i="54"/>
  <c r="CO35" i="54"/>
  <c r="CO34" i="54"/>
  <c r="CO33" i="54"/>
  <c r="CO32" i="54"/>
  <c r="CO31" i="54"/>
  <c r="CO30" i="54"/>
  <c r="CO29" i="54"/>
  <c r="CO28" i="54"/>
  <c r="CO27" i="54"/>
  <c r="CO26" i="54"/>
  <c r="CO25" i="54"/>
  <c r="CO24" i="54"/>
  <c r="CO23" i="54"/>
  <c r="CO22" i="54"/>
  <c r="CO21" i="54"/>
  <c r="CO16" i="54"/>
  <c r="CO15" i="54"/>
  <c r="CO14" i="54"/>
  <c r="CO13" i="54"/>
  <c r="CO11" i="54"/>
  <c r="CM9" i="54"/>
  <c r="CO8" i="54"/>
  <c r="CM112" i="54"/>
  <c r="CM111" i="54"/>
  <c r="CM108" i="54"/>
  <c r="CM107" i="54"/>
  <c r="CM106" i="54"/>
  <c r="CM101" i="54"/>
  <c r="CM100" i="54"/>
  <c r="CM99" i="54"/>
  <c r="CM95" i="54"/>
  <c r="CM94" i="54"/>
  <c r="CM93" i="54"/>
  <c r="CM92" i="54"/>
  <c r="CM91" i="54"/>
  <c r="CM90" i="54"/>
  <c r="CM89" i="54"/>
  <c r="CM88" i="54"/>
  <c r="CM87" i="54"/>
  <c r="CM86" i="54"/>
  <c r="CM85" i="54"/>
  <c r="CM84" i="54"/>
  <c r="CM83" i="54"/>
  <c r="CM82" i="54"/>
  <c r="CM81" i="54"/>
  <c r="CM80" i="54"/>
  <c r="CM79" i="54"/>
  <c r="CM78" i="54"/>
  <c r="CM77" i="54"/>
  <c r="CM76" i="54"/>
  <c r="CM73" i="54"/>
  <c r="CM72" i="54"/>
  <c r="CM71" i="54"/>
  <c r="CM70" i="54"/>
  <c r="CM69" i="54"/>
  <c r="CM68" i="54"/>
  <c r="CM67" i="54"/>
  <c r="CM63" i="54"/>
  <c r="CM61" i="54"/>
  <c r="CM60" i="54"/>
  <c r="CM59" i="54"/>
  <c r="CM58" i="54"/>
  <c r="CM57" i="54"/>
  <c r="CM56" i="54"/>
  <c r="CM55" i="54"/>
  <c r="CM54" i="54"/>
  <c r="CM53" i="54"/>
  <c r="CM52" i="54"/>
  <c r="CM51" i="54"/>
  <c r="CM50" i="54"/>
  <c r="CM49" i="54"/>
  <c r="CM48" i="54"/>
  <c r="CM47" i="54"/>
  <c r="CM46" i="54"/>
  <c r="CM45" i="54"/>
  <c r="CM44" i="54"/>
  <c r="CM43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16" i="54"/>
  <c r="CM15" i="54"/>
  <c r="CM14" i="54"/>
  <c r="CM13" i="54"/>
  <c r="CM11" i="54"/>
  <c r="CM8" i="54"/>
  <c r="CI112" i="54"/>
  <c r="CI111" i="54"/>
  <c r="CI108" i="54"/>
  <c r="CI107" i="54"/>
  <c r="CI106" i="54"/>
  <c r="CI101" i="54"/>
  <c r="CI100" i="54"/>
  <c r="CI99" i="54"/>
  <c r="CI95" i="54"/>
  <c r="CI94" i="54"/>
  <c r="CI93" i="54"/>
  <c r="CI92" i="54"/>
  <c r="CI91" i="54"/>
  <c r="CI90" i="54"/>
  <c r="CI89" i="54"/>
  <c r="CI88" i="54"/>
  <c r="CI87" i="54"/>
  <c r="CI86" i="54"/>
  <c r="CI85" i="54"/>
  <c r="CI84" i="54"/>
  <c r="CI83" i="54"/>
  <c r="CI82" i="54"/>
  <c r="CI81" i="54"/>
  <c r="CI80" i="54"/>
  <c r="CI79" i="54"/>
  <c r="CI78" i="54"/>
  <c r="CI77" i="54"/>
  <c r="CI76" i="54"/>
  <c r="CI73" i="54"/>
  <c r="CI72" i="54"/>
  <c r="CI71" i="54"/>
  <c r="CI70" i="54"/>
  <c r="CI69" i="54"/>
  <c r="CI68" i="54"/>
  <c r="CI67" i="54"/>
  <c r="CI63" i="54"/>
  <c r="CI61" i="54"/>
  <c r="CI60" i="54"/>
  <c r="CI59" i="54"/>
  <c r="CI58" i="54"/>
  <c r="CI57" i="54"/>
  <c r="CI56" i="54"/>
  <c r="CI55" i="54"/>
  <c r="CI54" i="54"/>
  <c r="CI53" i="54"/>
  <c r="CI52" i="54"/>
  <c r="CI51" i="54"/>
  <c r="CI50" i="54"/>
  <c r="CI49" i="54"/>
  <c r="CI48" i="54"/>
  <c r="CI47" i="54"/>
  <c r="CI46" i="54"/>
  <c r="CI45" i="54"/>
  <c r="CI44" i="54"/>
  <c r="CI43" i="54"/>
  <c r="CI42" i="54"/>
  <c r="CI41" i="54"/>
  <c r="CI40" i="54"/>
  <c r="CI39" i="54"/>
  <c r="CI38" i="54"/>
  <c r="CI37" i="54"/>
  <c r="CI36" i="54"/>
  <c r="CI35" i="54"/>
  <c r="CI34" i="54"/>
  <c r="CI33" i="54"/>
  <c r="CI32" i="54"/>
  <c r="CI31" i="54"/>
  <c r="CI30" i="54"/>
  <c r="CI29" i="54"/>
  <c r="CI28" i="54"/>
  <c r="CI27" i="54"/>
  <c r="CI26" i="54"/>
  <c r="CI25" i="54"/>
  <c r="CI24" i="54"/>
  <c r="CI23" i="54"/>
  <c r="CI22" i="54"/>
  <c r="CI21" i="54"/>
  <c r="CG112" i="54"/>
  <c r="CG111" i="54"/>
  <c r="CG108" i="54"/>
  <c r="CG107" i="54"/>
  <c r="CG106" i="54"/>
  <c r="CG101" i="54"/>
  <c r="CG100" i="54"/>
  <c r="CG99" i="54"/>
  <c r="CG95" i="54"/>
  <c r="CG94" i="54"/>
  <c r="CG93" i="54"/>
  <c r="CG92" i="54"/>
  <c r="CG91" i="54"/>
  <c r="CG90" i="54"/>
  <c r="CG89" i="54"/>
  <c r="CG88" i="54"/>
  <c r="CG87" i="54"/>
  <c r="CG86" i="54"/>
  <c r="CG85" i="54"/>
  <c r="CG84" i="54"/>
  <c r="CG83" i="54"/>
  <c r="CG82" i="54"/>
  <c r="CG81" i="54"/>
  <c r="CG80" i="54"/>
  <c r="CG79" i="54"/>
  <c r="CG78" i="54"/>
  <c r="CG77" i="54"/>
  <c r="CG76" i="54"/>
  <c r="CG73" i="54"/>
  <c r="CG72" i="54"/>
  <c r="CG71" i="54"/>
  <c r="CG70" i="54"/>
  <c r="CG69" i="54"/>
  <c r="CG68" i="54"/>
  <c r="CG67" i="54"/>
  <c r="CG63" i="54"/>
  <c r="CG22" i="54"/>
  <c r="CG23" i="54"/>
  <c r="CG24" i="54"/>
  <c r="CG25" i="54"/>
  <c r="CG26" i="54"/>
  <c r="CG27" i="54"/>
  <c r="CG28" i="54"/>
  <c r="CG29" i="54"/>
  <c r="CG30" i="54"/>
  <c r="CG31" i="54"/>
  <c r="CG32" i="54"/>
  <c r="CG33" i="54"/>
  <c r="CG34" i="54"/>
  <c r="CG35" i="54"/>
  <c r="CG36" i="54"/>
  <c r="CG37" i="54"/>
  <c r="CG38" i="54"/>
  <c r="CG39" i="54"/>
  <c r="CG40" i="54"/>
  <c r="CG41" i="54"/>
  <c r="CG42" i="54"/>
  <c r="CG43" i="54"/>
  <c r="CG44" i="54"/>
  <c r="CG45" i="54"/>
  <c r="CG46" i="54"/>
  <c r="CG47" i="54"/>
  <c r="CG48" i="54"/>
  <c r="CG49" i="54"/>
  <c r="CG50" i="54"/>
  <c r="CG51" i="54"/>
  <c r="CG52" i="54"/>
  <c r="CG53" i="54"/>
  <c r="CG54" i="54"/>
  <c r="CG55" i="54"/>
  <c r="CG56" i="54"/>
  <c r="CG57" i="54"/>
  <c r="CG58" i="54"/>
  <c r="CG59" i="54"/>
  <c r="CG60" i="54"/>
  <c r="CG61" i="54"/>
  <c r="CG21" i="54"/>
  <c r="CI9" i="54"/>
  <c r="CI10" i="54"/>
  <c r="CI11" i="54"/>
  <c r="CI13" i="54"/>
  <c r="CI14" i="54"/>
  <c r="CI15" i="54"/>
  <c r="CI16" i="54"/>
  <c r="CI8" i="54"/>
  <c r="CG9" i="54"/>
  <c r="CG10" i="54"/>
  <c r="CG11" i="54"/>
  <c r="CG13" i="54"/>
  <c r="CG14" i="54"/>
  <c r="CG15" i="54"/>
  <c r="CG16" i="54"/>
  <c r="CG8" i="54"/>
  <c r="CK12" i="54" l="1"/>
  <c r="CU12" i="54" s="1"/>
  <c r="CD12" i="54"/>
  <c r="BN12" i="54"/>
  <c r="R12" i="54"/>
  <c r="CC9" i="53"/>
  <c r="CW12" i="54"/>
  <c r="AG12" i="53"/>
  <c r="AG9" i="53"/>
  <c r="X12" i="53"/>
  <c r="AV12" i="53"/>
  <c r="X9" i="53"/>
  <c r="CH9" i="53"/>
  <c r="AW12" i="53"/>
  <c r="CH12" i="53"/>
  <c r="AD9" i="53"/>
  <c r="H12" i="53"/>
  <c r="BL9" i="53"/>
  <c r="CL9" i="53"/>
  <c r="CL12" i="53"/>
  <c r="Q9" i="53"/>
  <c r="CN12" i="53"/>
  <c r="BJ9" i="53"/>
  <c r="CF9" i="53"/>
  <c r="CN9" i="53"/>
  <c r="BJ12" i="53"/>
  <c r="AD12" i="53"/>
  <c r="AT12" i="53"/>
  <c r="BZ12" i="53"/>
  <c r="Q12" i="53"/>
  <c r="AW9" i="53"/>
  <c r="CF12" i="53"/>
  <c r="CB9" i="53"/>
  <c r="CD9" i="53" s="1"/>
  <c r="CC12" i="53"/>
  <c r="CB12" i="53"/>
  <c r="AF9" i="53"/>
  <c r="N9" i="53"/>
  <c r="AV9" i="53"/>
  <c r="BM9" i="53"/>
  <c r="BM12" i="53"/>
  <c r="N12" i="53"/>
  <c r="BZ9" i="53"/>
  <c r="H9" i="53"/>
  <c r="BL12" i="53"/>
  <c r="AF12" i="53"/>
  <c r="AH12" i="53" s="1"/>
  <c r="BT9" i="53"/>
  <c r="P9" i="53"/>
  <c r="BD9" i="53"/>
  <c r="AN9" i="53"/>
  <c r="BT12" i="53"/>
  <c r="P12" i="53"/>
  <c r="BD12" i="53"/>
  <c r="AN12" i="53"/>
  <c r="CP15" i="44"/>
  <c r="CP16" i="44"/>
  <c r="CF10" i="44"/>
  <c r="AX12" i="44"/>
  <c r="CD12" i="44"/>
  <c r="AH12" i="44"/>
  <c r="R12" i="44"/>
  <c r="BN12" i="44"/>
  <c r="AH12" i="52"/>
  <c r="CJ17" i="56"/>
  <c r="AX12" i="53" l="1"/>
  <c r="AX9" i="53"/>
  <c r="CP9" i="53"/>
  <c r="AH9" i="53"/>
  <c r="R12" i="53"/>
  <c r="BN9" i="53"/>
  <c r="R9" i="53"/>
  <c r="CD12" i="53"/>
  <c r="CJ12" i="53"/>
  <c r="CT12" i="53" s="1"/>
  <c r="BN12" i="53"/>
  <c r="CP12" i="53"/>
  <c r="CU12" i="53" s="1"/>
  <c r="CU158" i="54"/>
  <c r="CU151" i="54"/>
  <c r="CU144" i="54"/>
  <c r="CU137" i="54"/>
  <c r="CU130" i="54"/>
  <c r="CV12" i="53" l="1"/>
  <c r="CU164" i="54"/>
  <c r="H195" i="53"/>
  <c r="G195" i="53"/>
  <c r="H194" i="53"/>
  <c r="G194" i="53"/>
  <c r="H193" i="53"/>
  <c r="G193" i="53"/>
  <c r="H192" i="53"/>
  <c r="G192" i="53"/>
  <c r="H191" i="53"/>
  <c r="G191" i="53"/>
  <c r="H190" i="53"/>
  <c r="G190" i="53"/>
  <c r="A179" i="53"/>
  <c r="A180" i="53" s="1"/>
  <c r="A181" i="53" s="1"/>
  <c r="A173" i="53"/>
  <c r="A174" i="53" s="1"/>
  <c r="A175" i="53" s="1"/>
  <c r="A168" i="53"/>
  <c r="A169" i="53" s="1"/>
  <c r="A163" i="53"/>
  <c r="A164" i="53" s="1"/>
  <c r="BX111" i="53" l="1"/>
  <c r="BX112" i="53"/>
  <c r="BX108" i="53"/>
  <c r="BX107" i="53"/>
  <c r="BX106" i="53"/>
  <c r="BX101" i="53"/>
  <c r="BX100" i="53"/>
  <c r="BX99" i="53"/>
  <c r="BX95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3" i="53"/>
  <c r="BX72" i="53"/>
  <c r="BX71" i="53"/>
  <c r="BX70" i="53"/>
  <c r="BX69" i="53"/>
  <c r="BX68" i="53"/>
  <c r="BX67" i="53"/>
  <c r="BX63" i="53"/>
  <c r="BX61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V111" i="53"/>
  <c r="BV112" i="53"/>
  <c r="BV108" i="53"/>
  <c r="BV107" i="53"/>
  <c r="BV106" i="53"/>
  <c r="BV101" i="53"/>
  <c r="BV100" i="53"/>
  <c r="BV99" i="53"/>
  <c r="BV95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3" i="53"/>
  <c r="BV72" i="53"/>
  <c r="BV71" i="53"/>
  <c r="BV70" i="53"/>
  <c r="BV69" i="53"/>
  <c r="BV68" i="53"/>
  <c r="BV67" i="53"/>
  <c r="BV63" i="53"/>
  <c r="BV61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X16" i="53"/>
  <c r="BV16" i="53"/>
  <c r="BX15" i="53"/>
  <c r="BV15" i="53"/>
  <c r="BX14" i="53"/>
  <c r="BV14" i="53"/>
  <c r="BX13" i="53"/>
  <c r="BV13" i="53"/>
  <c r="BX11" i="53"/>
  <c r="BV11" i="53"/>
  <c r="BX8" i="53"/>
  <c r="BV8" i="53"/>
  <c r="BR111" i="53"/>
  <c r="BR112" i="53"/>
  <c r="BR108" i="53"/>
  <c r="BR107" i="53"/>
  <c r="BR106" i="53"/>
  <c r="BR101" i="53"/>
  <c r="BR100" i="53"/>
  <c r="BR99" i="53"/>
  <c r="BR95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3" i="53"/>
  <c r="BR72" i="53"/>
  <c r="BR71" i="53"/>
  <c r="BR70" i="53"/>
  <c r="BR69" i="53"/>
  <c r="BR68" i="53"/>
  <c r="BR67" i="53"/>
  <c r="BR63" i="53"/>
  <c r="BR61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P111" i="53"/>
  <c r="BP112" i="53"/>
  <c r="BP108" i="53"/>
  <c r="BP107" i="53"/>
  <c r="BP106" i="53"/>
  <c r="BP101" i="53"/>
  <c r="BP100" i="53"/>
  <c r="BP99" i="53"/>
  <c r="BP95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3" i="53"/>
  <c r="BP72" i="53"/>
  <c r="BP71" i="53"/>
  <c r="BP70" i="53"/>
  <c r="BP69" i="53"/>
  <c r="BP68" i="53"/>
  <c r="BP67" i="53"/>
  <c r="BP63" i="53"/>
  <c r="BP61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R16" i="53"/>
  <c r="BP16" i="53"/>
  <c r="BR15" i="53"/>
  <c r="BP15" i="53"/>
  <c r="BR14" i="53"/>
  <c r="BP14" i="53"/>
  <c r="BR13" i="53"/>
  <c r="BP13" i="53"/>
  <c r="BR11" i="53"/>
  <c r="BP11" i="53"/>
  <c r="BR8" i="53"/>
  <c r="BP8" i="53"/>
  <c r="BH111" i="53"/>
  <c r="BH112" i="53"/>
  <c r="BH108" i="53"/>
  <c r="BH107" i="53"/>
  <c r="BH106" i="53"/>
  <c r="BH101" i="53"/>
  <c r="BH100" i="53"/>
  <c r="BH99" i="53"/>
  <c r="BH95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3" i="53"/>
  <c r="BH72" i="53"/>
  <c r="BH71" i="53"/>
  <c r="BH70" i="53"/>
  <c r="BH69" i="53"/>
  <c r="BH68" i="53"/>
  <c r="BH67" i="53"/>
  <c r="BH63" i="53"/>
  <c r="BH61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F111" i="53"/>
  <c r="BF112" i="53"/>
  <c r="BF108" i="53"/>
  <c r="BF107" i="53"/>
  <c r="BF106" i="53"/>
  <c r="BF101" i="53"/>
  <c r="BF100" i="53"/>
  <c r="BF99" i="53"/>
  <c r="BF95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3" i="53"/>
  <c r="BF72" i="53"/>
  <c r="BF71" i="53"/>
  <c r="BF70" i="53"/>
  <c r="BF69" i="53"/>
  <c r="BF68" i="53"/>
  <c r="BF67" i="53"/>
  <c r="BF63" i="53"/>
  <c r="BF61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H16" i="53"/>
  <c r="BF16" i="53"/>
  <c r="BH15" i="53"/>
  <c r="BF15" i="53"/>
  <c r="BH14" i="53"/>
  <c r="BF14" i="53"/>
  <c r="BH13" i="53"/>
  <c r="BF13" i="53"/>
  <c r="BH11" i="53"/>
  <c r="BF11" i="53"/>
  <c r="BH8" i="53"/>
  <c r="BF8" i="53"/>
  <c r="BB111" i="53"/>
  <c r="BB112" i="53"/>
  <c r="BB108" i="53"/>
  <c r="BB107" i="53"/>
  <c r="BB106" i="53"/>
  <c r="BB101" i="53"/>
  <c r="BB100" i="53"/>
  <c r="BB99" i="53"/>
  <c r="BB95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3" i="53"/>
  <c r="BB72" i="53"/>
  <c r="BB71" i="53"/>
  <c r="BB70" i="53"/>
  <c r="BB69" i="53"/>
  <c r="BB68" i="53"/>
  <c r="BB67" i="53"/>
  <c r="BB63" i="53"/>
  <c r="BB61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AZ111" i="53"/>
  <c r="AZ112" i="53"/>
  <c r="AZ108" i="53"/>
  <c r="AZ107" i="53"/>
  <c r="AZ106" i="53"/>
  <c r="AZ101" i="53"/>
  <c r="AZ100" i="53"/>
  <c r="AZ99" i="53"/>
  <c r="AZ95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3" i="53"/>
  <c r="AZ72" i="53"/>
  <c r="AZ71" i="53"/>
  <c r="AZ70" i="53"/>
  <c r="AZ69" i="53"/>
  <c r="AZ68" i="53"/>
  <c r="AZ67" i="53"/>
  <c r="AZ63" i="53"/>
  <c r="AZ61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BB16" i="53"/>
  <c r="AZ16" i="53"/>
  <c r="BB15" i="53"/>
  <c r="AZ15" i="53"/>
  <c r="BB14" i="53"/>
  <c r="AZ14" i="53"/>
  <c r="BB13" i="53"/>
  <c r="AZ13" i="53"/>
  <c r="BB11" i="53"/>
  <c r="AZ11" i="53"/>
  <c r="BB8" i="53"/>
  <c r="AZ8" i="53"/>
  <c r="AR111" i="53"/>
  <c r="AR112" i="53"/>
  <c r="AR108" i="53"/>
  <c r="AR107" i="53"/>
  <c r="AR106" i="53"/>
  <c r="AR101" i="53"/>
  <c r="AR100" i="53"/>
  <c r="AR99" i="53"/>
  <c r="AR95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3" i="53"/>
  <c r="AR72" i="53"/>
  <c r="AR71" i="53"/>
  <c r="AR70" i="53"/>
  <c r="AR69" i="53"/>
  <c r="AR68" i="53"/>
  <c r="AR67" i="53"/>
  <c r="AR63" i="53"/>
  <c r="AR61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P111" i="53"/>
  <c r="AP112" i="53"/>
  <c r="AP108" i="53"/>
  <c r="AP107" i="53"/>
  <c r="AP106" i="53"/>
  <c r="AP101" i="53"/>
  <c r="AP100" i="53"/>
  <c r="AP99" i="53"/>
  <c r="AP95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3" i="53"/>
  <c r="AP72" i="53"/>
  <c r="AP71" i="53"/>
  <c r="AP70" i="53"/>
  <c r="AP69" i="53"/>
  <c r="AP68" i="53"/>
  <c r="AP67" i="53"/>
  <c r="AP63" i="53"/>
  <c r="AP61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R16" i="53"/>
  <c r="AP16" i="53"/>
  <c r="AR15" i="53"/>
  <c r="AP15" i="53"/>
  <c r="AR14" i="53"/>
  <c r="AP14" i="53"/>
  <c r="AR13" i="53"/>
  <c r="AP13" i="53"/>
  <c r="AR11" i="53"/>
  <c r="AP11" i="53"/>
  <c r="AR8" i="53"/>
  <c r="AP8" i="53"/>
  <c r="AL111" i="53"/>
  <c r="AL112" i="53"/>
  <c r="AL108" i="53"/>
  <c r="AL107" i="53"/>
  <c r="AL106" i="53"/>
  <c r="AL101" i="53"/>
  <c r="AL100" i="53"/>
  <c r="AL99" i="53"/>
  <c r="AL95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3" i="53"/>
  <c r="AL72" i="53"/>
  <c r="AL71" i="53"/>
  <c r="AL70" i="53"/>
  <c r="AL69" i="53"/>
  <c r="AL68" i="53"/>
  <c r="AL67" i="53"/>
  <c r="AL63" i="53"/>
  <c r="AL61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J111" i="53"/>
  <c r="AJ112" i="53"/>
  <c r="AJ108" i="53"/>
  <c r="AJ107" i="53"/>
  <c r="AJ106" i="53"/>
  <c r="AJ101" i="53"/>
  <c r="AJ100" i="53"/>
  <c r="AJ99" i="53"/>
  <c r="AJ95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3" i="53"/>
  <c r="AJ72" i="53"/>
  <c r="AJ71" i="53"/>
  <c r="AJ70" i="53"/>
  <c r="AJ69" i="53"/>
  <c r="AJ68" i="53"/>
  <c r="AJ67" i="53"/>
  <c r="AJ63" i="53"/>
  <c r="AJ61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L16" i="53"/>
  <c r="AJ16" i="53"/>
  <c r="AL15" i="53"/>
  <c r="AJ15" i="53"/>
  <c r="AL14" i="53"/>
  <c r="AJ14" i="53"/>
  <c r="AL13" i="53"/>
  <c r="AJ13" i="53"/>
  <c r="AL11" i="53"/>
  <c r="AJ11" i="53"/>
  <c r="AL8" i="53"/>
  <c r="AJ8" i="53"/>
  <c r="AB111" i="53"/>
  <c r="AB112" i="53"/>
  <c r="AB108" i="53"/>
  <c r="AB107" i="53"/>
  <c r="AB106" i="53"/>
  <c r="AB101" i="53"/>
  <c r="AB100" i="53"/>
  <c r="AB99" i="53"/>
  <c r="AB95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3" i="53"/>
  <c r="AB72" i="53"/>
  <c r="AB71" i="53"/>
  <c r="AB70" i="53"/>
  <c r="AB69" i="53"/>
  <c r="AB68" i="53"/>
  <c r="AB67" i="53"/>
  <c r="AB63" i="53"/>
  <c r="AB61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Z111" i="53"/>
  <c r="Z112" i="53"/>
  <c r="Z108" i="53"/>
  <c r="Z107" i="53"/>
  <c r="Z106" i="53"/>
  <c r="Z101" i="53"/>
  <c r="Z100" i="53"/>
  <c r="Z99" i="53"/>
  <c r="Z95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3" i="53"/>
  <c r="Z72" i="53"/>
  <c r="Z71" i="53"/>
  <c r="Z70" i="53"/>
  <c r="Z69" i="53"/>
  <c r="Z68" i="53"/>
  <c r="Z67" i="53"/>
  <c r="Z63" i="53"/>
  <c r="Z61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AB16" i="53"/>
  <c r="Z16" i="53"/>
  <c r="AB15" i="53"/>
  <c r="Z15" i="53"/>
  <c r="AB14" i="53"/>
  <c r="Z14" i="53"/>
  <c r="AB13" i="53"/>
  <c r="Z13" i="53"/>
  <c r="AB11" i="53"/>
  <c r="Z11" i="53"/>
  <c r="AB8" i="53"/>
  <c r="Z8" i="53"/>
  <c r="V111" i="53"/>
  <c r="V112" i="53"/>
  <c r="V108" i="53"/>
  <c r="V107" i="53"/>
  <c r="V106" i="53"/>
  <c r="V101" i="53"/>
  <c r="V100" i="53"/>
  <c r="V99" i="53"/>
  <c r="V95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3" i="53"/>
  <c r="V72" i="53"/>
  <c r="V71" i="53"/>
  <c r="V70" i="53"/>
  <c r="V69" i="53"/>
  <c r="V68" i="53"/>
  <c r="V67" i="53"/>
  <c r="V63" i="53"/>
  <c r="V61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T111" i="53"/>
  <c r="T112" i="53"/>
  <c r="T108" i="53"/>
  <c r="T107" i="53"/>
  <c r="T106" i="53"/>
  <c r="T101" i="53"/>
  <c r="T100" i="53"/>
  <c r="T99" i="53"/>
  <c r="T95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3" i="53"/>
  <c r="T72" i="53"/>
  <c r="T71" i="53"/>
  <c r="T70" i="53"/>
  <c r="T69" i="53"/>
  <c r="T68" i="53"/>
  <c r="T67" i="53"/>
  <c r="T63" i="53"/>
  <c r="T61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V16" i="53"/>
  <c r="V15" i="53"/>
  <c r="V14" i="53"/>
  <c r="V13" i="53"/>
  <c r="V11" i="53"/>
  <c r="T16" i="53"/>
  <c r="T15" i="53"/>
  <c r="T14" i="53"/>
  <c r="T13" i="53"/>
  <c r="T11" i="53"/>
  <c r="V8" i="53"/>
  <c r="T8" i="53"/>
  <c r="L111" i="53"/>
  <c r="L112" i="53"/>
  <c r="L108" i="53"/>
  <c r="L107" i="53"/>
  <c r="L106" i="53"/>
  <c r="L101" i="53"/>
  <c r="L100" i="53"/>
  <c r="CN100" i="53" s="1"/>
  <c r="L99" i="53"/>
  <c r="CN99" i="53" s="1"/>
  <c r="L95" i="53"/>
  <c r="L94" i="53"/>
  <c r="L93" i="53"/>
  <c r="L92" i="53"/>
  <c r="L91" i="53"/>
  <c r="L90" i="53"/>
  <c r="L89" i="53"/>
  <c r="CN89" i="53" s="1"/>
  <c r="L88" i="53"/>
  <c r="CN88" i="53" s="1"/>
  <c r="L87" i="53"/>
  <c r="L86" i="53"/>
  <c r="L85" i="53"/>
  <c r="L84" i="53"/>
  <c r="L83" i="53"/>
  <c r="L82" i="53"/>
  <c r="L81" i="53"/>
  <c r="CN81" i="53" s="1"/>
  <c r="L80" i="53"/>
  <c r="CN80" i="53" s="1"/>
  <c r="L79" i="53"/>
  <c r="L78" i="53"/>
  <c r="L77" i="53"/>
  <c r="L76" i="53"/>
  <c r="L73" i="53"/>
  <c r="L72" i="53"/>
  <c r="L71" i="53"/>
  <c r="CN71" i="53" s="1"/>
  <c r="L70" i="53"/>
  <c r="CN70" i="53" s="1"/>
  <c r="L69" i="53"/>
  <c r="L68" i="53"/>
  <c r="L67" i="53"/>
  <c r="L63" i="53"/>
  <c r="L61" i="53"/>
  <c r="L60" i="53"/>
  <c r="L59" i="53"/>
  <c r="L58" i="53"/>
  <c r="CN58" i="53" s="1"/>
  <c r="L57" i="53"/>
  <c r="L56" i="53"/>
  <c r="L55" i="53"/>
  <c r="L54" i="53"/>
  <c r="L53" i="53"/>
  <c r="L52" i="53"/>
  <c r="L51" i="53"/>
  <c r="L50" i="53"/>
  <c r="CN50" i="53" s="1"/>
  <c r="L49" i="53"/>
  <c r="L48" i="53"/>
  <c r="L47" i="53"/>
  <c r="L46" i="53"/>
  <c r="L45" i="53"/>
  <c r="L44" i="53"/>
  <c r="L43" i="53"/>
  <c r="CN43" i="53" s="1"/>
  <c r="L42" i="53"/>
  <c r="CN42" i="53" s="1"/>
  <c r="L41" i="53"/>
  <c r="L40" i="53"/>
  <c r="L39" i="53"/>
  <c r="L38" i="53"/>
  <c r="L37" i="53"/>
  <c r="L36" i="53"/>
  <c r="L35" i="53"/>
  <c r="CN35" i="53" s="1"/>
  <c r="L34" i="53"/>
  <c r="CN34" i="53" s="1"/>
  <c r="L33" i="53"/>
  <c r="L32" i="53"/>
  <c r="L31" i="53"/>
  <c r="L30" i="53"/>
  <c r="L29" i="53"/>
  <c r="L28" i="53"/>
  <c r="L27" i="53"/>
  <c r="CN27" i="53" s="1"/>
  <c r="L26" i="53"/>
  <c r="L25" i="53"/>
  <c r="L24" i="53"/>
  <c r="L23" i="53"/>
  <c r="L22" i="53"/>
  <c r="L21" i="53"/>
  <c r="J111" i="53"/>
  <c r="J112" i="53"/>
  <c r="CL112" i="53" s="1"/>
  <c r="J108" i="53"/>
  <c r="CL108" i="53" s="1"/>
  <c r="J107" i="53"/>
  <c r="J106" i="53"/>
  <c r="J101" i="53"/>
  <c r="J100" i="53"/>
  <c r="J99" i="53"/>
  <c r="J95" i="53"/>
  <c r="J94" i="53"/>
  <c r="CL94" i="53" s="1"/>
  <c r="J93" i="53"/>
  <c r="CL93" i="53" s="1"/>
  <c r="J92" i="53"/>
  <c r="J91" i="53"/>
  <c r="J90" i="53"/>
  <c r="J89" i="53"/>
  <c r="J88" i="53"/>
  <c r="J87" i="53"/>
  <c r="J86" i="53"/>
  <c r="J85" i="53"/>
  <c r="CL85" i="53" s="1"/>
  <c r="J84" i="53"/>
  <c r="J83" i="53"/>
  <c r="J82" i="53"/>
  <c r="J81" i="53"/>
  <c r="J80" i="53"/>
  <c r="J79" i="53"/>
  <c r="J78" i="53"/>
  <c r="CL78" i="53" s="1"/>
  <c r="J77" i="53"/>
  <c r="CL77" i="53" s="1"/>
  <c r="J76" i="53"/>
  <c r="J73" i="53"/>
  <c r="J72" i="53"/>
  <c r="J71" i="53"/>
  <c r="J70" i="53"/>
  <c r="J69" i="53"/>
  <c r="J68" i="53"/>
  <c r="CL68" i="53" s="1"/>
  <c r="J67" i="53"/>
  <c r="CL67" i="53" s="1"/>
  <c r="J63" i="53"/>
  <c r="J61" i="53"/>
  <c r="J60" i="53"/>
  <c r="J59" i="53"/>
  <c r="J58" i="53"/>
  <c r="J57" i="53"/>
  <c r="J56" i="53"/>
  <c r="CL56" i="53" s="1"/>
  <c r="J55" i="53"/>
  <c r="CL55" i="53" s="1"/>
  <c r="J54" i="53"/>
  <c r="J53" i="53"/>
  <c r="J52" i="53"/>
  <c r="J51" i="53"/>
  <c r="J50" i="53"/>
  <c r="J49" i="53"/>
  <c r="J48" i="53"/>
  <c r="CL48" i="53" s="1"/>
  <c r="J47" i="53"/>
  <c r="CL47" i="53" s="1"/>
  <c r="J46" i="53"/>
  <c r="J45" i="53"/>
  <c r="J44" i="53"/>
  <c r="J43" i="53"/>
  <c r="J42" i="53"/>
  <c r="J41" i="53"/>
  <c r="J40" i="53"/>
  <c r="CL40" i="53" s="1"/>
  <c r="J39" i="53"/>
  <c r="CL39" i="53" s="1"/>
  <c r="J38" i="53"/>
  <c r="J37" i="53"/>
  <c r="J36" i="53"/>
  <c r="J35" i="53"/>
  <c r="J34" i="53"/>
  <c r="J33" i="53"/>
  <c r="J32" i="53"/>
  <c r="CL32" i="53" s="1"/>
  <c r="J31" i="53"/>
  <c r="CL31" i="53" s="1"/>
  <c r="J30" i="53"/>
  <c r="J29" i="53"/>
  <c r="J28" i="53"/>
  <c r="J27" i="53"/>
  <c r="J26" i="53"/>
  <c r="J25" i="53"/>
  <c r="J24" i="53"/>
  <c r="CL24" i="53" s="1"/>
  <c r="J23" i="53"/>
  <c r="CL23" i="53" s="1"/>
  <c r="J22" i="53"/>
  <c r="J21" i="53"/>
  <c r="L16" i="53"/>
  <c r="J16" i="53"/>
  <c r="L15" i="53"/>
  <c r="J15" i="53"/>
  <c r="L14" i="53"/>
  <c r="CN14" i="53" s="1"/>
  <c r="J14" i="53"/>
  <c r="CL14" i="53" s="1"/>
  <c r="L13" i="53"/>
  <c r="J13" i="53"/>
  <c r="L11" i="53"/>
  <c r="J11" i="53"/>
  <c r="L8" i="53"/>
  <c r="J8" i="53"/>
  <c r="F111" i="53"/>
  <c r="CH111" i="53" s="1"/>
  <c r="F112" i="53"/>
  <c r="CH112" i="53" s="1"/>
  <c r="F108" i="53"/>
  <c r="F107" i="53"/>
  <c r="F106" i="53"/>
  <c r="F101" i="53"/>
  <c r="F100" i="53"/>
  <c r="F99" i="53"/>
  <c r="F95" i="53"/>
  <c r="CH95" i="53" s="1"/>
  <c r="F94" i="53"/>
  <c r="CH94" i="53" s="1"/>
  <c r="F93" i="53"/>
  <c r="F92" i="53"/>
  <c r="F91" i="53"/>
  <c r="F90" i="53"/>
  <c r="F89" i="53"/>
  <c r="F88" i="53"/>
  <c r="F87" i="53"/>
  <c r="CH87" i="53" s="1"/>
  <c r="F86" i="53"/>
  <c r="CH86" i="53" s="1"/>
  <c r="F85" i="53"/>
  <c r="F84" i="53"/>
  <c r="F83" i="53"/>
  <c r="F82" i="53"/>
  <c r="F81" i="53"/>
  <c r="F80" i="53"/>
  <c r="F79" i="53"/>
  <c r="CH79" i="53" s="1"/>
  <c r="F78" i="53"/>
  <c r="CH78" i="53" s="1"/>
  <c r="F77" i="53"/>
  <c r="F76" i="53"/>
  <c r="F73" i="53"/>
  <c r="F72" i="53"/>
  <c r="F71" i="53"/>
  <c r="F70" i="53"/>
  <c r="F69" i="53"/>
  <c r="CH69" i="53" s="1"/>
  <c r="F68" i="53"/>
  <c r="CH68" i="53" s="1"/>
  <c r="F67" i="53"/>
  <c r="F63" i="53"/>
  <c r="F61" i="53"/>
  <c r="F60" i="53"/>
  <c r="F59" i="53"/>
  <c r="F58" i="53"/>
  <c r="F57" i="53"/>
  <c r="CH57" i="53" s="1"/>
  <c r="F56" i="53"/>
  <c r="CH56" i="53" s="1"/>
  <c r="F55" i="53"/>
  <c r="F54" i="53"/>
  <c r="F53" i="53"/>
  <c r="F52" i="53"/>
  <c r="F51" i="53"/>
  <c r="F50" i="53"/>
  <c r="F49" i="53"/>
  <c r="CH49" i="53" s="1"/>
  <c r="F48" i="53"/>
  <c r="CH48" i="53" s="1"/>
  <c r="F47" i="53"/>
  <c r="F46" i="53"/>
  <c r="F45" i="53"/>
  <c r="F44" i="53"/>
  <c r="F43" i="53"/>
  <c r="F42" i="53"/>
  <c r="F41" i="53"/>
  <c r="CH41" i="53" s="1"/>
  <c r="F40" i="53"/>
  <c r="CH40" i="53" s="1"/>
  <c r="F39" i="53"/>
  <c r="F38" i="53"/>
  <c r="F37" i="53"/>
  <c r="F36" i="53"/>
  <c r="F35" i="53"/>
  <c r="F34" i="53"/>
  <c r="F33" i="53"/>
  <c r="CH33" i="53" s="1"/>
  <c r="F32" i="53"/>
  <c r="CH32" i="53" s="1"/>
  <c r="F31" i="53"/>
  <c r="F30" i="53"/>
  <c r="F29" i="53"/>
  <c r="F28" i="53"/>
  <c r="F27" i="53"/>
  <c r="F26" i="53"/>
  <c r="F25" i="53"/>
  <c r="CH25" i="53" s="1"/>
  <c r="F24" i="53"/>
  <c r="CH24" i="53" s="1"/>
  <c r="F23" i="53"/>
  <c r="F22" i="53"/>
  <c r="F21" i="53"/>
  <c r="D111" i="53"/>
  <c r="D112" i="53"/>
  <c r="D108" i="53"/>
  <c r="D107" i="53"/>
  <c r="CF107" i="53" s="1"/>
  <c r="D106" i="53"/>
  <c r="CF106" i="53" s="1"/>
  <c r="D101" i="53"/>
  <c r="D100" i="53"/>
  <c r="D99" i="53"/>
  <c r="D95" i="53"/>
  <c r="D94" i="53"/>
  <c r="D93" i="53"/>
  <c r="D92" i="53"/>
  <c r="CF92" i="53" s="1"/>
  <c r="D91" i="53"/>
  <c r="CF91" i="53" s="1"/>
  <c r="D90" i="53"/>
  <c r="D89" i="53"/>
  <c r="D88" i="53"/>
  <c r="D87" i="53"/>
  <c r="D86" i="53"/>
  <c r="CF86" i="53" s="1"/>
  <c r="D85" i="53"/>
  <c r="D84" i="53"/>
  <c r="CF84" i="53" s="1"/>
  <c r="D83" i="53"/>
  <c r="CF83" i="53" s="1"/>
  <c r="D82" i="53"/>
  <c r="D81" i="53"/>
  <c r="D80" i="53"/>
  <c r="D79" i="53"/>
  <c r="D78" i="53"/>
  <c r="CF78" i="53" s="1"/>
  <c r="D77" i="53"/>
  <c r="D76" i="53"/>
  <c r="CF76" i="53" s="1"/>
  <c r="D73" i="53"/>
  <c r="CF73" i="53" s="1"/>
  <c r="D72" i="53"/>
  <c r="D71" i="53"/>
  <c r="D70" i="53"/>
  <c r="D69" i="53"/>
  <c r="D68" i="53"/>
  <c r="CF68" i="53" s="1"/>
  <c r="D67" i="53"/>
  <c r="D63" i="53"/>
  <c r="CF63" i="53" s="1"/>
  <c r="D61" i="53"/>
  <c r="CF61" i="53" s="1"/>
  <c r="D60" i="53"/>
  <c r="D59" i="53"/>
  <c r="D58" i="53"/>
  <c r="D57" i="53"/>
  <c r="D56" i="53"/>
  <c r="CF56" i="53" s="1"/>
  <c r="D55" i="53"/>
  <c r="D54" i="53"/>
  <c r="CF54" i="53" s="1"/>
  <c r="D53" i="53"/>
  <c r="CF53" i="53" s="1"/>
  <c r="D52" i="53"/>
  <c r="D51" i="53"/>
  <c r="D50" i="53"/>
  <c r="D49" i="53"/>
  <c r="D48" i="53"/>
  <c r="CF48" i="53" s="1"/>
  <c r="D47" i="53"/>
  <c r="D46" i="53"/>
  <c r="CF46" i="53" s="1"/>
  <c r="D45" i="53"/>
  <c r="CF45" i="53" s="1"/>
  <c r="D44" i="53"/>
  <c r="D43" i="53"/>
  <c r="D42" i="53"/>
  <c r="D41" i="53"/>
  <c r="D40" i="53"/>
  <c r="CF40" i="53" s="1"/>
  <c r="D39" i="53"/>
  <c r="D38" i="53"/>
  <c r="CF38" i="53" s="1"/>
  <c r="D37" i="53"/>
  <c r="CF37" i="53" s="1"/>
  <c r="D36" i="53"/>
  <c r="D35" i="53"/>
  <c r="D34" i="53"/>
  <c r="D33" i="53"/>
  <c r="D32" i="53"/>
  <c r="CF32" i="53" s="1"/>
  <c r="D31" i="53"/>
  <c r="D30" i="53"/>
  <c r="CF30" i="53" s="1"/>
  <c r="D29" i="53"/>
  <c r="CF29" i="53" s="1"/>
  <c r="D28" i="53"/>
  <c r="D27" i="53"/>
  <c r="D26" i="53"/>
  <c r="D25" i="53"/>
  <c r="D24" i="53"/>
  <c r="CF24" i="53" s="1"/>
  <c r="D23" i="53"/>
  <c r="D22" i="53"/>
  <c r="CF22" i="53" s="1"/>
  <c r="D21" i="53"/>
  <c r="CF21" i="53" s="1"/>
  <c r="F16" i="53"/>
  <c r="D16" i="53"/>
  <c r="F15" i="53"/>
  <c r="D15" i="53"/>
  <c r="F14" i="53"/>
  <c r="D14" i="53"/>
  <c r="F13" i="53"/>
  <c r="D13" i="53"/>
  <c r="F11" i="53"/>
  <c r="D11" i="53"/>
  <c r="F8" i="53"/>
  <c r="D8" i="53"/>
  <c r="CN59" i="53" l="1"/>
  <c r="CF11" i="53"/>
  <c r="CF43" i="53"/>
  <c r="CF81" i="53"/>
  <c r="CH22" i="53"/>
  <c r="CH46" i="53"/>
  <c r="CH84" i="53"/>
  <c r="CL21" i="53"/>
  <c r="CL53" i="53"/>
  <c r="CL83" i="53"/>
  <c r="CN32" i="53"/>
  <c r="CN48" i="53"/>
  <c r="CN78" i="53"/>
  <c r="CF13" i="53"/>
  <c r="CF35" i="53"/>
  <c r="CF59" i="53"/>
  <c r="CF100" i="53"/>
  <c r="CH38" i="53"/>
  <c r="CH76" i="53"/>
  <c r="CH107" i="53"/>
  <c r="CL29" i="53"/>
  <c r="CL61" i="53"/>
  <c r="CL91" i="53"/>
  <c r="CN40" i="53"/>
  <c r="CN68" i="53"/>
  <c r="CN112" i="53"/>
  <c r="CF16" i="53"/>
  <c r="CF51" i="53"/>
  <c r="CF89" i="53"/>
  <c r="CH63" i="53"/>
  <c r="CL13" i="53"/>
  <c r="CL45" i="53"/>
  <c r="CL106" i="53"/>
  <c r="CN94" i="53"/>
  <c r="CF27" i="53"/>
  <c r="CF71" i="53"/>
  <c r="CH30" i="53"/>
  <c r="CH54" i="53"/>
  <c r="CH92" i="53"/>
  <c r="CL37" i="53"/>
  <c r="CL73" i="53"/>
  <c r="CN24" i="53"/>
  <c r="CN56" i="53"/>
  <c r="CN86" i="53"/>
  <c r="CH11" i="53"/>
  <c r="CH16" i="53"/>
  <c r="CF28" i="53"/>
  <c r="CF36" i="53"/>
  <c r="CF44" i="53"/>
  <c r="CF52" i="53"/>
  <c r="CF60" i="53"/>
  <c r="CF72" i="53"/>
  <c r="CF82" i="53"/>
  <c r="CF90" i="53"/>
  <c r="CF101" i="53"/>
  <c r="CH23" i="53"/>
  <c r="CH31" i="53"/>
  <c r="CH39" i="53"/>
  <c r="CH47" i="53"/>
  <c r="CH55" i="53"/>
  <c r="CH67" i="53"/>
  <c r="CH77" i="53"/>
  <c r="CH85" i="53"/>
  <c r="CH93" i="53"/>
  <c r="CH108" i="53"/>
  <c r="CN13" i="53"/>
  <c r="CL22" i="53"/>
  <c r="CL30" i="53"/>
  <c r="CL38" i="53"/>
  <c r="CL46" i="53"/>
  <c r="CL54" i="53"/>
  <c r="CL63" i="53"/>
  <c r="CL76" i="53"/>
  <c r="CL84" i="53"/>
  <c r="CL92" i="53"/>
  <c r="CL107" i="53"/>
  <c r="CN25" i="53"/>
  <c r="CN33" i="53"/>
  <c r="CN41" i="53"/>
  <c r="CN49" i="53"/>
  <c r="CN57" i="53"/>
  <c r="CN69" i="53"/>
  <c r="CN79" i="53"/>
  <c r="CN87" i="53"/>
  <c r="CN95" i="53"/>
  <c r="CN111" i="53"/>
  <c r="CN51" i="53"/>
  <c r="CL86" i="53"/>
  <c r="CN26" i="53"/>
  <c r="CF108" i="53"/>
  <c r="CH26" i="53"/>
  <c r="CH34" i="53"/>
  <c r="CH42" i="53"/>
  <c r="CH50" i="53"/>
  <c r="CH58" i="53"/>
  <c r="CH70" i="53"/>
  <c r="CH80" i="53"/>
  <c r="CH88" i="53"/>
  <c r="CH99" i="53"/>
  <c r="CL8" i="53"/>
  <c r="CL15" i="53"/>
  <c r="CL25" i="53"/>
  <c r="CL33" i="53"/>
  <c r="CL41" i="53"/>
  <c r="CL49" i="53"/>
  <c r="CL57" i="53"/>
  <c r="CL69" i="53"/>
  <c r="CL79" i="53"/>
  <c r="CL87" i="53"/>
  <c r="CL95" i="53"/>
  <c r="CL111" i="53"/>
  <c r="CN28" i="53"/>
  <c r="CN36" i="53"/>
  <c r="CN44" i="53"/>
  <c r="CN52" i="53"/>
  <c r="CN60" i="53"/>
  <c r="CN72" i="53"/>
  <c r="CN82" i="53"/>
  <c r="CN90" i="53"/>
  <c r="CN101" i="53"/>
  <c r="CF14" i="53"/>
  <c r="CF23" i="53"/>
  <c r="CF31" i="53"/>
  <c r="CF39" i="53"/>
  <c r="CF47" i="53"/>
  <c r="CF55" i="53"/>
  <c r="CF67" i="53"/>
  <c r="CF77" i="53"/>
  <c r="CF85" i="53"/>
  <c r="CF93" i="53"/>
  <c r="CH14" i="53"/>
  <c r="CF94" i="53"/>
  <c r="CF112" i="53"/>
  <c r="CH27" i="53"/>
  <c r="CH35" i="53"/>
  <c r="CH43" i="53"/>
  <c r="CH51" i="53"/>
  <c r="CH59" i="53"/>
  <c r="CH71" i="53"/>
  <c r="CH81" i="53"/>
  <c r="CH89" i="53"/>
  <c r="CH100" i="53"/>
  <c r="CN8" i="53"/>
  <c r="CN15" i="53"/>
  <c r="CL26" i="53"/>
  <c r="CL34" i="53"/>
  <c r="CL42" i="53"/>
  <c r="CL50" i="53"/>
  <c r="CL58" i="53"/>
  <c r="CL70" i="53"/>
  <c r="CL80" i="53"/>
  <c r="CL88" i="53"/>
  <c r="CL99" i="53"/>
  <c r="CN21" i="53"/>
  <c r="CN29" i="53"/>
  <c r="CN37" i="53"/>
  <c r="CN45" i="53"/>
  <c r="CN53" i="53"/>
  <c r="CN61" i="53"/>
  <c r="CN73" i="53"/>
  <c r="CN83" i="53"/>
  <c r="CN91" i="53"/>
  <c r="CN106" i="53"/>
  <c r="CF8" i="53"/>
  <c r="CF15" i="53"/>
  <c r="CF25" i="53"/>
  <c r="CF33" i="53"/>
  <c r="CF41" i="53"/>
  <c r="CF49" i="53"/>
  <c r="CF57" i="53"/>
  <c r="CF69" i="53"/>
  <c r="CF79" i="53"/>
  <c r="CF87" i="53"/>
  <c r="CF95" i="53"/>
  <c r="CF111" i="53"/>
  <c r="CH28" i="53"/>
  <c r="CH36" i="53"/>
  <c r="CH44" i="53"/>
  <c r="CH52" i="53"/>
  <c r="CH60" i="53"/>
  <c r="CH72" i="53"/>
  <c r="CH82" i="53"/>
  <c r="CH90" i="53"/>
  <c r="CH101" i="53"/>
  <c r="CL11" i="53"/>
  <c r="CL16" i="53"/>
  <c r="CL27" i="53"/>
  <c r="CL35" i="53"/>
  <c r="CL43" i="53"/>
  <c r="CL51" i="53"/>
  <c r="CL59" i="53"/>
  <c r="CL71" i="53"/>
  <c r="CL81" i="53"/>
  <c r="CL89" i="53"/>
  <c r="CL100" i="53"/>
  <c r="CN22" i="53"/>
  <c r="CN30" i="53"/>
  <c r="CN38" i="53"/>
  <c r="CN46" i="53"/>
  <c r="CN54" i="53"/>
  <c r="CN63" i="53"/>
  <c r="CN76" i="53"/>
  <c r="CN84" i="53"/>
  <c r="CN92" i="53"/>
  <c r="CN107" i="53"/>
  <c r="CH8" i="53"/>
  <c r="CF26" i="53"/>
  <c r="CF58" i="53"/>
  <c r="CF88" i="53"/>
  <c r="CH21" i="53"/>
  <c r="CH45" i="53"/>
  <c r="CH61" i="53"/>
  <c r="CH83" i="53"/>
  <c r="CH106" i="53"/>
  <c r="CN16" i="53"/>
  <c r="CL36" i="53"/>
  <c r="CL52" i="53"/>
  <c r="CL72" i="53"/>
  <c r="CL90" i="53"/>
  <c r="CN23" i="53"/>
  <c r="CN39" i="53"/>
  <c r="CN55" i="53"/>
  <c r="CN77" i="53"/>
  <c r="CN108" i="53"/>
  <c r="CH13" i="53"/>
  <c r="CF42" i="53"/>
  <c r="CF70" i="53"/>
  <c r="CF99" i="53"/>
  <c r="CH37" i="53"/>
  <c r="CH53" i="53"/>
  <c r="CH73" i="53"/>
  <c r="CH91" i="53"/>
  <c r="CN11" i="53"/>
  <c r="CL28" i="53"/>
  <c r="CL44" i="53"/>
  <c r="CL60" i="53"/>
  <c r="CL82" i="53"/>
  <c r="CL101" i="53"/>
  <c r="CN31" i="53"/>
  <c r="CN47" i="53"/>
  <c r="CN67" i="53"/>
  <c r="CN85" i="53"/>
  <c r="CN93" i="53"/>
  <c r="CH15" i="53"/>
  <c r="CF34" i="53"/>
  <c r="CF50" i="53"/>
  <c r="CF80" i="53"/>
  <c r="CH29" i="53"/>
  <c r="CU156" i="44"/>
  <c r="P54" i="44"/>
  <c r="CU149" i="44"/>
  <c r="Q15" i="44"/>
  <c r="Q11" i="44"/>
  <c r="Q103" i="44"/>
  <c r="Q111" i="44"/>
  <c r="P111" i="44"/>
  <c r="CU160" i="44"/>
  <c r="CT160" i="44"/>
  <c r="CU159" i="44"/>
  <c r="CT159" i="44"/>
  <c r="CU158" i="44"/>
  <c r="CT158" i="44"/>
  <c r="CU157" i="44"/>
  <c r="CT157" i="44"/>
  <c r="CT156" i="44"/>
  <c r="CU153" i="44"/>
  <c r="CT153" i="44"/>
  <c r="CU152" i="44"/>
  <c r="CT152" i="44"/>
  <c r="CU151" i="44"/>
  <c r="CT151" i="44"/>
  <c r="CU150" i="44"/>
  <c r="CT150" i="44"/>
  <c r="CT149" i="44"/>
  <c r="CU146" i="44"/>
  <c r="CT146" i="44"/>
  <c r="CU145" i="44"/>
  <c r="CT145" i="44"/>
  <c r="CU144" i="44"/>
  <c r="CT144" i="44"/>
  <c r="CU143" i="44"/>
  <c r="CT143" i="44"/>
  <c r="CT142" i="44"/>
  <c r="CU139" i="44"/>
  <c r="CT139" i="44"/>
  <c r="CU138" i="44"/>
  <c r="CT138" i="44"/>
  <c r="CU137" i="44"/>
  <c r="CT137" i="44"/>
  <c r="CU136" i="44"/>
  <c r="CT136" i="44"/>
  <c r="CT135" i="44"/>
  <c r="CU132" i="44"/>
  <c r="CT132" i="44"/>
  <c r="CU131" i="44"/>
  <c r="CT131" i="44"/>
  <c r="CU130" i="44"/>
  <c r="CT130" i="44"/>
  <c r="CU129" i="44"/>
  <c r="CT129" i="44"/>
  <c r="CT128" i="44"/>
  <c r="CC112" i="44"/>
  <c r="CB112" i="44"/>
  <c r="BM112" i="44"/>
  <c r="BL112" i="44"/>
  <c r="AW112" i="44"/>
  <c r="AV112" i="44"/>
  <c r="AG112" i="44"/>
  <c r="AF112" i="44"/>
  <c r="CC111" i="44"/>
  <c r="CB111" i="44"/>
  <c r="BM111" i="44"/>
  <c r="BL111" i="44"/>
  <c r="AW111" i="44"/>
  <c r="AV111" i="44"/>
  <c r="AG111" i="44"/>
  <c r="AF111" i="44"/>
  <c r="CC108" i="44"/>
  <c r="CB108" i="44"/>
  <c r="BM108" i="44"/>
  <c r="BL108" i="44"/>
  <c r="AW108" i="44"/>
  <c r="AV108" i="44"/>
  <c r="AG108" i="44"/>
  <c r="AF108" i="44"/>
  <c r="Q108" i="44"/>
  <c r="CC107" i="44"/>
  <c r="CB107" i="44"/>
  <c r="BM107" i="44"/>
  <c r="BL107" i="44"/>
  <c r="AW107" i="44"/>
  <c r="AV107" i="44"/>
  <c r="AG107" i="44"/>
  <c r="AF107" i="44"/>
  <c r="Q107" i="44"/>
  <c r="P107" i="44"/>
  <c r="CC106" i="44"/>
  <c r="CB106" i="44"/>
  <c r="BM106" i="44"/>
  <c r="BL106" i="44"/>
  <c r="AW106" i="44"/>
  <c r="AV106" i="44"/>
  <c r="AG106" i="44"/>
  <c r="AF106" i="44"/>
  <c r="P106" i="44"/>
  <c r="CC103" i="44"/>
  <c r="CB103" i="44"/>
  <c r="BM103" i="44"/>
  <c r="BL103" i="44"/>
  <c r="AW103" i="44"/>
  <c r="AV103" i="44"/>
  <c r="AG103" i="44"/>
  <c r="AF103" i="44"/>
  <c r="CC102" i="44"/>
  <c r="CB102" i="44"/>
  <c r="BM102" i="44"/>
  <c r="BL102" i="44"/>
  <c r="AW102" i="44"/>
  <c r="AV102" i="44"/>
  <c r="AG102" i="44"/>
  <c r="AF102" i="44"/>
  <c r="Q102" i="44"/>
  <c r="P102" i="44"/>
  <c r="CC101" i="44"/>
  <c r="CB101" i="44"/>
  <c r="BM101" i="44"/>
  <c r="BL101" i="44"/>
  <c r="AW101" i="44"/>
  <c r="AV101" i="44"/>
  <c r="AG101" i="44"/>
  <c r="AF101" i="44"/>
  <c r="P101" i="44"/>
  <c r="CC100" i="44"/>
  <c r="CB100" i="44"/>
  <c r="BM100" i="44"/>
  <c r="BL100" i="44"/>
  <c r="AW100" i="44"/>
  <c r="AV100" i="44"/>
  <c r="AG100" i="44"/>
  <c r="AF100" i="44"/>
  <c r="Q100" i="44"/>
  <c r="P100" i="44"/>
  <c r="CC99" i="44"/>
  <c r="CB99" i="44"/>
  <c r="BM99" i="44"/>
  <c r="BL99" i="44"/>
  <c r="AW99" i="44"/>
  <c r="AV99" i="44"/>
  <c r="AG99" i="44"/>
  <c r="AF99" i="44"/>
  <c r="Q99" i="44"/>
  <c r="P99" i="44"/>
  <c r="CC97" i="44"/>
  <c r="CB97" i="44"/>
  <c r="BM97" i="44"/>
  <c r="BL97" i="44"/>
  <c r="AW97" i="44"/>
  <c r="AV97" i="44"/>
  <c r="AG97" i="44"/>
  <c r="AF97" i="44"/>
  <c r="Q97" i="44"/>
  <c r="CC96" i="44"/>
  <c r="CB96" i="44"/>
  <c r="BM96" i="44"/>
  <c r="BL96" i="44"/>
  <c r="AW96" i="44"/>
  <c r="AV96" i="44"/>
  <c r="AG96" i="44"/>
  <c r="AF96" i="44"/>
  <c r="Q96" i="44"/>
  <c r="P96" i="44"/>
  <c r="CC95" i="44"/>
  <c r="CB95" i="44"/>
  <c r="BM95" i="44"/>
  <c r="BL95" i="44"/>
  <c r="AW95" i="44"/>
  <c r="AV95" i="44"/>
  <c r="AG95" i="44"/>
  <c r="AF95" i="44"/>
  <c r="P95" i="44"/>
  <c r="CC94" i="44"/>
  <c r="CB94" i="44"/>
  <c r="BM94" i="44"/>
  <c r="BL94" i="44"/>
  <c r="AW94" i="44"/>
  <c r="AV94" i="44"/>
  <c r="AG94" i="44"/>
  <c r="AF94" i="44"/>
  <c r="Q94" i="44"/>
  <c r="P94" i="44"/>
  <c r="CC93" i="44"/>
  <c r="CB93" i="44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P92" i="44"/>
  <c r="CC91" i="44"/>
  <c r="CB91" i="44"/>
  <c r="BM91" i="44"/>
  <c r="BL91" i="44"/>
  <c r="AW91" i="44"/>
  <c r="AV91" i="44"/>
  <c r="AG91" i="44"/>
  <c r="AF91" i="44"/>
  <c r="Q91" i="44"/>
  <c r="P91" i="44"/>
  <c r="CC90" i="44"/>
  <c r="CB90" i="44"/>
  <c r="BM90" i="44"/>
  <c r="BL90" i="44"/>
  <c r="AW90" i="44"/>
  <c r="AV90" i="44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CC88" i="44"/>
  <c r="CB88" i="44"/>
  <c r="BM88" i="44"/>
  <c r="BL88" i="44"/>
  <c r="AW88" i="44"/>
  <c r="AV88" i="44"/>
  <c r="AG88" i="44"/>
  <c r="AF88" i="44"/>
  <c r="Q88" i="44"/>
  <c r="P88" i="44"/>
  <c r="CC87" i="44"/>
  <c r="CB87" i="44"/>
  <c r="BM87" i="44"/>
  <c r="BL87" i="44"/>
  <c r="AW87" i="44"/>
  <c r="AV87" i="44"/>
  <c r="AG87" i="44"/>
  <c r="AF87" i="44"/>
  <c r="P87" i="44"/>
  <c r="CC86" i="44"/>
  <c r="CB86" i="44"/>
  <c r="BM86" i="44"/>
  <c r="BL86" i="44"/>
  <c r="AW86" i="44"/>
  <c r="AV86" i="44"/>
  <c r="AG86" i="44"/>
  <c r="AF86" i="44"/>
  <c r="Q86" i="44"/>
  <c r="CC85" i="44"/>
  <c r="CB85" i="44"/>
  <c r="BM85" i="44"/>
  <c r="BL85" i="44"/>
  <c r="AW85" i="44"/>
  <c r="AV85" i="44"/>
  <c r="AG85" i="44"/>
  <c r="AF85" i="44"/>
  <c r="Q85" i="44"/>
  <c r="P85" i="44"/>
  <c r="CC84" i="44"/>
  <c r="CB84" i="44"/>
  <c r="BM84" i="44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BM80" i="44"/>
  <c r="BL80" i="44"/>
  <c r="AW80" i="44"/>
  <c r="AV80" i="44"/>
  <c r="AG80" i="44"/>
  <c r="AF80" i="44"/>
  <c r="Q80" i="44"/>
  <c r="P80" i="44"/>
  <c r="CC79" i="44"/>
  <c r="CB79" i="44"/>
  <c r="BM79" i="44"/>
  <c r="BL79" i="44"/>
  <c r="AW79" i="44"/>
  <c r="AV79" i="44"/>
  <c r="AG79" i="44"/>
  <c r="AF79" i="44"/>
  <c r="P79" i="44"/>
  <c r="CC78" i="44"/>
  <c r="CB78" i="44"/>
  <c r="BM78" i="44"/>
  <c r="BL78" i="44"/>
  <c r="AW78" i="44"/>
  <c r="AV78" i="44"/>
  <c r="AG78" i="44"/>
  <c r="AF78" i="44"/>
  <c r="Q78" i="44"/>
  <c r="CC77" i="44"/>
  <c r="CB77" i="44"/>
  <c r="BM77" i="44"/>
  <c r="BL77" i="44"/>
  <c r="AW77" i="44"/>
  <c r="AV77" i="44"/>
  <c r="AG77" i="44"/>
  <c r="AF77" i="44"/>
  <c r="Q77" i="44"/>
  <c r="P77" i="44"/>
  <c r="CC76" i="44"/>
  <c r="CB76" i="44"/>
  <c r="BM76" i="44"/>
  <c r="BL76" i="44"/>
  <c r="AW76" i="44"/>
  <c r="AV76" i="44"/>
  <c r="AG76" i="44"/>
  <c r="AF76" i="44"/>
  <c r="Q76" i="44"/>
  <c r="P76" i="44"/>
  <c r="CC74" i="44"/>
  <c r="CB74" i="44"/>
  <c r="BM74" i="44"/>
  <c r="BL74" i="44"/>
  <c r="AW74" i="44"/>
  <c r="AV74" i="44"/>
  <c r="AG74" i="44"/>
  <c r="AF74" i="44"/>
  <c r="Q74" i="44"/>
  <c r="P74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AW72" i="44"/>
  <c r="AV72" i="44"/>
  <c r="AG72" i="44"/>
  <c r="AF72" i="44"/>
  <c r="Q72" i="44"/>
  <c r="CC71" i="44"/>
  <c r="CB71" i="44"/>
  <c r="BM71" i="44"/>
  <c r="BL71" i="44"/>
  <c r="AW71" i="44"/>
  <c r="AV71" i="44"/>
  <c r="AG71" i="44"/>
  <c r="AF71" i="44"/>
  <c r="Q71" i="44"/>
  <c r="P71" i="44"/>
  <c r="CC70" i="44"/>
  <c r="CB70" i="44"/>
  <c r="BM70" i="44"/>
  <c r="BL70" i="44"/>
  <c r="AW70" i="44"/>
  <c r="AV70" i="44"/>
  <c r="AG70" i="44"/>
  <c r="AF70" i="44"/>
  <c r="P70" i="44"/>
  <c r="CC69" i="44"/>
  <c r="CB69" i="44"/>
  <c r="BM69" i="44"/>
  <c r="BL69" i="44"/>
  <c r="AW69" i="44"/>
  <c r="AV69" i="44"/>
  <c r="AG69" i="44"/>
  <c r="AF69" i="44"/>
  <c r="Q69" i="44"/>
  <c r="CC68" i="44"/>
  <c r="CB68" i="44"/>
  <c r="BM68" i="44"/>
  <c r="BL68" i="44"/>
  <c r="AW68" i="44"/>
  <c r="AV68" i="44"/>
  <c r="AG68" i="44"/>
  <c r="AF68" i="44"/>
  <c r="Q68" i="44"/>
  <c r="P68" i="44"/>
  <c r="CC67" i="44"/>
  <c r="CB67" i="44"/>
  <c r="BM67" i="44"/>
  <c r="BL67" i="44"/>
  <c r="AW67" i="44"/>
  <c r="AV67" i="44"/>
  <c r="AG67" i="44"/>
  <c r="AF67" i="44"/>
  <c r="P67" i="44"/>
  <c r="CC64" i="44"/>
  <c r="CB64" i="44"/>
  <c r="BM64" i="44"/>
  <c r="BL64" i="44"/>
  <c r="AW64" i="44"/>
  <c r="AV64" i="44"/>
  <c r="AG64" i="44"/>
  <c r="AF64" i="44"/>
  <c r="Q64" i="44"/>
  <c r="P64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CC61" i="44"/>
  <c r="CB61" i="44"/>
  <c r="BM61" i="44"/>
  <c r="BL61" i="44"/>
  <c r="AW61" i="44"/>
  <c r="AV61" i="44"/>
  <c r="AG61" i="44"/>
  <c r="AF61" i="44"/>
  <c r="Q61" i="44"/>
  <c r="P61" i="44"/>
  <c r="CC60" i="44"/>
  <c r="CB60" i="44"/>
  <c r="BM60" i="44"/>
  <c r="BL60" i="44"/>
  <c r="AW60" i="44"/>
  <c r="AV60" i="44"/>
  <c r="AG60" i="44"/>
  <c r="AF60" i="44"/>
  <c r="P60" i="44"/>
  <c r="CC59" i="44"/>
  <c r="CB59" i="44"/>
  <c r="BM59" i="44"/>
  <c r="BL59" i="44"/>
  <c r="AW59" i="44"/>
  <c r="AV59" i="44"/>
  <c r="AG59" i="44"/>
  <c r="AF59" i="44"/>
  <c r="Q59" i="44"/>
  <c r="CC58" i="44"/>
  <c r="CB58" i="44"/>
  <c r="BM58" i="44"/>
  <c r="BL58" i="44"/>
  <c r="AW58" i="44"/>
  <c r="AV58" i="44"/>
  <c r="AG58" i="44"/>
  <c r="AF58" i="44"/>
  <c r="Q58" i="44"/>
  <c r="P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G54" i="44"/>
  <c r="AF54" i="44"/>
  <c r="Q54" i="44"/>
  <c r="CC53" i="44"/>
  <c r="CB53" i="44"/>
  <c r="BM53" i="44"/>
  <c r="BL53" i="44"/>
  <c r="AW53" i="44"/>
  <c r="AV53" i="44"/>
  <c r="AG53" i="44"/>
  <c r="AF53" i="44"/>
  <c r="Q53" i="44"/>
  <c r="P53" i="44"/>
  <c r="CC52" i="44"/>
  <c r="CB52" i="44"/>
  <c r="BM52" i="44"/>
  <c r="BL52" i="44"/>
  <c r="AW52" i="44"/>
  <c r="AV52" i="44"/>
  <c r="AG52" i="44"/>
  <c r="AF52" i="44"/>
  <c r="P52" i="44"/>
  <c r="CC51" i="44"/>
  <c r="CB51" i="44"/>
  <c r="BM51" i="44"/>
  <c r="BL51" i="44"/>
  <c r="AW51" i="44"/>
  <c r="AV51" i="44"/>
  <c r="AG51" i="44"/>
  <c r="AF51" i="44"/>
  <c r="Q51" i="44"/>
  <c r="CC50" i="44"/>
  <c r="CB50" i="44"/>
  <c r="BM50" i="44"/>
  <c r="BL50" i="44"/>
  <c r="AW50" i="44"/>
  <c r="AV50" i="44"/>
  <c r="AG50" i="44"/>
  <c r="AF50" i="44"/>
  <c r="Q50" i="44"/>
  <c r="P50" i="44"/>
  <c r="CC49" i="44"/>
  <c r="CB49" i="44"/>
  <c r="BM49" i="44"/>
  <c r="BL49" i="44"/>
  <c r="AW49" i="44"/>
  <c r="AV49" i="44"/>
  <c r="AG49" i="44"/>
  <c r="AF49" i="44"/>
  <c r="P49" i="44"/>
  <c r="CC48" i="44"/>
  <c r="CB48" i="44"/>
  <c r="BM48" i="44"/>
  <c r="BL48" i="44"/>
  <c r="AW48" i="44"/>
  <c r="AV48" i="44"/>
  <c r="AG48" i="44"/>
  <c r="AF48" i="44"/>
  <c r="Q48" i="44"/>
  <c r="P48" i="44"/>
  <c r="CC47" i="44"/>
  <c r="CB47" i="44"/>
  <c r="BM47" i="44"/>
  <c r="BL47" i="44"/>
  <c r="AW47" i="44"/>
  <c r="AV47" i="44"/>
  <c r="AG47" i="44"/>
  <c r="AF47" i="44"/>
  <c r="Q47" i="44"/>
  <c r="P47" i="44"/>
  <c r="CC46" i="44"/>
  <c r="CB46" i="44"/>
  <c r="BM46" i="44"/>
  <c r="BL46" i="44"/>
  <c r="AW46" i="44"/>
  <c r="AV46" i="44"/>
  <c r="AG46" i="44"/>
  <c r="AF46" i="44"/>
  <c r="Q46" i="44"/>
  <c r="CC45" i="44"/>
  <c r="CB45" i="44"/>
  <c r="BM45" i="44"/>
  <c r="BL45" i="44"/>
  <c r="AW45" i="44"/>
  <c r="AV45" i="44"/>
  <c r="AG45" i="44"/>
  <c r="AF45" i="44"/>
  <c r="Q45" i="44"/>
  <c r="P45" i="44"/>
  <c r="CC44" i="44"/>
  <c r="CB44" i="44"/>
  <c r="BM44" i="44"/>
  <c r="BL44" i="44"/>
  <c r="AW44" i="44"/>
  <c r="AV44" i="44"/>
  <c r="AG44" i="44"/>
  <c r="AF44" i="44"/>
  <c r="P44" i="44"/>
  <c r="CC43" i="44"/>
  <c r="CB43" i="44"/>
  <c r="BM43" i="44"/>
  <c r="BL43" i="44"/>
  <c r="AW43" i="44"/>
  <c r="AV43" i="44"/>
  <c r="AG43" i="44"/>
  <c r="AF43" i="44"/>
  <c r="Q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P41" i="44"/>
  <c r="CC40" i="44"/>
  <c r="CB40" i="44"/>
  <c r="BM40" i="44"/>
  <c r="BL40" i="44"/>
  <c r="AW40" i="44"/>
  <c r="AV40" i="44"/>
  <c r="AG40" i="44"/>
  <c r="AF40" i="44"/>
  <c r="Q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CC37" i="44"/>
  <c r="CB37" i="44"/>
  <c r="BM37" i="44"/>
  <c r="BL37" i="44"/>
  <c r="AW37" i="44"/>
  <c r="AV37" i="44"/>
  <c r="AG37" i="44"/>
  <c r="AF37" i="44"/>
  <c r="Q37" i="44"/>
  <c r="P37" i="44"/>
  <c r="CC36" i="44"/>
  <c r="CB36" i="44"/>
  <c r="BM36" i="44"/>
  <c r="BL36" i="44"/>
  <c r="AW36" i="44"/>
  <c r="AV36" i="44"/>
  <c r="AG36" i="44"/>
  <c r="AF36" i="44"/>
  <c r="Q36" i="44"/>
  <c r="P36" i="44"/>
  <c r="CC35" i="44"/>
  <c r="CB35" i="44"/>
  <c r="BM35" i="44"/>
  <c r="BL35" i="44"/>
  <c r="AW35" i="44"/>
  <c r="AV35" i="44"/>
  <c r="AG35" i="44"/>
  <c r="AF35" i="44"/>
  <c r="Q35" i="44"/>
  <c r="CC34" i="44"/>
  <c r="CB34" i="44"/>
  <c r="BM34" i="44"/>
  <c r="BL34" i="44"/>
  <c r="AW34" i="44"/>
  <c r="AV34" i="44"/>
  <c r="AG34" i="44"/>
  <c r="AF34" i="44"/>
  <c r="Q34" i="44"/>
  <c r="P34" i="44"/>
  <c r="CC33" i="44"/>
  <c r="CB33" i="44"/>
  <c r="BM33" i="44"/>
  <c r="BL33" i="44"/>
  <c r="AW33" i="44"/>
  <c r="AV33" i="44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CC29" i="44"/>
  <c r="CB29" i="44"/>
  <c r="BM29" i="44"/>
  <c r="BL29" i="44"/>
  <c r="AW29" i="44"/>
  <c r="AV29" i="44"/>
  <c r="AG29" i="44"/>
  <c r="AF29" i="44"/>
  <c r="Q29" i="44"/>
  <c r="P29" i="44"/>
  <c r="CC28" i="44"/>
  <c r="CB28" i="44"/>
  <c r="BM28" i="44"/>
  <c r="BL28" i="44"/>
  <c r="AW28" i="44"/>
  <c r="AV28" i="44"/>
  <c r="AG28" i="44"/>
  <c r="AF28" i="44"/>
  <c r="P28" i="44"/>
  <c r="CC27" i="44"/>
  <c r="CB27" i="44"/>
  <c r="BM27" i="44"/>
  <c r="BL27" i="44"/>
  <c r="AW27" i="44"/>
  <c r="AV27" i="44"/>
  <c r="AG27" i="44"/>
  <c r="AF27" i="44"/>
  <c r="Q27" i="44"/>
  <c r="CC26" i="44"/>
  <c r="CB26" i="44"/>
  <c r="BM26" i="44"/>
  <c r="BL26" i="44"/>
  <c r="AW26" i="44"/>
  <c r="AV26" i="44"/>
  <c r="AG26" i="44"/>
  <c r="AF26" i="44"/>
  <c r="Q26" i="44"/>
  <c r="P26" i="44"/>
  <c r="CC25" i="44"/>
  <c r="CB25" i="44"/>
  <c r="BM25" i="44"/>
  <c r="BL25" i="44"/>
  <c r="AW25" i="44"/>
  <c r="AV25" i="44"/>
  <c r="AG25" i="44"/>
  <c r="AF25" i="44"/>
  <c r="P25" i="44"/>
  <c r="CC24" i="44"/>
  <c r="CB24" i="44"/>
  <c r="BM24" i="44"/>
  <c r="BL24" i="44"/>
  <c r="AW24" i="44"/>
  <c r="AV24" i="44"/>
  <c r="AG24" i="44"/>
  <c r="AF24" i="44"/>
  <c r="Q24" i="44"/>
  <c r="P24" i="44"/>
  <c r="CC23" i="44"/>
  <c r="CB23" i="44"/>
  <c r="BM23" i="44"/>
  <c r="BL23" i="44"/>
  <c r="AW23" i="44"/>
  <c r="AV23" i="44"/>
  <c r="AG23" i="44"/>
  <c r="AF23" i="44"/>
  <c r="Q23" i="44"/>
  <c r="P23" i="44"/>
  <c r="CC22" i="44"/>
  <c r="CB22" i="44"/>
  <c r="BM22" i="44"/>
  <c r="BL22" i="44"/>
  <c r="AW22" i="44"/>
  <c r="AV22" i="44"/>
  <c r="AG22" i="44"/>
  <c r="AF22" i="44"/>
  <c r="Q22" i="44"/>
  <c r="CC21" i="44"/>
  <c r="CB21" i="44"/>
  <c r="BM21" i="44"/>
  <c r="BL21" i="44"/>
  <c r="AW21" i="44"/>
  <c r="AV21" i="44"/>
  <c r="AG21" i="44"/>
  <c r="AF21" i="44"/>
  <c r="Q21" i="44"/>
  <c r="P21" i="44"/>
  <c r="CC17" i="44"/>
  <c r="CB17" i="44"/>
  <c r="BM17" i="44"/>
  <c r="BL17" i="44"/>
  <c r="AW17" i="44"/>
  <c r="AV17" i="44"/>
  <c r="AG17" i="44"/>
  <c r="AF17" i="44"/>
  <c r="Q17" i="44"/>
  <c r="P17" i="44"/>
  <c r="CC16" i="44"/>
  <c r="CB16" i="44"/>
  <c r="BM16" i="44"/>
  <c r="BL16" i="44"/>
  <c r="AW16" i="44"/>
  <c r="AV16" i="44"/>
  <c r="AG16" i="44"/>
  <c r="AF16" i="44"/>
  <c r="Q16" i="44"/>
  <c r="P16" i="44"/>
  <c r="CC15" i="44"/>
  <c r="CB15" i="44"/>
  <c r="BM15" i="44"/>
  <c r="BL15" i="44"/>
  <c r="AW15" i="44"/>
  <c r="AV15" i="44"/>
  <c r="AG15" i="44"/>
  <c r="AF15" i="44"/>
  <c r="CC14" i="44"/>
  <c r="CB14" i="44"/>
  <c r="BM14" i="44"/>
  <c r="BL14" i="44"/>
  <c r="AW14" i="44"/>
  <c r="AV14" i="44"/>
  <c r="AG14" i="44"/>
  <c r="AF14" i="44"/>
  <c r="Q14" i="44"/>
  <c r="P14" i="44"/>
  <c r="CC13" i="44"/>
  <c r="CB13" i="44"/>
  <c r="BM13" i="44"/>
  <c r="BL13" i="44"/>
  <c r="AW13" i="44"/>
  <c r="AV13" i="44"/>
  <c r="AG13" i="44"/>
  <c r="AF13" i="44"/>
  <c r="Q13" i="44"/>
  <c r="P13" i="44"/>
  <c r="CC11" i="44"/>
  <c r="CB11" i="44"/>
  <c r="BM11" i="44"/>
  <c r="BL11" i="44"/>
  <c r="AW11" i="44"/>
  <c r="AV11" i="44"/>
  <c r="AG11" i="44"/>
  <c r="AF11" i="44"/>
  <c r="P11" i="44"/>
  <c r="CC10" i="44"/>
  <c r="CB10" i="44"/>
  <c r="BM10" i="44"/>
  <c r="BL10" i="44"/>
  <c r="AW10" i="44"/>
  <c r="AV10" i="44"/>
  <c r="AG10" i="44"/>
  <c r="AF10" i="44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3" i="52"/>
  <c r="AG64" i="52"/>
  <c r="BM115" i="44" l="1"/>
  <c r="AX48" i="44"/>
  <c r="AX36" i="44"/>
  <c r="AX68" i="44"/>
  <c r="AX77" i="44"/>
  <c r="AW115" i="44"/>
  <c r="BM113" i="44"/>
  <c r="CC113" i="44"/>
  <c r="R55" i="44"/>
  <c r="R37" i="44"/>
  <c r="AX55" i="44"/>
  <c r="AX67" i="44"/>
  <c r="AX73" i="44"/>
  <c r="AX83" i="44"/>
  <c r="AX111" i="44"/>
  <c r="BL121" i="44"/>
  <c r="AF113" i="44"/>
  <c r="AX91" i="44"/>
  <c r="AV113" i="44"/>
  <c r="AX24" i="44"/>
  <c r="AX44" i="44"/>
  <c r="CD80" i="44"/>
  <c r="CD94" i="44"/>
  <c r="CD57" i="44"/>
  <c r="AX34" i="44"/>
  <c r="AG113" i="44"/>
  <c r="R111" i="44"/>
  <c r="CD52" i="44"/>
  <c r="CD76" i="44"/>
  <c r="CD81" i="44"/>
  <c r="BN13" i="44"/>
  <c r="BN36" i="44"/>
  <c r="BN73" i="44"/>
  <c r="BN99" i="44"/>
  <c r="BN108" i="44"/>
  <c r="BN23" i="44"/>
  <c r="BL113" i="44"/>
  <c r="BN29" i="44"/>
  <c r="BN85" i="44"/>
  <c r="BN25" i="44"/>
  <c r="BN72" i="44"/>
  <c r="BN77" i="44"/>
  <c r="AX69" i="44"/>
  <c r="AX80" i="44"/>
  <c r="AH16" i="44"/>
  <c r="AH48" i="44"/>
  <c r="P115" i="44"/>
  <c r="R13" i="44"/>
  <c r="AH47" i="44"/>
  <c r="CV132" i="44"/>
  <c r="Q115" i="44"/>
  <c r="BN32" i="44"/>
  <c r="AH39" i="44"/>
  <c r="CD45" i="44"/>
  <c r="BN68" i="44"/>
  <c r="AX94" i="44"/>
  <c r="BN80" i="44"/>
  <c r="CD83" i="44"/>
  <c r="CV130" i="44"/>
  <c r="R23" i="44"/>
  <c r="BN30" i="44"/>
  <c r="CV129" i="44"/>
  <c r="CD38" i="44"/>
  <c r="CB115" i="44"/>
  <c r="CD67" i="44"/>
  <c r="CD72" i="44"/>
  <c r="CD82" i="44"/>
  <c r="CD97" i="44"/>
  <c r="CD13" i="44"/>
  <c r="BN9" i="44"/>
  <c r="BN81" i="44"/>
  <c r="BN49" i="44"/>
  <c r="CV131" i="44"/>
  <c r="BM119" i="44"/>
  <c r="BN61" i="44"/>
  <c r="BN14" i="44"/>
  <c r="BN42" i="44"/>
  <c r="AX23" i="44"/>
  <c r="AX38" i="44"/>
  <c r="AW123" i="44"/>
  <c r="AX95" i="44"/>
  <c r="AX43" i="44"/>
  <c r="AX11" i="44"/>
  <c r="AX39" i="44"/>
  <c r="AW119" i="44"/>
  <c r="AX72" i="44"/>
  <c r="AX21" i="44"/>
  <c r="AX26" i="44"/>
  <c r="AX107" i="44"/>
  <c r="AH43" i="44"/>
  <c r="AH88" i="44"/>
  <c r="AH28" i="44"/>
  <c r="AH84" i="44"/>
  <c r="R76" i="44"/>
  <c r="CC115" i="44"/>
  <c r="CD36" i="44"/>
  <c r="CD41" i="44"/>
  <c r="CD46" i="44"/>
  <c r="CD49" i="44"/>
  <c r="CD22" i="44"/>
  <c r="CD32" i="44"/>
  <c r="CD23" i="44"/>
  <c r="CD84" i="44"/>
  <c r="CB113" i="44"/>
  <c r="CD24" i="44"/>
  <c r="CD30" i="44"/>
  <c r="CD58" i="44"/>
  <c r="CD85" i="44"/>
  <c r="CC117" i="44"/>
  <c r="CD21" i="44"/>
  <c r="CD78" i="44"/>
  <c r="CD8" i="44"/>
  <c r="CD56" i="44"/>
  <c r="CD73" i="44"/>
  <c r="CD93" i="44"/>
  <c r="CC119" i="44"/>
  <c r="CD9" i="44"/>
  <c r="CD42" i="44"/>
  <c r="CD89" i="44"/>
  <c r="CD112" i="44"/>
  <c r="CB123" i="44"/>
  <c r="CD16" i="44"/>
  <c r="CD48" i="44"/>
  <c r="CD53" i="44"/>
  <c r="CD70" i="44"/>
  <c r="CC123" i="44"/>
  <c r="CD95" i="44"/>
  <c r="CC121" i="44"/>
  <c r="CB119" i="44"/>
  <c r="CD91" i="44"/>
  <c r="CB121" i="44"/>
  <c r="CD102" i="44"/>
  <c r="CB117" i="44"/>
  <c r="CD100" i="44"/>
  <c r="CD14" i="44"/>
  <c r="CD15" i="44"/>
  <c r="CD40" i="44"/>
  <c r="CD44" i="44"/>
  <c r="CD54" i="44"/>
  <c r="CD87" i="44"/>
  <c r="CD101" i="44"/>
  <c r="CD28" i="44"/>
  <c r="CD92" i="44"/>
  <c r="CD29" i="44"/>
  <c r="CD33" i="44"/>
  <c r="CD37" i="44"/>
  <c r="CD60" i="44"/>
  <c r="CD71" i="44"/>
  <c r="CD25" i="44"/>
  <c r="CD34" i="44"/>
  <c r="CD61" i="44"/>
  <c r="BN38" i="44"/>
  <c r="BN67" i="44"/>
  <c r="BN76" i="44"/>
  <c r="BN96" i="44"/>
  <c r="BN102" i="44"/>
  <c r="BL117" i="44"/>
  <c r="BN21" i="44"/>
  <c r="BN48" i="44"/>
  <c r="BN84" i="44"/>
  <c r="BN97" i="44"/>
  <c r="BM117" i="44"/>
  <c r="BN106" i="44"/>
  <c r="BN22" i="44"/>
  <c r="BN26" i="44"/>
  <c r="BN54" i="44"/>
  <c r="BN45" i="44"/>
  <c r="BN46" i="44"/>
  <c r="BN58" i="44"/>
  <c r="BL123" i="44"/>
  <c r="BN33" i="44"/>
  <c r="BN37" i="44"/>
  <c r="BN55" i="44"/>
  <c r="BM123" i="44"/>
  <c r="BN24" i="44"/>
  <c r="BN41" i="44"/>
  <c r="BN53" i="44"/>
  <c r="BN62" i="44"/>
  <c r="BN88" i="44"/>
  <c r="BL115" i="44"/>
  <c r="BM121" i="44"/>
  <c r="BN34" i="44"/>
  <c r="BN50" i="44"/>
  <c r="BN78" i="44"/>
  <c r="BN90" i="44"/>
  <c r="BN107" i="44"/>
  <c r="BN31" i="44"/>
  <c r="BN35" i="44"/>
  <c r="BN59" i="44"/>
  <c r="BN64" i="44"/>
  <c r="BN82" i="44"/>
  <c r="BN100" i="44"/>
  <c r="BN111" i="44"/>
  <c r="BN112" i="44"/>
  <c r="BN15" i="44"/>
  <c r="BN27" i="44"/>
  <c r="BN43" i="44"/>
  <c r="BN52" i="44"/>
  <c r="BN56" i="44"/>
  <c r="BL119" i="44"/>
  <c r="BN71" i="44"/>
  <c r="BN83" i="44"/>
  <c r="BN11" i="44"/>
  <c r="BN16" i="44"/>
  <c r="BN57" i="44"/>
  <c r="BN92" i="44"/>
  <c r="AX58" i="44"/>
  <c r="AX63" i="44"/>
  <c r="AX15" i="44"/>
  <c r="AX52" i="44"/>
  <c r="AX59" i="44"/>
  <c r="AV119" i="44"/>
  <c r="AV123" i="44"/>
  <c r="AX79" i="44"/>
  <c r="AX82" i="44"/>
  <c r="AX85" i="44"/>
  <c r="AX53" i="44"/>
  <c r="AW113" i="44"/>
  <c r="AX8" i="44"/>
  <c r="AX17" i="44"/>
  <c r="AX88" i="44"/>
  <c r="AW121" i="44"/>
  <c r="AV117" i="44"/>
  <c r="AX13" i="44"/>
  <c r="AX46" i="44"/>
  <c r="AX54" i="44"/>
  <c r="AX89" i="44"/>
  <c r="AX93" i="44"/>
  <c r="AW117" i="44"/>
  <c r="AX22" i="44"/>
  <c r="AX30" i="44"/>
  <c r="AX61" i="44"/>
  <c r="AX71" i="44"/>
  <c r="AX108" i="44"/>
  <c r="AX112" i="44"/>
  <c r="AX27" i="44"/>
  <c r="AX31" i="44"/>
  <c r="AX35" i="44"/>
  <c r="AX42" i="44"/>
  <c r="AX50" i="44"/>
  <c r="AX62" i="44"/>
  <c r="AX87" i="44"/>
  <c r="AX16" i="44"/>
  <c r="AX28" i="44"/>
  <c r="AX32" i="44"/>
  <c r="AX47" i="44"/>
  <c r="AX51" i="44"/>
  <c r="AX96" i="44"/>
  <c r="AX102" i="44"/>
  <c r="AV115" i="44"/>
  <c r="AV121" i="44"/>
  <c r="AX9" i="44"/>
  <c r="AX60" i="44"/>
  <c r="AX70" i="44"/>
  <c r="AX78" i="44"/>
  <c r="AX106" i="44"/>
  <c r="AH77" i="44"/>
  <c r="AF121" i="44"/>
  <c r="AH52" i="44"/>
  <c r="AH78" i="44"/>
  <c r="AH40" i="44"/>
  <c r="AH26" i="44"/>
  <c r="AH49" i="44"/>
  <c r="AH56" i="44"/>
  <c r="AG117" i="44"/>
  <c r="AF119" i="44"/>
  <c r="AF123" i="44"/>
  <c r="AH35" i="44"/>
  <c r="AH57" i="44"/>
  <c r="CH113" i="44"/>
  <c r="AH86" i="44"/>
  <c r="AH101" i="44"/>
  <c r="AH13" i="44"/>
  <c r="AH29" i="44"/>
  <c r="AH55" i="44"/>
  <c r="AH30" i="44"/>
  <c r="AH59" i="44"/>
  <c r="AH73" i="44"/>
  <c r="AH31" i="44"/>
  <c r="AH60" i="44"/>
  <c r="AG119" i="44"/>
  <c r="AG123" i="44"/>
  <c r="AH106" i="44"/>
  <c r="AH23" i="44"/>
  <c r="AH27" i="44"/>
  <c r="CF113" i="44"/>
  <c r="AH8" i="44"/>
  <c r="AF117" i="44"/>
  <c r="AG121" i="44"/>
  <c r="AH25" i="44"/>
  <c r="AH33" i="44"/>
  <c r="AH83" i="44"/>
  <c r="AH9" i="44"/>
  <c r="AH24" i="44"/>
  <c r="AH32" i="44"/>
  <c r="AH42" i="44"/>
  <c r="AH53" i="44"/>
  <c r="AH69" i="44"/>
  <c r="AH92" i="44"/>
  <c r="AH102" i="44"/>
  <c r="CJ71" i="44"/>
  <c r="AH14" i="44"/>
  <c r="AH36" i="44"/>
  <c r="AH50" i="44"/>
  <c r="AH67" i="44"/>
  <c r="AH70" i="44"/>
  <c r="AF115" i="44"/>
  <c r="AH51" i="44"/>
  <c r="AH71" i="44"/>
  <c r="AH76" i="44"/>
  <c r="AH79" i="44"/>
  <c r="AH82" i="44"/>
  <c r="AH99" i="44"/>
  <c r="AG115" i="44"/>
  <c r="AH11" i="44"/>
  <c r="AH44" i="44"/>
  <c r="AH90" i="44"/>
  <c r="CJ95" i="44"/>
  <c r="AH34" i="44"/>
  <c r="AH37" i="44"/>
  <c r="AH80" i="44"/>
  <c r="AH111" i="44"/>
  <c r="AH112" i="44"/>
  <c r="AH63" i="44"/>
  <c r="AH91" i="44"/>
  <c r="R21" i="44"/>
  <c r="R40" i="44"/>
  <c r="R48" i="44"/>
  <c r="R91" i="44"/>
  <c r="R53" i="44"/>
  <c r="CN113" i="44"/>
  <c r="CU142" i="44"/>
  <c r="CP95" i="44"/>
  <c r="CP108" i="44"/>
  <c r="CP89" i="44"/>
  <c r="Q8" i="44"/>
  <c r="R8" i="44" s="1"/>
  <c r="P22" i="44"/>
  <c r="R22" i="44" s="1"/>
  <c r="Q25" i="44"/>
  <c r="R25" i="44" s="1"/>
  <c r="Q28" i="44"/>
  <c r="R28" i="44" s="1"/>
  <c r="R47" i="44"/>
  <c r="Q119" i="44"/>
  <c r="P69" i="44"/>
  <c r="R69" i="44" s="1"/>
  <c r="Q79" i="44"/>
  <c r="R79" i="44" s="1"/>
  <c r="R88" i="44"/>
  <c r="Q95" i="44"/>
  <c r="R95" i="44" s="1"/>
  <c r="CP106" i="44"/>
  <c r="CO79" i="44"/>
  <c r="P72" i="44"/>
  <c r="R72" i="44" s="1"/>
  <c r="P112" i="44"/>
  <c r="P113" i="44" s="1"/>
  <c r="CM84" i="44"/>
  <c r="CP51" i="44"/>
  <c r="R29" i="44"/>
  <c r="R32" i="44"/>
  <c r="P35" i="44"/>
  <c r="R35" i="44" s="1"/>
  <c r="R56" i="44"/>
  <c r="P89" i="44"/>
  <c r="R89" i="44" s="1"/>
  <c r="Q92" i="44"/>
  <c r="R92" i="44" s="1"/>
  <c r="P121" i="44"/>
  <c r="Q106" i="44"/>
  <c r="R106" i="44" s="1"/>
  <c r="P103" i="44"/>
  <c r="CO76" i="44"/>
  <c r="CN74" i="44"/>
  <c r="CP60" i="44"/>
  <c r="CP52" i="44"/>
  <c r="CO44" i="44"/>
  <c r="CP36" i="44"/>
  <c r="CP11" i="44"/>
  <c r="P38" i="44"/>
  <c r="R38" i="44" s="1"/>
  <c r="Q41" i="44"/>
  <c r="R41" i="44" s="1"/>
  <c r="Q44" i="44"/>
  <c r="R44" i="44" s="1"/>
  <c r="P59" i="44"/>
  <c r="R59" i="44" s="1"/>
  <c r="P62" i="44"/>
  <c r="R62" i="44" s="1"/>
  <c r="Q67" i="44"/>
  <c r="R67" i="44" s="1"/>
  <c r="Q121" i="44"/>
  <c r="Q101" i="44"/>
  <c r="R101" i="44" s="1"/>
  <c r="CO87" i="44"/>
  <c r="Q60" i="44"/>
  <c r="R60" i="44" s="1"/>
  <c r="Q87" i="44"/>
  <c r="R87" i="44" s="1"/>
  <c r="CO92" i="44"/>
  <c r="CP86" i="44"/>
  <c r="CP78" i="44"/>
  <c r="CP46" i="44"/>
  <c r="CP30" i="44"/>
  <c r="Q70" i="44"/>
  <c r="R70" i="44" s="1"/>
  <c r="P123" i="44"/>
  <c r="P86" i="44"/>
  <c r="R86" i="44" s="1"/>
  <c r="P97" i="44"/>
  <c r="R97" i="44" s="1"/>
  <c r="R102" i="44"/>
  <c r="CO101" i="44"/>
  <c r="R14" i="44"/>
  <c r="P27" i="44"/>
  <c r="R27" i="44" s="1"/>
  <c r="P30" i="44"/>
  <c r="R30" i="44" s="1"/>
  <c r="R33" i="44"/>
  <c r="P51" i="44"/>
  <c r="R51" i="44" s="1"/>
  <c r="R57" i="44"/>
  <c r="Q123" i="44"/>
  <c r="P78" i="44"/>
  <c r="R78" i="44" s="1"/>
  <c r="P108" i="44"/>
  <c r="R108" i="44" s="1"/>
  <c r="R11" i="44"/>
  <c r="P46" i="44"/>
  <c r="R46" i="44" s="1"/>
  <c r="CL74" i="44"/>
  <c r="CP43" i="44"/>
  <c r="CP35" i="44"/>
  <c r="P15" i="44"/>
  <c r="R15" i="44" s="1"/>
  <c r="Q49" i="44"/>
  <c r="R49" i="44" s="1"/>
  <c r="Q52" i="44"/>
  <c r="R52" i="44" s="1"/>
  <c r="P119" i="44"/>
  <c r="Q117" i="44"/>
  <c r="Q112" i="44"/>
  <c r="Q113" i="44" s="1"/>
  <c r="R80" i="44"/>
  <c r="R93" i="44"/>
  <c r="R36" i="44"/>
  <c r="R63" i="44"/>
  <c r="R71" i="44"/>
  <c r="R64" i="44"/>
  <c r="R61" i="44"/>
  <c r="R24" i="44"/>
  <c r="CJ41" i="44"/>
  <c r="CJ35" i="44"/>
  <c r="R31" i="44"/>
  <c r="R39" i="44"/>
  <c r="R45" i="44"/>
  <c r="R107" i="44"/>
  <c r="R9" i="44"/>
  <c r="R54" i="44"/>
  <c r="R73" i="44"/>
  <c r="R77" i="44"/>
  <c r="CG68" i="44"/>
  <c r="R83" i="44"/>
  <c r="R84" i="44"/>
  <c r="R99" i="44"/>
  <c r="CP72" i="44"/>
  <c r="CP53" i="44"/>
  <c r="CP39" i="44"/>
  <c r="CD35" i="44"/>
  <c r="CD43" i="44"/>
  <c r="CD51" i="44"/>
  <c r="CD79" i="44"/>
  <c r="CD88" i="44"/>
  <c r="CD111" i="44"/>
  <c r="CJ33" i="44"/>
  <c r="CJ25" i="44"/>
  <c r="CJ23" i="44"/>
  <c r="CJ21" i="44"/>
  <c r="CJ15" i="44"/>
  <c r="CD59" i="44"/>
  <c r="CD68" i="44"/>
  <c r="CD77" i="44"/>
  <c r="CD106" i="44"/>
  <c r="CD17" i="44"/>
  <c r="CD26" i="44"/>
  <c r="CD74" i="44"/>
  <c r="CD86" i="44"/>
  <c r="CD90" i="44"/>
  <c r="CD39" i="44"/>
  <c r="CD55" i="44"/>
  <c r="CD62" i="44"/>
  <c r="CD64" i="44"/>
  <c r="CD69" i="44"/>
  <c r="CD107" i="44"/>
  <c r="CD10" i="44"/>
  <c r="CD27" i="44"/>
  <c r="CD50" i="44"/>
  <c r="CD108" i="44"/>
  <c r="BN93" i="44"/>
  <c r="BN39" i="44"/>
  <c r="BN51" i="44"/>
  <c r="BN91" i="44"/>
  <c r="BN94" i="44"/>
  <c r="BN101" i="44"/>
  <c r="CP61" i="44"/>
  <c r="BN10" i="44"/>
  <c r="BN40" i="44"/>
  <c r="BN47" i="44"/>
  <c r="BN69" i="44"/>
  <c r="BN95" i="44"/>
  <c r="CP82" i="44"/>
  <c r="CP58" i="44"/>
  <c r="CJ13" i="44"/>
  <c r="BN63" i="44"/>
  <c r="BN70" i="44"/>
  <c r="BN86" i="44"/>
  <c r="BN89" i="44"/>
  <c r="CJ111" i="44"/>
  <c r="CJ107" i="44"/>
  <c r="CJ72" i="44"/>
  <c r="CJ54" i="44"/>
  <c r="CJ46" i="44"/>
  <c r="CJ44" i="44"/>
  <c r="CJ42" i="44"/>
  <c r="CJ36" i="44"/>
  <c r="AX29" i="44"/>
  <c r="AX37" i="44"/>
  <c r="AX103" i="44"/>
  <c r="CP91" i="44"/>
  <c r="CP85" i="44"/>
  <c r="CJ14" i="44"/>
  <c r="AX10" i="44"/>
  <c r="AX33" i="44"/>
  <c r="AX56" i="44"/>
  <c r="AX97" i="44"/>
  <c r="AX101" i="44"/>
  <c r="CJ27" i="44"/>
  <c r="AX14" i="44"/>
  <c r="AX40" i="44"/>
  <c r="AX81" i="44"/>
  <c r="AX86" i="44"/>
  <c r="AX99" i="44"/>
  <c r="AX90" i="44"/>
  <c r="CJ9" i="44"/>
  <c r="AX45" i="44"/>
  <c r="AX49" i="44"/>
  <c r="AX100" i="44"/>
  <c r="CJ77" i="44"/>
  <c r="CP80" i="44"/>
  <c r="CJ69" i="44"/>
  <c r="CJ57" i="44"/>
  <c r="CJ55" i="44"/>
  <c r="CJ53" i="44"/>
  <c r="AH61" i="44"/>
  <c r="AH95" i="44"/>
  <c r="CG95" i="44"/>
  <c r="AH74" i="44"/>
  <c r="AH21" i="44"/>
  <c r="AH46" i="44"/>
  <c r="AH87" i="44"/>
  <c r="AH93" i="44"/>
  <c r="AH17" i="44"/>
  <c r="AH64" i="44"/>
  <c r="CJ70" i="44"/>
  <c r="CJ60" i="44"/>
  <c r="AH58" i="44"/>
  <c r="AH85" i="44"/>
  <c r="AH107" i="44"/>
  <c r="CO93" i="44"/>
  <c r="AH62" i="44"/>
  <c r="CP8" i="44"/>
  <c r="CP10" i="44" s="1"/>
  <c r="AH15" i="44"/>
  <c r="AH41" i="44"/>
  <c r="AH45" i="44"/>
  <c r="AH68" i="44"/>
  <c r="AH89" i="44"/>
  <c r="AH94" i="44"/>
  <c r="AH100" i="44"/>
  <c r="AH97" i="44"/>
  <c r="AH103" i="44"/>
  <c r="CJ39" i="44"/>
  <c r="CJ108" i="44"/>
  <c r="CG100" i="44"/>
  <c r="CJ93" i="44"/>
  <c r="CP71" i="44"/>
  <c r="CP48" i="44"/>
  <c r="CP38" i="44"/>
  <c r="CJ31" i="44"/>
  <c r="CJ29" i="44"/>
  <c r="R85" i="44"/>
  <c r="CF74" i="44"/>
  <c r="R26" i="44"/>
  <c r="R42" i="44"/>
  <c r="R58" i="44"/>
  <c r="R74" i="44"/>
  <c r="CJ37" i="44"/>
  <c r="CJ52" i="44"/>
  <c r="R81" i="44"/>
  <c r="R96" i="44"/>
  <c r="CJ43" i="44"/>
  <c r="CI99" i="44"/>
  <c r="R94" i="44"/>
  <c r="R100" i="44"/>
  <c r="R17" i="44"/>
  <c r="CH96" i="44"/>
  <c r="CJ61" i="44"/>
  <c r="CP49" i="44"/>
  <c r="CP47" i="44"/>
  <c r="CJ28" i="44"/>
  <c r="CJ45" i="44"/>
  <c r="CP100" i="44"/>
  <c r="CJ51" i="44"/>
  <c r="R34" i="44"/>
  <c r="R43" i="44"/>
  <c r="R50" i="44"/>
  <c r="R68" i="44"/>
  <c r="R82" i="44"/>
  <c r="R90" i="44"/>
  <c r="CJ8" i="44"/>
  <c r="AH96" i="44"/>
  <c r="BN103" i="44"/>
  <c r="CO100" i="44"/>
  <c r="CJ112" i="44"/>
  <c r="CJ99" i="44"/>
  <c r="CG92" i="44"/>
  <c r="CG90" i="44"/>
  <c r="CG88" i="44"/>
  <c r="CG86" i="44"/>
  <c r="CG84" i="44"/>
  <c r="CG82" i="44"/>
  <c r="CG80" i="44"/>
  <c r="CJ78" i="44"/>
  <c r="AH81" i="44"/>
  <c r="BN87" i="44"/>
  <c r="AX74" i="44"/>
  <c r="CP107" i="44"/>
  <c r="CO94" i="44"/>
  <c r="CO83" i="44"/>
  <c r="CG93" i="44"/>
  <c r="CP77" i="44"/>
  <c r="CJ100" i="44"/>
  <c r="CJ106" i="44"/>
  <c r="CO81" i="44"/>
  <c r="CG101" i="44"/>
  <c r="CP99" i="44"/>
  <c r="CG94" i="44"/>
  <c r="CG91" i="44"/>
  <c r="CO99" i="44"/>
  <c r="CO90" i="44"/>
  <c r="CO88" i="44"/>
  <c r="BN8" i="44"/>
  <c r="CD11" i="44"/>
  <c r="R16" i="44"/>
  <c r="AH22" i="44"/>
  <c r="AX25" i="44"/>
  <c r="BN28" i="44"/>
  <c r="CD31" i="44"/>
  <c r="AH38" i="44"/>
  <c r="AX41" i="44"/>
  <c r="BN44" i="44"/>
  <c r="CD47" i="44"/>
  <c r="AH54" i="44"/>
  <c r="AX57" i="44"/>
  <c r="BN60" i="44"/>
  <c r="CD63" i="44"/>
  <c r="AX64" i="44"/>
  <c r="AH72" i="44"/>
  <c r="AX76" i="44"/>
  <c r="BN79" i="44"/>
  <c r="AX84" i="44"/>
  <c r="AX92" i="44"/>
  <c r="CD99" i="44"/>
  <c r="AH108" i="44"/>
  <c r="CP63" i="44"/>
  <c r="CJ40" i="44"/>
  <c r="CJ11" i="44"/>
  <c r="AH10" i="44"/>
  <c r="BN17" i="44"/>
  <c r="BN115" i="44" s="1"/>
  <c r="CJ59" i="44"/>
  <c r="CP34" i="44"/>
  <c r="CJ24" i="44"/>
  <c r="CG89" i="44"/>
  <c r="CG87" i="44"/>
  <c r="CG85" i="44"/>
  <c r="CG83" i="44"/>
  <c r="CG81" i="44"/>
  <c r="CG79" i="44"/>
  <c r="CH17" i="44"/>
  <c r="CI17" i="44" s="1"/>
  <c r="CD96" i="44"/>
  <c r="CJ48" i="44"/>
  <c r="CO42" i="44"/>
  <c r="CF62" i="44"/>
  <c r="BN74" i="44"/>
  <c r="CD103" i="44"/>
  <c r="CJ58" i="44"/>
  <c r="CJ32" i="44"/>
  <c r="CP26" i="44"/>
  <c r="CJ16" i="44"/>
  <c r="R10" i="44"/>
  <c r="CG56" i="44"/>
  <c r="CP111" i="44"/>
  <c r="CG99" i="44"/>
  <c r="CO91" i="44"/>
  <c r="CO89" i="44"/>
  <c r="CO86" i="44"/>
  <c r="CO85" i="44"/>
  <c r="CO82" i="44"/>
  <c r="CO80" i="44"/>
  <c r="CO78" i="44"/>
  <c r="CO77" i="44"/>
  <c r="CI76" i="44"/>
  <c r="CG72" i="44"/>
  <c r="CO57" i="44"/>
  <c r="CG54" i="44"/>
  <c r="CG46" i="44"/>
  <c r="CO40" i="44"/>
  <c r="CP73" i="44"/>
  <c r="CG76" i="44"/>
  <c r="CJ76" i="44"/>
  <c r="CG63" i="44"/>
  <c r="CJ63" i="44"/>
  <c r="CP57" i="44"/>
  <c r="CP55" i="44"/>
  <c r="CI49" i="44"/>
  <c r="CH62" i="44"/>
  <c r="CO45" i="44"/>
  <c r="CJ30" i="44"/>
  <c r="CG30" i="44"/>
  <c r="CP24" i="44"/>
  <c r="CO24" i="44"/>
  <c r="CO46" i="44"/>
  <c r="CI95" i="44"/>
  <c r="CJ94" i="44"/>
  <c r="CG73" i="44"/>
  <c r="CI69" i="44"/>
  <c r="CJ49" i="44"/>
  <c r="CJ34" i="44"/>
  <c r="CG34" i="44"/>
  <c r="CF96" i="44"/>
  <c r="CI94" i="44"/>
  <c r="CI67" i="44"/>
  <c r="CH74" i="44"/>
  <c r="CO58" i="44"/>
  <c r="CO50" i="44"/>
  <c r="CO48" i="44"/>
  <c r="CG47" i="44"/>
  <c r="CJ47" i="44"/>
  <c r="CO41" i="44"/>
  <c r="CJ26" i="44"/>
  <c r="CG26" i="44"/>
  <c r="CO69" i="44"/>
  <c r="CJ101" i="44"/>
  <c r="CI93" i="44"/>
  <c r="CJ92" i="44"/>
  <c r="CJ91" i="44"/>
  <c r="CJ90" i="44"/>
  <c r="CJ89" i="44"/>
  <c r="CJ88" i="44"/>
  <c r="CJ87" i="44"/>
  <c r="CJ86" i="44"/>
  <c r="CJ85" i="44"/>
  <c r="CJ84" i="44"/>
  <c r="CJ83" i="44"/>
  <c r="CJ82" i="44"/>
  <c r="CJ81" i="44"/>
  <c r="CJ80" i="44"/>
  <c r="CJ79" i="44"/>
  <c r="CG77" i="44"/>
  <c r="CO72" i="44"/>
  <c r="CO68" i="44"/>
  <c r="CP68" i="44"/>
  <c r="CG67" i="44"/>
  <c r="CJ67" i="44"/>
  <c r="CO56" i="44"/>
  <c r="CO54" i="44"/>
  <c r="CI101" i="44"/>
  <c r="CI92" i="44"/>
  <c r="CI91" i="44"/>
  <c r="CI90" i="44"/>
  <c r="CI89" i="44"/>
  <c r="CI88" i="44"/>
  <c r="CI87" i="44"/>
  <c r="CI86" i="44"/>
  <c r="CI85" i="44"/>
  <c r="CI84" i="44"/>
  <c r="CI83" i="44"/>
  <c r="CI82" i="44"/>
  <c r="CI81" i="44"/>
  <c r="CI80" i="44"/>
  <c r="CI79" i="44"/>
  <c r="CI78" i="44"/>
  <c r="CI70" i="44"/>
  <c r="CG60" i="44"/>
  <c r="CG52" i="44"/>
  <c r="CI50" i="44"/>
  <c r="CJ50" i="44"/>
  <c r="CI43" i="44"/>
  <c r="CJ38" i="44"/>
  <c r="CG38" i="44"/>
  <c r="CP32" i="44"/>
  <c r="CO32" i="44"/>
  <c r="CJ22" i="44"/>
  <c r="CG22" i="44"/>
  <c r="CG58" i="44"/>
  <c r="CG40" i="44"/>
  <c r="CG50" i="44"/>
  <c r="CI100" i="44"/>
  <c r="CP93" i="44"/>
  <c r="CG78" i="44"/>
  <c r="CG70" i="44"/>
  <c r="CI68" i="44"/>
  <c r="CJ68" i="44"/>
  <c r="CG48" i="44"/>
  <c r="CP83" i="44"/>
  <c r="CO73" i="44"/>
  <c r="CI63" i="44"/>
  <c r="CG61" i="44"/>
  <c r="CO55" i="44"/>
  <c r="CI48" i="44"/>
  <c r="CI47" i="44"/>
  <c r="CO59" i="44"/>
  <c r="CI52" i="44"/>
  <c r="CI51" i="44"/>
  <c r="CG49" i="44"/>
  <c r="CI44" i="44"/>
  <c r="CG43" i="44"/>
  <c r="CI40" i="44"/>
  <c r="CI39" i="44"/>
  <c r="CO37" i="44"/>
  <c r="CI35" i="44"/>
  <c r="CO33" i="44"/>
  <c r="CI31" i="44"/>
  <c r="CO29" i="44"/>
  <c r="CI27" i="44"/>
  <c r="CO25" i="44"/>
  <c r="CI23" i="44"/>
  <c r="CO21" i="44"/>
  <c r="CJ73" i="44"/>
  <c r="CI72" i="44"/>
  <c r="CI71" i="44"/>
  <c r="CG69" i="44"/>
  <c r="CO61" i="44"/>
  <c r="CJ56" i="44"/>
  <c r="CI54" i="44"/>
  <c r="CI53" i="44"/>
  <c r="CG51" i="44"/>
  <c r="CG44" i="44"/>
  <c r="CG39" i="44"/>
  <c r="CI36" i="44"/>
  <c r="CG35" i="44"/>
  <c r="CI32" i="44"/>
  <c r="CG31" i="44"/>
  <c r="CI28" i="44"/>
  <c r="CG27" i="44"/>
  <c r="CI24" i="44"/>
  <c r="CG23" i="44"/>
  <c r="CF17" i="44"/>
  <c r="CP90" i="44"/>
  <c r="CP88" i="44"/>
  <c r="CI77" i="44"/>
  <c r="CI73" i="44"/>
  <c r="CG71" i="44"/>
  <c r="CP67" i="44"/>
  <c r="CO63" i="44"/>
  <c r="CI56" i="44"/>
  <c r="CI55" i="44"/>
  <c r="CG53" i="44"/>
  <c r="CP50" i="44"/>
  <c r="CO47" i="44"/>
  <c r="CO38" i="44"/>
  <c r="CG36" i="44"/>
  <c r="CO34" i="44"/>
  <c r="CG32" i="44"/>
  <c r="CO30" i="44"/>
  <c r="CG28" i="44"/>
  <c r="CO26" i="44"/>
  <c r="CG24" i="44"/>
  <c r="CO22" i="44"/>
  <c r="CO67" i="44"/>
  <c r="CI58" i="44"/>
  <c r="CI57" i="44"/>
  <c r="CG55" i="44"/>
  <c r="CO49" i="44"/>
  <c r="CI45" i="44"/>
  <c r="CO43" i="44"/>
  <c r="CI41" i="44"/>
  <c r="CI60" i="44"/>
  <c r="CI59" i="44"/>
  <c r="CG57" i="44"/>
  <c r="CO51" i="44"/>
  <c r="CI46" i="44"/>
  <c r="CG45" i="44"/>
  <c r="CI42" i="44"/>
  <c r="CG41" i="44"/>
  <c r="CO39" i="44"/>
  <c r="CI37" i="44"/>
  <c r="CO35" i="44"/>
  <c r="CI33" i="44"/>
  <c r="CO31" i="44"/>
  <c r="CI29" i="44"/>
  <c r="CO27" i="44"/>
  <c r="CI25" i="44"/>
  <c r="CO23" i="44"/>
  <c r="CI21" i="44"/>
  <c r="CO71" i="44"/>
  <c r="CI61" i="44"/>
  <c r="CG59" i="44"/>
  <c r="CP56" i="44"/>
  <c r="CO53" i="44"/>
  <c r="CG42" i="44"/>
  <c r="CI38" i="44"/>
  <c r="CG37" i="44"/>
  <c r="CI34" i="44"/>
  <c r="CG33" i="44"/>
  <c r="CI30" i="44"/>
  <c r="CG29" i="44"/>
  <c r="CI26" i="44"/>
  <c r="CG25" i="44"/>
  <c r="CI22" i="44"/>
  <c r="CG21" i="44"/>
  <c r="CP42" i="44"/>
  <c r="CP40" i="44"/>
  <c r="CP45" i="44"/>
  <c r="CP41" i="44"/>
  <c r="CP37" i="44"/>
  <c r="CP33" i="44"/>
  <c r="CP31" i="44"/>
  <c r="CP29" i="44"/>
  <c r="CP25" i="44"/>
  <c r="CP23" i="44"/>
  <c r="CP21" i="44"/>
  <c r="CJ10" i="44" l="1"/>
  <c r="AX119" i="44"/>
  <c r="CV144" i="44" s="1"/>
  <c r="R112" i="44"/>
  <c r="CD115" i="44"/>
  <c r="AX117" i="44"/>
  <c r="CV137" i="44" s="1"/>
  <c r="BN113" i="44"/>
  <c r="AX121" i="44"/>
  <c r="CV151" i="44" s="1"/>
  <c r="CM57" i="44"/>
  <c r="CK47" i="44"/>
  <c r="CM54" i="44"/>
  <c r="CM50" i="44"/>
  <c r="CM67" i="44"/>
  <c r="CP87" i="44"/>
  <c r="CM22" i="44"/>
  <c r="CO52" i="44"/>
  <c r="CM27" i="44"/>
  <c r="CM30" i="44"/>
  <c r="CD119" i="44"/>
  <c r="CV146" i="44" s="1"/>
  <c r="CD113" i="44"/>
  <c r="CD121" i="44"/>
  <c r="CV153" i="44" s="1"/>
  <c r="CD117" i="44"/>
  <c r="CV139" i="44" s="1"/>
  <c r="CK84" i="44"/>
  <c r="CK92" i="44"/>
  <c r="CD123" i="44"/>
  <c r="CV160" i="44" s="1"/>
  <c r="BN117" i="44"/>
  <c r="CV138" i="44" s="1"/>
  <c r="CP44" i="44"/>
  <c r="BN123" i="44"/>
  <c r="CV159" i="44" s="1"/>
  <c r="BN119" i="44"/>
  <c r="CV145" i="44" s="1"/>
  <c r="BN121" i="44"/>
  <c r="CV152" i="44" s="1"/>
  <c r="CN17" i="44"/>
  <c r="CO17" i="44" s="1"/>
  <c r="AX123" i="44"/>
  <c r="CV158" i="44" s="1"/>
  <c r="CP79" i="44"/>
  <c r="AX115" i="44"/>
  <c r="AX113" i="44"/>
  <c r="CF121" i="44"/>
  <c r="CP70" i="44"/>
  <c r="CO70" i="44"/>
  <c r="CP69" i="44"/>
  <c r="CP76" i="44"/>
  <c r="CK85" i="44"/>
  <c r="CK73" i="44"/>
  <c r="CK38" i="44"/>
  <c r="CK71" i="44"/>
  <c r="CK35" i="44"/>
  <c r="AH119" i="44"/>
  <c r="CV143" i="44" s="1"/>
  <c r="CJ113" i="44"/>
  <c r="CG74" i="44"/>
  <c r="CF123" i="44"/>
  <c r="AH113" i="44"/>
  <c r="CI96" i="44"/>
  <c r="CH121" i="44"/>
  <c r="CH123" i="44"/>
  <c r="CK30" i="44"/>
  <c r="AH121" i="44"/>
  <c r="CV150" i="44" s="1"/>
  <c r="AH117" i="44"/>
  <c r="CV136" i="44" s="1"/>
  <c r="AH123" i="44"/>
  <c r="CV157" i="44" s="1"/>
  <c r="AH115" i="44"/>
  <c r="CM31" i="44"/>
  <c r="CM21" i="44"/>
  <c r="CM58" i="44"/>
  <c r="CM24" i="44"/>
  <c r="CP54" i="44"/>
  <c r="CM40" i="44"/>
  <c r="CM88" i="44"/>
  <c r="CM101" i="44"/>
  <c r="CM100" i="44"/>
  <c r="CM41" i="44"/>
  <c r="CM93" i="44"/>
  <c r="CM68" i="44"/>
  <c r="CM25" i="44"/>
  <c r="CM79" i="44"/>
  <c r="CP101" i="44"/>
  <c r="CP27" i="44"/>
  <c r="CM34" i="44"/>
  <c r="CM45" i="44"/>
  <c r="CO95" i="44"/>
  <c r="R115" i="44"/>
  <c r="CM39" i="44"/>
  <c r="CM33" i="44"/>
  <c r="CM32" i="44"/>
  <c r="CM70" i="44"/>
  <c r="CM76" i="44"/>
  <c r="CM73" i="44"/>
  <c r="CM44" i="44"/>
  <c r="CM90" i="44"/>
  <c r="CM43" i="44"/>
  <c r="CM71" i="44"/>
  <c r="CM55" i="44"/>
  <c r="CM51" i="44"/>
  <c r="CM42" i="44"/>
  <c r="CM63" i="44"/>
  <c r="CM37" i="44"/>
  <c r="CM36" i="44"/>
  <c r="CM52" i="44"/>
  <c r="CM78" i="44"/>
  <c r="CM83" i="44"/>
  <c r="CP22" i="44"/>
  <c r="CP112" i="44"/>
  <c r="CQ73" i="44" s="1"/>
  <c r="CM59" i="44"/>
  <c r="CM23" i="44"/>
  <c r="CM26" i="44"/>
  <c r="CM48" i="44"/>
  <c r="CM60" i="44"/>
  <c r="CM53" i="44"/>
  <c r="CM80" i="44"/>
  <c r="CM72" i="44"/>
  <c r="CM85" i="44"/>
  <c r="CM95" i="44"/>
  <c r="CM77" i="44"/>
  <c r="CM86" i="44"/>
  <c r="CM89" i="44"/>
  <c r="CM38" i="44"/>
  <c r="CM49" i="44"/>
  <c r="CM61" i="44"/>
  <c r="CM29" i="44"/>
  <c r="CM28" i="44"/>
  <c r="CM82" i="44"/>
  <c r="CM87" i="44"/>
  <c r="CM91" i="44"/>
  <c r="CM92" i="44"/>
  <c r="CM99" i="44"/>
  <c r="CM94" i="44"/>
  <c r="CM35" i="44"/>
  <c r="CM47" i="44"/>
  <c r="CM46" i="44"/>
  <c r="CM56" i="44"/>
  <c r="CO60" i="44"/>
  <c r="CL113" i="44"/>
  <c r="CN62" i="44"/>
  <c r="CN64" i="44" s="1"/>
  <c r="CL96" i="44"/>
  <c r="CL97" i="44" s="1"/>
  <c r="CM97" i="44" s="1"/>
  <c r="CN96" i="44"/>
  <c r="CO84" i="44"/>
  <c r="CP28" i="44"/>
  <c r="CP92" i="44"/>
  <c r="CP84" i="44"/>
  <c r="CP94" i="44"/>
  <c r="CP59" i="44"/>
  <c r="CM81" i="44"/>
  <c r="CU128" i="44"/>
  <c r="CV128" i="44" s="1"/>
  <c r="CU135" i="44"/>
  <c r="R113" i="44"/>
  <c r="CM69" i="44"/>
  <c r="CP81" i="44"/>
  <c r="CO36" i="44"/>
  <c r="CL62" i="44"/>
  <c r="CM62" i="44" s="1"/>
  <c r="R103" i="44"/>
  <c r="R117" i="44" s="1"/>
  <c r="CV135" i="44" s="1"/>
  <c r="P117" i="44"/>
  <c r="CO28" i="44"/>
  <c r="R123" i="44"/>
  <c r="CV156" i="44" s="1"/>
  <c r="CO74" i="44"/>
  <c r="R121" i="44"/>
  <c r="CV149" i="44" s="1"/>
  <c r="R119" i="44"/>
  <c r="CV142" i="44" s="1"/>
  <c r="CJ74" i="44"/>
  <c r="CK74" i="44" s="1"/>
  <c r="CP17" i="44"/>
  <c r="CK56" i="44"/>
  <c r="CK37" i="44"/>
  <c r="CK27" i="44"/>
  <c r="CK44" i="44"/>
  <c r="CK93" i="44"/>
  <c r="CK46" i="44"/>
  <c r="CK25" i="44"/>
  <c r="CK72" i="44"/>
  <c r="CK41" i="44"/>
  <c r="CK60" i="44"/>
  <c r="CK86" i="44"/>
  <c r="CK26" i="44"/>
  <c r="CK33" i="44"/>
  <c r="CK63" i="44"/>
  <c r="CK32" i="44"/>
  <c r="CK36" i="44"/>
  <c r="CK67" i="44"/>
  <c r="CK79" i="44"/>
  <c r="CK87" i="44"/>
  <c r="CK101" i="44"/>
  <c r="CK31" i="44"/>
  <c r="CK49" i="44"/>
  <c r="CK40" i="44"/>
  <c r="CK42" i="44"/>
  <c r="CK22" i="44"/>
  <c r="CK50" i="44"/>
  <c r="CK77" i="44"/>
  <c r="CK80" i="44"/>
  <c r="CK88" i="44"/>
  <c r="CK52" i="44"/>
  <c r="CK76" i="44"/>
  <c r="CK51" i="44"/>
  <c r="CK29" i="44"/>
  <c r="CK81" i="44"/>
  <c r="CK89" i="44"/>
  <c r="CK55" i="44"/>
  <c r="CK28" i="44"/>
  <c r="CK58" i="44"/>
  <c r="CK43" i="44"/>
  <c r="CK82" i="44"/>
  <c r="CK90" i="44"/>
  <c r="CK57" i="44"/>
  <c r="CK94" i="44"/>
  <c r="CK54" i="44"/>
  <c r="CK68" i="44"/>
  <c r="CK70" i="44"/>
  <c r="CK83" i="44"/>
  <c r="CK91" i="44"/>
  <c r="CK45" i="44"/>
  <c r="CK34" i="44"/>
  <c r="CK21" i="44"/>
  <c r="CL17" i="44"/>
  <c r="CK61" i="44"/>
  <c r="CK78" i="44"/>
  <c r="CK99" i="44"/>
  <c r="CK24" i="44"/>
  <c r="CK100" i="44"/>
  <c r="CK53" i="44"/>
  <c r="CJ62" i="44"/>
  <c r="CK62" i="44" s="1"/>
  <c r="CK59" i="44"/>
  <c r="CK95" i="44"/>
  <c r="CK39" i="44"/>
  <c r="CK48" i="44"/>
  <c r="CK69" i="44"/>
  <c r="CK23" i="44"/>
  <c r="CG62" i="44"/>
  <c r="CF64" i="44"/>
  <c r="CF119" i="44" s="1"/>
  <c r="CM74" i="44"/>
  <c r="CG96" i="44"/>
  <c r="CF97" i="44"/>
  <c r="CJ96" i="44"/>
  <c r="CI62" i="44"/>
  <c r="CH64" i="44"/>
  <c r="CH119" i="44" s="1"/>
  <c r="CJ17" i="44"/>
  <c r="CG17" i="44"/>
  <c r="CI74" i="44"/>
  <c r="CH97" i="44"/>
  <c r="CI97" i="44" s="1"/>
  <c r="CL64" i="44" l="1"/>
  <c r="CL119" i="44" s="1"/>
  <c r="CP74" i="44"/>
  <c r="CP123" i="44" s="1"/>
  <c r="CN121" i="44"/>
  <c r="CN123" i="44"/>
  <c r="CN119" i="44"/>
  <c r="CQ27" i="44"/>
  <c r="CQ63" i="44"/>
  <c r="CO62" i="44"/>
  <c r="CO96" i="44"/>
  <c r="CJ123" i="44"/>
  <c r="CJ121" i="44"/>
  <c r="CQ80" i="44"/>
  <c r="CQ50" i="44"/>
  <c r="CQ76" i="44"/>
  <c r="CQ79" i="44"/>
  <c r="CQ95" i="44"/>
  <c r="CQ93" i="44"/>
  <c r="CQ101" i="44"/>
  <c r="CQ53" i="44"/>
  <c r="CQ67" i="44"/>
  <c r="CQ57" i="44"/>
  <c r="CQ68" i="44"/>
  <c r="CQ41" i="44"/>
  <c r="CQ54" i="44"/>
  <c r="CQ35" i="44"/>
  <c r="CQ88" i="44"/>
  <c r="CQ23" i="44"/>
  <c r="CQ44" i="44"/>
  <c r="CQ83" i="44"/>
  <c r="CQ58" i="44"/>
  <c r="CQ71" i="44"/>
  <c r="CQ89" i="44"/>
  <c r="CQ90" i="44"/>
  <c r="CQ55" i="44"/>
  <c r="CQ85" i="44"/>
  <c r="CQ72" i="44"/>
  <c r="CQ39" i="44"/>
  <c r="CQ22" i="44"/>
  <c r="CQ82" i="44"/>
  <c r="CQ21" i="44"/>
  <c r="CQ40" i="44"/>
  <c r="CQ24" i="44"/>
  <c r="CQ30" i="44"/>
  <c r="CQ46" i="44"/>
  <c r="CQ42" i="44"/>
  <c r="CQ91" i="44"/>
  <c r="CQ49" i="44"/>
  <c r="CQ52" i="44"/>
  <c r="CQ45" i="44"/>
  <c r="CQ69" i="44"/>
  <c r="CQ100" i="44"/>
  <c r="CQ77" i="44"/>
  <c r="CQ31" i="44"/>
  <c r="CQ38" i="44"/>
  <c r="CQ59" i="44"/>
  <c r="CQ34" i="44"/>
  <c r="CQ87" i="44"/>
  <c r="CQ78" i="44"/>
  <c r="CQ70" i="44"/>
  <c r="CQ43" i="44"/>
  <c r="CQ28" i="44"/>
  <c r="CQ47" i="44"/>
  <c r="CQ36" i="44"/>
  <c r="CQ56" i="44"/>
  <c r="CQ48" i="44"/>
  <c r="CQ81" i="44"/>
  <c r="CQ33" i="44"/>
  <c r="CQ60" i="44"/>
  <c r="CQ86" i="44"/>
  <c r="CQ37" i="44"/>
  <c r="CQ26" i="44"/>
  <c r="CQ84" i="44"/>
  <c r="CP113" i="44"/>
  <c r="CQ94" i="44"/>
  <c r="CQ17" i="44"/>
  <c r="CQ92" i="44"/>
  <c r="CQ51" i="44"/>
  <c r="CQ25" i="44"/>
  <c r="CQ61" i="44"/>
  <c r="CQ99" i="44"/>
  <c r="CQ32" i="44"/>
  <c r="CQ29" i="44"/>
  <c r="CN97" i="44"/>
  <c r="CO97" i="44" s="1"/>
  <c r="CL121" i="44"/>
  <c r="CP62" i="44"/>
  <c r="CP64" i="44" s="1"/>
  <c r="CP119" i="44" s="1"/>
  <c r="CM96" i="44"/>
  <c r="CP96" i="44"/>
  <c r="CP121" i="44" s="1"/>
  <c r="CL123" i="44"/>
  <c r="CM17" i="44"/>
  <c r="CG64" i="44"/>
  <c r="CF102" i="44"/>
  <c r="CJ64" i="44"/>
  <c r="CK17" i="44"/>
  <c r="CO64" i="44"/>
  <c r="CK96" i="44"/>
  <c r="CJ97" i="44"/>
  <c r="CK97" i="44" s="1"/>
  <c r="CG97" i="44"/>
  <c r="CI64" i="44"/>
  <c r="CH102" i="44"/>
  <c r="CL102" i="44" l="1"/>
  <c r="CM102" i="44" s="1"/>
  <c r="CQ74" i="44"/>
  <c r="CM64" i="44"/>
  <c r="CQ62" i="44"/>
  <c r="CK64" i="44"/>
  <c r="CJ119" i="44"/>
  <c r="CN102" i="44"/>
  <c r="CO102" i="44" s="1"/>
  <c r="CQ96" i="44"/>
  <c r="CP97" i="44"/>
  <c r="CQ97" i="44" s="1"/>
  <c r="CG102" i="44"/>
  <c r="CF103" i="44"/>
  <c r="CI102" i="44"/>
  <c r="CH103" i="44"/>
  <c r="CJ102" i="44"/>
  <c r="CQ64" i="44"/>
  <c r="CL103" i="44" l="1"/>
  <c r="CM103" i="44" s="1"/>
  <c r="CF117" i="44"/>
  <c r="CF115" i="44"/>
  <c r="CH117" i="44"/>
  <c r="CH115" i="44"/>
  <c r="CN103" i="44"/>
  <c r="CO103" i="44" s="1"/>
  <c r="CP102" i="44"/>
  <c r="CP103" i="44" s="1"/>
  <c r="CG103" i="44"/>
  <c r="CK102" i="44"/>
  <c r="CJ103" i="44"/>
  <c r="CI103" i="44"/>
  <c r="H8" i="53"/>
  <c r="CL115" i="44" l="1"/>
  <c r="CL117" i="44"/>
  <c r="CN115" i="44"/>
  <c r="CN117" i="44"/>
  <c r="CQ102" i="44"/>
  <c r="CJ117" i="44"/>
  <c r="CJ115" i="44"/>
  <c r="CP115" i="44"/>
  <c r="CP117" i="44"/>
  <c r="CK103" i="44"/>
  <c r="CQ103" i="44"/>
  <c r="BC101" i="53" l="1"/>
  <c r="BC100" i="53"/>
  <c r="BC99" i="53"/>
  <c r="BC95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3" i="53"/>
  <c r="BC72" i="53"/>
  <c r="BC71" i="53"/>
  <c r="BC70" i="53"/>
  <c r="BC69" i="53"/>
  <c r="BC68" i="53"/>
  <c r="BC67" i="53"/>
  <c r="BC61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A101" i="53"/>
  <c r="BA100" i="53"/>
  <c r="BA99" i="53"/>
  <c r="BA95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3" i="53"/>
  <c r="BA72" i="53"/>
  <c r="BA71" i="53"/>
  <c r="BA70" i="53"/>
  <c r="BA69" i="53"/>
  <c r="BA68" i="53"/>
  <c r="BA67" i="53"/>
  <c r="BA61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W69" i="53"/>
  <c r="W72" i="53"/>
  <c r="X71" i="53"/>
  <c r="X70" i="53"/>
  <c r="U67" i="53"/>
  <c r="W70" i="53"/>
  <c r="U71" i="53"/>
  <c r="W71" i="53"/>
  <c r="X73" i="53"/>
  <c r="W73" i="53"/>
  <c r="T62" i="53"/>
  <c r="CX103" i="56"/>
  <c r="CT162" i="56"/>
  <c r="CT154" i="56"/>
  <c r="CT146" i="56"/>
  <c r="CT138" i="56" l="1"/>
  <c r="CT130" i="56"/>
  <c r="U68" i="53"/>
  <c r="X68" i="53"/>
  <c r="W67" i="53"/>
  <c r="W68" i="53"/>
  <c r="X69" i="53"/>
  <c r="X67" i="53"/>
  <c r="X72" i="53"/>
  <c r="U72" i="53"/>
  <c r="U70" i="53"/>
  <c r="U73" i="53"/>
  <c r="U69" i="53"/>
  <c r="CU165" i="56" l="1"/>
  <c r="CT165" i="56"/>
  <c r="CU164" i="56"/>
  <c r="CT164" i="56"/>
  <c r="CU163" i="56"/>
  <c r="CT163" i="56"/>
  <c r="CU162" i="56"/>
  <c r="CU161" i="56"/>
  <c r="CT161" i="56"/>
  <c r="CU160" i="56"/>
  <c r="CT160" i="56"/>
  <c r="CT157" i="56"/>
  <c r="CU156" i="56"/>
  <c r="CT156" i="56"/>
  <c r="CU155" i="56"/>
  <c r="CT155" i="56"/>
  <c r="CU154" i="56"/>
  <c r="CU153" i="56"/>
  <c r="CT153" i="56"/>
  <c r="CT152" i="56"/>
  <c r="CU149" i="56"/>
  <c r="CT149" i="56"/>
  <c r="CU148" i="56"/>
  <c r="CT148" i="56"/>
  <c r="CU147" i="56"/>
  <c r="CT147" i="56"/>
  <c r="CU146" i="56"/>
  <c r="CU145" i="56"/>
  <c r="CT145" i="56"/>
  <c r="CU144" i="56"/>
  <c r="CT144" i="56"/>
  <c r="CT133" i="56"/>
  <c r="CU132" i="56"/>
  <c r="CU131" i="56"/>
  <c r="CT131" i="56"/>
  <c r="CU130" i="56"/>
  <c r="CV130" i="56" s="1"/>
  <c r="CT129" i="56"/>
  <c r="CU128" i="56"/>
  <c r="CT128" i="56"/>
  <c r="CH112" i="56"/>
  <c r="CF112" i="56"/>
  <c r="CC112" i="56"/>
  <c r="CB112" i="56"/>
  <c r="BM112" i="56"/>
  <c r="BL112" i="56"/>
  <c r="AW112" i="56"/>
  <c r="AV112" i="56"/>
  <c r="AG112" i="56"/>
  <c r="AF112" i="56"/>
  <c r="Q112" i="56"/>
  <c r="P112" i="56"/>
  <c r="CH111" i="56"/>
  <c r="CF111" i="56"/>
  <c r="CC111" i="56"/>
  <c r="CB111" i="56"/>
  <c r="BM111" i="56"/>
  <c r="BL111" i="56"/>
  <c r="AW111" i="56"/>
  <c r="AV111" i="56"/>
  <c r="AG111" i="56"/>
  <c r="AF111" i="56"/>
  <c r="Q111" i="56"/>
  <c r="P111" i="56"/>
  <c r="CH108" i="56"/>
  <c r="CF108" i="56"/>
  <c r="CC108" i="56"/>
  <c r="CB108" i="56"/>
  <c r="BM108" i="56"/>
  <c r="BL108" i="56"/>
  <c r="AW108" i="56"/>
  <c r="AV108" i="56"/>
  <c r="AG108" i="56"/>
  <c r="AF108" i="56"/>
  <c r="Q108" i="56"/>
  <c r="P108" i="56"/>
  <c r="CH107" i="56"/>
  <c r="CF107" i="56"/>
  <c r="CC107" i="56"/>
  <c r="CB107" i="56"/>
  <c r="BM107" i="56"/>
  <c r="BL107" i="56"/>
  <c r="AW107" i="56"/>
  <c r="AV107" i="56"/>
  <c r="AG107" i="56"/>
  <c r="AF107" i="56"/>
  <c r="Q107" i="56"/>
  <c r="P107" i="56"/>
  <c r="CH106" i="56"/>
  <c r="CF106" i="56"/>
  <c r="CC106" i="56"/>
  <c r="CB106" i="56"/>
  <c r="BM106" i="56"/>
  <c r="BL106" i="56"/>
  <c r="AW106" i="56"/>
  <c r="AV106" i="56"/>
  <c r="AG106" i="56"/>
  <c r="AF106" i="56"/>
  <c r="Q106" i="56"/>
  <c r="P106" i="56"/>
  <c r="CC103" i="56"/>
  <c r="CB103" i="56"/>
  <c r="BM103" i="56"/>
  <c r="BL103" i="56"/>
  <c r="AW103" i="56"/>
  <c r="AV103" i="56"/>
  <c r="AG103" i="56"/>
  <c r="AF103" i="56"/>
  <c r="Q103" i="56"/>
  <c r="P103" i="56"/>
  <c r="CC102" i="56"/>
  <c r="CB102" i="56"/>
  <c r="BM102" i="56"/>
  <c r="BL102" i="56"/>
  <c r="AW102" i="56"/>
  <c r="AV102" i="56"/>
  <c r="AG102" i="56"/>
  <c r="AF102" i="56"/>
  <c r="Q102" i="56"/>
  <c r="P102" i="56"/>
  <c r="CH101" i="56"/>
  <c r="CI101" i="56" s="1"/>
  <c r="CF101" i="56"/>
  <c r="CC101" i="56"/>
  <c r="CB101" i="56"/>
  <c r="BM101" i="56"/>
  <c r="BL101" i="56"/>
  <c r="AW101" i="56"/>
  <c r="AV101" i="56"/>
  <c r="AG101" i="56"/>
  <c r="AF101" i="56"/>
  <c r="Q101" i="56"/>
  <c r="P101" i="56"/>
  <c r="CH100" i="56"/>
  <c r="CI100" i="56" s="1"/>
  <c r="CF100" i="56"/>
  <c r="CC100" i="56"/>
  <c r="CB100" i="56"/>
  <c r="BM100" i="56"/>
  <c r="BL100" i="56"/>
  <c r="AW100" i="56"/>
  <c r="AV100" i="56"/>
  <c r="AG100" i="56"/>
  <c r="AF100" i="56"/>
  <c r="Q100" i="56"/>
  <c r="P100" i="56"/>
  <c r="CH99" i="56"/>
  <c r="CI99" i="56" s="1"/>
  <c r="CF99" i="56"/>
  <c r="CC99" i="56"/>
  <c r="CB99" i="56"/>
  <c r="BM99" i="56"/>
  <c r="BL99" i="56"/>
  <c r="AW99" i="56"/>
  <c r="AV99" i="56"/>
  <c r="AG99" i="56"/>
  <c r="AF99" i="56"/>
  <c r="Q99" i="56"/>
  <c r="P99" i="56"/>
  <c r="CC97" i="56"/>
  <c r="CB97" i="56"/>
  <c r="BM97" i="56"/>
  <c r="BL97" i="56"/>
  <c r="AW97" i="56"/>
  <c r="AV97" i="56"/>
  <c r="AG97" i="56"/>
  <c r="AF97" i="56"/>
  <c r="Q97" i="56"/>
  <c r="P97" i="56"/>
  <c r="CC96" i="56"/>
  <c r="CB96" i="56"/>
  <c r="BM96" i="56"/>
  <c r="BL96" i="56"/>
  <c r="AW96" i="56"/>
  <c r="AV96" i="56"/>
  <c r="AG96" i="56"/>
  <c r="AF96" i="56"/>
  <c r="Q96" i="56"/>
  <c r="P96" i="56"/>
  <c r="CH95" i="56"/>
  <c r="CI95" i="56" s="1"/>
  <c r="CF95" i="56"/>
  <c r="CC95" i="56"/>
  <c r="CB95" i="56"/>
  <c r="BM95" i="56"/>
  <c r="BL95" i="56"/>
  <c r="AW95" i="56"/>
  <c r="AV95" i="56"/>
  <c r="AG95" i="56"/>
  <c r="AF95" i="56"/>
  <c r="Q95" i="56"/>
  <c r="P95" i="56"/>
  <c r="CH94" i="56"/>
  <c r="CI94" i="56" s="1"/>
  <c r="CF94" i="56"/>
  <c r="CG94" i="56" s="1"/>
  <c r="CC94" i="56"/>
  <c r="CB94" i="56"/>
  <c r="BM94" i="56"/>
  <c r="BL94" i="56"/>
  <c r="AW94" i="56"/>
  <c r="AV94" i="56"/>
  <c r="AG94" i="56"/>
  <c r="AF94" i="56"/>
  <c r="Q94" i="56"/>
  <c r="P94" i="56"/>
  <c r="CH93" i="56"/>
  <c r="CI93" i="56" s="1"/>
  <c r="CF93" i="56"/>
  <c r="CC93" i="56"/>
  <c r="CB93" i="56"/>
  <c r="BM93" i="56"/>
  <c r="BL93" i="56"/>
  <c r="AW93" i="56"/>
  <c r="AV93" i="56"/>
  <c r="AG93" i="56"/>
  <c r="AF93" i="56"/>
  <c r="Q93" i="56"/>
  <c r="P93" i="56"/>
  <c r="CH92" i="56"/>
  <c r="CI92" i="56" s="1"/>
  <c r="CF92" i="56"/>
  <c r="CC92" i="56"/>
  <c r="CB92" i="56"/>
  <c r="BM92" i="56"/>
  <c r="BL92" i="56"/>
  <c r="AW92" i="56"/>
  <c r="AV92" i="56"/>
  <c r="AG92" i="56"/>
  <c r="AF92" i="56"/>
  <c r="Q92" i="56"/>
  <c r="P92" i="56"/>
  <c r="CH91" i="56"/>
  <c r="CI91" i="56" s="1"/>
  <c r="CF91" i="56"/>
  <c r="CC91" i="56"/>
  <c r="CB91" i="56"/>
  <c r="BM91" i="56"/>
  <c r="BL91" i="56"/>
  <c r="AW91" i="56"/>
  <c r="AV91" i="56"/>
  <c r="AG91" i="56"/>
  <c r="AF91" i="56"/>
  <c r="Q91" i="56"/>
  <c r="P91" i="56"/>
  <c r="CH90" i="56"/>
  <c r="CF90" i="56"/>
  <c r="CG90" i="56" s="1"/>
  <c r="CC90" i="56"/>
  <c r="CB90" i="56"/>
  <c r="BM90" i="56"/>
  <c r="BL90" i="56"/>
  <c r="AW90" i="56"/>
  <c r="AV90" i="56"/>
  <c r="AG90" i="56"/>
  <c r="AF90" i="56"/>
  <c r="Q90" i="56"/>
  <c r="P90" i="56"/>
  <c r="CH89" i="56"/>
  <c r="CI89" i="56" s="1"/>
  <c r="CF89" i="56"/>
  <c r="CG89" i="56" s="1"/>
  <c r="CC89" i="56"/>
  <c r="CB89" i="56"/>
  <c r="BM89" i="56"/>
  <c r="BL89" i="56"/>
  <c r="AW89" i="56"/>
  <c r="AV89" i="56"/>
  <c r="AG89" i="56"/>
  <c r="AF89" i="56"/>
  <c r="Q89" i="56"/>
  <c r="P89" i="56"/>
  <c r="CH88" i="56"/>
  <c r="CI88" i="56" s="1"/>
  <c r="CF88" i="56"/>
  <c r="CC88" i="56"/>
  <c r="CB88" i="56"/>
  <c r="BM88" i="56"/>
  <c r="BL88" i="56"/>
  <c r="AW88" i="56"/>
  <c r="AV88" i="56"/>
  <c r="AG88" i="56"/>
  <c r="AF88" i="56"/>
  <c r="Q88" i="56"/>
  <c r="P88" i="56"/>
  <c r="CH87" i="56"/>
  <c r="CI87" i="56" s="1"/>
  <c r="CF87" i="56"/>
  <c r="CC87" i="56"/>
  <c r="CB87" i="56"/>
  <c r="BM87" i="56"/>
  <c r="BL87" i="56"/>
  <c r="AW87" i="56"/>
  <c r="AV87" i="56"/>
  <c r="AG87" i="56"/>
  <c r="AF87" i="56"/>
  <c r="Q87" i="56"/>
  <c r="P87" i="56"/>
  <c r="CH86" i="56"/>
  <c r="CI86" i="56" s="1"/>
  <c r="CF86" i="56"/>
  <c r="CG86" i="56" s="1"/>
  <c r="CC86" i="56"/>
  <c r="CB86" i="56"/>
  <c r="BM86" i="56"/>
  <c r="BL86" i="56"/>
  <c r="AW86" i="56"/>
  <c r="AV86" i="56"/>
  <c r="AG86" i="56"/>
  <c r="AF86" i="56"/>
  <c r="Q86" i="56"/>
  <c r="P86" i="56"/>
  <c r="CH85" i="56"/>
  <c r="CF85" i="56"/>
  <c r="CG85" i="56" s="1"/>
  <c r="CC85" i="56"/>
  <c r="CB85" i="56"/>
  <c r="BM85" i="56"/>
  <c r="BL85" i="56"/>
  <c r="AW85" i="56"/>
  <c r="AV85" i="56"/>
  <c r="AG85" i="56"/>
  <c r="AF85" i="56"/>
  <c r="Q85" i="56"/>
  <c r="P85" i="56"/>
  <c r="CH84" i="56"/>
  <c r="CI84" i="56" s="1"/>
  <c r="CF84" i="56"/>
  <c r="CC84" i="56"/>
  <c r="CB84" i="56"/>
  <c r="BM84" i="56"/>
  <c r="BL84" i="56"/>
  <c r="AW84" i="56"/>
  <c r="AV84" i="56"/>
  <c r="AG84" i="56"/>
  <c r="AF84" i="56"/>
  <c r="Q84" i="56"/>
  <c r="P84" i="56"/>
  <c r="CH83" i="56"/>
  <c r="CI83" i="56" s="1"/>
  <c r="CF83" i="56"/>
  <c r="CG83" i="56" s="1"/>
  <c r="CC83" i="56"/>
  <c r="CB83" i="56"/>
  <c r="BM83" i="56"/>
  <c r="BL83" i="56"/>
  <c r="AW83" i="56"/>
  <c r="AV83" i="56"/>
  <c r="AG83" i="56"/>
  <c r="AF83" i="56"/>
  <c r="Q83" i="56"/>
  <c r="P83" i="56"/>
  <c r="CH82" i="56"/>
  <c r="CI82" i="56" s="1"/>
  <c r="CF82" i="56"/>
  <c r="CG82" i="56" s="1"/>
  <c r="CC82" i="56"/>
  <c r="CB82" i="56"/>
  <c r="BM82" i="56"/>
  <c r="BL82" i="56"/>
  <c r="AW82" i="56"/>
  <c r="AV82" i="56"/>
  <c r="AG82" i="56"/>
  <c r="AF82" i="56"/>
  <c r="Q82" i="56"/>
  <c r="P82" i="56"/>
  <c r="CH81" i="56"/>
  <c r="CI81" i="56" s="1"/>
  <c r="CF81" i="56"/>
  <c r="CC81" i="56"/>
  <c r="CB81" i="56"/>
  <c r="BM81" i="56"/>
  <c r="BL81" i="56"/>
  <c r="AW81" i="56"/>
  <c r="AV81" i="56"/>
  <c r="AG81" i="56"/>
  <c r="AF81" i="56"/>
  <c r="Q81" i="56"/>
  <c r="P81" i="56"/>
  <c r="CH80" i="56"/>
  <c r="CI80" i="56" s="1"/>
  <c r="CF80" i="56"/>
  <c r="CG80" i="56" s="1"/>
  <c r="CC80" i="56"/>
  <c r="CB80" i="56"/>
  <c r="BM80" i="56"/>
  <c r="BL80" i="56"/>
  <c r="AW80" i="56"/>
  <c r="AV80" i="56"/>
  <c r="AG80" i="56"/>
  <c r="AF80" i="56"/>
  <c r="Q80" i="56"/>
  <c r="P80" i="56"/>
  <c r="CH79" i="56"/>
  <c r="CI79" i="56" s="1"/>
  <c r="CF79" i="56"/>
  <c r="CC79" i="56"/>
  <c r="CB79" i="56"/>
  <c r="BM79" i="56"/>
  <c r="BL79" i="56"/>
  <c r="AW79" i="56"/>
  <c r="AV79" i="56"/>
  <c r="AG79" i="56"/>
  <c r="AF79" i="56"/>
  <c r="Q79" i="56"/>
  <c r="P79" i="56"/>
  <c r="CH78" i="56"/>
  <c r="CI78" i="56" s="1"/>
  <c r="CF78" i="56"/>
  <c r="CC78" i="56"/>
  <c r="CB78" i="56"/>
  <c r="BM78" i="56"/>
  <c r="BL78" i="56"/>
  <c r="AW78" i="56"/>
  <c r="AV78" i="56"/>
  <c r="AG78" i="56"/>
  <c r="AF78" i="56"/>
  <c r="Q78" i="56"/>
  <c r="P78" i="56"/>
  <c r="CH77" i="56"/>
  <c r="CF77" i="56"/>
  <c r="CG77" i="56" s="1"/>
  <c r="CC77" i="56"/>
  <c r="CB77" i="56"/>
  <c r="BM77" i="56"/>
  <c r="BL77" i="56"/>
  <c r="AW77" i="56"/>
  <c r="AV77" i="56"/>
  <c r="AG77" i="56"/>
  <c r="AF77" i="56"/>
  <c r="Q77" i="56"/>
  <c r="P77" i="56"/>
  <c r="CH76" i="56"/>
  <c r="CI76" i="56" s="1"/>
  <c r="CF76" i="56"/>
  <c r="CG76" i="56" s="1"/>
  <c r="CC76" i="56"/>
  <c r="CB76" i="56"/>
  <c r="BM76" i="56"/>
  <c r="BL76" i="56"/>
  <c r="AW76" i="56"/>
  <c r="AV76" i="56"/>
  <c r="AG76" i="56"/>
  <c r="AF76" i="56"/>
  <c r="Q76" i="56"/>
  <c r="P76" i="56"/>
  <c r="CC74" i="56"/>
  <c r="CB74" i="56"/>
  <c r="BM74" i="56"/>
  <c r="BL74" i="56"/>
  <c r="AW74" i="56"/>
  <c r="AV74" i="56"/>
  <c r="AG74" i="56"/>
  <c r="AF74" i="56"/>
  <c r="Q74" i="56"/>
  <c r="P74" i="56"/>
  <c r="CH73" i="56"/>
  <c r="CF73" i="56"/>
  <c r="CC73" i="56"/>
  <c r="CB73" i="56"/>
  <c r="BM73" i="56"/>
  <c r="BL73" i="56"/>
  <c r="AW73" i="56"/>
  <c r="AV73" i="56"/>
  <c r="AG73" i="56"/>
  <c r="AF73" i="56"/>
  <c r="Q73" i="56"/>
  <c r="P73" i="56"/>
  <c r="CH72" i="56"/>
  <c r="CF72" i="56"/>
  <c r="CC72" i="56"/>
  <c r="CB72" i="56"/>
  <c r="BM72" i="56"/>
  <c r="BL72" i="56"/>
  <c r="AW72" i="56"/>
  <c r="AV72" i="56"/>
  <c r="AG72" i="56"/>
  <c r="AF72" i="56"/>
  <c r="Q72" i="56"/>
  <c r="P72" i="56"/>
  <c r="CH71" i="56"/>
  <c r="CF71" i="56"/>
  <c r="CC71" i="56"/>
  <c r="CB71" i="56"/>
  <c r="BM71" i="56"/>
  <c r="BL71" i="56"/>
  <c r="AW71" i="56"/>
  <c r="AV71" i="56"/>
  <c r="AG71" i="56"/>
  <c r="AF71" i="56"/>
  <c r="Q71" i="56"/>
  <c r="P71" i="56"/>
  <c r="CH70" i="56"/>
  <c r="CF70" i="56"/>
  <c r="CC70" i="56"/>
  <c r="CB70" i="56"/>
  <c r="BM70" i="56"/>
  <c r="BL70" i="56"/>
  <c r="AW70" i="56"/>
  <c r="AV70" i="56"/>
  <c r="AG70" i="56"/>
  <c r="AF70" i="56"/>
  <c r="Q70" i="56"/>
  <c r="P70" i="56"/>
  <c r="CH69" i="56"/>
  <c r="CF69" i="56"/>
  <c r="CC69" i="56"/>
  <c r="CB69" i="56"/>
  <c r="BM69" i="56"/>
  <c r="BL69" i="56"/>
  <c r="AW69" i="56"/>
  <c r="AV69" i="56"/>
  <c r="AG69" i="56"/>
  <c r="AF69" i="56"/>
  <c r="Q69" i="56"/>
  <c r="P69" i="56"/>
  <c r="CH68" i="56"/>
  <c r="CF68" i="56"/>
  <c r="CC68" i="56"/>
  <c r="CB68" i="56"/>
  <c r="BM68" i="56"/>
  <c r="BL68" i="56"/>
  <c r="AW68" i="56"/>
  <c r="AV68" i="56"/>
  <c r="AG68" i="56"/>
  <c r="AF68" i="56"/>
  <c r="Q68" i="56"/>
  <c r="P68" i="56"/>
  <c r="CH67" i="56"/>
  <c r="CF67" i="56"/>
  <c r="CC67" i="56"/>
  <c r="CB67" i="56"/>
  <c r="BM67" i="56"/>
  <c r="BL67" i="56"/>
  <c r="AW67" i="56"/>
  <c r="AV67" i="56"/>
  <c r="AG67" i="56"/>
  <c r="AF67" i="56"/>
  <c r="Q67" i="56"/>
  <c r="P67" i="56"/>
  <c r="CC64" i="56"/>
  <c r="CB64" i="56"/>
  <c r="BM64" i="56"/>
  <c r="BL64" i="56"/>
  <c r="AW64" i="56"/>
  <c r="AV64" i="56"/>
  <c r="AG64" i="56"/>
  <c r="AF64" i="56"/>
  <c r="Q64" i="56"/>
  <c r="P64" i="56"/>
  <c r="R64" i="56" s="1"/>
  <c r="CH63" i="56"/>
  <c r="CI63" i="56" s="1"/>
  <c r="CF63" i="56"/>
  <c r="CG63" i="56" s="1"/>
  <c r="CC63" i="56"/>
  <c r="CB63" i="56"/>
  <c r="BM63" i="56"/>
  <c r="BL63" i="56"/>
  <c r="AW63" i="56"/>
  <c r="AV63" i="56"/>
  <c r="AG63" i="56"/>
  <c r="AF63" i="56"/>
  <c r="Q63" i="56"/>
  <c r="P63" i="56"/>
  <c r="CC62" i="56"/>
  <c r="CB62" i="56"/>
  <c r="BM62" i="56"/>
  <c r="BL62" i="56"/>
  <c r="AW62" i="56"/>
  <c r="AV62" i="56"/>
  <c r="AG62" i="56"/>
  <c r="AF62" i="56"/>
  <c r="Q62" i="56"/>
  <c r="P62" i="56"/>
  <c r="CH61" i="56"/>
  <c r="CF61" i="56"/>
  <c r="CC61" i="56"/>
  <c r="CB61" i="56"/>
  <c r="BM61" i="56"/>
  <c r="BL61" i="56"/>
  <c r="AW61" i="56"/>
  <c r="AV61" i="56"/>
  <c r="AX61" i="56" s="1"/>
  <c r="AG61" i="56"/>
  <c r="AF61" i="56"/>
  <c r="Q61" i="56"/>
  <c r="P61" i="56"/>
  <c r="CH60" i="56"/>
  <c r="CF60" i="56"/>
  <c r="CC60" i="56"/>
  <c r="CB60" i="56"/>
  <c r="BM60" i="56"/>
  <c r="BL60" i="56"/>
  <c r="AW60" i="56"/>
  <c r="AV60" i="56"/>
  <c r="AG60" i="56"/>
  <c r="AF60" i="56"/>
  <c r="Q60" i="56"/>
  <c r="P60" i="56"/>
  <c r="CH59" i="56"/>
  <c r="CF59" i="56"/>
  <c r="CC59" i="56"/>
  <c r="CB59" i="56"/>
  <c r="BM59" i="56"/>
  <c r="BL59" i="56"/>
  <c r="AW59" i="56"/>
  <c r="AV59" i="56"/>
  <c r="AG59" i="56"/>
  <c r="AF59" i="56"/>
  <c r="Q59" i="56"/>
  <c r="P59" i="56"/>
  <c r="CH58" i="56"/>
  <c r="CF58" i="56"/>
  <c r="CC58" i="56"/>
  <c r="CB58" i="56"/>
  <c r="BM58" i="56"/>
  <c r="BL58" i="56"/>
  <c r="AW58" i="56"/>
  <c r="AV58" i="56"/>
  <c r="AG58" i="56"/>
  <c r="AF58" i="56"/>
  <c r="Q58" i="56"/>
  <c r="P58" i="56"/>
  <c r="CH57" i="56"/>
  <c r="CF57" i="56"/>
  <c r="CC57" i="56"/>
  <c r="CB57" i="56"/>
  <c r="BM57" i="56"/>
  <c r="BL57" i="56"/>
  <c r="AW57" i="56"/>
  <c r="AV57" i="56"/>
  <c r="AG57" i="56"/>
  <c r="AF57" i="56"/>
  <c r="Q57" i="56"/>
  <c r="P57" i="56"/>
  <c r="CH56" i="56"/>
  <c r="CF56" i="56"/>
  <c r="CC56" i="56"/>
  <c r="CB56" i="56"/>
  <c r="BM56" i="56"/>
  <c r="BL56" i="56"/>
  <c r="AW56" i="56"/>
  <c r="AV56" i="56"/>
  <c r="AG56" i="56"/>
  <c r="AF56" i="56"/>
  <c r="Q56" i="56"/>
  <c r="P56" i="56"/>
  <c r="CH55" i="56"/>
  <c r="CF55" i="56"/>
  <c r="CC55" i="56"/>
  <c r="CB55" i="56"/>
  <c r="BM55" i="56"/>
  <c r="BL55" i="56"/>
  <c r="AW55" i="56"/>
  <c r="AV55" i="56"/>
  <c r="AG55" i="56"/>
  <c r="AF55" i="56"/>
  <c r="Q55" i="56"/>
  <c r="P55" i="56"/>
  <c r="CH54" i="56"/>
  <c r="CF54" i="56"/>
  <c r="CC54" i="56"/>
  <c r="CB54" i="56"/>
  <c r="BM54" i="56"/>
  <c r="BL54" i="56"/>
  <c r="AW54" i="56"/>
  <c r="AV54" i="56"/>
  <c r="AG54" i="56"/>
  <c r="AF54" i="56"/>
  <c r="Q54" i="56"/>
  <c r="P54" i="56"/>
  <c r="CH53" i="56"/>
  <c r="CF53" i="56"/>
  <c r="CC53" i="56"/>
  <c r="CB53" i="56"/>
  <c r="BM53" i="56"/>
  <c r="BL53" i="56"/>
  <c r="AW53" i="56"/>
  <c r="AV53" i="56"/>
  <c r="AG53" i="56"/>
  <c r="AF53" i="56"/>
  <c r="Q53" i="56"/>
  <c r="P53" i="56"/>
  <c r="CH52" i="56"/>
  <c r="CF52" i="56"/>
  <c r="CC52" i="56"/>
  <c r="CB52" i="56"/>
  <c r="BM52" i="56"/>
  <c r="BL52" i="56"/>
  <c r="AW52" i="56"/>
  <c r="AV52" i="56"/>
  <c r="AG52" i="56"/>
  <c r="AF52" i="56"/>
  <c r="Q52" i="56"/>
  <c r="P52" i="56"/>
  <c r="CH51" i="56"/>
  <c r="CF51" i="56"/>
  <c r="CC51" i="56"/>
  <c r="CB51" i="56"/>
  <c r="BM51" i="56"/>
  <c r="BL51" i="56"/>
  <c r="AW51" i="56"/>
  <c r="AV51" i="56"/>
  <c r="AG51" i="56"/>
  <c r="AF51" i="56"/>
  <c r="Q51" i="56"/>
  <c r="P51" i="56"/>
  <c r="CH50" i="56"/>
  <c r="CF50" i="56"/>
  <c r="CC50" i="56"/>
  <c r="CB50" i="56"/>
  <c r="BM50" i="56"/>
  <c r="BL50" i="56"/>
  <c r="AW50" i="56"/>
  <c r="AV50" i="56"/>
  <c r="AG50" i="56"/>
  <c r="AF50" i="56"/>
  <c r="Q50" i="56"/>
  <c r="P50" i="56"/>
  <c r="CH49" i="56"/>
  <c r="CF49" i="56"/>
  <c r="CC49" i="56"/>
  <c r="CB49" i="56"/>
  <c r="BM49" i="56"/>
  <c r="BL49" i="56"/>
  <c r="AW49" i="56"/>
  <c r="AV49" i="56"/>
  <c r="AG49" i="56"/>
  <c r="AF49" i="56"/>
  <c r="Q49" i="56"/>
  <c r="P49" i="56"/>
  <c r="CH48" i="56"/>
  <c r="CF48" i="56"/>
  <c r="CC48" i="56"/>
  <c r="CB48" i="56"/>
  <c r="BM48" i="56"/>
  <c r="BL48" i="56"/>
  <c r="AW48" i="56"/>
  <c r="AV48" i="56"/>
  <c r="AG48" i="56"/>
  <c r="AF48" i="56"/>
  <c r="Q48" i="56"/>
  <c r="P48" i="56"/>
  <c r="CH47" i="56"/>
  <c r="CF47" i="56"/>
  <c r="CG47" i="56" s="1"/>
  <c r="CC47" i="56"/>
  <c r="CB47" i="56"/>
  <c r="BM47" i="56"/>
  <c r="BL47" i="56"/>
  <c r="AW47" i="56"/>
  <c r="AV47" i="56"/>
  <c r="AG47" i="56"/>
  <c r="AF47" i="56"/>
  <c r="Q47" i="56"/>
  <c r="P47" i="56"/>
  <c r="CH46" i="56"/>
  <c r="CF46" i="56"/>
  <c r="CC46" i="56"/>
  <c r="CB46" i="56"/>
  <c r="BM46" i="56"/>
  <c r="BL46" i="56"/>
  <c r="AW46" i="56"/>
  <c r="AV46" i="56"/>
  <c r="AG46" i="56"/>
  <c r="AF46" i="56"/>
  <c r="Q46" i="56"/>
  <c r="P46" i="56"/>
  <c r="CH45" i="56"/>
  <c r="CF45" i="56"/>
  <c r="CC45" i="56"/>
  <c r="CB45" i="56"/>
  <c r="BM45" i="56"/>
  <c r="BL45" i="56"/>
  <c r="AW45" i="56"/>
  <c r="AV45" i="56"/>
  <c r="AG45" i="56"/>
  <c r="AF45" i="56"/>
  <c r="Q45" i="56"/>
  <c r="P45" i="56"/>
  <c r="CH44" i="56"/>
  <c r="CF44" i="56"/>
  <c r="CC44" i="56"/>
  <c r="CB44" i="56"/>
  <c r="BM44" i="56"/>
  <c r="BL44" i="56"/>
  <c r="AW44" i="56"/>
  <c r="AV44" i="56"/>
  <c r="AG44" i="56"/>
  <c r="AF44" i="56"/>
  <c r="Q44" i="56"/>
  <c r="P44" i="56"/>
  <c r="CH43" i="56"/>
  <c r="CF43" i="56"/>
  <c r="CC43" i="56"/>
  <c r="CB43" i="56"/>
  <c r="BM43" i="56"/>
  <c r="BL43" i="56"/>
  <c r="AW43" i="56"/>
  <c r="AV43" i="56"/>
  <c r="AG43" i="56"/>
  <c r="AF43" i="56"/>
  <c r="Q43" i="56"/>
  <c r="P43" i="56"/>
  <c r="CH42" i="56"/>
  <c r="CF42" i="56"/>
  <c r="CG42" i="56" s="1"/>
  <c r="CC42" i="56"/>
  <c r="CB42" i="56"/>
  <c r="BM42" i="56"/>
  <c r="BL42" i="56"/>
  <c r="AW42" i="56"/>
  <c r="AV42" i="56"/>
  <c r="AG42" i="56"/>
  <c r="AF42" i="56"/>
  <c r="Q42" i="56"/>
  <c r="P42" i="56"/>
  <c r="CH41" i="56"/>
  <c r="CF41" i="56"/>
  <c r="CG41" i="56" s="1"/>
  <c r="CC41" i="56"/>
  <c r="CB41" i="56"/>
  <c r="BM41" i="56"/>
  <c r="BL41" i="56"/>
  <c r="AW41" i="56"/>
  <c r="AV41" i="56"/>
  <c r="AG41" i="56"/>
  <c r="AF41" i="56"/>
  <c r="Q41" i="56"/>
  <c r="P41" i="56"/>
  <c r="CH40" i="56"/>
  <c r="CF40" i="56"/>
  <c r="CC40" i="56"/>
  <c r="CB40" i="56"/>
  <c r="BM40" i="56"/>
  <c r="BL40" i="56"/>
  <c r="AW40" i="56"/>
  <c r="AV40" i="56"/>
  <c r="AG40" i="56"/>
  <c r="AF40" i="56"/>
  <c r="Q40" i="56"/>
  <c r="P40" i="56"/>
  <c r="CH39" i="56"/>
  <c r="CF39" i="56"/>
  <c r="CG39" i="56" s="1"/>
  <c r="CC39" i="56"/>
  <c r="CB39" i="56"/>
  <c r="BM39" i="56"/>
  <c r="BL39" i="56"/>
  <c r="AW39" i="56"/>
  <c r="AV39" i="56"/>
  <c r="AG39" i="56"/>
  <c r="AF39" i="56"/>
  <c r="Q39" i="56"/>
  <c r="P39" i="56"/>
  <c r="CH38" i="56"/>
  <c r="CF38" i="56"/>
  <c r="CC38" i="56"/>
  <c r="CB38" i="56"/>
  <c r="BM38" i="56"/>
  <c r="BL38" i="56"/>
  <c r="AW38" i="56"/>
  <c r="AV38" i="56"/>
  <c r="AG38" i="56"/>
  <c r="AF38" i="56"/>
  <c r="Q38" i="56"/>
  <c r="P38" i="56"/>
  <c r="CH37" i="56"/>
  <c r="CF37" i="56"/>
  <c r="CC37" i="56"/>
  <c r="CB37" i="56"/>
  <c r="BM37" i="56"/>
  <c r="BL37" i="56"/>
  <c r="AW37" i="56"/>
  <c r="AV37" i="56"/>
  <c r="AG37" i="56"/>
  <c r="AF37" i="56"/>
  <c r="Q37" i="56"/>
  <c r="P37" i="56"/>
  <c r="CH36" i="56"/>
  <c r="CF36" i="56"/>
  <c r="CC36" i="56"/>
  <c r="CB36" i="56"/>
  <c r="BM36" i="56"/>
  <c r="BL36" i="56"/>
  <c r="AW36" i="56"/>
  <c r="AV36" i="56"/>
  <c r="AG36" i="56"/>
  <c r="AF36" i="56"/>
  <c r="Q36" i="56"/>
  <c r="P36" i="56"/>
  <c r="CH35" i="56"/>
  <c r="CF35" i="56"/>
  <c r="CC35" i="56"/>
  <c r="CB35" i="56"/>
  <c r="BM35" i="56"/>
  <c r="BL35" i="56"/>
  <c r="AW35" i="56"/>
  <c r="AV35" i="56"/>
  <c r="AG35" i="56"/>
  <c r="AF35" i="56"/>
  <c r="Q35" i="56"/>
  <c r="P35" i="56"/>
  <c r="CH34" i="56"/>
  <c r="CF34" i="56"/>
  <c r="CC34" i="56"/>
  <c r="CB34" i="56"/>
  <c r="BM34" i="56"/>
  <c r="BL34" i="56"/>
  <c r="AW34" i="56"/>
  <c r="AV34" i="56"/>
  <c r="AG34" i="56"/>
  <c r="AF34" i="56"/>
  <c r="Q34" i="56"/>
  <c r="P34" i="56"/>
  <c r="CH33" i="56"/>
  <c r="CF33" i="56"/>
  <c r="CG33" i="56" s="1"/>
  <c r="CC33" i="56"/>
  <c r="CB33" i="56"/>
  <c r="BM33" i="56"/>
  <c r="BL33" i="56"/>
  <c r="AW33" i="56"/>
  <c r="AV33" i="56"/>
  <c r="AG33" i="56"/>
  <c r="AF33" i="56"/>
  <c r="Q33" i="56"/>
  <c r="P33" i="56"/>
  <c r="CH32" i="56"/>
  <c r="CF32" i="56"/>
  <c r="CC32" i="56"/>
  <c r="CB32" i="56"/>
  <c r="BM32" i="56"/>
  <c r="BL32" i="56"/>
  <c r="AW32" i="56"/>
  <c r="AV32" i="56"/>
  <c r="AG32" i="56"/>
  <c r="AF32" i="56"/>
  <c r="Q32" i="56"/>
  <c r="P32" i="56"/>
  <c r="CH31" i="56"/>
  <c r="CF31" i="56"/>
  <c r="CC31" i="56"/>
  <c r="CB31" i="56"/>
  <c r="BM31" i="56"/>
  <c r="BL31" i="56"/>
  <c r="AW31" i="56"/>
  <c r="AV31" i="56"/>
  <c r="AG31" i="56"/>
  <c r="AF31" i="56"/>
  <c r="Q31" i="56"/>
  <c r="P31" i="56"/>
  <c r="CH30" i="56"/>
  <c r="CF30" i="56"/>
  <c r="CC30" i="56"/>
  <c r="CB30" i="56"/>
  <c r="BM30" i="56"/>
  <c r="BL30" i="56"/>
  <c r="AW30" i="56"/>
  <c r="AV30" i="56"/>
  <c r="AG30" i="56"/>
  <c r="AF30" i="56"/>
  <c r="Q30" i="56"/>
  <c r="P30" i="56"/>
  <c r="CH29" i="56"/>
  <c r="CF29" i="56"/>
  <c r="CG29" i="56" s="1"/>
  <c r="CC29" i="56"/>
  <c r="CB29" i="56"/>
  <c r="BM29" i="56"/>
  <c r="BL29" i="56"/>
  <c r="AW29" i="56"/>
  <c r="AV29" i="56"/>
  <c r="AG29" i="56"/>
  <c r="AF29" i="56"/>
  <c r="Q29" i="56"/>
  <c r="P29" i="56"/>
  <c r="CH28" i="56"/>
  <c r="CF28" i="56"/>
  <c r="CC28" i="56"/>
  <c r="CB28" i="56"/>
  <c r="BM28" i="56"/>
  <c r="BL28" i="56"/>
  <c r="AW28" i="56"/>
  <c r="AV28" i="56"/>
  <c r="AG28" i="56"/>
  <c r="AF28" i="56"/>
  <c r="Q28" i="56"/>
  <c r="P28" i="56"/>
  <c r="CH27" i="56"/>
  <c r="CF27" i="56"/>
  <c r="CG27" i="56" s="1"/>
  <c r="CC27" i="56"/>
  <c r="CB27" i="56"/>
  <c r="BM27" i="56"/>
  <c r="BL27" i="56"/>
  <c r="AW27" i="56"/>
  <c r="AV27" i="56"/>
  <c r="AG27" i="56"/>
  <c r="AF27" i="56"/>
  <c r="Q27" i="56"/>
  <c r="P27" i="56"/>
  <c r="CH26" i="56"/>
  <c r="CF26" i="56"/>
  <c r="CC26" i="56"/>
  <c r="CB26" i="56"/>
  <c r="BM26" i="56"/>
  <c r="BL26" i="56"/>
  <c r="AW26" i="56"/>
  <c r="AV26" i="56"/>
  <c r="AG26" i="56"/>
  <c r="AF26" i="56"/>
  <c r="Q26" i="56"/>
  <c r="P26" i="56"/>
  <c r="CH25" i="56"/>
  <c r="CF25" i="56"/>
  <c r="CG25" i="56" s="1"/>
  <c r="CC25" i="56"/>
  <c r="CB25" i="56"/>
  <c r="BM25" i="56"/>
  <c r="BL25" i="56"/>
  <c r="AW25" i="56"/>
  <c r="AV25" i="56"/>
  <c r="AG25" i="56"/>
  <c r="AF25" i="56"/>
  <c r="Q25" i="56"/>
  <c r="P25" i="56"/>
  <c r="CH24" i="56"/>
  <c r="CF24" i="56"/>
  <c r="CG24" i="56" s="1"/>
  <c r="CC24" i="56"/>
  <c r="CB24" i="56"/>
  <c r="BM24" i="56"/>
  <c r="BL24" i="56"/>
  <c r="AW24" i="56"/>
  <c r="AV24" i="56"/>
  <c r="AG24" i="56"/>
  <c r="AF24" i="56"/>
  <c r="Q24" i="56"/>
  <c r="P24" i="56"/>
  <c r="CH23" i="56"/>
  <c r="CF23" i="56"/>
  <c r="CC23" i="56"/>
  <c r="CB23" i="56"/>
  <c r="BM23" i="56"/>
  <c r="BL23" i="56"/>
  <c r="AW23" i="56"/>
  <c r="AV23" i="56"/>
  <c r="AG23" i="56"/>
  <c r="AF23" i="56"/>
  <c r="Q23" i="56"/>
  <c r="P23" i="56"/>
  <c r="CH22" i="56"/>
  <c r="CF22" i="56"/>
  <c r="CC22" i="56"/>
  <c r="CB22" i="56"/>
  <c r="BM22" i="56"/>
  <c r="BL22" i="56"/>
  <c r="AW22" i="56"/>
  <c r="AV22" i="56"/>
  <c r="AG22" i="56"/>
  <c r="AF22" i="56"/>
  <c r="Q22" i="56"/>
  <c r="P22" i="56"/>
  <c r="CH21" i="56"/>
  <c r="CF21" i="56"/>
  <c r="CC21" i="56"/>
  <c r="CB21" i="56"/>
  <c r="BM21" i="56"/>
  <c r="BL21" i="56"/>
  <c r="AW21" i="56"/>
  <c r="AV21" i="56"/>
  <c r="AG21" i="56"/>
  <c r="AF21" i="56"/>
  <c r="Q21" i="56"/>
  <c r="P21" i="56"/>
  <c r="CC17" i="56"/>
  <c r="CB17" i="56"/>
  <c r="BM17" i="56"/>
  <c r="BM115" i="56" s="1"/>
  <c r="BL17" i="56"/>
  <c r="BL115" i="56" s="1"/>
  <c r="AW17" i="56"/>
  <c r="AW115" i="56" s="1"/>
  <c r="AV17" i="56"/>
  <c r="AV115" i="56" s="1"/>
  <c r="AG17" i="56"/>
  <c r="AF17" i="56"/>
  <c r="Q17" i="56"/>
  <c r="P17" i="56"/>
  <c r="P115" i="56" s="1"/>
  <c r="CC16" i="56"/>
  <c r="CB16" i="56"/>
  <c r="BM16" i="56"/>
  <c r="BL16" i="56"/>
  <c r="AW16" i="56"/>
  <c r="AV16" i="56"/>
  <c r="AG16" i="56"/>
  <c r="AF16" i="56"/>
  <c r="Q16" i="56"/>
  <c r="P16" i="56"/>
  <c r="CC15" i="56"/>
  <c r="CB15" i="56"/>
  <c r="BM15" i="56"/>
  <c r="BL15" i="56"/>
  <c r="BN15" i="56" s="1"/>
  <c r="AW15" i="56"/>
  <c r="AV15" i="56"/>
  <c r="AG15" i="56"/>
  <c r="AF15" i="56"/>
  <c r="Q15" i="56"/>
  <c r="P15" i="56"/>
  <c r="CC14" i="56"/>
  <c r="CB14" i="56"/>
  <c r="BM14" i="56"/>
  <c r="BL14" i="56"/>
  <c r="AW14" i="56"/>
  <c r="AV14" i="56"/>
  <c r="AG14" i="56"/>
  <c r="AF14" i="56"/>
  <c r="Q14" i="56"/>
  <c r="P14" i="56"/>
  <c r="CC13" i="56"/>
  <c r="CB13" i="56"/>
  <c r="BM13" i="56"/>
  <c r="BL13" i="56"/>
  <c r="AW13" i="56"/>
  <c r="AV13" i="56"/>
  <c r="AG13" i="56"/>
  <c r="AF13" i="56"/>
  <c r="Q13" i="56"/>
  <c r="P13" i="56"/>
  <c r="CC11" i="56"/>
  <c r="CB11" i="56"/>
  <c r="BM11" i="56"/>
  <c r="BL11" i="56"/>
  <c r="BN11" i="56" s="1"/>
  <c r="AW11" i="56"/>
  <c r="AV11" i="56"/>
  <c r="AG11" i="56"/>
  <c r="AF11" i="56"/>
  <c r="Q11" i="56"/>
  <c r="P11" i="56"/>
  <c r="CC10" i="56"/>
  <c r="CB10" i="56"/>
  <c r="BM10" i="56"/>
  <c r="BL10" i="56"/>
  <c r="AW10" i="56"/>
  <c r="AV10" i="56"/>
  <c r="AV113" i="56" s="1"/>
  <c r="AG10" i="56"/>
  <c r="AG113" i="56" s="1"/>
  <c r="AF10" i="56"/>
  <c r="Q10" i="56"/>
  <c r="Q113" i="56" s="1"/>
  <c r="P10" i="56"/>
  <c r="P113" i="56" s="1"/>
  <c r="CU9" i="56"/>
  <c r="CC9" i="56"/>
  <c r="CB9" i="56"/>
  <c r="BM9" i="56"/>
  <c r="BL9" i="56"/>
  <c r="AW9" i="56"/>
  <c r="AV9" i="56"/>
  <c r="AG9" i="56"/>
  <c r="AF9" i="56"/>
  <c r="Q9" i="56"/>
  <c r="P9" i="56"/>
  <c r="CN10" i="56"/>
  <c r="CC8" i="56"/>
  <c r="CB8" i="56"/>
  <c r="BM8" i="56"/>
  <c r="BL8" i="56"/>
  <c r="AW8" i="56"/>
  <c r="AV8" i="56"/>
  <c r="AG8" i="56"/>
  <c r="AF8" i="56"/>
  <c r="Q8" i="56"/>
  <c r="P8" i="56"/>
  <c r="AF115" i="56" l="1"/>
  <c r="BN14" i="56"/>
  <c r="R15" i="56"/>
  <c r="R14" i="56"/>
  <c r="Q115" i="56"/>
  <c r="CD77" i="56"/>
  <c r="CD79" i="56"/>
  <c r="CD90" i="56"/>
  <c r="AF113" i="56"/>
  <c r="CF113" i="56"/>
  <c r="CG49" i="56"/>
  <c r="AX23" i="56"/>
  <c r="AX28" i="56"/>
  <c r="AX29" i="56"/>
  <c r="AX42" i="56"/>
  <c r="AX45" i="56"/>
  <c r="AX46" i="56"/>
  <c r="AH22" i="56"/>
  <c r="AH25" i="56"/>
  <c r="AH26" i="56"/>
  <c r="CV131" i="56"/>
  <c r="AW113" i="56"/>
  <c r="AX100" i="56"/>
  <c r="BN86" i="56"/>
  <c r="AX51" i="56"/>
  <c r="AX55" i="56"/>
  <c r="CD83" i="56"/>
  <c r="R85" i="56"/>
  <c r="R86" i="56"/>
  <c r="CV128" i="56"/>
  <c r="CU141" i="56"/>
  <c r="CU133" i="56"/>
  <c r="CV133" i="56" s="1"/>
  <c r="CU157" i="56"/>
  <c r="CT140" i="56"/>
  <c r="CT132" i="56"/>
  <c r="CV132" i="56" s="1"/>
  <c r="CH113" i="56"/>
  <c r="CG52" i="56"/>
  <c r="CG55" i="56"/>
  <c r="CG56" i="56"/>
  <c r="CG57" i="56"/>
  <c r="CI22" i="56"/>
  <c r="CI23" i="56"/>
  <c r="CI24" i="56"/>
  <c r="CI25" i="56"/>
  <c r="CI26" i="56"/>
  <c r="CI27" i="56"/>
  <c r="CI28" i="56"/>
  <c r="CI29" i="56"/>
  <c r="CI30" i="56"/>
  <c r="CI31" i="56"/>
  <c r="CI32" i="56"/>
  <c r="CI33" i="56"/>
  <c r="CI34" i="56"/>
  <c r="CI35" i="56"/>
  <c r="CI36" i="56"/>
  <c r="CI37" i="56"/>
  <c r="CI38" i="56"/>
  <c r="CI40" i="56"/>
  <c r="CI41" i="56"/>
  <c r="CI42" i="56"/>
  <c r="CI43" i="56"/>
  <c r="CI44" i="56"/>
  <c r="CI45" i="56"/>
  <c r="CI46" i="56"/>
  <c r="CI48" i="56"/>
  <c r="CI49" i="56"/>
  <c r="CI50" i="56"/>
  <c r="CI51" i="56"/>
  <c r="CI52" i="56"/>
  <c r="CI53" i="56"/>
  <c r="CI54" i="56"/>
  <c r="CI56" i="56"/>
  <c r="CI57" i="56"/>
  <c r="CI58" i="56"/>
  <c r="CI59" i="56"/>
  <c r="CI60" i="56"/>
  <c r="CI61" i="56"/>
  <c r="CI69" i="56"/>
  <c r="CI70" i="56"/>
  <c r="CI71" i="56"/>
  <c r="CI72" i="56"/>
  <c r="CI73" i="56"/>
  <c r="BN36" i="56"/>
  <c r="BN40" i="56"/>
  <c r="BN41" i="56"/>
  <c r="BN55" i="56"/>
  <c r="BN97" i="56"/>
  <c r="CJ13" i="56"/>
  <c r="CT13" i="56" s="1"/>
  <c r="AH8" i="56"/>
  <c r="AH60" i="56"/>
  <c r="CG60" i="56"/>
  <c r="CG61" i="56"/>
  <c r="CG67" i="56"/>
  <c r="CG68" i="56"/>
  <c r="AH14" i="56"/>
  <c r="AH15" i="56"/>
  <c r="AH16" i="56"/>
  <c r="AH80" i="56"/>
  <c r="AH91" i="56"/>
  <c r="AH93" i="56"/>
  <c r="AH94" i="56"/>
  <c r="AH95" i="56"/>
  <c r="AH99" i="56"/>
  <c r="AH106" i="56"/>
  <c r="AH111" i="56"/>
  <c r="CU137" i="56"/>
  <c r="CU129" i="56"/>
  <c r="CV129" i="56" s="1"/>
  <c r="CU152" i="56"/>
  <c r="CJ26" i="56"/>
  <c r="CJ43" i="56"/>
  <c r="CJ44" i="56"/>
  <c r="R112" i="56"/>
  <c r="AH32" i="56"/>
  <c r="AH34" i="56"/>
  <c r="AH42" i="56"/>
  <c r="AH43" i="56"/>
  <c r="AH44" i="56"/>
  <c r="AH45" i="56"/>
  <c r="AH46" i="56"/>
  <c r="AH47" i="56"/>
  <c r="AH50" i="56"/>
  <c r="AH51" i="56"/>
  <c r="AH68" i="56"/>
  <c r="AH69" i="56"/>
  <c r="AH73" i="56"/>
  <c r="AH74" i="56"/>
  <c r="BN84" i="56"/>
  <c r="BN85" i="56"/>
  <c r="BN92" i="56"/>
  <c r="BN108" i="56"/>
  <c r="AX8" i="56"/>
  <c r="R16" i="56"/>
  <c r="BN42" i="56"/>
  <c r="BN44" i="56"/>
  <c r="R9" i="56"/>
  <c r="AH63" i="56"/>
  <c r="AH64" i="56"/>
  <c r="R56" i="56"/>
  <c r="R57" i="56"/>
  <c r="R60" i="56"/>
  <c r="R62" i="56"/>
  <c r="R68" i="56"/>
  <c r="R69" i="56"/>
  <c r="R70" i="56"/>
  <c r="R72" i="56"/>
  <c r="AX69" i="56"/>
  <c r="AX70" i="56"/>
  <c r="AX71" i="56"/>
  <c r="AX72" i="56"/>
  <c r="AX76" i="56"/>
  <c r="AX79" i="56"/>
  <c r="AX81" i="56"/>
  <c r="AX84" i="56"/>
  <c r="AX92" i="56"/>
  <c r="AX95" i="56"/>
  <c r="R89" i="56"/>
  <c r="BN9" i="56"/>
  <c r="AX26" i="56"/>
  <c r="AX30" i="56"/>
  <c r="AX38" i="56"/>
  <c r="AX40" i="56"/>
  <c r="BN93" i="56"/>
  <c r="BN102" i="56"/>
  <c r="R82" i="56"/>
  <c r="R21" i="56"/>
  <c r="R22" i="56"/>
  <c r="R23" i="56"/>
  <c r="R37" i="56"/>
  <c r="R38" i="56"/>
  <c r="R45" i="56"/>
  <c r="R46" i="56"/>
  <c r="R48" i="56"/>
  <c r="R53" i="56"/>
  <c r="BN67" i="56"/>
  <c r="BN68" i="56"/>
  <c r="AH81" i="56"/>
  <c r="AH82" i="56"/>
  <c r="AH9" i="56"/>
  <c r="AH101" i="56"/>
  <c r="BN16" i="56"/>
  <c r="AH28" i="56"/>
  <c r="AH29" i="56"/>
  <c r="AH35" i="56"/>
  <c r="AH49" i="56"/>
  <c r="AX91" i="56"/>
  <c r="CJ92" i="56"/>
  <c r="AX107" i="56"/>
  <c r="AX108" i="56"/>
  <c r="CM76" i="56"/>
  <c r="CB115" i="56"/>
  <c r="CC113" i="56"/>
  <c r="CD103" i="56"/>
  <c r="CD11" i="56"/>
  <c r="CD14" i="56"/>
  <c r="CD15" i="56"/>
  <c r="CD16" i="56"/>
  <c r="CM77" i="56"/>
  <c r="CM79" i="56"/>
  <c r="CM82" i="56"/>
  <c r="CD97" i="56"/>
  <c r="CM35" i="56"/>
  <c r="CD22" i="56"/>
  <c r="CB113" i="56"/>
  <c r="CD112" i="56"/>
  <c r="CD62" i="56"/>
  <c r="CD68" i="56"/>
  <c r="CP99" i="56"/>
  <c r="CU99" i="56" s="1"/>
  <c r="CD25" i="56"/>
  <c r="CD26" i="56"/>
  <c r="CD27" i="56"/>
  <c r="CD29" i="56"/>
  <c r="CD30" i="56"/>
  <c r="CD33" i="56"/>
  <c r="CD36" i="56"/>
  <c r="CD37" i="56"/>
  <c r="CD38" i="56"/>
  <c r="CD39" i="56"/>
  <c r="CD41" i="56"/>
  <c r="CD42" i="56"/>
  <c r="CD44" i="56"/>
  <c r="CD45" i="56"/>
  <c r="CD50" i="56"/>
  <c r="CD52" i="56"/>
  <c r="CD53" i="56"/>
  <c r="CP73" i="56"/>
  <c r="CU73" i="56" s="1"/>
  <c r="CD106" i="56"/>
  <c r="CD107" i="56"/>
  <c r="CD9" i="56"/>
  <c r="CD63" i="56"/>
  <c r="CD82" i="56"/>
  <c r="CD54" i="56"/>
  <c r="CD57" i="56"/>
  <c r="CD58" i="56"/>
  <c r="CD86" i="56"/>
  <c r="CD93" i="56"/>
  <c r="CD94" i="56"/>
  <c r="CD23" i="56"/>
  <c r="CD70" i="56"/>
  <c r="BN81" i="56"/>
  <c r="CO36" i="56"/>
  <c r="CO37" i="56"/>
  <c r="CO38" i="56"/>
  <c r="CO39" i="56"/>
  <c r="CM41" i="56"/>
  <c r="CM43" i="56"/>
  <c r="CM46" i="56"/>
  <c r="CM49" i="56"/>
  <c r="CM51" i="56"/>
  <c r="BN52" i="56"/>
  <c r="CO83" i="56"/>
  <c r="CM38" i="56"/>
  <c r="CP11" i="56"/>
  <c r="CU11" i="56" s="1"/>
  <c r="BN48" i="56"/>
  <c r="BN56" i="56"/>
  <c r="CM57" i="56"/>
  <c r="CM58" i="56"/>
  <c r="CM59" i="56"/>
  <c r="CM85" i="56"/>
  <c r="CM87" i="56"/>
  <c r="CM88" i="56"/>
  <c r="BL113" i="56"/>
  <c r="CM67" i="56"/>
  <c r="CM68" i="56"/>
  <c r="CM69" i="56"/>
  <c r="CM99" i="56"/>
  <c r="BM113" i="56"/>
  <c r="BN69" i="56"/>
  <c r="BN72" i="56"/>
  <c r="BN99" i="56"/>
  <c r="BN21" i="56"/>
  <c r="BN22" i="56"/>
  <c r="CM22" i="56"/>
  <c r="CM23" i="56"/>
  <c r="BN107" i="56"/>
  <c r="BN26" i="56"/>
  <c r="CM27" i="56"/>
  <c r="BN28" i="56"/>
  <c r="CM29" i="56"/>
  <c r="BN31" i="56"/>
  <c r="BN32" i="56"/>
  <c r="CP15" i="56"/>
  <c r="CU15" i="56" s="1"/>
  <c r="CO33" i="56"/>
  <c r="CO34" i="56"/>
  <c r="CO35" i="56"/>
  <c r="AX43" i="56"/>
  <c r="AX44" i="56"/>
  <c r="AX47" i="56"/>
  <c r="AX52" i="56"/>
  <c r="AX56" i="56"/>
  <c r="CO63" i="56"/>
  <c r="CO77" i="56"/>
  <c r="CO78" i="56"/>
  <c r="CO80" i="56"/>
  <c r="CO81" i="56"/>
  <c r="CO82" i="56"/>
  <c r="AX86" i="56"/>
  <c r="AX88" i="56"/>
  <c r="AX90" i="56"/>
  <c r="AX21" i="56"/>
  <c r="CO40" i="56"/>
  <c r="CO42" i="56"/>
  <c r="CO43" i="56"/>
  <c r="CO44" i="56"/>
  <c r="CO45" i="56"/>
  <c r="CO46" i="56"/>
  <c r="CO47" i="56"/>
  <c r="CO48" i="56"/>
  <c r="CO50" i="56"/>
  <c r="CO51" i="56"/>
  <c r="CO52" i="56"/>
  <c r="CO53" i="56"/>
  <c r="CO54" i="56"/>
  <c r="CO84" i="56"/>
  <c r="AX99" i="56"/>
  <c r="CO55" i="56"/>
  <c r="CO56" i="56"/>
  <c r="CO58" i="56"/>
  <c r="CO59" i="56"/>
  <c r="CO85" i="56"/>
  <c r="CO86" i="56"/>
  <c r="CO88" i="56"/>
  <c r="CO89" i="56"/>
  <c r="CP21" i="56"/>
  <c r="CU21" i="56" s="1"/>
  <c r="CO60" i="56"/>
  <c r="CO61" i="56"/>
  <c r="CO67" i="56"/>
  <c r="CO68" i="56"/>
  <c r="CO69" i="56"/>
  <c r="CO70" i="56"/>
  <c r="CO71" i="56"/>
  <c r="CO72" i="56"/>
  <c r="CO73" i="56"/>
  <c r="CO90" i="56"/>
  <c r="AX101" i="56"/>
  <c r="AX102" i="56"/>
  <c r="CO21" i="56"/>
  <c r="CO22" i="56"/>
  <c r="AX31" i="56"/>
  <c r="AX32" i="56"/>
  <c r="AX80" i="56"/>
  <c r="CO91" i="56"/>
  <c r="CO92" i="56"/>
  <c r="CO93" i="56"/>
  <c r="CO94" i="56"/>
  <c r="CO95" i="56"/>
  <c r="AX14" i="56"/>
  <c r="AX16" i="56"/>
  <c r="CO23" i="56"/>
  <c r="AX36" i="56"/>
  <c r="CO100" i="56"/>
  <c r="CO101" i="56"/>
  <c r="AX111" i="56"/>
  <c r="CO24" i="56"/>
  <c r="CO25" i="56"/>
  <c r="CO26" i="56"/>
  <c r="CO27" i="56"/>
  <c r="CO28" i="56"/>
  <c r="CO29" i="56"/>
  <c r="CO30" i="56"/>
  <c r="CO31" i="56"/>
  <c r="CO32" i="56"/>
  <c r="AH23" i="56"/>
  <c r="AH100" i="56"/>
  <c r="AH102" i="56"/>
  <c r="AH27" i="56"/>
  <c r="AH108" i="56"/>
  <c r="CP8" i="56"/>
  <c r="CP10" i="56" s="1"/>
  <c r="AH31" i="56"/>
  <c r="AH37" i="56"/>
  <c r="AH38" i="56"/>
  <c r="AH39" i="56"/>
  <c r="AH40" i="56"/>
  <c r="AH112" i="56"/>
  <c r="AH48" i="56"/>
  <c r="AH54" i="56"/>
  <c r="AH103" i="56"/>
  <c r="AH57" i="56"/>
  <c r="AH58" i="56"/>
  <c r="AH59" i="56"/>
  <c r="AH89" i="56"/>
  <c r="CP16" i="56"/>
  <c r="CU16" i="56" s="1"/>
  <c r="R27" i="56"/>
  <c r="R28" i="56"/>
  <c r="R29" i="56"/>
  <c r="R30" i="56"/>
  <c r="R33" i="56"/>
  <c r="R34" i="56"/>
  <c r="R35" i="56"/>
  <c r="R76" i="56"/>
  <c r="R77" i="56"/>
  <c r="R78" i="56"/>
  <c r="R79" i="56"/>
  <c r="CP55" i="56"/>
  <c r="CU55" i="56" s="1"/>
  <c r="R84" i="56"/>
  <c r="R41" i="56"/>
  <c r="R49" i="56"/>
  <c r="R54" i="56"/>
  <c r="R59" i="56"/>
  <c r="CP30" i="56"/>
  <c r="CU30" i="56" s="1"/>
  <c r="R93" i="56"/>
  <c r="R95" i="56"/>
  <c r="R99" i="56"/>
  <c r="CP106" i="56"/>
  <c r="CU106" i="56" s="1"/>
  <c r="R102" i="56"/>
  <c r="CP44" i="56"/>
  <c r="CU44" i="56" s="1"/>
  <c r="CD46" i="56"/>
  <c r="CD47" i="56"/>
  <c r="CD49" i="56"/>
  <c r="CD71" i="56"/>
  <c r="CD73" i="56"/>
  <c r="CD74" i="56"/>
  <c r="CD85" i="56"/>
  <c r="CD87" i="56"/>
  <c r="CD24" i="56"/>
  <c r="CD69" i="56"/>
  <c r="CP93" i="56"/>
  <c r="CU93" i="56" s="1"/>
  <c r="CD8" i="56"/>
  <c r="CD31" i="56"/>
  <c r="CD32" i="56"/>
  <c r="CD59" i="56"/>
  <c r="CD60" i="56"/>
  <c r="CD78" i="56"/>
  <c r="CD80" i="56"/>
  <c r="CD34" i="56"/>
  <c r="CD111" i="56"/>
  <c r="BN58" i="56"/>
  <c r="BN91" i="56"/>
  <c r="CP94" i="56"/>
  <c r="CU94" i="56" s="1"/>
  <c r="BN34" i="56"/>
  <c r="BN63" i="56"/>
  <c r="CP63" i="56"/>
  <c r="CU63" i="56" s="1"/>
  <c r="BN76" i="56"/>
  <c r="BN77" i="56"/>
  <c r="BN78" i="56"/>
  <c r="BN79" i="56"/>
  <c r="BN101" i="56"/>
  <c r="BN37" i="56"/>
  <c r="BN38" i="56"/>
  <c r="BN39" i="56"/>
  <c r="BN80" i="56"/>
  <c r="BN82" i="56"/>
  <c r="BN83" i="56"/>
  <c r="CP107" i="56"/>
  <c r="CU107" i="56" s="1"/>
  <c r="BN13" i="56"/>
  <c r="BN45" i="56"/>
  <c r="CP45" i="56"/>
  <c r="BN46" i="56"/>
  <c r="CP47" i="56"/>
  <c r="CU47" i="56" s="1"/>
  <c r="BN61" i="56"/>
  <c r="CP83" i="56"/>
  <c r="CU83" i="56" s="1"/>
  <c r="BN106" i="56"/>
  <c r="BN24" i="56"/>
  <c r="BN43" i="56"/>
  <c r="BN49" i="56"/>
  <c r="BN50" i="56"/>
  <c r="BN62" i="56"/>
  <c r="BN112" i="56"/>
  <c r="BN25" i="56"/>
  <c r="BN70" i="56"/>
  <c r="BN71" i="56"/>
  <c r="BN87" i="56"/>
  <c r="BN88" i="56"/>
  <c r="BN29" i="56"/>
  <c r="BN30" i="56"/>
  <c r="CP25" i="56"/>
  <c r="CU25" i="56" s="1"/>
  <c r="CP26" i="56"/>
  <c r="CU26" i="56" s="1"/>
  <c r="CP86" i="56"/>
  <c r="CU86" i="56" s="1"/>
  <c r="AX11" i="56"/>
  <c r="CP60" i="56"/>
  <c r="CU60" i="56" s="1"/>
  <c r="CP61" i="56"/>
  <c r="CU61" i="56" s="1"/>
  <c r="AX67" i="56"/>
  <c r="CP89" i="56"/>
  <c r="AX103" i="56"/>
  <c r="AX35" i="56"/>
  <c r="CP52" i="56"/>
  <c r="CU52" i="56" s="1"/>
  <c r="CP70" i="56"/>
  <c r="CU70" i="56" s="1"/>
  <c r="CP90" i="56"/>
  <c r="CU90" i="56" s="1"/>
  <c r="AX94" i="56"/>
  <c r="CP31" i="56"/>
  <c r="AX37" i="56"/>
  <c r="AX39" i="56"/>
  <c r="CP80" i="56"/>
  <c r="CU80" i="56" s="1"/>
  <c r="CP91" i="56"/>
  <c r="AX93" i="56"/>
  <c r="CP111" i="56"/>
  <c r="CU111" i="56" s="1"/>
  <c r="AX25" i="56"/>
  <c r="AX27" i="56"/>
  <c r="CP36" i="56"/>
  <c r="CP37" i="56"/>
  <c r="CU37" i="56" s="1"/>
  <c r="CP39" i="56"/>
  <c r="CU39" i="56" s="1"/>
  <c r="AX48" i="56"/>
  <c r="AX50" i="56"/>
  <c r="CP24" i="56"/>
  <c r="CU24" i="56" s="1"/>
  <c r="CP101" i="56"/>
  <c r="CP14" i="56"/>
  <c r="CU14" i="56" s="1"/>
  <c r="CM55" i="56"/>
  <c r="CP84" i="56"/>
  <c r="CU84" i="56" s="1"/>
  <c r="CP50" i="56"/>
  <c r="CU50" i="56" s="1"/>
  <c r="AH13" i="56"/>
  <c r="CP67" i="56"/>
  <c r="CU67" i="56" s="1"/>
  <c r="CP76" i="56"/>
  <c r="CU76" i="56" s="1"/>
  <c r="AH83" i="56"/>
  <c r="AH30" i="56"/>
  <c r="CP34" i="56"/>
  <c r="CU34" i="56" s="1"/>
  <c r="CP100" i="56"/>
  <c r="CU100" i="56" s="1"/>
  <c r="AH24" i="56"/>
  <c r="AH56" i="56"/>
  <c r="AH67" i="56"/>
  <c r="AH84" i="56"/>
  <c r="CM100" i="56"/>
  <c r="CP112" i="56"/>
  <c r="CU112" i="56" s="1"/>
  <c r="CP28" i="56"/>
  <c r="CU28" i="56" s="1"/>
  <c r="CM36" i="56"/>
  <c r="CM52" i="56"/>
  <c r="CM73" i="56"/>
  <c r="CP27" i="56"/>
  <c r="CU27" i="56" s="1"/>
  <c r="CM28" i="56"/>
  <c r="CP42" i="56"/>
  <c r="CU42" i="56" s="1"/>
  <c r="AH76" i="56"/>
  <c r="AH79" i="56"/>
  <c r="AH87" i="56"/>
  <c r="CP13" i="56"/>
  <c r="CU13" i="56" s="1"/>
  <c r="AH33" i="56"/>
  <c r="CP92" i="56"/>
  <c r="CU92" i="56" s="1"/>
  <c r="CL10" i="56"/>
  <c r="CL113" i="56" s="1"/>
  <c r="R31" i="56"/>
  <c r="CM44" i="56"/>
  <c r="CM90" i="56"/>
  <c r="R106" i="56"/>
  <c r="R108" i="56"/>
  <c r="CP108" i="56"/>
  <c r="CU108" i="56" s="1"/>
  <c r="R11" i="56"/>
  <c r="CM42" i="56"/>
  <c r="R44" i="56"/>
  <c r="R52" i="56"/>
  <c r="CO76" i="56"/>
  <c r="CM89" i="56"/>
  <c r="CM93" i="56"/>
  <c r="CM34" i="56"/>
  <c r="CM60" i="56"/>
  <c r="CP68" i="56"/>
  <c r="CU68" i="56" s="1"/>
  <c r="R73" i="56"/>
  <c r="CP85" i="56"/>
  <c r="CU85" i="56" s="1"/>
  <c r="CM86" i="56"/>
  <c r="CM94" i="56"/>
  <c r="CM24" i="56"/>
  <c r="R26" i="56"/>
  <c r="CM26" i="56"/>
  <c r="R42" i="56"/>
  <c r="CM50" i="56"/>
  <c r="CM70" i="56"/>
  <c r="CM80" i="56"/>
  <c r="CM84" i="56"/>
  <c r="CM91" i="56"/>
  <c r="CP29" i="56"/>
  <c r="CU29" i="56" s="1"/>
  <c r="CP54" i="56"/>
  <c r="CM63" i="56"/>
  <c r="CP78" i="56"/>
  <c r="CU78" i="56" s="1"/>
  <c r="R94" i="56"/>
  <c r="R101" i="56"/>
  <c r="CM30" i="56"/>
  <c r="CM54" i="56"/>
  <c r="CM61" i="56"/>
  <c r="CP77" i="56"/>
  <c r="CM78" i="56"/>
  <c r="R87" i="56"/>
  <c r="R8" i="56"/>
  <c r="CP22" i="56"/>
  <c r="CU22" i="56" s="1"/>
  <c r="CP35" i="56"/>
  <c r="CM39" i="56"/>
  <c r="CP43" i="56"/>
  <c r="CM47" i="56"/>
  <c r="R63" i="56"/>
  <c r="CP82" i="56"/>
  <c r="CP88" i="56"/>
  <c r="CU88" i="56" s="1"/>
  <c r="CV157" i="56"/>
  <c r="CJ101" i="56"/>
  <c r="CJ78" i="56"/>
  <c r="CJ107" i="56"/>
  <c r="CJ11" i="56"/>
  <c r="CT11" i="56" s="1"/>
  <c r="CD13" i="56"/>
  <c r="CD56" i="56"/>
  <c r="CD101" i="56"/>
  <c r="CD21" i="56"/>
  <c r="CD28" i="56"/>
  <c r="CD48" i="56"/>
  <c r="CD72" i="56"/>
  <c r="CD89" i="56"/>
  <c r="CD92" i="56"/>
  <c r="CD95" i="56"/>
  <c r="CD102" i="56"/>
  <c r="CD108" i="56"/>
  <c r="CJ50" i="56"/>
  <c r="CD81" i="56"/>
  <c r="CD40" i="56"/>
  <c r="CD55" i="56"/>
  <c r="CD100" i="56"/>
  <c r="CD88" i="56"/>
  <c r="CJ81" i="56"/>
  <c r="BN100" i="56"/>
  <c r="BN17" i="56"/>
  <c r="BN51" i="56"/>
  <c r="BN57" i="56"/>
  <c r="BN89" i="56"/>
  <c r="BN90" i="56"/>
  <c r="BN35" i="56"/>
  <c r="BN111" i="56"/>
  <c r="BN8" i="56"/>
  <c r="CJ36" i="56"/>
  <c r="BN95" i="56"/>
  <c r="BN10" i="56"/>
  <c r="CJ23" i="56"/>
  <c r="BN27" i="56"/>
  <c r="CJ34" i="56"/>
  <c r="BN47" i="56"/>
  <c r="BN73" i="56"/>
  <c r="BN53" i="56"/>
  <c r="BN23" i="56"/>
  <c r="BN94" i="56"/>
  <c r="CJ100" i="56"/>
  <c r="AX17" i="56"/>
  <c r="AX22" i="56"/>
  <c r="AX41" i="56"/>
  <c r="CJ48" i="56"/>
  <c r="CJ69" i="56"/>
  <c r="AX112" i="56"/>
  <c r="AX13" i="56"/>
  <c r="AX49" i="56"/>
  <c r="AX78" i="56"/>
  <c r="AX83" i="56"/>
  <c r="AX34" i="56"/>
  <c r="CJ88" i="56"/>
  <c r="CJ22" i="56"/>
  <c r="AX58" i="56"/>
  <c r="CJ84" i="56"/>
  <c r="CG34" i="56"/>
  <c r="AX59" i="56"/>
  <c r="AX68" i="56"/>
  <c r="AX9" i="56"/>
  <c r="CG26" i="56"/>
  <c r="AX63" i="56"/>
  <c r="CJ108" i="56"/>
  <c r="AX15" i="56"/>
  <c r="CJ16" i="56"/>
  <c r="CT16" i="56" s="1"/>
  <c r="AX53" i="56"/>
  <c r="AX77" i="56"/>
  <c r="AX87" i="56"/>
  <c r="AX106" i="56"/>
  <c r="CJ21" i="56"/>
  <c r="AX24" i="56"/>
  <c r="CJ40" i="56"/>
  <c r="AX54" i="56"/>
  <c r="AX60" i="56"/>
  <c r="AX62" i="56"/>
  <c r="AX85" i="56"/>
  <c r="CJ95" i="56"/>
  <c r="CJ111" i="56"/>
  <c r="AH53" i="56"/>
  <c r="AH72" i="56"/>
  <c r="AH85" i="56"/>
  <c r="CJ82" i="56"/>
  <c r="AH92" i="56"/>
  <c r="CG101" i="56"/>
  <c r="CJ28" i="56"/>
  <c r="CG36" i="56"/>
  <c r="AH88" i="56"/>
  <c r="CJ24" i="56"/>
  <c r="CJ32" i="56"/>
  <c r="CJ53" i="56"/>
  <c r="AH70" i="56"/>
  <c r="AH86" i="56"/>
  <c r="CJ90" i="56"/>
  <c r="AH10" i="56"/>
  <c r="AH11" i="56"/>
  <c r="CJ73" i="56"/>
  <c r="AH96" i="56"/>
  <c r="CJ9" i="56"/>
  <c r="CT9" i="56" s="1"/>
  <c r="CV9" i="56" s="1"/>
  <c r="AH17" i="56"/>
  <c r="AH21" i="56"/>
  <c r="AH36" i="56"/>
  <c r="CJ42" i="56"/>
  <c r="AH55" i="56"/>
  <c r="AH61" i="56"/>
  <c r="AH71" i="56"/>
  <c r="AH78" i="56"/>
  <c r="AH107" i="56"/>
  <c r="CJ14" i="56"/>
  <c r="CT14" i="56" s="1"/>
  <c r="AH41" i="56"/>
  <c r="CJ86" i="56"/>
  <c r="AH90" i="56"/>
  <c r="CG22" i="56"/>
  <c r="CJ25" i="56"/>
  <c r="CJ8" i="56"/>
  <c r="CT8" i="56" s="1"/>
  <c r="CT10" i="56" s="1"/>
  <c r="R10" i="56"/>
  <c r="R24" i="56"/>
  <c r="R25" i="56"/>
  <c r="CJ35" i="56"/>
  <c r="R36" i="56"/>
  <c r="R40" i="56"/>
  <c r="R43" i="56"/>
  <c r="CJ83" i="56"/>
  <c r="R107" i="56"/>
  <c r="CJ45" i="56"/>
  <c r="R58" i="56"/>
  <c r="CJ63" i="56"/>
  <c r="CG73" i="56"/>
  <c r="CG88" i="56"/>
  <c r="CG92" i="56"/>
  <c r="CJ94" i="56"/>
  <c r="R100" i="56"/>
  <c r="CG44" i="56"/>
  <c r="CG53" i="56"/>
  <c r="R61" i="56"/>
  <c r="CG69" i="56"/>
  <c r="CJ71" i="56"/>
  <c r="CG84" i="56"/>
  <c r="R88" i="56"/>
  <c r="R92" i="56"/>
  <c r="CJ99" i="56"/>
  <c r="R32" i="56"/>
  <c r="CJ37" i="56"/>
  <c r="CG48" i="56"/>
  <c r="CG50" i="56"/>
  <c r="R51" i="56"/>
  <c r="CG71" i="56"/>
  <c r="R13" i="56"/>
  <c r="CJ15" i="56"/>
  <c r="CT15" i="56" s="1"/>
  <c r="CV15" i="56" s="1"/>
  <c r="CG28" i="56"/>
  <c r="CJ106" i="56"/>
  <c r="CG32" i="56"/>
  <c r="CH62" i="56"/>
  <c r="CI62" i="56" s="1"/>
  <c r="CJ27" i="56"/>
  <c r="CG40" i="56"/>
  <c r="CJ57" i="56"/>
  <c r="R71" i="56"/>
  <c r="CG78" i="56"/>
  <c r="CJ89" i="56"/>
  <c r="R111" i="56"/>
  <c r="CJ33" i="56"/>
  <c r="CJ56" i="56"/>
  <c r="CJ76" i="56"/>
  <c r="CJ80" i="56"/>
  <c r="R81" i="56"/>
  <c r="R83" i="56"/>
  <c r="CN113" i="56"/>
  <c r="CN17" i="56"/>
  <c r="CC115" i="56"/>
  <c r="CC125" i="56"/>
  <c r="CC121" i="56"/>
  <c r="CC117" i="56"/>
  <c r="AX10" i="56"/>
  <c r="CD17" i="56"/>
  <c r="CI21" i="56"/>
  <c r="CG23" i="56"/>
  <c r="CM25" i="56"/>
  <c r="CJ39" i="56"/>
  <c r="CI39" i="56"/>
  <c r="CJ47" i="56"/>
  <c r="CI47" i="56"/>
  <c r="CD51" i="56"/>
  <c r="R55" i="56"/>
  <c r="CM56" i="56"/>
  <c r="CP56" i="56"/>
  <c r="CP57" i="56"/>
  <c r="CO57" i="56"/>
  <c r="BM119" i="56"/>
  <c r="R67" i="56"/>
  <c r="CH74" i="56"/>
  <c r="CI67" i="56"/>
  <c r="CP71" i="56"/>
  <c r="CM71" i="56"/>
  <c r="CJ55" i="56"/>
  <c r="CI55" i="56"/>
  <c r="CI68" i="56"/>
  <c r="CJ68" i="56"/>
  <c r="CP23" i="56"/>
  <c r="CJ29" i="56"/>
  <c r="CJ31" i="56"/>
  <c r="CP33" i="56"/>
  <c r="CD35" i="56"/>
  <c r="R39" i="56"/>
  <c r="CM40" i="56"/>
  <c r="CP40" i="56"/>
  <c r="CP41" i="56"/>
  <c r="CO41" i="56"/>
  <c r="CD43" i="56"/>
  <c r="R47" i="56"/>
  <c r="CM48" i="56"/>
  <c r="CP48" i="56"/>
  <c r="CP49" i="56"/>
  <c r="CO49" i="56"/>
  <c r="CP51" i="56"/>
  <c r="CJ52" i="56"/>
  <c r="CG54" i="56"/>
  <c r="CJ54" i="56"/>
  <c r="CJ58" i="56"/>
  <c r="CG58" i="56"/>
  <c r="CB119" i="56"/>
  <c r="CD64" i="56"/>
  <c r="CM32" i="56"/>
  <c r="CP32" i="56"/>
  <c r="CG38" i="56"/>
  <c r="CJ38" i="56"/>
  <c r="CG46" i="56"/>
  <c r="CJ46" i="56"/>
  <c r="BN54" i="56"/>
  <c r="AX57" i="56"/>
  <c r="CN62" i="56"/>
  <c r="CL62" i="56"/>
  <c r="CJ10" i="56"/>
  <c r="R17" i="56"/>
  <c r="CM21" i="56"/>
  <c r="CG30" i="56"/>
  <c r="CJ30" i="56"/>
  <c r="CM31" i="56"/>
  <c r="AX33" i="56"/>
  <c r="CG37" i="56"/>
  <c r="CG45" i="56"/>
  <c r="R50" i="56"/>
  <c r="CJ51" i="56"/>
  <c r="CP87" i="56"/>
  <c r="CO87" i="56"/>
  <c r="CF62" i="56"/>
  <c r="CP38" i="56"/>
  <c r="CP46" i="56"/>
  <c r="CG59" i="56"/>
  <c r="CJ59" i="56"/>
  <c r="AV119" i="56"/>
  <c r="AX64" i="56"/>
  <c r="CD10" i="56"/>
  <c r="CD113" i="56" s="1"/>
  <c r="AG115" i="56"/>
  <c r="AG117" i="56"/>
  <c r="AG121" i="56"/>
  <c r="AG125" i="56"/>
  <c r="CG21" i="56"/>
  <c r="BN33" i="56"/>
  <c r="CJ41" i="56"/>
  <c r="CJ49" i="56"/>
  <c r="AH52" i="56"/>
  <c r="CP53" i="56"/>
  <c r="CP58" i="56"/>
  <c r="BN59" i="56"/>
  <c r="CG31" i="56"/>
  <c r="CM33" i="56"/>
  <c r="CJ70" i="56"/>
  <c r="CG70" i="56"/>
  <c r="AX73" i="56"/>
  <c r="AH77" i="56"/>
  <c r="CJ79" i="56"/>
  <c r="CG79" i="56"/>
  <c r="R90" i="56"/>
  <c r="CD61" i="56"/>
  <c r="CV149" i="56"/>
  <c r="AV123" i="56"/>
  <c r="AX74" i="56"/>
  <c r="CP81" i="56"/>
  <c r="CM81" i="56"/>
  <c r="AX82" i="56"/>
  <c r="P119" i="56"/>
  <c r="CJ85" i="56"/>
  <c r="CI85" i="56"/>
  <c r="AW125" i="56"/>
  <c r="CG35" i="56"/>
  <c r="CM37" i="56"/>
  <c r="CG43" i="56"/>
  <c r="CM45" i="56"/>
  <c r="CG51" i="56"/>
  <c r="CM53" i="56"/>
  <c r="CP59" i="56"/>
  <c r="BN60" i="56"/>
  <c r="CJ67" i="56"/>
  <c r="CN74" i="56"/>
  <c r="CP69" i="56"/>
  <c r="CJ72" i="56"/>
  <c r="CG72" i="56"/>
  <c r="CP79" i="56"/>
  <c r="CO79" i="56"/>
  <c r="CJ77" i="56"/>
  <c r="CI77" i="56"/>
  <c r="R80" i="56"/>
  <c r="CD84" i="56"/>
  <c r="CJ87" i="56"/>
  <c r="CG87" i="56"/>
  <c r="CJ60" i="56"/>
  <c r="CJ61" i="56"/>
  <c r="AH62" i="56"/>
  <c r="AG119" i="56"/>
  <c r="CC119" i="56"/>
  <c r="CD67" i="56"/>
  <c r="CF74" i="56"/>
  <c r="CP72" i="56"/>
  <c r="CM72" i="56"/>
  <c r="CD76" i="56"/>
  <c r="AF117" i="56"/>
  <c r="CB117" i="56"/>
  <c r="AW119" i="56"/>
  <c r="AW123" i="56"/>
  <c r="CM95" i="56"/>
  <c r="CP95" i="56"/>
  <c r="AV121" i="56"/>
  <c r="BL125" i="56"/>
  <c r="CG100" i="56"/>
  <c r="CG91" i="56"/>
  <c r="CG95" i="56"/>
  <c r="CJ112" i="56"/>
  <c r="P123" i="56"/>
  <c r="CL74" i="56"/>
  <c r="AX96" i="56"/>
  <c r="AW121" i="56"/>
  <c r="BM125" i="56"/>
  <c r="Q119" i="56"/>
  <c r="BL119" i="56"/>
  <c r="Q123" i="56"/>
  <c r="BL123" i="56"/>
  <c r="CV165" i="56"/>
  <c r="CL96" i="56"/>
  <c r="CG81" i="56"/>
  <c r="CM83" i="56"/>
  <c r="CI90" i="56"/>
  <c r="R91" i="56"/>
  <c r="CJ91" i="56"/>
  <c r="BL121" i="56"/>
  <c r="P125" i="56"/>
  <c r="AV117" i="56"/>
  <c r="CV141" i="56"/>
  <c r="R74" i="56"/>
  <c r="BM123" i="56"/>
  <c r="BM121" i="56"/>
  <c r="Q125" i="56"/>
  <c r="CB125" i="56"/>
  <c r="AW117" i="56"/>
  <c r="AF119" i="56"/>
  <c r="BN64" i="56"/>
  <c r="AF123" i="56"/>
  <c r="BN74" i="56"/>
  <c r="CF96" i="56"/>
  <c r="CN96" i="56"/>
  <c r="CG93" i="56"/>
  <c r="CJ93" i="56"/>
  <c r="P121" i="56"/>
  <c r="CB121" i="56"/>
  <c r="AF125" i="56"/>
  <c r="CD99" i="56"/>
  <c r="AG123" i="56"/>
  <c r="CB123" i="56"/>
  <c r="AX89" i="56"/>
  <c r="CD91" i="56"/>
  <c r="Q121" i="56"/>
  <c r="P117" i="56"/>
  <c r="R103" i="56"/>
  <c r="BL117" i="56"/>
  <c r="CT141" i="56"/>
  <c r="CC123" i="56"/>
  <c r="CH96" i="56"/>
  <c r="AF121" i="56"/>
  <c r="AV125" i="56"/>
  <c r="AX97" i="56"/>
  <c r="Q117" i="56"/>
  <c r="BM117" i="56"/>
  <c r="CU138" i="56"/>
  <c r="CT136" i="56"/>
  <c r="CT139" i="56"/>
  <c r="R96" i="56"/>
  <c r="BN103" i="56"/>
  <c r="CT137" i="56"/>
  <c r="BN96" i="56"/>
  <c r="R97" i="56"/>
  <c r="CU136" i="56"/>
  <c r="CU139" i="56"/>
  <c r="CM92" i="56"/>
  <c r="CG99" i="56"/>
  <c r="CO99" i="56"/>
  <c r="CM101" i="56"/>
  <c r="CU140" i="56"/>
  <c r="CD96" i="56"/>
  <c r="AH97" i="56"/>
  <c r="CV160" i="54"/>
  <c r="CV153" i="54"/>
  <c r="CV146" i="54"/>
  <c r="CV132" i="54"/>
  <c r="CU153" i="54"/>
  <c r="CU146" i="54"/>
  <c r="CU132" i="54"/>
  <c r="CV159" i="54"/>
  <c r="CV152" i="54"/>
  <c r="CV145" i="54"/>
  <c r="CU159" i="54"/>
  <c r="CU152" i="54"/>
  <c r="CU145" i="54"/>
  <c r="CV158" i="54"/>
  <c r="CV144" i="54"/>
  <c r="CV157" i="54"/>
  <c r="CV143" i="54"/>
  <c r="CU157" i="54"/>
  <c r="CU143" i="54"/>
  <c r="CV156" i="54"/>
  <c r="CV149" i="54"/>
  <c r="CV142" i="54"/>
  <c r="CU156" i="54"/>
  <c r="CU142" i="54"/>
  <c r="R113" i="56" l="1"/>
  <c r="CW132" i="54"/>
  <c r="AH115" i="56"/>
  <c r="AX125" i="56"/>
  <c r="AX119" i="56"/>
  <c r="CV146" i="56" s="1"/>
  <c r="AX123" i="56"/>
  <c r="CV162" i="56" s="1"/>
  <c r="AX113" i="56"/>
  <c r="AX117" i="56"/>
  <c r="CV138" i="56" s="1"/>
  <c r="R115" i="56"/>
  <c r="BN125" i="56"/>
  <c r="CV13" i="56"/>
  <c r="AH119" i="56"/>
  <c r="CV145" i="56" s="1"/>
  <c r="AX115" i="56"/>
  <c r="BN113" i="56"/>
  <c r="CU8" i="56"/>
  <c r="CU10" i="56" s="1"/>
  <c r="CU113" i="56" s="1"/>
  <c r="AX121" i="56"/>
  <c r="CV154" i="56" s="1"/>
  <c r="CV44" i="56"/>
  <c r="CQ26" i="56"/>
  <c r="CV50" i="56"/>
  <c r="CQ50" i="56"/>
  <c r="AH123" i="56"/>
  <c r="CV161" i="56" s="1"/>
  <c r="AH125" i="56"/>
  <c r="AH117" i="56"/>
  <c r="CV137" i="56" s="1"/>
  <c r="CK23" i="56"/>
  <c r="AH113" i="56"/>
  <c r="AH121" i="56"/>
  <c r="CV153" i="56" s="1"/>
  <c r="CU139" i="54"/>
  <c r="CU160" i="54"/>
  <c r="CV139" i="54"/>
  <c r="CU138" i="54"/>
  <c r="CU131" i="54"/>
  <c r="CV138" i="54"/>
  <c r="CV131" i="54"/>
  <c r="CV137" i="54"/>
  <c r="CV130" i="54"/>
  <c r="CW130" i="54" s="1"/>
  <c r="CV151" i="54"/>
  <c r="CV136" i="54"/>
  <c r="CV129" i="54"/>
  <c r="CV150" i="54"/>
  <c r="CU136" i="54"/>
  <c r="CU129" i="54"/>
  <c r="CU150" i="54"/>
  <c r="CV135" i="54"/>
  <c r="CV128" i="54"/>
  <c r="CU135" i="54"/>
  <c r="CU128" i="54"/>
  <c r="CU149" i="54"/>
  <c r="CV83" i="56"/>
  <c r="BN117" i="56"/>
  <c r="CV139" i="56" s="1"/>
  <c r="CV11" i="56"/>
  <c r="BN115" i="56"/>
  <c r="BN123" i="56"/>
  <c r="CV163" i="56" s="1"/>
  <c r="CV106" i="56"/>
  <c r="CQ31" i="56"/>
  <c r="CQ100" i="56"/>
  <c r="CQ93" i="56"/>
  <c r="CQ30" i="56"/>
  <c r="CQ86" i="56"/>
  <c r="CQ28" i="56"/>
  <c r="CQ91" i="56"/>
  <c r="CU31" i="56"/>
  <c r="CQ80" i="56"/>
  <c r="CQ92" i="56"/>
  <c r="CQ70" i="56"/>
  <c r="CQ60" i="56"/>
  <c r="CQ83" i="56"/>
  <c r="CV16" i="56"/>
  <c r="CV14" i="56"/>
  <c r="CQ85" i="56"/>
  <c r="CQ25" i="56"/>
  <c r="CV73" i="56"/>
  <c r="CD115" i="56"/>
  <c r="CQ39" i="56"/>
  <c r="CQ78" i="56"/>
  <c r="CD121" i="56"/>
  <c r="CV156" i="56" s="1"/>
  <c r="CD123" i="56"/>
  <c r="CV164" i="56" s="1"/>
  <c r="CQ37" i="56"/>
  <c r="CV99" i="56"/>
  <c r="CQ77" i="56"/>
  <c r="CQ101" i="56"/>
  <c r="CQ45" i="56"/>
  <c r="CD125" i="56"/>
  <c r="CD117" i="56"/>
  <c r="CV140" i="56" s="1"/>
  <c r="CQ90" i="56"/>
  <c r="CQ55" i="56"/>
  <c r="CU45" i="56"/>
  <c r="CV45" i="56" s="1"/>
  <c r="CU77" i="56"/>
  <c r="CU101" i="56"/>
  <c r="CV101" i="56" s="1"/>
  <c r="CU91" i="56"/>
  <c r="CQ68" i="56"/>
  <c r="CQ36" i="56"/>
  <c r="CQ61" i="56"/>
  <c r="BN121" i="56"/>
  <c r="CV155" i="56" s="1"/>
  <c r="CQ67" i="56"/>
  <c r="CQ47" i="56"/>
  <c r="BN119" i="56"/>
  <c r="CV147" i="56" s="1"/>
  <c r="CQ94" i="56"/>
  <c r="CV107" i="56"/>
  <c r="CU36" i="56"/>
  <c r="CV36" i="56" s="1"/>
  <c r="CV34" i="56"/>
  <c r="CV84" i="56"/>
  <c r="CQ89" i="56"/>
  <c r="CV63" i="56"/>
  <c r="CV111" i="56"/>
  <c r="CV25" i="56"/>
  <c r="CQ22" i="56"/>
  <c r="CU89" i="56"/>
  <c r="CV89" i="56" s="1"/>
  <c r="CQ34" i="56"/>
  <c r="CQ73" i="56"/>
  <c r="CQ24" i="56"/>
  <c r="CQ21" i="56"/>
  <c r="CV24" i="56"/>
  <c r="CV108" i="56"/>
  <c r="CP62" i="56"/>
  <c r="CP64" i="56" s="1"/>
  <c r="CQ42" i="56"/>
  <c r="CQ76" i="56"/>
  <c r="CQ84" i="56"/>
  <c r="CQ82" i="56"/>
  <c r="CQ99" i="56"/>
  <c r="CQ63" i="56"/>
  <c r="CQ27" i="56"/>
  <c r="CQ44" i="56"/>
  <c r="CQ52" i="56"/>
  <c r="CV90" i="56"/>
  <c r="CQ88" i="56"/>
  <c r="CV88" i="56"/>
  <c r="CU82" i="56"/>
  <c r="CV82" i="56" s="1"/>
  <c r="CV42" i="56"/>
  <c r="R121" i="56"/>
  <c r="CV152" i="56" s="1"/>
  <c r="CV80" i="56"/>
  <c r="CL17" i="56"/>
  <c r="CM17" i="56" s="1"/>
  <c r="CU43" i="56"/>
  <c r="CV43" i="56" s="1"/>
  <c r="CQ43" i="56"/>
  <c r="R125" i="56"/>
  <c r="R123" i="56"/>
  <c r="CV160" i="56" s="1"/>
  <c r="CQ29" i="56"/>
  <c r="CU54" i="56"/>
  <c r="CQ54" i="56"/>
  <c r="CV100" i="56"/>
  <c r="CU35" i="56"/>
  <c r="CV35" i="56" s="1"/>
  <c r="CQ35" i="56"/>
  <c r="CV22" i="56"/>
  <c r="CH64" i="56"/>
  <c r="CI64" i="56" s="1"/>
  <c r="CK92" i="56"/>
  <c r="CK94" i="56"/>
  <c r="CV27" i="56"/>
  <c r="CK57" i="56"/>
  <c r="CK28" i="56"/>
  <c r="CK33" i="56"/>
  <c r="R119" i="56"/>
  <c r="CV144" i="56" s="1"/>
  <c r="CK84" i="56"/>
  <c r="CU38" i="56"/>
  <c r="CQ38" i="56"/>
  <c r="CU23" i="56"/>
  <c r="CV23" i="56" s="1"/>
  <c r="CQ23" i="56"/>
  <c r="CH97" i="56"/>
  <c r="CI97" i="56" s="1"/>
  <c r="CI74" i="56"/>
  <c r="CH123" i="56"/>
  <c r="CK100" i="56"/>
  <c r="CK91" i="56"/>
  <c r="CK90" i="56"/>
  <c r="CK67" i="56"/>
  <c r="CK59" i="56"/>
  <c r="CK35" i="56"/>
  <c r="CK51" i="56"/>
  <c r="CK30" i="56"/>
  <c r="CV30" i="56"/>
  <c r="CO62" i="56"/>
  <c r="CN64" i="56"/>
  <c r="CQ40" i="56"/>
  <c r="CU40" i="56"/>
  <c r="CV40" i="56" s="1"/>
  <c r="CK48" i="56"/>
  <c r="CV78" i="56"/>
  <c r="CK25" i="56"/>
  <c r="CK27" i="56"/>
  <c r="CP113" i="56"/>
  <c r="CP17" i="56"/>
  <c r="CK24" i="56"/>
  <c r="CJ96" i="56"/>
  <c r="CG96" i="56"/>
  <c r="CF121" i="56"/>
  <c r="CU95" i="56"/>
  <c r="CV95" i="56" s="1"/>
  <c r="CQ95" i="56"/>
  <c r="CV94" i="56"/>
  <c r="CV86" i="56"/>
  <c r="CV61" i="56"/>
  <c r="CK61" i="56"/>
  <c r="CK85" i="56"/>
  <c r="CV85" i="56"/>
  <c r="CK70" i="56"/>
  <c r="CV70" i="56"/>
  <c r="CQ58" i="56"/>
  <c r="CU58" i="56"/>
  <c r="CK42" i="56"/>
  <c r="CK58" i="56"/>
  <c r="CQ49" i="56"/>
  <c r="CU49" i="56"/>
  <c r="CK55" i="56"/>
  <c r="CV55" i="56"/>
  <c r="CK78" i="56"/>
  <c r="CQ41" i="56"/>
  <c r="CU41" i="56"/>
  <c r="CK93" i="56"/>
  <c r="CV93" i="56"/>
  <c r="CV92" i="56"/>
  <c r="CK101" i="56"/>
  <c r="CK86" i="56"/>
  <c r="CK60" i="56"/>
  <c r="CV60" i="56"/>
  <c r="CK81" i="56"/>
  <c r="CU53" i="56"/>
  <c r="CV53" i="56" s="1"/>
  <c r="CQ53" i="56"/>
  <c r="CI17" i="56"/>
  <c r="CK53" i="56"/>
  <c r="CK38" i="56"/>
  <c r="CQ48" i="56"/>
  <c r="CU48" i="56"/>
  <c r="CV48" i="56" s="1"/>
  <c r="CK47" i="56"/>
  <c r="CV47" i="56"/>
  <c r="CK73" i="56"/>
  <c r="CV21" i="56"/>
  <c r="CK95" i="56"/>
  <c r="CV112" i="56"/>
  <c r="CK63" i="56"/>
  <c r="CK82" i="56"/>
  <c r="CK44" i="56"/>
  <c r="CK36" i="56"/>
  <c r="CK22" i="56"/>
  <c r="CK32" i="56"/>
  <c r="CK56" i="56"/>
  <c r="CK99" i="56"/>
  <c r="CQ72" i="56"/>
  <c r="CU72" i="56"/>
  <c r="CK89" i="56"/>
  <c r="CK77" i="56"/>
  <c r="CU79" i="56"/>
  <c r="CQ79" i="56"/>
  <c r="CK80" i="56"/>
  <c r="CK69" i="56"/>
  <c r="CG62" i="56"/>
  <c r="CF64" i="56"/>
  <c r="CJ62" i="56"/>
  <c r="CK62" i="56" s="1"/>
  <c r="CG17" i="56"/>
  <c r="CQ57" i="56"/>
  <c r="CU57" i="56"/>
  <c r="CV57" i="56" s="1"/>
  <c r="CK40" i="56"/>
  <c r="CK50" i="56"/>
  <c r="CK21" i="56"/>
  <c r="CU51" i="56"/>
  <c r="CQ51" i="56"/>
  <c r="CU59" i="56"/>
  <c r="CQ59" i="56"/>
  <c r="CP96" i="56"/>
  <c r="CX102" i="56"/>
  <c r="R117" i="56"/>
  <c r="CV136" i="56" s="1"/>
  <c r="CF123" i="56"/>
  <c r="CF97" i="56"/>
  <c r="CG74" i="56"/>
  <c r="CJ74" i="56"/>
  <c r="CU81" i="56"/>
  <c r="CQ81" i="56"/>
  <c r="CK79" i="56"/>
  <c r="CK49" i="56"/>
  <c r="CU46" i="56"/>
  <c r="CQ46" i="56"/>
  <c r="CD119" i="56"/>
  <c r="CV148" i="56" s="1"/>
  <c r="CK54" i="56"/>
  <c r="CQ33" i="56"/>
  <c r="CU33" i="56"/>
  <c r="CV33" i="56" s="1"/>
  <c r="CQ56" i="56"/>
  <c r="CU56" i="56"/>
  <c r="CV56" i="56" s="1"/>
  <c r="CK45" i="56"/>
  <c r="CT17" i="56"/>
  <c r="CV37" i="56"/>
  <c r="CM96" i="56"/>
  <c r="CK83" i="56"/>
  <c r="CK87" i="56"/>
  <c r="CK71" i="56"/>
  <c r="CK72" i="56"/>
  <c r="CV76" i="56"/>
  <c r="CP74" i="56"/>
  <c r="CK43" i="56"/>
  <c r="CU87" i="56"/>
  <c r="CQ87" i="56"/>
  <c r="CJ113" i="56"/>
  <c r="CQ32" i="56"/>
  <c r="CU32" i="56"/>
  <c r="CV32" i="56" s="1"/>
  <c r="CK31" i="56"/>
  <c r="CU71" i="56"/>
  <c r="CQ71" i="56"/>
  <c r="CK39" i="56"/>
  <c r="CV39" i="56"/>
  <c r="CK26" i="56"/>
  <c r="CK37" i="56"/>
  <c r="CO17" i="56"/>
  <c r="CN97" i="56"/>
  <c r="CO97" i="56" s="1"/>
  <c r="CN123" i="56"/>
  <c r="CO74" i="56"/>
  <c r="CI96" i="56"/>
  <c r="CH121" i="56"/>
  <c r="CN121" i="56"/>
  <c r="CO96" i="56"/>
  <c r="CL97" i="56"/>
  <c r="CM97" i="56" s="1"/>
  <c r="CM74" i="56"/>
  <c r="CU69" i="56"/>
  <c r="CV69" i="56" s="1"/>
  <c r="CQ69" i="56"/>
  <c r="CK76" i="56"/>
  <c r="CK88" i="56"/>
  <c r="CK41" i="56"/>
  <c r="CM62" i="56"/>
  <c r="CL64" i="56"/>
  <c r="CK46" i="56"/>
  <c r="CV52" i="56"/>
  <c r="CK52" i="56"/>
  <c r="CK29" i="56"/>
  <c r="CV29" i="56"/>
  <c r="CK68" i="56"/>
  <c r="CV68" i="56"/>
  <c r="CK34" i="56"/>
  <c r="CV26" i="56"/>
  <c r="CV28" i="56"/>
  <c r="CV77" i="56" l="1"/>
  <c r="CU17" i="56"/>
  <c r="CV8" i="56"/>
  <c r="CV10" i="56" s="1"/>
  <c r="CV17" i="56" s="1"/>
  <c r="CV31" i="56"/>
  <c r="CH119" i="56"/>
  <c r="CW131" i="54"/>
  <c r="CW129" i="54"/>
  <c r="CW128" i="54"/>
  <c r="CV91" i="56"/>
  <c r="CQ62" i="56"/>
  <c r="CV72" i="56"/>
  <c r="CL123" i="56"/>
  <c r="CL121" i="56"/>
  <c r="CV41" i="56"/>
  <c r="CV87" i="56"/>
  <c r="CU96" i="56"/>
  <c r="CV51" i="56"/>
  <c r="CU74" i="56"/>
  <c r="CU159" i="56" s="1"/>
  <c r="CV79" i="56"/>
  <c r="CV38" i="56"/>
  <c r="CV54" i="56"/>
  <c r="CN125" i="56"/>
  <c r="CV58" i="56"/>
  <c r="CH125" i="56"/>
  <c r="CH102" i="56"/>
  <c r="CI102" i="56" s="1"/>
  <c r="CF125" i="56"/>
  <c r="CQ17" i="56"/>
  <c r="CV71" i="56"/>
  <c r="CP97" i="56"/>
  <c r="CQ97" i="56" s="1"/>
  <c r="CP123" i="56"/>
  <c r="CQ74" i="56"/>
  <c r="CJ123" i="56"/>
  <c r="CK74" i="56"/>
  <c r="CF119" i="56"/>
  <c r="CG64" i="56"/>
  <c r="CF102" i="56"/>
  <c r="CJ64" i="56"/>
  <c r="CT62" i="56"/>
  <c r="CV81" i="56"/>
  <c r="CV59" i="56"/>
  <c r="CU62" i="56"/>
  <c r="CU64" i="56" s="1"/>
  <c r="CN119" i="56"/>
  <c r="CN102" i="56"/>
  <c r="CO64" i="56"/>
  <c r="CT96" i="56"/>
  <c r="CT151" i="56" s="1"/>
  <c r="CG97" i="56"/>
  <c r="CJ97" i="56"/>
  <c r="CK97" i="56" s="1"/>
  <c r="CV67" i="56"/>
  <c r="CT74" i="56"/>
  <c r="CT159" i="56" s="1"/>
  <c r="CL102" i="56"/>
  <c r="CL119" i="56"/>
  <c r="CM64" i="56"/>
  <c r="CK17" i="56"/>
  <c r="CJ121" i="56"/>
  <c r="CK96" i="56"/>
  <c r="CQ96" i="56"/>
  <c r="CP121" i="56"/>
  <c r="CV46" i="56"/>
  <c r="CV49" i="56"/>
  <c r="CT113" i="56"/>
  <c r="CP119" i="56"/>
  <c r="CQ64" i="56"/>
  <c r="CU143" i="56" l="1"/>
  <c r="CV113" i="56"/>
  <c r="CU121" i="56"/>
  <c r="CU151" i="56"/>
  <c r="CL125" i="56"/>
  <c r="CJ125" i="56"/>
  <c r="CP125" i="56"/>
  <c r="CP102" i="56"/>
  <c r="CQ102" i="56" s="1"/>
  <c r="CU97" i="56"/>
  <c r="CU102" i="56" s="1"/>
  <c r="CU103" i="56" s="1"/>
  <c r="CU127" i="56" s="1"/>
  <c r="CU135" i="56" s="1"/>
  <c r="CU123" i="56"/>
  <c r="CV96" i="56"/>
  <c r="CV151" i="56" s="1"/>
  <c r="CH103" i="56"/>
  <c r="CI103" i="56" s="1"/>
  <c r="CV74" i="56"/>
  <c r="CV159" i="56" s="1"/>
  <c r="CM102" i="56"/>
  <c r="CL103" i="56"/>
  <c r="CT64" i="56"/>
  <c r="CT143" i="56" s="1"/>
  <c r="CV62" i="56"/>
  <c r="CV64" i="56" s="1"/>
  <c r="CV143" i="56" s="1"/>
  <c r="CT123" i="56"/>
  <c r="CT97" i="56"/>
  <c r="CO102" i="56"/>
  <c r="CN103" i="56"/>
  <c r="CJ119" i="56"/>
  <c r="CJ102" i="56"/>
  <c r="CK64" i="56"/>
  <c r="CG102" i="56"/>
  <c r="CF103" i="56"/>
  <c r="CU119" i="56"/>
  <c r="CT121" i="56"/>
  <c r="BT112" i="53"/>
  <c r="CP103" i="56" l="1"/>
  <c r="CQ103" i="56" s="1"/>
  <c r="CH115" i="56"/>
  <c r="CH117" i="56" s="1"/>
  <c r="CV97" i="56"/>
  <c r="CV102" i="56" s="1"/>
  <c r="CV103" i="56" s="1"/>
  <c r="CV127" i="56" s="1"/>
  <c r="CV135" i="56" s="1"/>
  <c r="CV121" i="56"/>
  <c r="CV123" i="56"/>
  <c r="CU115" i="56"/>
  <c r="CU117" i="56"/>
  <c r="CV119" i="56"/>
  <c r="CK102" i="56"/>
  <c r="CJ103" i="56"/>
  <c r="CT119" i="56"/>
  <c r="CT102" i="56"/>
  <c r="CT103" i="56" s="1"/>
  <c r="CT127" i="56" s="1"/>
  <c r="CT135" i="56" s="1"/>
  <c r="CM103" i="56"/>
  <c r="CL115" i="56"/>
  <c r="CL117" i="56" s="1"/>
  <c r="CF115" i="56"/>
  <c r="CF117" i="56" s="1"/>
  <c r="CG103" i="56"/>
  <c r="CN115" i="56"/>
  <c r="CN117" i="56" s="1"/>
  <c r="CO103" i="56"/>
  <c r="AW112" i="53"/>
  <c r="AV112" i="53"/>
  <c r="AV140" i="53" s="1"/>
  <c r="CB112" i="53"/>
  <c r="CB140" i="53" s="1"/>
  <c r="BZ112" i="53"/>
  <c r="AN112" i="53"/>
  <c r="CC112" i="53"/>
  <c r="CB178" i="53" l="1"/>
  <c r="CB149" i="53"/>
  <c r="AV178" i="53"/>
  <c r="AV149" i="53"/>
  <c r="CP115" i="56"/>
  <c r="CP117" i="56" s="1"/>
  <c r="CV115" i="56"/>
  <c r="CV117" i="56"/>
  <c r="CJ115" i="56"/>
  <c r="CJ117" i="56" s="1"/>
  <c r="CK103" i="56"/>
  <c r="CT117" i="56"/>
  <c r="CT115" i="56"/>
  <c r="CD112" i="53"/>
  <c r="CU99" i="44"/>
  <c r="CU90" i="44"/>
  <c r="CU87" i="44"/>
  <c r="CU77" i="44"/>
  <c r="CU49" i="44"/>
  <c r="CU31" i="44"/>
  <c r="CU24" i="44"/>
  <c r="CU9" i="44"/>
  <c r="CU108" i="44"/>
  <c r="CU107" i="44"/>
  <c r="CU106" i="44"/>
  <c r="CU94" i="44"/>
  <c r="CU93" i="44"/>
  <c r="CU57" i="44"/>
  <c r="CU53" i="44"/>
  <c r="CU50" i="44"/>
  <c r="CU47" i="44"/>
  <c r="CU46" i="44"/>
  <c r="CU43" i="44"/>
  <c r="CU42" i="44"/>
  <c r="CU41" i="44"/>
  <c r="CU40" i="44"/>
  <c r="CU39" i="44"/>
  <c r="CU37" i="44"/>
  <c r="CU33" i="44"/>
  <c r="CU26" i="44"/>
  <c r="CU15" i="44"/>
  <c r="CU14" i="44"/>
  <c r="CU11" i="44"/>
  <c r="AV150" i="53" l="1"/>
  <c r="AV141" i="53"/>
  <c r="AV145" i="53" s="1"/>
  <c r="CB150" i="53"/>
  <c r="CB141" i="53"/>
  <c r="CB145" i="53" s="1"/>
  <c r="CU85" i="44"/>
  <c r="CU13" i="44"/>
  <c r="CU16" i="44"/>
  <c r="CU36" i="44"/>
  <c r="CU89" i="44"/>
  <c r="CU58" i="44"/>
  <c r="CU63" i="44"/>
  <c r="CU101" i="44"/>
  <c r="CU30" i="44"/>
  <c r="CU55" i="44"/>
  <c r="CU81" i="44"/>
  <c r="CU112" i="44"/>
  <c r="CU23" i="44"/>
  <c r="CU59" i="44"/>
  <c r="CU84" i="44"/>
  <c r="CU95" i="44"/>
  <c r="CU27" i="44"/>
  <c r="CU34" i="44"/>
  <c r="CU52" i="44"/>
  <c r="CU56" i="44"/>
  <c r="CU71" i="44"/>
  <c r="CU88" i="44"/>
  <c r="CU92" i="44"/>
  <c r="CU111" i="44"/>
  <c r="CU21" i="44"/>
  <c r="CU67" i="44"/>
  <c r="CU76" i="44"/>
  <c r="CU82" i="44" l="1"/>
  <c r="CU44" i="44"/>
  <c r="CU78" i="44"/>
  <c r="CU86" i="44"/>
  <c r="CU25" i="44"/>
  <c r="CU54" i="44"/>
  <c r="CU73" i="44"/>
  <c r="CU35" i="44"/>
  <c r="CU51" i="44"/>
  <c r="CU70" i="44"/>
  <c r="CU80" i="44"/>
  <c r="CU45" i="44"/>
  <c r="CU29" i="44"/>
  <c r="CU68" i="44"/>
  <c r="CU48" i="44"/>
  <c r="CU60" i="44"/>
  <c r="CU61" i="44"/>
  <c r="CU32" i="44"/>
  <c r="CU28" i="44"/>
  <c r="CU8" i="44"/>
  <c r="CU10" i="44" s="1"/>
  <c r="CU100" i="44"/>
  <c r="CU72" i="44"/>
  <c r="CU83" i="44"/>
  <c r="CU79" i="44"/>
  <c r="CU22" i="44"/>
  <c r="CU91" i="44"/>
  <c r="CU38" i="44"/>
  <c r="CU69" i="44"/>
  <c r="CU62" i="44" l="1"/>
  <c r="CU64" i="44" s="1"/>
  <c r="CU96" i="44"/>
  <c r="CU74" i="44"/>
  <c r="CU113" i="44"/>
  <c r="CU17" i="44"/>
  <c r="CU141" i="44" l="1"/>
  <c r="CU148" i="44"/>
  <c r="CU155" i="44"/>
  <c r="CU119" i="44"/>
  <c r="CU97" i="44"/>
  <c r="CU102" i="44" s="1"/>
  <c r="CU103" i="44" s="1"/>
  <c r="CU127" i="44" s="1"/>
  <c r="CU134" i="44" s="1"/>
  <c r="CU123" i="44"/>
  <c r="CU121" i="44"/>
  <c r="CU117" i="44" l="1"/>
  <c r="CU126" i="44"/>
  <c r="CU115" i="44"/>
  <c r="CT111" i="44" l="1"/>
  <c r="CV111" i="44" s="1"/>
  <c r="CT108" i="44"/>
  <c r="CV108" i="44" s="1"/>
  <c r="CT107" i="44"/>
  <c r="CV107" i="44" s="1"/>
  <c r="CT100" i="44"/>
  <c r="CV100" i="44" s="1"/>
  <c r="CT92" i="44"/>
  <c r="CV92" i="44" s="1"/>
  <c r="CT91" i="44"/>
  <c r="CV91" i="44" s="1"/>
  <c r="CT89" i="44"/>
  <c r="CV89" i="44" s="1"/>
  <c r="CT88" i="44"/>
  <c r="CV88" i="44" s="1"/>
  <c r="CT87" i="44"/>
  <c r="CV87" i="44" s="1"/>
  <c r="CT86" i="44"/>
  <c r="CV86" i="44" s="1"/>
  <c r="CT84" i="44"/>
  <c r="CV84" i="44" s="1"/>
  <c r="CT82" i="44"/>
  <c r="CV82" i="44" s="1"/>
  <c r="CT80" i="44"/>
  <c r="CV80" i="44" s="1"/>
  <c r="CT71" i="44"/>
  <c r="CV71" i="44" s="1"/>
  <c r="CT70" i="44"/>
  <c r="CV70" i="44" s="1"/>
  <c r="CT67" i="44"/>
  <c r="CT63" i="44"/>
  <c r="CV63" i="44" s="1"/>
  <c r="CT61" i="44"/>
  <c r="CV61" i="44" s="1"/>
  <c r="CT60" i="44"/>
  <c r="CV60" i="44" s="1"/>
  <c r="CT59" i="44"/>
  <c r="CV59" i="44" s="1"/>
  <c r="CT57" i="44"/>
  <c r="CV57" i="44" s="1"/>
  <c r="CT55" i="44"/>
  <c r="CV55" i="44" s="1"/>
  <c r="CT49" i="44"/>
  <c r="CV49" i="44" s="1"/>
  <c r="CT45" i="44"/>
  <c r="CV45" i="44" s="1"/>
  <c r="CT44" i="44"/>
  <c r="CV44" i="44" s="1"/>
  <c r="CT41" i="44"/>
  <c r="CV41" i="44" s="1"/>
  <c r="CT39" i="44"/>
  <c r="CV39" i="44" s="1"/>
  <c r="CT35" i="44"/>
  <c r="CV35" i="44" s="1"/>
  <c r="CT33" i="44"/>
  <c r="CV33" i="44" s="1"/>
  <c r="CT29" i="44"/>
  <c r="CV29" i="44" s="1"/>
  <c r="CT28" i="44"/>
  <c r="CV28" i="44" s="1"/>
  <c r="CT27" i="44"/>
  <c r="CV27" i="44" s="1"/>
  <c r="CT25" i="44"/>
  <c r="CV25" i="44" s="1"/>
  <c r="CT23" i="44"/>
  <c r="CV23" i="44" s="1"/>
  <c r="CT21" i="44"/>
  <c r="CT16" i="44"/>
  <c r="CV16" i="44" s="1"/>
  <c r="CT15" i="44"/>
  <c r="CV15" i="44" s="1"/>
  <c r="CT14" i="44"/>
  <c r="CV14" i="44" s="1"/>
  <c r="CT11" i="44"/>
  <c r="CV11" i="44" s="1"/>
  <c r="CT8" i="44"/>
  <c r="CT10" i="44" l="1"/>
  <c r="CV8" i="44"/>
  <c r="CV10" i="44" s="1"/>
  <c r="CV21" i="44"/>
  <c r="CT52" i="44"/>
  <c r="CV52" i="44" s="1"/>
  <c r="CT32" i="44"/>
  <c r="CV32" i="44" s="1"/>
  <c r="CT47" i="44"/>
  <c r="CV47" i="44" s="1"/>
  <c r="CT76" i="44"/>
  <c r="CT79" i="44"/>
  <c r="CV79" i="44" s="1"/>
  <c r="CT94" i="44"/>
  <c r="CV94" i="44" s="1"/>
  <c r="CT37" i="44"/>
  <c r="CV37" i="44" s="1"/>
  <c r="CT40" i="44"/>
  <c r="CV40" i="44" s="1"/>
  <c r="CT69" i="44"/>
  <c r="CV69" i="44" s="1"/>
  <c r="CT9" i="44"/>
  <c r="CV9" i="44" s="1"/>
  <c r="CT24" i="44"/>
  <c r="CV24" i="44" s="1"/>
  <c r="CT53" i="44"/>
  <c r="CV53" i="44" s="1"/>
  <c r="CT56" i="44"/>
  <c r="CV56" i="44" s="1"/>
  <c r="CT36" i="44"/>
  <c r="CV36" i="44" s="1"/>
  <c r="CT51" i="44"/>
  <c r="CV51" i="44" s="1"/>
  <c r="CT83" i="44"/>
  <c r="CV83" i="44" s="1"/>
  <c r="CT101" i="44"/>
  <c r="CV101" i="44" s="1"/>
  <c r="CT31" i="44"/>
  <c r="CV31" i="44" s="1"/>
  <c r="CT48" i="44"/>
  <c r="CV48" i="44" s="1"/>
  <c r="CT73" i="44"/>
  <c r="CV73" i="44" s="1"/>
  <c r="CT78" i="44"/>
  <c r="CV78" i="44" s="1"/>
  <c r="CT95" i="44"/>
  <c r="CV95" i="44" s="1"/>
  <c r="CT106" i="44"/>
  <c r="CV106" i="44" s="1"/>
  <c r="CV67" i="44"/>
  <c r="CT90" i="44"/>
  <c r="CV90" i="44" s="1"/>
  <c r="CT93" i="44"/>
  <c r="CV93" i="44" s="1"/>
  <c r="CT99" i="44"/>
  <c r="CV99" i="44" s="1"/>
  <c r="CT22" i="44"/>
  <c r="CV22" i="44" s="1"/>
  <c r="CT54" i="44"/>
  <c r="CV54" i="44" s="1"/>
  <c r="CT26" i="44"/>
  <c r="CV26" i="44" s="1"/>
  <c r="CT34" i="44"/>
  <c r="CV34" i="44" s="1"/>
  <c r="CT13" i="44"/>
  <c r="CV13" i="44" s="1"/>
  <c r="CT58" i="44"/>
  <c r="CV58" i="44" s="1"/>
  <c r="CT85" i="44"/>
  <c r="CV85" i="44" s="1"/>
  <c r="CT38" i="44" l="1"/>
  <c r="CV38" i="44" s="1"/>
  <c r="CT42" i="44"/>
  <c r="CV42" i="44" s="1"/>
  <c r="CT112" i="44"/>
  <c r="CV112" i="44" s="1"/>
  <c r="CV113" i="44" s="1"/>
  <c r="CT30" i="44"/>
  <c r="CV30" i="44" s="1"/>
  <c r="CT81" i="44"/>
  <c r="CV81" i="44" s="1"/>
  <c r="CT50" i="44"/>
  <c r="CV50" i="44" s="1"/>
  <c r="CT46" i="44"/>
  <c r="CV46" i="44" s="1"/>
  <c r="CT43" i="44"/>
  <c r="CV43" i="44" s="1"/>
  <c r="CV76" i="44"/>
  <c r="CT72" i="44"/>
  <c r="CV72" i="44" s="1"/>
  <c r="CV17" i="44"/>
  <c r="CT77" i="44"/>
  <c r="CV77" i="44" s="1"/>
  <c r="CT68" i="44"/>
  <c r="CT17" i="44"/>
  <c r="CT113" i="44" l="1"/>
  <c r="CT62" i="44"/>
  <c r="CT96" i="44"/>
  <c r="CT148" i="44" s="1"/>
  <c r="CV68" i="44"/>
  <c r="CV74" i="44" s="1"/>
  <c r="CV155" i="44" s="1"/>
  <c r="CT74" i="44"/>
  <c r="CT155" i="44" s="1"/>
  <c r="CV96" i="44"/>
  <c r="CV148" i="44" s="1"/>
  <c r="CV121" i="44" l="1"/>
  <c r="CT123" i="44"/>
  <c r="CT97" i="44"/>
  <c r="CV97" i="44"/>
  <c r="CV123" i="44"/>
  <c r="CT121" i="44"/>
  <c r="CV62" i="44"/>
  <c r="CV64" i="44" s="1"/>
  <c r="CV141" i="44" s="1"/>
  <c r="CT64" i="44"/>
  <c r="CT141" i="44" s="1"/>
  <c r="CV119" i="44" l="1"/>
  <c r="CV102" i="44"/>
  <c r="CV103" i="44" s="1"/>
  <c r="CV127" i="44" s="1"/>
  <c r="CV134" i="44" s="1"/>
  <c r="CT102" i="44"/>
  <c r="CT103" i="44" s="1"/>
  <c r="CT127" i="44" s="1"/>
  <c r="CT134" i="44" s="1"/>
  <c r="CT119" i="44"/>
  <c r="CT115" i="44" l="1"/>
  <c r="CT117" i="44"/>
  <c r="CT126" i="44"/>
  <c r="CV115" i="44"/>
  <c r="CV117" i="44"/>
  <c r="CV126" i="44"/>
  <c r="BX10" i="53" l="1"/>
  <c r="BZ111" i="53"/>
  <c r="BZ100" i="53"/>
  <c r="BZ94" i="53"/>
  <c r="BZ91" i="53"/>
  <c r="BZ89" i="53"/>
  <c r="BZ86" i="53"/>
  <c r="BZ83" i="53"/>
  <c r="BZ81" i="53"/>
  <c r="BZ78" i="53"/>
  <c r="BZ73" i="53"/>
  <c r="BZ71" i="53"/>
  <c r="BZ68" i="53"/>
  <c r="BZ61" i="53"/>
  <c r="BZ59" i="53"/>
  <c r="BZ56" i="53"/>
  <c r="BZ53" i="53"/>
  <c r="BZ51" i="53"/>
  <c r="BZ48" i="53"/>
  <c r="BZ45" i="53"/>
  <c r="BZ43" i="53"/>
  <c r="BZ40" i="53"/>
  <c r="BZ37" i="53"/>
  <c r="BZ35" i="53"/>
  <c r="BZ32" i="53"/>
  <c r="BZ29" i="53"/>
  <c r="BZ27" i="53"/>
  <c r="BZ24" i="53"/>
  <c r="BZ21" i="53"/>
  <c r="BZ15" i="53"/>
  <c r="BZ11" i="53"/>
  <c r="BV10" i="53"/>
  <c r="BR10" i="53"/>
  <c r="BT111" i="53"/>
  <c r="BT100" i="53"/>
  <c r="BT92" i="53"/>
  <c r="BT89" i="53"/>
  <c r="BT84" i="53"/>
  <c r="BT83" i="53"/>
  <c r="BT81" i="53"/>
  <c r="BT76" i="53"/>
  <c r="BT73" i="53"/>
  <c r="BT71" i="53"/>
  <c r="BT63" i="53"/>
  <c r="BT61" i="53"/>
  <c r="BT59" i="53"/>
  <c r="BT54" i="53"/>
  <c r="BT53" i="53"/>
  <c r="BT51" i="53"/>
  <c r="BT46" i="53"/>
  <c r="BT45" i="53"/>
  <c r="BT43" i="53"/>
  <c r="BT38" i="53"/>
  <c r="BT37" i="53"/>
  <c r="BT35" i="53"/>
  <c r="BT30" i="53"/>
  <c r="BT29" i="53"/>
  <c r="BT27" i="53"/>
  <c r="BT22" i="53"/>
  <c r="BT15" i="53"/>
  <c r="BP10" i="53"/>
  <c r="BJ112" i="53"/>
  <c r="BD112" i="53"/>
  <c r="BH10" i="53"/>
  <c r="BJ111" i="53"/>
  <c r="BJ101" i="53"/>
  <c r="BJ90" i="53"/>
  <c r="BJ83" i="53"/>
  <c r="BJ82" i="53"/>
  <c r="BJ73" i="53"/>
  <c r="BJ72" i="53"/>
  <c r="BJ61" i="53"/>
  <c r="BJ60" i="53"/>
  <c r="BJ53" i="53"/>
  <c r="BJ52" i="53"/>
  <c r="BJ45" i="53"/>
  <c r="BJ44" i="53"/>
  <c r="BJ38" i="53"/>
  <c r="BJ37" i="53"/>
  <c r="BJ36" i="53"/>
  <c r="BJ29" i="53"/>
  <c r="BJ28" i="53"/>
  <c r="BJ21" i="53"/>
  <c r="BJ16" i="53"/>
  <c r="BF10" i="53"/>
  <c r="BD111" i="53"/>
  <c r="BB10" i="53"/>
  <c r="BD100" i="53"/>
  <c r="BD94" i="53"/>
  <c r="BD86" i="53"/>
  <c r="BD78" i="53"/>
  <c r="BD68" i="53"/>
  <c r="BD56" i="53"/>
  <c r="BD48" i="53"/>
  <c r="BD40" i="53"/>
  <c r="BD32" i="53"/>
  <c r="BD24" i="53"/>
  <c r="BD11" i="53"/>
  <c r="AZ10" i="53"/>
  <c r="AT112" i="53"/>
  <c r="AR10" i="53"/>
  <c r="AT111" i="53"/>
  <c r="AT95" i="53"/>
  <c r="AT94" i="53"/>
  <c r="AT93" i="53"/>
  <c r="AT92" i="53"/>
  <c r="AT87" i="53"/>
  <c r="AT86" i="53"/>
  <c r="AT85" i="53"/>
  <c r="AT84" i="53"/>
  <c r="AT78" i="53"/>
  <c r="AT77" i="53"/>
  <c r="AT76" i="53"/>
  <c r="AT69" i="53"/>
  <c r="AT68" i="53"/>
  <c r="AT63" i="53"/>
  <c r="AT57" i="53"/>
  <c r="AT56" i="53"/>
  <c r="AT55" i="53"/>
  <c r="AT54" i="53"/>
  <c r="AT49" i="53"/>
  <c r="AT48" i="53"/>
  <c r="AT47" i="53"/>
  <c r="AT46" i="53"/>
  <c r="AT41" i="53"/>
  <c r="AT40" i="53"/>
  <c r="AT39" i="53"/>
  <c r="AT38" i="53"/>
  <c r="AT33" i="53"/>
  <c r="AT32" i="53"/>
  <c r="AT31" i="53"/>
  <c r="AT30" i="53"/>
  <c r="AT25" i="53"/>
  <c r="AT24" i="53"/>
  <c r="AT23" i="53"/>
  <c r="AT22" i="53"/>
  <c r="AT13" i="53"/>
  <c r="AT11" i="53"/>
  <c r="AP10" i="53"/>
  <c r="AB10" i="53"/>
  <c r="AD111" i="53"/>
  <c r="AD107" i="53"/>
  <c r="AD106" i="53"/>
  <c r="AD101" i="53"/>
  <c r="AD100" i="53"/>
  <c r="AD92" i="53"/>
  <c r="AD91" i="53"/>
  <c r="AD90" i="53"/>
  <c r="AD89" i="53"/>
  <c r="AD84" i="53"/>
  <c r="AD83" i="53"/>
  <c r="AD82" i="53"/>
  <c r="AD81" i="53"/>
  <c r="AD76" i="53"/>
  <c r="AD73" i="53"/>
  <c r="AD72" i="53"/>
  <c r="AD71" i="53"/>
  <c r="AD63" i="53"/>
  <c r="AD61" i="53"/>
  <c r="AD60" i="53"/>
  <c r="AD59" i="53"/>
  <c r="AD54" i="53"/>
  <c r="AD53" i="53"/>
  <c r="AD52" i="53"/>
  <c r="AD51" i="53"/>
  <c r="AD46" i="53"/>
  <c r="AD45" i="53"/>
  <c r="AD44" i="53"/>
  <c r="AD43" i="53"/>
  <c r="AD38" i="53"/>
  <c r="AD37" i="53"/>
  <c r="AD36" i="53"/>
  <c r="AD35" i="53"/>
  <c r="AD30" i="53"/>
  <c r="AD29" i="53"/>
  <c r="AD28" i="53"/>
  <c r="AD27" i="53"/>
  <c r="AD22" i="53"/>
  <c r="AD16" i="53"/>
  <c r="AD15" i="53"/>
  <c r="Z10" i="53"/>
  <c r="V10" i="53"/>
  <c r="AF112" i="53"/>
  <c r="AF140" i="53" s="1"/>
  <c r="X111" i="53"/>
  <c r="X101" i="53"/>
  <c r="X100" i="53"/>
  <c r="X94" i="53"/>
  <c r="X90" i="53"/>
  <c r="X89" i="53"/>
  <c r="X87" i="53"/>
  <c r="X86" i="53"/>
  <c r="X82" i="53"/>
  <c r="X81" i="53"/>
  <c r="X79" i="53"/>
  <c r="X78" i="53"/>
  <c r="X60" i="53"/>
  <c r="X59" i="53"/>
  <c r="X57" i="53"/>
  <c r="X56" i="53"/>
  <c r="X52" i="53"/>
  <c r="X51" i="53"/>
  <c r="X49" i="53"/>
  <c r="X48" i="53"/>
  <c r="X44" i="53"/>
  <c r="X43" i="53"/>
  <c r="X41" i="53"/>
  <c r="X40" i="53"/>
  <c r="X36" i="53"/>
  <c r="X35" i="53"/>
  <c r="X33" i="53"/>
  <c r="X32" i="53"/>
  <c r="X28" i="53"/>
  <c r="X27" i="53"/>
  <c r="X25" i="53"/>
  <c r="X24" i="53"/>
  <c r="X16" i="53"/>
  <c r="X15" i="53"/>
  <c r="X13" i="53"/>
  <c r="X11" i="53"/>
  <c r="T10" i="53"/>
  <c r="AF178" i="53" l="1"/>
  <c r="AF149" i="53"/>
  <c r="BJ87" i="53"/>
  <c r="BJ95" i="53"/>
  <c r="BT13" i="53"/>
  <c r="BT25" i="53"/>
  <c r="BT33" i="53"/>
  <c r="BT41" i="53"/>
  <c r="BT49" i="53"/>
  <c r="BT57" i="53"/>
  <c r="BT69" i="53"/>
  <c r="BT79" i="53"/>
  <c r="BT87" i="53"/>
  <c r="BT95" i="53"/>
  <c r="BD14" i="53"/>
  <c r="BD26" i="53"/>
  <c r="BD34" i="53"/>
  <c r="BD42" i="53"/>
  <c r="BD50" i="53"/>
  <c r="BD58" i="53"/>
  <c r="BD70" i="53"/>
  <c r="BD80" i="53"/>
  <c r="BD88" i="53"/>
  <c r="BD99" i="53"/>
  <c r="X95" i="53"/>
  <c r="X14" i="53"/>
  <c r="X26" i="53"/>
  <c r="X34" i="53"/>
  <c r="X42" i="53"/>
  <c r="X50" i="53"/>
  <c r="X58" i="53"/>
  <c r="X80" i="53"/>
  <c r="X88" i="53"/>
  <c r="X99" i="53"/>
  <c r="BT32" i="53"/>
  <c r="BT40" i="53"/>
  <c r="BT48" i="53"/>
  <c r="BT56" i="53"/>
  <c r="BT68" i="53"/>
  <c r="BT78" i="53"/>
  <c r="BT86" i="53"/>
  <c r="BT94" i="53"/>
  <c r="BZ88" i="53"/>
  <c r="BZ99" i="53"/>
  <c r="BD22" i="53"/>
  <c r="BD30" i="53"/>
  <c r="BD38" i="53"/>
  <c r="BD46" i="53"/>
  <c r="BD54" i="53"/>
  <c r="BD63" i="53"/>
  <c r="BD76" i="53"/>
  <c r="BD84" i="53"/>
  <c r="BD92" i="53"/>
  <c r="BJ13" i="53"/>
  <c r="BJ25" i="53"/>
  <c r="BJ33" i="53"/>
  <c r="BJ41" i="53"/>
  <c r="BJ49" i="53"/>
  <c r="BJ57" i="53"/>
  <c r="BJ69" i="53"/>
  <c r="BJ79" i="53"/>
  <c r="BD13" i="53"/>
  <c r="BD25" i="53"/>
  <c r="BD33" i="53"/>
  <c r="BD41" i="53"/>
  <c r="BD49" i="53"/>
  <c r="BD57" i="53"/>
  <c r="BD69" i="53"/>
  <c r="BD79" i="53"/>
  <c r="BD87" i="53"/>
  <c r="BD95" i="53"/>
  <c r="BJ51" i="53"/>
  <c r="BJ59" i="53"/>
  <c r="BJ71" i="53"/>
  <c r="BJ81" i="53"/>
  <c r="BJ89" i="53"/>
  <c r="BJ100" i="53"/>
  <c r="BD15" i="53"/>
  <c r="BD27" i="53"/>
  <c r="BD35" i="53"/>
  <c r="BD43" i="53"/>
  <c r="BD51" i="53"/>
  <c r="BD59" i="53"/>
  <c r="BD71" i="53"/>
  <c r="BD81" i="53"/>
  <c r="BD89" i="53"/>
  <c r="V17" i="53"/>
  <c r="V74" i="53"/>
  <c r="X21" i="53"/>
  <c r="X29" i="53"/>
  <c r="X37" i="53"/>
  <c r="X45" i="53"/>
  <c r="X53" i="53"/>
  <c r="X61" i="53"/>
  <c r="X83" i="53"/>
  <c r="X91" i="53"/>
  <c r="X106" i="53"/>
  <c r="AD10" i="53"/>
  <c r="AD23" i="53"/>
  <c r="AD31" i="53"/>
  <c r="AD39" i="53"/>
  <c r="AD47" i="53"/>
  <c r="AD55" i="53"/>
  <c r="AD67" i="53"/>
  <c r="AD77" i="53"/>
  <c r="AD85" i="53"/>
  <c r="AD93" i="53"/>
  <c r="AD108" i="53"/>
  <c r="X22" i="53"/>
  <c r="X46" i="53"/>
  <c r="X54" i="53"/>
  <c r="X63" i="53"/>
  <c r="X84" i="53"/>
  <c r="X92" i="53"/>
  <c r="BT14" i="53"/>
  <c r="BT26" i="53"/>
  <c r="BT34" i="53"/>
  <c r="BT42" i="53"/>
  <c r="BT50" i="53"/>
  <c r="BT58" i="53"/>
  <c r="BT70" i="53"/>
  <c r="BT80" i="53"/>
  <c r="BT88" i="53"/>
  <c r="BT99" i="53"/>
  <c r="BZ16" i="53"/>
  <c r="BZ28" i="53"/>
  <c r="BZ36" i="53"/>
  <c r="BZ44" i="53"/>
  <c r="BZ52" i="53"/>
  <c r="BZ60" i="53"/>
  <c r="BZ72" i="53"/>
  <c r="BZ82" i="53"/>
  <c r="BZ90" i="53"/>
  <c r="BZ101" i="53"/>
  <c r="AT14" i="53"/>
  <c r="AT26" i="53"/>
  <c r="AT34" i="53"/>
  <c r="AT42" i="53"/>
  <c r="AT50" i="53"/>
  <c r="AT58" i="53"/>
  <c r="AT70" i="53"/>
  <c r="AT80" i="53"/>
  <c r="AT88" i="53"/>
  <c r="AT99" i="53"/>
  <c r="BT23" i="53"/>
  <c r="BT31" i="53"/>
  <c r="BT39" i="53"/>
  <c r="BT47" i="53"/>
  <c r="BT55" i="53"/>
  <c r="BT67" i="53"/>
  <c r="BT77" i="53"/>
  <c r="BT85" i="53"/>
  <c r="BT93" i="53"/>
  <c r="BZ13" i="53"/>
  <c r="BZ25" i="53"/>
  <c r="BZ33" i="53"/>
  <c r="BZ41" i="53"/>
  <c r="BZ49" i="53"/>
  <c r="BZ57" i="53"/>
  <c r="BZ69" i="53"/>
  <c r="BZ79" i="53"/>
  <c r="BZ87" i="53"/>
  <c r="BZ95" i="53"/>
  <c r="BT8" i="53"/>
  <c r="BT10" i="53" s="1"/>
  <c r="BT113" i="53" s="1"/>
  <c r="BT21" i="53"/>
  <c r="BT91" i="53"/>
  <c r="BD16" i="53"/>
  <c r="BD28" i="53"/>
  <c r="BD36" i="53"/>
  <c r="BD44" i="53"/>
  <c r="BD52" i="53"/>
  <c r="BJ54" i="53"/>
  <c r="BJ76" i="53"/>
  <c r="AT43" i="53"/>
  <c r="AT71" i="53"/>
  <c r="AT51" i="53"/>
  <c r="AT59" i="53"/>
  <c r="AT35" i="53"/>
  <c r="AT100" i="53"/>
  <c r="AT15" i="53"/>
  <c r="AT89" i="53"/>
  <c r="AT27" i="53"/>
  <c r="AT81" i="53"/>
  <c r="X30" i="53"/>
  <c r="X38" i="53"/>
  <c r="X76" i="53"/>
  <c r="X107" i="53"/>
  <c r="BD90" i="53"/>
  <c r="BJ22" i="53"/>
  <c r="BJ84" i="53"/>
  <c r="BT44" i="53"/>
  <c r="BT101" i="53"/>
  <c r="BZ30" i="53"/>
  <c r="BZ92" i="53"/>
  <c r="X10" i="53"/>
  <c r="BJ30" i="53"/>
  <c r="BT36" i="53"/>
  <c r="BT90" i="53"/>
  <c r="BZ22" i="53"/>
  <c r="BZ54" i="53"/>
  <c r="BD29" i="53"/>
  <c r="BD37" i="53"/>
  <c r="BD45" i="53"/>
  <c r="BD53" i="53"/>
  <c r="BD61" i="53"/>
  <c r="BD73" i="53"/>
  <c r="BD83" i="53"/>
  <c r="BD91" i="53"/>
  <c r="BJ23" i="53"/>
  <c r="BJ31" i="53"/>
  <c r="BJ39" i="53"/>
  <c r="BJ47" i="53"/>
  <c r="BJ55" i="53"/>
  <c r="BJ67" i="53"/>
  <c r="BJ77" i="53"/>
  <c r="BJ85" i="53"/>
  <c r="BJ93" i="53"/>
  <c r="BZ23" i="53"/>
  <c r="BZ31" i="53"/>
  <c r="BZ39" i="53"/>
  <c r="BZ47" i="53"/>
  <c r="BZ55" i="53"/>
  <c r="BZ77" i="53"/>
  <c r="BZ85" i="53"/>
  <c r="BZ93" i="53"/>
  <c r="T74" i="53"/>
  <c r="BD82" i="53"/>
  <c r="BJ92" i="53"/>
  <c r="BT28" i="53"/>
  <c r="BT82" i="53"/>
  <c r="AG112" i="53"/>
  <c r="X112" i="53"/>
  <c r="BD23" i="53"/>
  <c r="BD31" i="53"/>
  <c r="BD39" i="53"/>
  <c r="BD47" i="53"/>
  <c r="BD55" i="53"/>
  <c r="BB74" i="53"/>
  <c r="BC74" i="53" s="1"/>
  <c r="BD77" i="53"/>
  <c r="BD85" i="53"/>
  <c r="BD93" i="53"/>
  <c r="BD72" i="53"/>
  <c r="BJ46" i="53"/>
  <c r="BT16" i="53"/>
  <c r="BT60" i="53"/>
  <c r="BZ46" i="53"/>
  <c r="BD101" i="53"/>
  <c r="BJ63" i="53"/>
  <c r="BT52" i="53"/>
  <c r="BZ63" i="53"/>
  <c r="AD11" i="53"/>
  <c r="AD24" i="53"/>
  <c r="AD32" i="53"/>
  <c r="AD40" i="53"/>
  <c r="AD48" i="53"/>
  <c r="AD56" i="53"/>
  <c r="AD68" i="53"/>
  <c r="AD78" i="53"/>
  <c r="AD86" i="53"/>
  <c r="AD94" i="53"/>
  <c r="BT11" i="53"/>
  <c r="BT24" i="53"/>
  <c r="BZ26" i="53"/>
  <c r="BZ34" i="53"/>
  <c r="BZ42" i="53"/>
  <c r="BZ50" i="53"/>
  <c r="BZ58" i="53"/>
  <c r="BZ70" i="53"/>
  <c r="BZ80" i="53"/>
  <c r="BD60" i="53"/>
  <c r="BT72" i="53"/>
  <c r="BZ38" i="53"/>
  <c r="BZ84" i="53"/>
  <c r="X23" i="53"/>
  <c r="X31" i="53"/>
  <c r="X39" i="53"/>
  <c r="X47" i="53"/>
  <c r="X55" i="53"/>
  <c r="X77" i="53"/>
  <c r="X85" i="53"/>
  <c r="X93" i="53"/>
  <c r="X108" i="53"/>
  <c r="AD13" i="53"/>
  <c r="AD25" i="53"/>
  <c r="AD33" i="53"/>
  <c r="AD41" i="53"/>
  <c r="AD49" i="53"/>
  <c r="AD57" i="53"/>
  <c r="AD69" i="53"/>
  <c r="AD79" i="53"/>
  <c r="AD87" i="53"/>
  <c r="AD95" i="53"/>
  <c r="AD112" i="53"/>
  <c r="BZ14" i="53"/>
  <c r="BV96" i="53"/>
  <c r="BV74" i="53"/>
  <c r="BJ11" i="53"/>
  <c r="BJ24" i="53"/>
  <c r="BJ32" i="53"/>
  <c r="BJ40" i="53"/>
  <c r="BJ48" i="53"/>
  <c r="BJ56" i="53"/>
  <c r="BJ68" i="53"/>
  <c r="BJ78" i="53"/>
  <c r="BJ86" i="53"/>
  <c r="BJ94" i="53"/>
  <c r="BJ14" i="53"/>
  <c r="BJ34" i="53"/>
  <c r="BJ58" i="53"/>
  <c r="BJ70" i="53"/>
  <c r="BJ80" i="53"/>
  <c r="BJ88" i="53"/>
  <c r="BJ99" i="53"/>
  <c r="BJ50" i="53"/>
  <c r="BJ15" i="53"/>
  <c r="BJ27" i="53"/>
  <c r="BJ35" i="53"/>
  <c r="BJ43" i="53"/>
  <c r="BJ26" i="53"/>
  <c r="BJ42" i="53"/>
  <c r="BJ91" i="53"/>
  <c r="AT36" i="53"/>
  <c r="AT60" i="53"/>
  <c r="AT82" i="53"/>
  <c r="AT29" i="53"/>
  <c r="AT37" i="53"/>
  <c r="AT45" i="53"/>
  <c r="AT53" i="53"/>
  <c r="AT61" i="53"/>
  <c r="AT73" i="53"/>
  <c r="AT83" i="53"/>
  <c r="AT91" i="53"/>
  <c r="AT28" i="53"/>
  <c r="AT72" i="53"/>
  <c r="AT44" i="53"/>
  <c r="AT101" i="53"/>
  <c r="AP96" i="53"/>
  <c r="AT16" i="53"/>
  <c r="AT52" i="53"/>
  <c r="AT90" i="53"/>
  <c r="AD14" i="53"/>
  <c r="AD26" i="53"/>
  <c r="AD34" i="53"/>
  <c r="AD42" i="53"/>
  <c r="AD50" i="53"/>
  <c r="AD58" i="53"/>
  <c r="AD70" i="53"/>
  <c r="AD80" i="53"/>
  <c r="AD88" i="53"/>
  <c r="AD99" i="53"/>
  <c r="BR62" i="53"/>
  <c r="BR64" i="53" s="1"/>
  <c r="BP62" i="53"/>
  <c r="BP64" i="53" s="1"/>
  <c r="BP96" i="53"/>
  <c r="BR74" i="53"/>
  <c r="BP74" i="53"/>
  <c r="BR96" i="53"/>
  <c r="BD8" i="53"/>
  <c r="BD10" i="53" s="1"/>
  <c r="BB62" i="53"/>
  <c r="BB64" i="53" s="1"/>
  <c r="BD67" i="53"/>
  <c r="AZ62" i="53"/>
  <c r="AZ64" i="53" s="1"/>
  <c r="BB96" i="53"/>
  <c r="AZ96" i="53"/>
  <c r="BD21" i="53"/>
  <c r="AZ74" i="53"/>
  <c r="V62" i="53"/>
  <c r="V64" i="53" s="1"/>
  <c r="V96" i="53"/>
  <c r="X74" i="53"/>
  <c r="T64" i="53"/>
  <c r="X8" i="53"/>
  <c r="T96" i="53"/>
  <c r="T17" i="53"/>
  <c r="BX74" i="53"/>
  <c r="BZ8" i="53"/>
  <c r="BZ10" i="53" s="1"/>
  <c r="BZ113" i="53" s="1"/>
  <c r="BZ76" i="53"/>
  <c r="BX96" i="53"/>
  <c r="BZ67" i="53"/>
  <c r="BX62" i="53"/>
  <c r="BX64" i="53" s="1"/>
  <c r="BV62" i="53"/>
  <c r="BV64" i="53" s="1"/>
  <c r="BF62" i="53"/>
  <c r="BF64" i="53" s="1"/>
  <c r="BJ8" i="53"/>
  <c r="BJ10" i="53" s="1"/>
  <c r="BJ113" i="53" s="1"/>
  <c r="BH62" i="53"/>
  <c r="BH64" i="53" s="1"/>
  <c r="BF96" i="53"/>
  <c r="BH74" i="53"/>
  <c r="BF74" i="53"/>
  <c r="BH96" i="53"/>
  <c r="AR113" i="53"/>
  <c r="AR17" i="53"/>
  <c r="AR74" i="53"/>
  <c r="AP62" i="53"/>
  <c r="AP64" i="53" s="1"/>
  <c r="AT21" i="53"/>
  <c r="AT79" i="53"/>
  <c r="AP74" i="53"/>
  <c r="AR62" i="53"/>
  <c r="AR64" i="53" s="1"/>
  <c r="AR96" i="53"/>
  <c r="AT8" i="53"/>
  <c r="AT10" i="53" s="1"/>
  <c r="AT113" i="53" s="1"/>
  <c r="AT67" i="53"/>
  <c r="Z62" i="53"/>
  <c r="Z64" i="53" s="1"/>
  <c r="AB74" i="53"/>
  <c r="AD8" i="53"/>
  <c r="AB62" i="53"/>
  <c r="AB64" i="53" s="1"/>
  <c r="Z96" i="53"/>
  <c r="Z74" i="53"/>
  <c r="AB96" i="53"/>
  <c r="AD21" i="53"/>
  <c r="BX17" i="53"/>
  <c r="BX113" i="53"/>
  <c r="BV17" i="53"/>
  <c r="BV113" i="53"/>
  <c r="BR17" i="53"/>
  <c r="BR113" i="53"/>
  <c r="BP113" i="53"/>
  <c r="BP17" i="53"/>
  <c r="BH113" i="53"/>
  <c r="BH17" i="53"/>
  <c r="BF17" i="53"/>
  <c r="BF113" i="53"/>
  <c r="BB113" i="53"/>
  <c r="BB17" i="53"/>
  <c r="AZ17" i="53"/>
  <c r="AZ113" i="53"/>
  <c r="AP113" i="53"/>
  <c r="AP17" i="53"/>
  <c r="AB113" i="53"/>
  <c r="AB17" i="53"/>
  <c r="Z17" i="53"/>
  <c r="Z113" i="53"/>
  <c r="AF141" i="53" l="1"/>
  <c r="AF145" i="53" s="1"/>
  <c r="AF150" i="53"/>
  <c r="BA74" i="53"/>
  <c r="V97" i="53"/>
  <c r="V102" i="53" s="1"/>
  <c r="V103" i="53" s="1"/>
  <c r="AR121" i="53"/>
  <c r="X17" i="53"/>
  <c r="X123" i="53" s="1"/>
  <c r="CT155" i="53" s="1"/>
  <c r="BB119" i="53"/>
  <c r="AZ97" i="53"/>
  <c r="BA97" i="53" s="1"/>
  <c r="BA96" i="53"/>
  <c r="BB97" i="53"/>
  <c r="BC97" i="53" s="1"/>
  <c r="BC96" i="53"/>
  <c r="BD17" i="53"/>
  <c r="BT74" i="53"/>
  <c r="BT17" i="53"/>
  <c r="AR119" i="53"/>
  <c r="AR123" i="53"/>
  <c r="X113" i="53"/>
  <c r="Y68" i="53"/>
  <c r="Y71" i="53"/>
  <c r="Y73" i="53"/>
  <c r="Y67" i="53"/>
  <c r="Y69" i="53"/>
  <c r="Y70" i="53"/>
  <c r="Y72" i="53"/>
  <c r="AD113" i="53"/>
  <c r="AD17" i="53"/>
  <c r="X62" i="53"/>
  <c r="X64" i="53" s="1"/>
  <c r="BP97" i="53"/>
  <c r="BP102" i="53" s="1"/>
  <c r="BP103" i="53" s="1"/>
  <c r="BP123" i="53"/>
  <c r="BJ96" i="53"/>
  <c r="BD113" i="53"/>
  <c r="AP97" i="53"/>
  <c r="AP102" i="53" s="1"/>
  <c r="AP103" i="53" s="1"/>
  <c r="X96" i="53"/>
  <c r="BV97" i="53"/>
  <c r="BV102" i="53" s="1"/>
  <c r="BV103" i="53" s="1"/>
  <c r="BT62" i="53"/>
  <c r="BT64" i="53" s="1"/>
  <c r="BD74" i="53"/>
  <c r="BH119" i="53"/>
  <c r="BH123" i="53"/>
  <c r="AZ119" i="53"/>
  <c r="BJ17" i="53"/>
  <c r="AT96" i="53"/>
  <c r="AT17" i="53"/>
  <c r="AB123" i="53"/>
  <c r="BZ62" i="53"/>
  <c r="BZ64" i="53" s="1"/>
  <c r="BT96" i="53"/>
  <c r="BD96" i="53"/>
  <c r="BH97" i="53"/>
  <c r="BH102" i="53" s="1"/>
  <c r="BH103" i="53" s="1"/>
  <c r="AP119" i="53"/>
  <c r="AT74" i="53"/>
  <c r="AB97" i="53"/>
  <c r="AD74" i="53"/>
  <c r="AD96" i="53"/>
  <c r="T97" i="53"/>
  <c r="T102" i="53" s="1"/>
  <c r="T103" i="53" s="1"/>
  <c r="AB119" i="53"/>
  <c r="BP119" i="53"/>
  <c r="BJ62" i="53"/>
  <c r="BJ64" i="53" s="1"/>
  <c r="BJ74" i="53"/>
  <c r="BR97" i="53"/>
  <c r="BR102" i="53" s="1"/>
  <c r="BR103" i="53" s="1"/>
  <c r="AD62" i="53"/>
  <c r="AD64" i="53" s="1"/>
  <c r="Z119" i="53"/>
  <c r="BF97" i="53"/>
  <c r="BF102" i="53" s="1"/>
  <c r="BF103" i="53" s="1"/>
  <c r="BZ74" i="53"/>
  <c r="BD62" i="53"/>
  <c r="BD64" i="53" s="1"/>
  <c r="AB121" i="53"/>
  <c r="BV123" i="53"/>
  <c r="BZ96" i="53"/>
  <c r="BV119" i="53"/>
  <c r="BZ17" i="53"/>
  <c r="BX97" i="53"/>
  <c r="BX102" i="53" s="1"/>
  <c r="BX103" i="53" s="1"/>
  <c r="AT62" i="53"/>
  <c r="AT64" i="53" s="1"/>
  <c r="Z97" i="53"/>
  <c r="Z102" i="53" s="1"/>
  <c r="Z121" i="53"/>
  <c r="BR121" i="53"/>
  <c r="BP121" i="53"/>
  <c r="AZ121" i="53"/>
  <c r="BX119" i="53"/>
  <c r="BV121" i="53"/>
  <c r="BX123" i="53"/>
  <c r="BF121" i="53"/>
  <c r="AR97" i="53"/>
  <c r="AR102" i="53" s="1"/>
  <c r="AR103" i="53" s="1"/>
  <c r="AR117" i="53" s="1"/>
  <c r="BX121" i="53"/>
  <c r="BR119" i="53"/>
  <c r="BR123" i="53"/>
  <c r="BH121" i="53"/>
  <c r="BF119" i="53"/>
  <c r="BF123" i="53"/>
  <c r="BB123" i="53"/>
  <c r="BB121" i="53"/>
  <c r="AZ123" i="53"/>
  <c r="AP121" i="53"/>
  <c r="AP123" i="53"/>
  <c r="Z123" i="53"/>
  <c r="AB102" i="53" l="1"/>
  <c r="AB103" i="53" s="1"/>
  <c r="X119" i="53"/>
  <c r="CT141" i="53" s="1"/>
  <c r="BB102" i="53"/>
  <c r="BB103" i="53" s="1"/>
  <c r="BC103" i="53" s="1"/>
  <c r="BD119" i="53"/>
  <c r="CT143" i="53" s="1"/>
  <c r="X121" i="53"/>
  <c r="CT148" i="53" s="1"/>
  <c r="AZ102" i="53"/>
  <c r="AZ103" i="53" s="1"/>
  <c r="Z103" i="53"/>
  <c r="BT123" i="53"/>
  <c r="CT158" i="53" s="1"/>
  <c r="BT119" i="53"/>
  <c r="CT144" i="53" s="1"/>
  <c r="BD123" i="53"/>
  <c r="CT157" i="53" s="1"/>
  <c r="AD119" i="53"/>
  <c r="CU141" i="53" s="1"/>
  <c r="AD121" i="53"/>
  <c r="CU148" i="53" s="1"/>
  <c r="AD123" i="53"/>
  <c r="CU155" i="53" s="1"/>
  <c r="BT97" i="53"/>
  <c r="BT102" i="53" s="1"/>
  <c r="BT103" i="53" s="1"/>
  <c r="BT115" i="53" s="1"/>
  <c r="CT130" i="53" s="1"/>
  <c r="BJ97" i="53"/>
  <c r="BJ102" i="53" s="1"/>
  <c r="BJ103" i="53" s="1"/>
  <c r="BJ117" i="53" s="1"/>
  <c r="CU136" i="53" s="1"/>
  <c r="BD97" i="53"/>
  <c r="BD102" i="53" s="1"/>
  <c r="BD103" i="53" s="1"/>
  <c r="BD117" i="53" s="1"/>
  <c r="CT136" i="53" s="1"/>
  <c r="X97" i="53"/>
  <c r="BJ121" i="53"/>
  <c r="CU150" i="53" s="1"/>
  <c r="BT121" i="53"/>
  <c r="CT151" i="53" s="1"/>
  <c r="BD121" i="53"/>
  <c r="CT150" i="53" s="1"/>
  <c r="AT97" i="53"/>
  <c r="AT102" i="53" s="1"/>
  <c r="AT103" i="53" s="1"/>
  <c r="AT117" i="53" s="1"/>
  <c r="CU135" i="53" s="1"/>
  <c r="AT121" i="53"/>
  <c r="CU149" i="53" s="1"/>
  <c r="AT123" i="53"/>
  <c r="CU156" i="53" s="1"/>
  <c r="AD97" i="53"/>
  <c r="BZ123" i="53"/>
  <c r="CU158" i="53" s="1"/>
  <c r="AT119" i="53"/>
  <c r="CU142" i="53" s="1"/>
  <c r="BJ123" i="53"/>
  <c r="CU157" i="53" s="1"/>
  <c r="BZ97" i="53"/>
  <c r="BZ102" i="53" s="1"/>
  <c r="BZ103" i="53" s="1"/>
  <c r="BJ119" i="53"/>
  <c r="CU143" i="53" s="1"/>
  <c r="BZ121" i="53"/>
  <c r="CU151" i="53" s="1"/>
  <c r="BZ119" i="53"/>
  <c r="CU144" i="53" s="1"/>
  <c r="AR115" i="53"/>
  <c r="BX117" i="53"/>
  <c r="BX115" i="53"/>
  <c r="BV117" i="53"/>
  <c r="BV115" i="53"/>
  <c r="BR117" i="53"/>
  <c r="BR115" i="53"/>
  <c r="BP117" i="53"/>
  <c r="BP115" i="53"/>
  <c r="BH117" i="53"/>
  <c r="BH115" i="53"/>
  <c r="BF117" i="53"/>
  <c r="BF115" i="53"/>
  <c r="AP117" i="53"/>
  <c r="AP115" i="53"/>
  <c r="AB115" i="53" l="1"/>
  <c r="AB117" i="53"/>
  <c r="BA103" i="53"/>
  <c r="X102" i="53"/>
  <c r="X103" i="53" s="1"/>
  <c r="AD102" i="53"/>
  <c r="AD103" i="53" s="1"/>
  <c r="AD115" i="53" s="1"/>
  <c r="CU127" i="53" s="1"/>
  <c r="BC102" i="53"/>
  <c r="BA102" i="53"/>
  <c r="Z117" i="53"/>
  <c r="Z115" i="53"/>
  <c r="BB115" i="53"/>
  <c r="BB117" i="53"/>
  <c r="AZ115" i="53"/>
  <c r="AZ117" i="53"/>
  <c r="BT117" i="53"/>
  <c r="CT137" i="53" s="1"/>
  <c r="AT115" i="53"/>
  <c r="CU128" i="53" s="1"/>
  <c r="BZ117" i="53"/>
  <c r="CU137" i="53" s="1"/>
  <c r="BZ115" i="53"/>
  <c r="CU130" i="53" s="1"/>
  <c r="CV130" i="53" s="1"/>
  <c r="BD115" i="53"/>
  <c r="CT129" i="53" s="1"/>
  <c r="BJ115" i="53"/>
  <c r="CU129" i="53" s="1"/>
  <c r="CV129" i="53" l="1"/>
  <c r="X117" i="53"/>
  <c r="CT134" i="53" s="1"/>
  <c r="X115" i="53"/>
  <c r="CT127" i="53" s="1"/>
  <c r="CV127" i="53" s="1"/>
  <c r="AD117" i="53"/>
  <c r="CU134" i="53" s="1"/>
  <c r="D10" i="53"/>
  <c r="CU9" i="52"/>
  <c r="CX103" i="52"/>
  <c r="CO33" i="52"/>
  <c r="CN10" i="52"/>
  <c r="CL10" i="52"/>
  <c r="CG95" i="52"/>
  <c r="CG91" i="52"/>
  <c r="CG87" i="52"/>
  <c r="CG83" i="52"/>
  <c r="CG79" i="52"/>
  <c r="CI61" i="52"/>
  <c r="CI53" i="52"/>
  <c r="CI49" i="52"/>
  <c r="CI45" i="52"/>
  <c r="CI41" i="52"/>
  <c r="CI37" i="52"/>
  <c r="CI33" i="52"/>
  <c r="CI25" i="52"/>
  <c r="CC112" i="52"/>
  <c r="CB112" i="52"/>
  <c r="CC111" i="52"/>
  <c r="CB111" i="52"/>
  <c r="CC108" i="52"/>
  <c r="CB108" i="52"/>
  <c r="CC107" i="52"/>
  <c r="CB107" i="52"/>
  <c r="CC106" i="52"/>
  <c r="CB106" i="52"/>
  <c r="CC103" i="52"/>
  <c r="CB103" i="52"/>
  <c r="CC102" i="52"/>
  <c r="CB102" i="52"/>
  <c r="CC101" i="52"/>
  <c r="CB101" i="52"/>
  <c r="CC100" i="52"/>
  <c r="CB100" i="52"/>
  <c r="CC99" i="52"/>
  <c r="CB99" i="52"/>
  <c r="CC97" i="52"/>
  <c r="CB97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4" i="52"/>
  <c r="CB74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4" i="52"/>
  <c r="CB64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17" i="52"/>
  <c r="CB17" i="52"/>
  <c r="CB119" i="52" s="1"/>
  <c r="CC16" i="52"/>
  <c r="CB16" i="52"/>
  <c r="CC15" i="52"/>
  <c r="CB15" i="52"/>
  <c r="CC14" i="52"/>
  <c r="CB14" i="52"/>
  <c r="CC13" i="52"/>
  <c r="CB13" i="52"/>
  <c r="CC11" i="52"/>
  <c r="CB11" i="52"/>
  <c r="CC10" i="52"/>
  <c r="CB10" i="52"/>
  <c r="CC9" i="52"/>
  <c r="CB9" i="52"/>
  <c r="CC8" i="52"/>
  <c r="CB8" i="52"/>
  <c r="BM112" i="52"/>
  <c r="BL112" i="52"/>
  <c r="BM111" i="52"/>
  <c r="BL111" i="52"/>
  <c r="BM108" i="52"/>
  <c r="BL108" i="52"/>
  <c r="BM107" i="52"/>
  <c r="BL107" i="52"/>
  <c r="BM106" i="52"/>
  <c r="BL106" i="52"/>
  <c r="BM103" i="52"/>
  <c r="BL103" i="52"/>
  <c r="BM102" i="52"/>
  <c r="BL102" i="52"/>
  <c r="BM101" i="52"/>
  <c r="BL101" i="52"/>
  <c r="BM100" i="52"/>
  <c r="BL100" i="52"/>
  <c r="BM99" i="52"/>
  <c r="BL99" i="52"/>
  <c r="BM97" i="52"/>
  <c r="BL97" i="52"/>
  <c r="BM96" i="52"/>
  <c r="BL96" i="52"/>
  <c r="BM95" i="52"/>
  <c r="BL95" i="52"/>
  <c r="BM94" i="52"/>
  <c r="BL94" i="52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4" i="52"/>
  <c r="BL74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4" i="52"/>
  <c r="BL64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17" i="52"/>
  <c r="BL17" i="52"/>
  <c r="BL119" i="52" s="1"/>
  <c r="BM16" i="52"/>
  <c r="BL16" i="52"/>
  <c r="BM15" i="52"/>
  <c r="BL15" i="52"/>
  <c r="BM14" i="52"/>
  <c r="BL14" i="52"/>
  <c r="BM13" i="52"/>
  <c r="BL13" i="52"/>
  <c r="BM11" i="52"/>
  <c r="BL11" i="52"/>
  <c r="BM10" i="52"/>
  <c r="BL10" i="52"/>
  <c r="BM9" i="52"/>
  <c r="BL9" i="52"/>
  <c r="BM8" i="52"/>
  <c r="BL8" i="52"/>
  <c r="AW112" i="52"/>
  <c r="AV112" i="52"/>
  <c r="AW111" i="52"/>
  <c r="AV111" i="52"/>
  <c r="AW108" i="52"/>
  <c r="AV108" i="52"/>
  <c r="AW107" i="52"/>
  <c r="AV107" i="52"/>
  <c r="AW106" i="52"/>
  <c r="AV106" i="52"/>
  <c r="AW103" i="52"/>
  <c r="AV103" i="52"/>
  <c r="AW102" i="52"/>
  <c r="AV102" i="52"/>
  <c r="AW101" i="52"/>
  <c r="AV101" i="52"/>
  <c r="AW100" i="52"/>
  <c r="AV100" i="52"/>
  <c r="AW99" i="52"/>
  <c r="AV99" i="52"/>
  <c r="AW97" i="52"/>
  <c r="AV97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4" i="52"/>
  <c r="AV74" i="52"/>
  <c r="AW73" i="52"/>
  <c r="AV73" i="52"/>
  <c r="AW72" i="52"/>
  <c r="AV72" i="52"/>
  <c r="AW71" i="52"/>
  <c r="AV71" i="52"/>
  <c r="AW70" i="52"/>
  <c r="AV70" i="52"/>
  <c r="AW69" i="52"/>
  <c r="AV69" i="52"/>
  <c r="AW68" i="52"/>
  <c r="AV68" i="52"/>
  <c r="AW67" i="52"/>
  <c r="AV67" i="52"/>
  <c r="AW64" i="52"/>
  <c r="AV64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17" i="52"/>
  <c r="AV17" i="52"/>
  <c r="AW16" i="52"/>
  <c r="AV16" i="52"/>
  <c r="AW15" i="52"/>
  <c r="AV15" i="52"/>
  <c r="AW14" i="52"/>
  <c r="AV14" i="52"/>
  <c r="AW13" i="52"/>
  <c r="AV13" i="52"/>
  <c r="AW11" i="52"/>
  <c r="AV11" i="52"/>
  <c r="AW10" i="52"/>
  <c r="AV10" i="52"/>
  <c r="AW9" i="52"/>
  <c r="AV9" i="52"/>
  <c r="AW8" i="52"/>
  <c r="AV8" i="52"/>
  <c r="AG112" i="52"/>
  <c r="AF112" i="52"/>
  <c r="AG111" i="52"/>
  <c r="AF111" i="52"/>
  <c r="AG108" i="52"/>
  <c r="AF108" i="52"/>
  <c r="AG107" i="52"/>
  <c r="AF107" i="52"/>
  <c r="AG106" i="52"/>
  <c r="AF106" i="52"/>
  <c r="AG103" i="52"/>
  <c r="AF103" i="52"/>
  <c r="AG102" i="52"/>
  <c r="AF102" i="52"/>
  <c r="AG101" i="52"/>
  <c r="AF101" i="52"/>
  <c r="AG100" i="52"/>
  <c r="AF100" i="52"/>
  <c r="AG99" i="52"/>
  <c r="AF99" i="52"/>
  <c r="AG97" i="52"/>
  <c r="AF97" i="52"/>
  <c r="AG96" i="52"/>
  <c r="AF96" i="52"/>
  <c r="AG95" i="52"/>
  <c r="AF95" i="52"/>
  <c r="AG94" i="52"/>
  <c r="AF94" i="52"/>
  <c r="AG93" i="52"/>
  <c r="AF93" i="52"/>
  <c r="AG92" i="52"/>
  <c r="AF92" i="52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4" i="52"/>
  <c r="AF74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F64" i="52"/>
  <c r="AH64" i="52" s="1"/>
  <c r="AF63" i="52"/>
  <c r="AG62" i="52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G23" i="52"/>
  <c r="AF23" i="52"/>
  <c r="AG22" i="52"/>
  <c r="AF22" i="52"/>
  <c r="AG21" i="52"/>
  <c r="AF21" i="52"/>
  <c r="AG17" i="52"/>
  <c r="AF17" i="52"/>
  <c r="AG16" i="52"/>
  <c r="AF16" i="52"/>
  <c r="AG15" i="52"/>
  <c r="AF15" i="52"/>
  <c r="AG14" i="52"/>
  <c r="AF14" i="52"/>
  <c r="AG13" i="52"/>
  <c r="AF13" i="52"/>
  <c r="AG11" i="52"/>
  <c r="AF11" i="52"/>
  <c r="AG10" i="52"/>
  <c r="AF10" i="52"/>
  <c r="AG9" i="52"/>
  <c r="AF9" i="52"/>
  <c r="AG8" i="52"/>
  <c r="AF8" i="52"/>
  <c r="Q112" i="52"/>
  <c r="P112" i="52"/>
  <c r="Q111" i="52"/>
  <c r="P111" i="52"/>
  <c r="Q108" i="52"/>
  <c r="P108" i="52"/>
  <c r="Q107" i="52"/>
  <c r="P107" i="52"/>
  <c r="Q106" i="52"/>
  <c r="P106" i="52"/>
  <c r="Q103" i="52"/>
  <c r="P103" i="52"/>
  <c r="Q102" i="52"/>
  <c r="P102" i="52"/>
  <c r="Q101" i="52"/>
  <c r="P101" i="52"/>
  <c r="Q100" i="52"/>
  <c r="P100" i="52"/>
  <c r="Q99" i="52"/>
  <c r="P99" i="52"/>
  <c r="Q97" i="52"/>
  <c r="P97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4" i="52"/>
  <c r="P74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4" i="52"/>
  <c r="P64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17" i="52"/>
  <c r="P17" i="52"/>
  <c r="Q16" i="52"/>
  <c r="P16" i="52"/>
  <c r="Q15" i="52"/>
  <c r="P15" i="52"/>
  <c r="Q14" i="52"/>
  <c r="P14" i="52"/>
  <c r="Q13" i="52"/>
  <c r="P13" i="52"/>
  <c r="Q11" i="52"/>
  <c r="P11" i="52"/>
  <c r="Q10" i="52"/>
  <c r="P10" i="52"/>
  <c r="Q9" i="52"/>
  <c r="P9" i="52"/>
  <c r="Q8" i="52"/>
  <c r="P8" i="52"/>
  <c r="AF113" i="52" l="1"/>
  <c r="CI22" i="52"/>
  <c r="CM83" i="52"/>
  <c r="CM79" i="52"/>
  <c r="CM95" i="52"/>
  <c r="CM61" i="52"/>
  <c r="CM91" i="52"/>
  <c r="AG115" i="52"/>
  <c r="AH14" i="52"/>
  <c r="AH25" i="52"/>
  <c r="AH85" i="52"/>
  <c r="AH93" i="52"/>
  <c r="BN95" i="52"/>
  <c r="BN100" i="52"/>
  <c r="BN106" i="52"/>
  <c r="BN112" i="52"/>
  <c r="AW113" i="52"/>
  <c r="CH113" i="52"/>
  <c r="CI23" i="52"/>
  <c r="AX9" i="52"/>
  <c r="AX14" i="52"/>
  <c r="AX37" i="52"/>
  <c r="AX71" i="52"/>
  <c r="AX76" i="52"/>
  <c r="AX107" i="52"/>
  <c r="CI27" i="52"/>
  <c r="CI31" i="52"/>
  <c r="CI35" i="52"/>
  <c r="CI39" i="52"/>
  <c r="CI43" i="52"/>
  <c r="CI26" i="52"/>
  <c r="CI30" i="52"/>
  <c r="CI34" i="52"/>
  <c r="CI38" i="52"/>
  <c r="CI42" i="52"/>
  <c r="AH92" i="52"/>
  <c r="AH101" i="52"/>
  <c r="AX56" i="52"/>
  <c r="AX83" i="52"/>
  <c r="AX91" i="52"/>
  <c r="CD58" i="52"/>
  <c r="CD62" i="52"/>
  <c r="CD72" i="52"/>
  <c r="CM87" i="52"/>
  <c r="AH102" i="52"/>
  <c r="CD81" i="52"/>
  <c r="AH68" i="52"/>
  <c r="AX21" i="52"/>
  <c r="AX29" i="52"/>
  <c r="AX41" i="52"/>
  <c r="AX49" i="52"/>
  <c r="AX53" i="52"/>
  <c r="AX80" i="52"/>
  <c r="AX88" i="52"/>
  <c r="CD11" i="52"/>
  <c r="CD23" i="52"/>
  <c r="CD55" i="52"/>
  <c r="CD63" i="52"/>
  <c r="CD69" i="52"/>
  <c r="CD73" i="52"/>
  <c r="CD82" i="52"/>
  <c r="CD90" i="52"/>
  <c r="CD94" i="52"/>
  <c r="AH33" i="52"/>
  <c r="AH57" i="52"/>
  <c r="AH67" i="52"/>
  <c r="AH76" i="52"/>
  <c r="AX13" i="52"/>
  <c r="AX48" i="52"/>
  <c r="CD85" i="52"/>
  <c r="BN8" i="52"/>
  <c r="CI72" i="52"/>
  <c r="AV115" i="52"/>
  <c r="CD89" i="52"/>
  <c r="CD97" i="52"/>
  <c r="CJ61" i="52"/>
  <c r="CT61" i="52" s="1"/>
  <c r="CJ73" i="52"/>
  <c r="CT73" i="52" s="1"/>
  <c r="CI46" i="52"/>
  <c r="CI50" i="52"/>
  <c r="CI54" i="52"/>
  <c r="CI58" i="52"/>
  <c r="CI47" i="52"/>
  <c r="CI51" i="52"/>
  <c r="CI55" i="52"/>
  <c r="CI67" i="52"/>
  <c r="CI71" i="52"/>
  <c r="BN27" i="52"/>
  <c r="BN94" i="52"/>
  <c r="AG113" i="52"/>
  <c r="R8" i="52"/>
  <c r="R17" i="52"/>
  <c r="R24" i="52"/>
  <c r="R28" i="52"/>
  <c r="R40" i="52"/>
  <c r="R79" i="52"/>
  <c r="R83" i="52"/>
  <c r="R87" i="52"/>
  <c r="R91" i="52"/>
  <c r="R112" i="52"/>
  <c r="AH35" i="52"/>
  <c r="AH51" i="52"/>
  <c r="AH69" i="52"/>
  <c r="AH73" i="52"/>
  <c r="AH78" i="52"/>
  <c r="AH111" i="52"/>
  <c r="BN9" i="52"/>
  <c r="BN21" i="52"/>
  <c r="BN25" i="52"/>
  <c r="BN41" i="52"/>
  <c r="BN49" i="52"/>
  <c r="BN61" i="52"/>
  <c r="BN108" i="52"/>
  <c r="CD9" i="52"/>
  <c r="CD21" i="52"/>
  <c r="CD25" i="52"/>
  <c r="CD29" i="52"/>
  <c r="CD37" i="52"/>
  <c r="CD41" i="52"/>
  <c r="CD53" i="52"/>
  <c r="CD57" i="52"/>
  <c r="CD61" i="52"/>
  <c r="CD71" i="52"/>
  <c r="CD80" i="52"/>
  <c r="CD84" i="52"/>
  <c r="CD88" i="52"/>
  <c r="CD101" i="52"/>
  <c r="BN60" i="52"/>
  <c r="AX28" i="52"/>
  <c r="BN43" i="52"/>
  <c r="BN47" i="52"/>
  <c r="BN63" i="52"/>
  <c r="BN73" i="52"/>
  <c r="BN82" i="52"/>
  <c r="CJ13" i="52"/>
  <c r="CT13" i="52" s="1"/>
  <c r="BN24" i="52"/>
  <c r="BN28" i="52"/>
  <c r="BN32" i="52"/>
  <c r="BN36" i="52"/>
  <c r="R63" i="52"/>
  <c r="R73" i="52"/>
  <c r="R90" i="52"/>
  <c r="R99" i="52"/>
  <c r="R111" i="52"/>
  <c r="BN64" i="52"/>
  <c r="AH94" i="52"/>
  <c r="AX85" i="52"/>
  <c r="AX102" i="52"/>
  <c r="CD52" i="52"/>
  <c r="CD60" i="52"/>
  <c r="CD64" i="52"/>
  <c r="R29" i="52"/>
  <c r="R33" i="52"/>
  <c r="R37" i="52"/>
  <c r="R41" i="52"/>
  <c r="R45" i="52"/>
  <c r="R49" i="52"/>
  <c r="R57" i="52"/>
  <c r="R61" i="52"/>
  <c r="R67" i="52"/>
  <c r="R71" i="52"/>
  <c r="R76" i="52"/>
  <c r="R80" i="52"/>
  <c r="R84" i="52"/>
  <c r="R92" i="52"/>
  <c r="R96" i="52"/>
  <c r="R121" i="52" s="1"/>
  <c r="R101" i="52"/>
  <c r="R107" i="52"/>
  <c r="AH24" i="52"/>
  <c r="AH28" i="52"/>
  <c r="AH36" i="52"/>
  <c r="AH40" i="52"/>
  <c r="AH52" i="52"/>
  <c r="AH56" i="52"/>
  <c r="AH60" i="52"/>
  <c r="AH87" i="52"/>
  <c r="AH91" i="52"/>
  <c r="AH95" i="52"/>
  <c r="AH106" i="52"/>
  <c r="AH112" i="52"/>
  <c r="BN42" i="52"/>
  <c r="BN46" i="52"/>
  <c r="BN58" i="52"/>
  <c r="BN68" i="52"/>
  <c r="BN77" i="52"/>
  <c r="BN81" i="52"/>
  <c r="CD103" i="52"/>
  <c r="BN87" i="52"/>
  <c r="AH86" i="52"/>
  <c r="AH59" i="52"/>
  <c r="R44" i="52"/>
  <c r="Q115" i="52"/>
  <c r="R10" i="52"/>
  <c r="R15" i="52"/>
  <c r="R22" i="52"/>
  <c r="R30" i="52"/>
  <c r="R34" i="52"/>
  <c r="R38" i="52"/>
  <c r="R46" i="52"/>
  <c r="R58" i="52"/>
  <c r="R62" i="52"/>
  <c r="R68" i="52"/>
  <c r="R72" i="52"/>
  <c r="R77" i="52"/>
  <c r="R93" i="52"/>
  <c r="R97" i="52"/>
  <c r="R102" i="52"/>
  <c r="R108" i="52"/>
  <c r="CI94" i="52"/>
  <c r="CI101" i="52"/>
  <c r="CI80" i="52"/>
  <c r="CI84" i="52"/>
  <c r="CI88" i="52"/>
  <c r="CI92" i="52"/>
  <c r="CI77" i="52"/>
  <c r="CI81" i="52"/>
  <c r="CI85" i="52"/>
  <c r="CI89" i="52"/>
  <c r="CI93" i="52"/>
  <c r="CD31" i="52"/>
  <c r="CD46" i="52"/>
  <c r="CD8" i="52"/>
  <c r="CD22" i="52"/>
  <c r="CD26" i="52"/>
  <c r="CD30" i="52"/>
  <c r="CD38" i="52"/>
  <c r="CD45" i="52"/>
  <c r="CD107" i="52"/>
  <c r="BN10" i="52"/>
  <c r="BN30" i="52"/>
  <c r="BN34" i="52"/>
  <c r="BN88" i="52"/>
  <c r="BN91" i="52"/>
  <c r="BN59" i="52"/>
  <c r="BN69" i="52"/>
  <c r="BM113" i="52"/>
  <c r="BN40" i="52"/>
  <c r="BN48" i="52"/>
  <c r="BN52" i="52"/>
  <c r="BN56" i="52"/>
  <c r="BN74" i="52"/>
  <c r="BN79" i="52"/>
  <c r="BN83" i="52"/>
  <c r="AX15" i="52"/>
  <c r="AX26" i="52"/>
  <c r="AX34" i="52"/>
  <c r="AX38" i="52"/>
  <c r="AX42" i="52"/>
  <c r="AX62" i="52"/>
  <c r="AX68" i="52"/>
  <c r="AX72" i="52"/>
  <c r="AX77" i="52"/>
  <c r="AX108" i="52"/>
  <c r="AX16" i="52"/>
  <c r="AX23" i="52"/>
  <c r="AX31" i="52"/>
  <c r="AX43" i="52"/>
  <c r="AX51" i="52"/>
  <c r="AX78" i="52"/>
  <c r="AX86" i="52"/>
  <c r="AX90" i="52"/>
  <c r="AX99" i="52"/>
  <c r="AX87" i="52"/>
  <c r="AX95" i="52"/>
  <c r="AH27" i="52"/>
  <c r="AH43" i="52"/>
  <c r="AH90" i="52"/>
  <c r="AF115" i="52"/>
  <c r="AH15" i="52"/>
  <c r="AH26" i="52"/>
  <c r="AH34" i="52"/>
  <c r="AH42" i="52"/>
  <c r="AH50" i="52"/>
  <c r="AH58" i="52"/>
  <c r="AH81" i="52"/>
  <c r="R106" i="52"/>
  <c r="R35" i="52"/>
  <c r="R51" i="52"/>
  <c r="CJ77" i="52"/>
  <c r="CT77" i="52" s="1"/>
  <c r="CJ81" i="52"/>
  <c r="CT81" i="52" s="1"/>
  <c r="R95" i="52"/>
  <c r="CJ84" i="52"/>
  <c r="CT84" i="52" s="1"/>
  <c r="CJ88" i="52"/>
  <c r="CT88" i="52" s="1"/>
  <c r="CJ92" i="52"/>
  <c r="CT92" i="52" s="1"/>
  <c r="CJ99" i="52"/>
  <c r="CT99" i="52" s="1"/>
  <c r="CD14" i="52"/>
  <c r="CD33" i="52"/>
  <c r="CD49" i="52"/>
  <c r="CC123" i="52"/>
  <c r="CD91" i="52"/>
  <c r="CD100" i="52"/>
  <c r="CJ56" i="52"/>
  <c r="CT56" i="52" s="1"/>
  <c r="CC113" i="52"/>
  <c r="CD42" i="52"/>
  <c r="CD50" i="52"/>
  <c r="CD67" i="52"/>
  <c r="CD76" i="52"/>
  <c r="CD92" i="52"/>
  <c r="CC121" i="52"/>
  <c r="CG70" i="52"/>
  <c r="CD43" i="52"/>
  <c r="CD28" i="52"/>
  <c r="CD32" i="52"/>
  <c r="CD40" i="52"/>
  <c r="CJ100" i="52"/>
  <c r="CT100" i="52" s="1"/>
  <c r="CJ108" i="52"/>
  <c r="CT108" i="52" s="1"/>
  <c r="CJ68" i="52"/>
  <c r="CT68" i="52" s="1"/>
  <c r="BN67" i="52"/>
  <c r="BN71" i="52"/>
  <c r="BN76" i="52"/>
  <c r="BN80" i="52"/>
  <c r="CJ49" i="52"/>
  <c r="CT49" i="52" s="1"/>
  <c r="BN11" i="52"/>
  <c r="BN16" i="52"/>
  <c r="BN23" i="52"/>
  <c r="BN31" i="52"/>
  <c r="BN13" i="52"/>
  <c r="BN51" i="52"/>
  <c r="BN85" i="52"/>
  <c r="BN78" i="52"/>
  <c r="BN89" i="52"/>
  <c r="CJ47" i="52"/>
  <c r="CT47" i="52" s="1"/>
  <c r="BN37" i="52"/>
  <c r="BN44" i="52"/>
  <c r="BN86" i="52"/>
  <c r="CJ93" i="52"/>
  <c r="CT93" i="52" s="1"/>
  <c r="BN57" i="52"/>
  <c r="BN70" i="52"/>
  <c r="BM115" i="52"/>
  <c r="BM123" i="52"/>
  <c r="BN90" i="52"/>
  <c r="AX45" i="52"/>
  <c r="AX60" i="52"/>
  <c r="AW119" i="52"/>
  <c r="CG76" i="52"/>
  <c r="CG80" i="52"/>
  <c r="CJ106" i="52"/>
  <c r="CT106" i="52" s="1"/>
  <c r="CO63" i="52"/>
  <c r="AX30" i="52"/>
  <c r="AX61" i="52"/>
  <c r="CG24" i="52"/>
  <c r="CG28" i="52"/>
  <c r="CG32" i="52"/>
  <c r="CG36" i="52"/>
  <c r="CG40" i="52"/>
  <c r="CG44" i="52"/>
  <c r="CG48" i="52"/>
  <c r="CG52" i="52"/>
  <c r="CG56" i="52"/>
  <c r="CF74" i="52"/>
  <c r="CG74" i="52" s="1"/>
  <c r="CG92" i="52"/>
  <c r="AX84" i="52"/>
  <c r="CH17" i="52"/>
  <c r="CI17" i="52" s="1"/>
  <c r="CJ48" i="52"/>
  <c r="CT48" i="52" s="1"/>
  <c r="CG60" i="52"/>
  <c r="CG71" i="52"/>
  <c r="AX52" i="52"/>
  <c r="AX50" i="52"/>
  <c r="AX58" i="52"/>
  <c r="AV121" i="52"/>
  <c r="CG21" i="52"/>
  <c r="CG25" i="52"/>
  <c r="CG29" i="52"/>
  <c r="CG33" i="52"/>
  <c r="CG37" i="52"/>
  <c r="CG41" i="52"/>
  <c r="CG45" i="52"/>
  <c r="CG53" i="52"/>
  <c r="CG57" i="52"/>
  <c r="CG100" i="52"/>
  <c r="CJ79" i="52"/>
  <c r="CT79" i="52" s="1"/>
  <c r="CJ29" i="52"/>
  <c r="CT29" i="52" s="1"/>
  <c r="CJ82" i="52"/>
  <c r="CT82" i="52" s="1"/>
  <c r="CJ86" i="52"/>
  <c r="CT86" i="52" s="1"/>
  <c r="AW115" i="52"/>
  <c r="AX24" i="52"/>
  <c r="AX55" i="52"/>
  <c r="AX63" i="52"/>
  <c r="AX93" i="52"/>
  <c r="AX97" i="52"/>
  <c r="CJ9" i="52"/>
  <c r="CT9" i="52" s="1"/>
  <c r="CV9" i="52" s="1"/>
  <c r="CJ34" i="52"/>
  <c r="CT34" i="52" s="1"/>
  <c r="CJ42" i="52"/>
  <c r="CT42" i="52" s="1"/>
  <c r="CJ50" i="52"/>
  <c r="CT50" i="52" s="1"/>
  <c r="CJ54" i="52"/>
  <c r="CT54" i="52" s="1"/>
  <c r="CJ58" i="52"/>
  <c r="CT58" i="52" s="1"/>
  <c r="CG101" i="52"/>
  <c r="CJ111" i="52"/>
  <c r="CT111" i="52" s="1"/>
  <c r="AH32" i="52"/>
  <c r="AH55" i="52"/>
  <c r="AH63" i="52"/>
  <c r="CJ32" i="52"/>
  <c r="CT32" i="52" s="1"/>
  <c r="CJ43" i="52"/>
  <c r="CT43" i="52" s="1"/>
  <c r="CG49" i="52"/>
  <c r="CJ76" i="52"/>
  <c r="CT76" i="52" s="1"/>
  <c r="AH44" i="52"/>
  <c r="AH48" i="52"/>
  <c r="AH82" i="52"/>
  <c r="CI29" i="52"/>
  <c r="CJ36" i="52"/>
  <c r="CT36" i="52" s="1"/>
  <c r="CG88" i="52"/>
  <c r="AH99" i="52"/>
  <c r="CG67" i="52"/>
  <c r="CI68" i="52"/>
  <c r="AH41" i="52"/>
  <c r="AH49" i="52"/>
  <c r="AH70" i="52"/>
  <c r="AH79" i="52"/>
  <c r="AH83" i="52"/>
  <c r="CJ27" i="52"/>
  <c r="CT27" i="52" s="1"/>
  <c r="CJ53" i="52"/>
  <c r="CT53" i="52" s="1"/>
  <c r="CJ60" i="52"/>
  <c r="CT60" i="52" s="1"/>
  <c r="AG123" i="52"/>
  <c r="AH100" i="52"/>
  <c r="CJ37" i="52"/>
  <c r="CT37" i="52" s="1"/>
  <c r="CH74" i="52"/>
  <c r="CI74" i="52" s="1"/>
  <c r="AH11" i="52"/>
  <c r="AH84" i="52"/>
  <c r="CJ16" i="52"/>
  <c r="CT16" i="52" s="1"/>
  <c r="CJ38" i="52"/>
  <c r="CT38" i="52" s="1"/>
  <c r="CJ67" i="52"/>
  <c r="CT67" i="52" s="1"/>
  <c r="AH16" i="52"/>
  <c r="AH23" i="52"/>
  <c r="AH31" i="52"/>
  <c r="CJ28" i="52"/>
  <c r="CT28" i="52" s="1"/>
  <c r="AH13" i="52"/>
  <c r="AH39" i="52"/>
  <c r="AH47" i="52"/>
  <c r="AH77" i="52"/>
  <c r="CJ45" i="52"/>
  <c r="CT45" i="52" s="1"/>
  <c r="CJ59" i="52"/>
  <c r="CT59" i="52" s="1"/>
  <c r="CJ71" i="52"/>
  <c r="CT71" i="52" s="1"/>
  <c r="CJ83" i="52"/>
  <c r="CT83" i="52" s="1"/>
  <c r="CP73" i="52"/>
  <c r="CU73" i="52" s="1"/>
  <c r="CP106" i="52"/>
  <c r="CU106" i="52" s="1"/>
  <c r="R39" i="52"/>
  <c r="CJ21" i="52"/>
  <c r="CJ55" i="52"/>
  <c r="CI57" i="52"/>
  <c r="CI63" i="52"/>
  <c r="CF96" i="52"/>
  <c r="CG96" i="52" s="1"/>
  <c r="CJ78" i="52"/>
  <c r="CI90" i="52"/>
  <c r="CJ95" i="52"/>
  <c r="R48" i="52"/>
  <c r="R59" i="52"/>
  <c r="R69" i="52"/>
  <c r="R86" i="52"/>
  <c r="CJ15" i="52"/>
  <c r="CT15" i="52" s="1"/>
  <c r="CJ22" i="52"/>
  <c r="CJ31" i="52"/>
  <c r="CJ33" i="52"/>
  <c r="CJ57" i="52"/>
  <c r="CJ69" i="52"/>
  <c r="CI78" i="52"/>
  <c r="CJ80" i="52"/>
  <c r="R21" i="52"/>
  <c r="R25" i="52"/>
  <c r="R36" i="52"/>
  <c r="R52" i="52"/>
  <c r="R56" i="52"/>
  <c r="R94" i="52"/>
  <c r="R103" i="52"/>
  <c r="P117" i="52"/>
  <c r="CI69" i="52"/>
  <c r="CH96" i="52"/>
  <c r="CI96" i="52" s="1"/>
  <c r="CI99" i="52"/>
  <c r="CJ101" i="52"/>
  <c r="P123" i="52"/>
  <c r="CJ11" i="52"/>
  <c r="CT11" i="52" s="1"/>
  <c r="CJ23" i="52"/>
  <c r="CJ25" i="52"/>
  <c r="CJ40" i="52"/>
  <c r="CJ46" i="52"/>
  <c r="CJ51" i="52"/>
  <c r="CG61" i="52"/>
  <c r="CJ72" i="52"/>
  <c r="CI76" i="52"/>
  <c r="CG84" i="52"/>
  <c r="CI86" i="52"/>
  <c r="CJ91" i="52"/>
  <c r="CJ112" i="52"/>
  <c r="CT112" i="52" s="1"/>
  <c r="R26" i="52"/>
  <c r="R53" i="52"/>
  <c r="R60" i="52"/>
  <c r="R70" i="52"/>
  <c r="Q123" i="52"/>
  <c r="R100" i="52"/>
  <c r="CJ26" i="52"/>
  <c r="CJ35" i="52"/>
  <c r="CJ89" i="52"/>
  <c r="CT89" i="52" s="1"/>
  <c r="CJ94" i="52"/>
  <c r="CT94" i="52" s="1"/>
  <c r="R88" i="52"/>
  <c r="R16" i="52"/>
  <c r="R54" i="52"/>
  <c r="CJ8" i="52"/>
  <c r="CT8" i="52" s="1"/>
  <c r="CT10" i="52" s="1"/>
  <c r="CH62" i="52"/>
  <c r="CI62" i="52" s="1"/>
  <c r="CJ44" i="52"/>
  <c r="CI59" i="52"/>
  <c r="CI82" i="52"/>
  <c r="CJ87" i="52"/>
  <c r="CJ107" i="52"/>
  <c r="CT107" i="52" s="1"/>
  <c r="R89" i="52"/>
  <c r="Q121" i="52"/>
  <c r="CJ14" i="52"/>
  <c r="CT14" i="52" s="1"/>
  <c r="CI21" i="52"/>
  <c r="CJ24" i="52"/>
  <c r="CJ30" i="52"/>
  <c r="CJ39" i="52"/>
  <c r="CJ41" i="52"/>
  <c r="CJ52" i="52"/>
  <c r="CJ63" i="52"/>
  <c r="CI73" i="52"/>
  <c r="CJ85" i="52"/>
  <c r="CJ90" i="52"/>
  <c r="R11" i="52"/>
  <c r="CF17" i="52"/>
  <c r="CP14" i="52"/>
  <c r="CU14" i="52" s="1"/>
  <c r="CM38" i="52"/>
  <c r="CM58" i="52"/>
  <c r="CL113" i="52"/>
  <c r="CN113" i="52"/>
  <c r="CO23" i="52"/>
  <c r="CO27" i="52"/>
  <c r="CO31" i="52"/>
  <c r="CO35" i="52"/>
  <c r="CO39" i="52"/>
  <c r="CO43" i="52"/>
  <c r="CO47" i="52"/>
  <c r="CO55" i="52"/>
  <c r="CM24" i="52"/>
  <c r="CM28" i="52"/>
  <c r="CM32" i="52"/>
  <c r="CM36" i="52"/>
  <c r="CM40" i="52"/>
  <c r="CM44" i="52"/>
  <c r="CM48" i="52"/>
  <c r="CM60" i="52"/>
  <c r="CD15" i="52"/>
  <c r="CD39" i="52"/>
  <c r="CD77" i="52"/>
  <c r="CD87" i="52"/>
  <c r="CD99" i="52"/>
  <c r="CD108" i="52"/>
  <c r="CM52" i="52"/>
  <c r="CM56" i="52"/>
  <c r="CP100" i="52"/>
  <c r="CU100" i="52" s="1"/>
  <c r="CD16" i="52"/>
  <c r="CD36" i="52"/>
  <c r="CD47" i="52"/>
  <c r="CD54" i="52"/>
  <c r="CD70" i="52"/>
  <c r="CD78" i="52"/>
  <c r="CD95" i="52"/>
  <c r="CC117" i="52"/>
  <c r="CD111" i="52"/>
  <c r="CM21" i="52"/>
  <c r="CP25" i="52"/>
  <c r="CU25" i="52" s="1"/>
  <c r="CM33" i="52"/>
  <c r="CM41" i="52"/>
  <c r="CM45" i="52"/>
  <c r="CM53" i="52"/>
  <c r="CP60" i="52"/>
  <c r="CU60" i="52" s="1"/>
  <c r="CO78" i="52"/>
  <c r="CO82" i="52"/>
  <c r="CO86" i="52"/>
  <c r="CB121" i="52"/>
  <c r="CD44" i="52"/>
  <c r="CD106" i="52"/>
  <c r="CD13" i="52"/>
  <c r="CD51" i="52"/>
  <c r="CC119" i="52"/>
  <c r="CD27" i="52"/>
  <c r="CD34" i="52"/>
  <c r="CD48" i="52"/>
  <c r="CD59" i="52"/>
  <c r="CD68" i="52"/>
  <c r="CD79" i="52"/>
  <c r="CD86" i="52"/>
  <c r="CD93" i="52"/>
  <c r="CD96" i="52"/>
  <c r="CD112" i="52"/>
  <c r="CO22" i="52"/>
  <c r="CO26" i="52"/>
  <c r="CO30" i="52"/>
  <c r="CO34" i="52"/>
  <c r="CO38" i="52"/>
  <c r="CO42" i="52"/>
  <c r="CO46" i="52"/>
  <c r="CO50" i="52"/>
  <c r="CM70" i="52"/>
  <c r="CM92" i="52"/>
  <c r="CP107" i="52"/>
  <c r="CU107" i="52" s="1"/>
  <c r="CD10" i="52"/>
  <c r="CD24" i="52"/>
  <c r="CD35" i="52"/>
  <c r="CD56" i="52"/>
  <c r="CD83" i="52"/>
  <c r="CD102" i="52"/>
  <c r="CM100" i="52"/>
  <c r="BL117" i="52"/>
  <c r="BL123" i="52"/>
  <c r="BN14" i="52"/>
  <c r="BN17" i="52"/>
  <c r="BN38" i="52"/>
  <c r="BN45" i="52"/>
  <c r="BN55" i="52"/>
  <c r="BN62" i="52"/>
  <c r="BN92" i="52"/>
  <c r="BM117" i="52"/>
  <c r="BN15" i="52"/>
  <c r="BN35" i="52"/>
  <c r="BN93" i="52"/>
  <c r="BN96" i="52"/>
  <c r="BN111" i="52"/>
  <c r="CP13" i="52"/>
  <c r="CU13" i="52" s="1"/>
  <c r="CP52" i="52"/>
  <c r="CU52" i="52" s="1"/>
  <c r="BN99" i="52"/>
  <c r="BN103" i="52"/>
  <c r="BN22" i="52"/>
  <c r="BN39" i="52"/>
  <c r="BN50" i="52"/>
  <c r="BN53" i="52"/>
  <c r="BN72" i="52"/>
  <c r="BM121" i="52"/>
  <c r="BN101" i="52"/>
  <c r="BN26" i="52"/>
  <c r="BN29" i="52"/>
  <c r="BN97" i="52"/>
  <c r="CP53" i="52"/>
  <c r="CU53" i="52" s="1"/>
  <c r="BL115" i="52"/>
  <c r="BN33" i="52"/>
  <c r="BN54" i="52"/>
  <c r="BM119" i="52"/>
  <c r="BN84" i="52"/>
  <c r="BN102" i="52"/>
  <c r="BN107" i="52"/>
  <c r="CP54" i="52"/>
  <c r="CU54" i="52" s="1"/>
  <c r="AW123" i="52"/>
  <c r="AX27" i="52"/>
  <c r="AX59" i="52"/>
  <c r="AX94" i="52"/>
  <c r="CP34" i="52"/>
  <c r="CU34" i="52" s="1"/>
  <c r="CP111" i="52"/>
  <c r="CU111" i="52" s="1"/>
  <c r="AX35" i="52"/>
  <c r="AX69" i="52"/>
  <c r="AV117" i="52"/>
  <c r="AX10" i="52"/>
  <c r="AX25" i="52"/>
  <c r="AX32" i="52"/>
  <c r="AX39" i="52"/>
  <c r="AX46" i="52"/>
  <c r="AX57" i="52"/>
  <c r="AV119" i="52"/>
  <c r="AX73" i="52"/>
  <c r="AX81" i="52"/>
  <c r="AX92" i="52"/>
  <c r="AX100" i="52"/>
  <c r="AW117" i="52"/>
  <c r="AX111" i="52"/>
  <c r="CP11" i="52"/>
  <c r="CU11" i="52" s="1"/>
  <c r="CP99" i="52"/>
  <c r="CU99" i="52" s="1"/>
  <c r="CO58" i="52"/>
  <c r="AX11" i="52"/>
  <c r="AX22" i="52"/>
  <c r="AX33" i="52"/>
  <c r="AX36" i="52"/>
  <c r="AX40" i="52"/>
  <c r="AX47" i="52"/>
  <c r="AX54" i="52"/>
  <c r="AX67" i="52"/>
  <c r="AX70" i="52"/>
  <c r="AV123" i="52"/>
  <c r="AX82" i="52"/>
  <c r="AX89" i="52"/>
  <c r="AW121" i="52"/>
  <c r="AX101" i="52"/>
  <c r="AX106" i="52"/>
  <c r="AX112" i="52"/>
  <c r="CP59" i="52"/>
  <c r="CU59" i="52" s="1"/>
  <c r="CP71" i="52"/>
  <c r="CU71" i="52" s="1"/>
  <c r="CP77" i="52"/>
  <c r="CU77" i="52" s="1"/>
  <c r="CP85" i="52"/>
  <c r="CU85" i="52" s="1"/>
  <c r="CP89" i="52"/>
  <c r="CU89" i="52" s="1"/>
  <c r="CP93" i="52"/>
  <c r="CU93" i="52" s="1"/>
  <c r="AX96" i="52"/>
  <c r="AX8" i="52"/>
  <c r="AX44" i="52"/>
  <c r="AX79" i="52"/>
  <c r="AV113" i="52"/>
  <c r="CP49" i="52"/>
  <c r="CU49" i="52" s="1"/>
  <c r="CP90" i="52"/>
  <c r="CU90" i="52" s="1"/>
  <c r="CP101" i="52"/>
  <c r="CU101" i="52" s="1"/>
  <c r="CP21" i="52"/>
  <c r="CU21" i="52" s="1"/>
  <c r="CM25" i="52"/>
  <c r="CP29" i="52"/>
  <c r="CU29" i="52" s="1"/>
  <c r="CP51" i="52"/>
  <c r="CU51" i="52" s="1"/>
  <c r="CO90" i="52"/>
  <c r="CO94" i="52"/>
  <c r="AH9" i="52"/>
  <c r="AH38" i="52"/>
  <c r="AH72" i="52"/>
  <c r="AH80" i="52"/>
  <c r="AH108" i="52"/>
  <c r="AG117" i="52"/>
  <c r="CP22" i="52"/>
  <c r="CU22" i="52" s="1"/>
  <c r="CO51" i="52"/>
  <c r="CP55" i="52"/>
  <c r="CU55" i="52" s="1"/>
  <c r="CO69" i="52"/>
  <c r="CO73" i="52"/>
  <c r="CP87" i="52"/>
  <c r="CU87" i="52" s="1"/>
  <c r="AH45" i="52"/>
  <c r="AF117" i="52"/>
  <c r="AH21" i="52"/>
  <c r="AH46" i="52"/>
  <c r="AH53" i="52"/>
  <c r="AG119" i="52"/>
  <c r="AH88" i="52"/>
  <c r="AH103" i="52"/>
  <c r="CP15" i="52"/>
  <c r="CU15" i="52" s="1"/>
  <c r="CP26" i="52"/>
  <c r="CU26" i="52" s="1"/>
  <c r="CP30" i="52"/>
  <c r="CU30" i="52" s="1"/>
  <c r="CP37" i="52"/>
  <c r="CU37" i="52" s="1"/>
  <c r="CP63" i="52"/>
  <c r="CU63" i="52" s="1"/>
  <c r="CP80" i="52"/>
  <c r="CU80" i="52" s="1"/>
  <c r="CP84" i="52"/>
  <c r="CU84" i="52" s="1"/>
  <c r="CP88" i="52"/>
  <c r="CU88" i="52" s="1"/>
  <c r="AF123" i="52"/>
  <c r="AH22" i="52"/>
  <c r="AH29" i="52"/>
  <c r="AH54" i="52"/>
  <c r="AH61" i="52"/>
  <c r="AH89" i="52"/>
  <c r="AH96" i="52"/>
  <c r="CP16" i="52"/>
  <c r="CU16" i="52" s="1"/>
  <c r="CO59" i="52"/>
  <c r="CP92" i="52"/>
  <c r="CU92" i="52" s="1"/>
  <c r="CO99" i="52"/>
  <c r="AF121" i="52"/>
  <c r="CP42" i="52"/>
  <c r="CU42" i="52" s="1"/>
  <c r="CP45" i="52"/>
  <c r="CU45" i="52" s="1"/>
  <c r="CO67" i="52"/>
  <c r="CM89" i="52"/>
  <c r="AH30" i="52"/>
  <c r="AH37" i="52"/>
  <c r="AH62" i="52"/>
  <c r="AH71" i="52"/>
  <c r="AH97" i="52"/>
  <c r="AH107" i="52"/>
  <c r="CP46" i="52"/>
  <c r="CU46" i="52" s="1"/>
  <c r="CP57" i="52"/>
  <c r="CU57" i="52" s="1"/>
  <c r="CP68" i="52"/>
  <c r="CU68" i="52" s="1"/>
  <c r="CP78" i="52"/>
  <c r="CU78" i="52" s="1"/>
  <c r="CP86" i="52"/>
  <c r="CU86" i="52" s="1"/>
  <c r="CP108" i="52"/>
  <c r="CU108" i="52" s="1"/>
  <c r="CM26" i="52"/>
  <c r="CO61" i="52"/>
  <c r="CM77" i="52"/>
  <c r="CM80" i="52"/>
  <c r="CM85" i="52"/>
  <c r="Q113" i="52"/>
  <c r="P115" i="52"/>
  <c r="CP8" i="52"/>
  <c r="CM29" i="52"/>
  <c r="CO41" i="52"/>
  <c r="CM46" i="52"/>
  <c r="CP56" i="52"/>
  <c r="CP61" i="52"/>
  <c r="CO80" i="52"/>
  <c r="CM88" i="52"/>
  <c r="CP95" i="52"/>
  <c r="CM101" i="52"/>
  <c r="CP33" i="52"/>
  <c r="R55" i="52"/>
  <c r="CO29" i="52"/>
  <c r="CM34" i="52"/>
  <c r="CP41" i="52"/>
  <c r="CM49" i="52"/>
  <c r="CM68" i="52"/>
  <c r="CM71" i="52"/>
  <c r="CP83" i="52"/>
  <c r="CM93" i="52"/>
  <c r="R27" i="52"/>
  <c r="CM22" i="52"/>
  <c r="CM37" i="52"/>
  <c r="CO49" i="52"/>
  <c r="CM54" i="52"/>
  <c r="CM57" i="52"/>
  <c r="CO71" i="52"/>
  <c r="CL96" i="52"/>
  <c r="CM96" i="52" s="1"/>
  <c r="CP81" i="52"/>
  <c r="CU81" i="52" s="1"/>
  <c r="R13" i="52"/>
  <c r="R23" i="52"/>
  <c r="R42" i="52"/>
  <c r="CO37" i="52"/>
  <c r="CM42" i="52"/>
  <c r="CO57" i="52"/>
  <c r="CP69" i="52"/>
  <c r="CM76" i="52"/>
  <c r="CM81" i="52"/>
  <c r="CM84" i="52"/>
  <c r="CP91" i="52"/>
  <c r="CP94" i="52"/>
  <c r="CP70" i="52"/>
  <c r="R31" i="52"/>
  <c r="P119" i="52"/>
  <c r="R81" i="52"/>
  <c r="Q117" i="52"/>
  <c r="CO25" i="52"/>
  <c r="CM30" i="52"/>
  <c r="CP50" i="52"/>
  <c r="CL74" i="52"/>
  <c r="CM74" i="52" s="1"/>
  <c r="CP72" i="52"/>
  <c r="CN96" i="52"/>
  <c r="CO96" i="52" s="1"/>
  <c r="R47" i="52"/>
  <c r="R82" i="52"/>
  <c r="CO53" i="52"/>
  <c r="CP67" i="52"/>
  <c r="CU67" i="52" s="1"/>
  <c r="R9" i="52"/>
  <c r="R14" i="52"/>
  <c r="R32" i="52"/>
  <c r="R43" i="52"/>
  <c r="R50" i="52"/>
  <c r="Q119" i="52"/>
  <c r="R78" i="52"/>
  <c r="R85" i="52"/>
  <c r="CP38" i="52"/>
  <c r="CO45" i="52"/>
  <c r="CM50" i="52"/>
  <c r="CP58" i="52"/>
  <c r="CU58" i="52" s="1"/>
  <c r="CM67" i="52"/>
  <c r="CM72" i="52"/>
  <c r="CP76" i="52"/>
  <c r="CU76" i="52" s="1"/>
  <c r="CP79" i="52"/>
  <c r="CP82" i="52"/>
  <c r="CP112" i="52"/>
  <c r="CU112" i="52" s="1"/>
  <c r="AH8" i="52"/>
  <c r="CP44" i="52"/>
  <c r="CO44" i="52"/>
  <c r="CP24" i="52"/>
  <c r="CO24" i="52"/>
  <c r="CP31" i="52"/>
  <c r="CM31" i="52"/>
  <c r="CP40" i="52"/>
  <c r="CO40" i="52"/>
  <c r="CP47" i="52"/>
  <c r="CM47" i="52"/>
  <c r="CP36" i="52"/>
  <c r="CO36" i="52"/>
  <c r="CN17" i="52"/>
  <c r="CL62" i="52"/>
  <c r="CP23" i="52"/>
  <c r="CM23" i="52"/>
  <c r="CP32" i="52"/>
  <c r="CO32" i="52"/>
  <c r="CP39" i="52"/>
  <c r="CM39" i="52"/>
  <c r="CL17" i="52"/>
  <c r="CP48" i="52"/>
  <c r="CO48" i="52"/>
  <c r="CP27" i="52"/>
  <c r="CM27" i="52"/>
  <c r="CP43" i="52"/>
  <c r="CM43" i="52"/>
  <c r="CN62" i="52"/>
  <c r="CP28" i="52"/>
  <c r="CO28" i="52"/>
  <c r="CP35" i="52"/>
  <c r="CM35" i="52"/>
  <c r="CO68" i="52"/>
  <c r="CO72" i="52"/>
  <c r="CO77" i="52"/>
  <c r="CO81" i="52"/>
  <c r="CO85" i="52"/>
  <c r="CO89" i="52"/>
  <c r="CO93" i="52"/>
  <c r="CO21" i="52"/>
  <c r="CO76" i="52"/>
  <c r="CO84" i="52"/>
  <c r="CO88" i="52"/>
  <c r="CO92" i="52"/>
  <c r="CO101" i="52"/>
  <c r="CN74" i="52"/>
  <c r="CM51" i="52"/>
  <c r="CO52" i="52"/>
  <c r="CM55" i="52"/>
  <c r="CO56" i="52"/>
  <c r="CM59" i="52"/>
  <c r="CO60" i="52"/>
  <c r="CM63" i="52"/>
  <c r="CM69" i="52"/>
  <c r="CO70" i="52"/>
  <c r="CM73" i="52"/>
  <c r="CM78" i="52"/>
  <c r="CO79" i="52"/>
  <c r="CM82" i="52"/>
  <c r="CO83" i="52"/>
  <c r="CM86" i="52"/>
  <c r="CO87" i="52"/>
  <c r="CM90" i="52"/>
  <c r="CO91" i="52"/>
  <c r="CM94" i="52"/>
  <c r="CO95" i="52"/>
  <c r="CM99" i="52"/>
  <c r="CO100" i="52"/>
  <c r="CO54" i="52"/>
  <c r="CG23" i="52"/>
  <c r="CI24" i="52"/>
  <c r="CG27" i="52"/>
  <c r="CI28" i="52"/>
  <c r="CG31" i="52"/>
  <c r="CI32" i="52"/>
  <c r="CG35" i="52"/>
  <c r="CI36" i="52"/>
  <c r="CG39" i="52"/>
  <c r="CI40" i="52"/>
  <c r="CG43" i="52"/>
  <c r="CI44" i="52"/>
  <c r="CG47" i="52"/>
  <c r="CI48" i="52"/>
  <c r="CG51" i="52"/>
  <c r="CI52" i="52"/>
  <c r="CG55" i="52"/>
  <c r="CI56" i="52"/>
  <c r="CG59" i="52"/>
  <c r="CI60" i="52"/>
  <c r="CG63" i="52"/>
  <c r="CG69" i="52"/>
  <c r="CI70" i="52"/>
  <c r="CG73" i="52"/>
  <c r="CG78" i="52"/>
  <c r="CI79" i="52"/>
  <c r="CG82" i="52"/>
  <c r="CI83" i="52"/>
  <c r="CG86" i="52"/>
  <c r="CI87" i="52"/>
  <c r="CG90" i="52"/>
  <c r="CI91" i="52"/>
  <c r="CG94" i="52"/>
  <c r="CI95" i="52"/>
  <c r="CG99" i="52"/>
  <c r="CI100" i="52"/>
  <c r="CF62" i="52"/>
  <c r="CJ70" i="52"/>
  <c r="CG22" i="52"/>
  <c r="CG26" i="52"/>
  <c r="CG30" i="52"/>
  <c r="CG34" i="52"/>
  <c r="CG38" i="52"/>
  <c r="CG42" i="52"/>
  <c r="CG46" i="52"/>
  <c r="CG50" i="52"/>
  <c r="CG54" i="52"/>
  <c r="CG58" i="52"/>
  <c r="CG68" i="52"/>
  <c r="CG72" i="52"/>
  <c r="CG77" i="52"/>
  <c r="CG81" i="52"/>
  <c r="CG85" i="52"/>
  <c r="CG89" i="52"/>
  <c r="CG93" i="52"/>
  <c r="CF113" i="52"/>
  <c r="CJ10" i="52"/>
  <c r="CD17" i="52"/>
  <c r="CC115" i="52"/>
  <c r="CB115" i="52"/>
  <c r="CB117" i="52"/>
  <c r="CD74" i="52"/>
  <c r="CB123" i="52"/>
  <c r="CB113" i="52"/>
  <c r="BL113" i="52"/>
  <c r="BL121" i="52"/>
  <c r="AX17" i="52"/>
  <c r="AX115" i="52" s="1"/>
  <c r="AX103" i="52"/>
  <c r="AX64" i="52"/>
  <c r="AX74" i="52"/>
  <c r="AH17" i="52"/>
  <c r="AH10" i="52"/>
  <c r="AF119" i="52"/>
  <c r="AG121" i="52"/>
  <c r="AH74" i="52"/>
  <c r="P121" i="52"/>
  <c r="R64" i="52"/>
  <c r="R74" i="52"/>
  <c r="P113" i="52"/>
  <c r="AH115" i="52" l="1"/>
  <c r="BN113" i="52"/>
  <c r="R117" i="52"/>
  <c r="R123" i="52"/>
  <c r="R119" i="52"/>
  <c r="R113" i="52"/>
  <c r="BN117" i="52"/>
  <c r="CV13" i="52"/>
  <c r="CV86" i="52"/>
  <c r="CV93" i="52"/>
  <c r="R115" i="52"/>
  <c r="AH113" i="52"/>
  <c r="CV108" i="52"/>
  <c r="BN119" i="52"/>
  <c r="AH123" i="52"/>
  <c r="AH119" i="52"/>
  <c r="CD121" i="52"/>
  <c r="CD123" i="52"/>
  <c r="CD113" i="52"/>
  <c r="CV100" i="52"/>
  <c r="CV68" i="52"/>
  <c r="CV99" i="52"/>
  <c r="CJ17" i="52"/>
  <c r="CK17" i="52" s="1"/>
  <c r="CF123" i="52"/>
  <c r="CV88" i="52"/>
  <c r="CV106" i="52"/>
  <c r="CT113" i="52"/>
  <c r="CJ96" i="52"/>
  <c r="CK96" i="52" s="1"/>
  <c r="CH123" i="52"/>
  <c r="CH64" i="52"/>
  <c r="CI64" i="52" s="1"/>
  <c r="CX102" i="52"/>
  <c r="CG17" i="52"/>
  <c r="CV11" i="52"/>
  <c r="CT17" i="52"/>
  <c r="BN121" i="52"/>
  <c r="CV15" i="52"/>
  <c r="CF121" i="52"/>
  <c r="CV92" i="52"/>
  <c r="CJ74" i="52"/>
  <c r="CV49" i="52"/>
  <c r="CV107" i="52"/>
  <c r="CV112" i="52"/>
  <c r="CV81" i="52"/>
  <c r="CV71" i="52"/>
  <c r="CH97" i="52"/>
  <c r="CI97" i="52" s="1"/>
  <c r="CF97" i="52"/>
  <c r="CV76" i="52"/>
  <c r="CV16" i="52"/>
  <c r="CV29" i="52"/>
  <c r="CV59" i="52"/>
  <c r="AX113" i="52"/>
  <c r="CK79" i="52"/>
  <c r="CK47" i="52"/>
  <c r="CK53" i="52"/>
  <c r="CH121" i="52"/>
  <c r="CV58" i="52"/>
  <c r="CV42" i="52"/>
  <c r="CV53" i="52"/>
  <c r="CJ113" i="52"/>
  <c r="CV89" i="52"/>
  <c r="CV111" i="52"/>
  <c r="CV73" i="52"/>
  <c r="CV34" i="52"/>
  <c r="CV14" i="52"/>
  <c r="CV37" i="52"/>
  <c r="CK59" i="52"/>
  <c r="CK54" i="52"/>
  <c r="CK89" i="52"/>
  <c r="CK99" i="52"/>
  <c r="CK87" i="52"/>
  <c r="CT87" i="52"/>
  <c r="CV87" i="52" s="1"/>
  <c r="CK100" i="52"/>
  <c r="CK26" i="52"/>
  <c r="CT26" i="52"/>
  <c r="CK31" i="52"/>
  <c r="CT31" i="52"/>
  <c r="CK36" i="52"/>
  <c r="CK92" i="52"/>
  <c r="CK70" i="52"/>
  <c r="CT70" i="52"/>
  <c r="CK93" i="52"/>
  <c r="CK63" i="52"/>
  <c r="CT63" i="52"/>
  <c r="CV63" i="52" s="1"/>
  <c r="CK82" i="52"/>
  <c r="CK72" i="52"/>
  <c r="CT72" i="52"/>
  <c r="CK58" i="52"/>
  <c r="CK83" i="52"/>
  <c r="CK22" i="52"/>
  <c r="CT22" i="52"/>
  <c r="CV22" i="52" s="1"/>
  <c r="CK78" i="52"/>
  <c r="CT78" i="52"/>
  <c r="CV78" i="52" s="1"/>
  <c r="CK21" i="52"/>
  <c r="CT21" i="52"/>
  <c r="CV21" i="52" s="1"/>
  <c r="CK76" i="52"/>
  <c r="CV84" i="52"/>
  <c r="CV45" i="52"/>
  <c r="CV54" i="52"/>
  <c r="CK52" i="52"/>
  <c r="CT52" i="52"/>
  <c r="CV52" i="52" s="1"/>
  <c r="CK73" i="52"/>
  <c r="CK77" i="52"/>
  <c r="CK101" i="52"/>
  <c r="CT101" i="52"/>
  <c r="CV101" i="52" s="1"/>
  <c r="CK48" i="52"/>
  <c r="CK80" i="52"/>
  <c r="CT80" i="52"/>
  <c r="CV80" i="52" s="1"/>
  <c r="CK56" i="52"/>
  <c r="CK41" i="52"/>
  <c r="CT41" i="52"/>
  <c r="CK68" i="52"/>
  <c r="CK67" i="52"/>
  <c r="CK51" i="52"/>
  <c r="CT51" i="52"/>
  <c r="CV51" i="52" s="1"/>
  <c r="CK45" i="52"/>
  <c r="CK88" i="52"/>
  <c r="CK39" i="52"/>
  <c r="CT39" i="52"/>
  <c r="CK46" i="52"/>
  <c r="CT46" i="52"/>
  <c r="CV46" i="52" s="1"/>
  <c r="CK86" i="52"/>
  <c r="CK43" i="52"/>
  <c r="CK69" i="52"/>
  <c r="CT69" i="52"/>
  <c r="CK49" i="52"/>
  <c r="CK30" i="52"/>
  <c r="CT30" i="52"/>
  <c r="CV30" i="52" s="1"/>
  <c r="CK91" i="52"/>
  <c r="CT91" i="52"/>
  <c r="CK40" i="52"/>
  <c r="CT40" i="52"/>
  <c r="CK81" i="52"/>
  <c r="CK34" i="52"/>
  <c r="CK60" i="52"/>
  <c r="CK55" i="52"/>
  <c r="CT55" i="52"/>
  <c r="CV55" i="52" s="1"/>
  <c r="CK84" i="52"/>
  <c r="CK90" i="52"/>
  <c r="CT90" i="52"/>
  <c r="CV90" i="52" s="1"/>
  <c r="CK24" i="52"/>
  <c r="CT24" i="52"/>
  <c r="CK44" i="52"/>
  <c r="CT44" i="52"/>
  <c r="CK38" i="52"/>
  <c r="CK37" i="52"/>
  <c r="CK25" i="52"/>
  <c r="CT25" i="52"/>
  <c r="CV25" i="52" s="1"/>
  <c r="CK28" i="52"/>
  <c r="CK57" i="52"/>
  <c r="CT57" i="52"/>
  <c r="CV57" i="52" s="1"/>
  <c r="CK50" i="52"/>
  <c r="CK61" i="52"/>
  <c r="CK94" i="52"/>
  <c r="CV26" i="52"/>
  <c r="CV60" i="52"/>
  <c r="CK85" i="52"/>
  <c r="CT85" i="52"/>
  <c r="CV85" i="52" s="1"/>
  <c r="CK27" i="52"/>
  <c r="CK32" i="52"/>
  <c r="CK35" i="52"/>
  <c r="CT35" i="52"/>
  <c r="CK23" i="52"/>
  <c r="CT23" i="52"/>
  <c r="CK71" i="52"/>
  <c r="CK33" i="52"/>
  <c r="CT33" i="52"/>
  <c r="CK95" i="52"/>
  <c r="CT95" i="52"/>
  <c r="CK42" i="52"/>
  <c r="CK29" i="52"/>
  <c r="CD115" i="52"/>
  <c r="BN115" i="52"/>
  <c r="BN123" i="52"/>
  <c r="CP74" i="52"/>
  <c r="CQ74" i="52" s="1"/>
  <c r="CQ68" i="52"/>
  <c r="CQ25" i="52"/>
  <c r="CQ81" i="52"/>
  <c r="CQ46" i="52"/>
  <c r="CQ86" i="52"/>
  <c r="CQ92" i="52"/>
  <c r="CL97" i="52"/>
  <c r="CM97" i="52" s="1"/>
  <c r="CQ73" i="52"/>
  <c r="CQ84" i="52"/>
  <c r="CQ35" i="52"/>
  <c r="CU35" i="52"/>
  <c r="CL121" i="52"/>
  <c r="CQ91" i="52"/>
  <c r="CU91" i="52"/>
  <c r="CQ61" i="52"/>
  <c r="CU61" i="52"/>
  <c r="CV61" i="52" s="1"/>
  <c r="CQ43" i="52"/>
  <c r="CU43" i="52"/>
  <c r="CV43" i="52" s="1"/>
  <c r="CN121" i="52"/>
  <c r="CQ40" i="52"/>
  <c r="CU40" i="52"/>
  <c r="CQ55" i="52"/>
  <c r="CQ42" i="52"/>
  <c r="CQ63" i="52"/>
  <c r="CQ93" i="52"/>
  <c r="CQ71" i="52"/>
  <c r="CQ37" i="52"/>
  <c r="CQ58" i="52"/>
  <c r="CQ32" i="52"/>
  <c r="CU32" i="52"/>
  <c r="CV32" i="52" s="1"/>
  <c r="CV77" i="52"/>
  <c r="CQ82" i="52"/>
  <c r="CU82" i="52"/>
  <c r="CV82" i="52" s="1"/>
  <c r="CQ38" i="52"/>
  <c r="CU38" i="52"/>
  <c r="CV38" i="52" s="1"/>
  <c r="CQ52" i="52"/>
  <c r="CQ69" i="52"/>
  <c r="CU69" i="52"/>
  <c r="CQ99" i="52"/>
  <c r="CQ54" i="52"/>
  <c r="CQ33" i="52"/>
  <c r="CU33" i="52"/>
  <c r="CQ29" i="52"/>
  <c r="CQ67" i="52"/>
  <c r="CQ27" i="52"/>
  <c r="CU27" i="52"/>
  <c r="CV27" i="52" s="1"/>
  <c r="CP96" i="52"/>
  <c r="CQ47" i="52"/>
  <c r="CU47" i="52"/>
  <c r="CV47" i="52" s="1"/>
  <c r="CQ31" i="52"/>
  <c r="CU31" i="52"/>
  <c r="CQ79" i="52"/>
  <c r="CU79" i="52"/>
  <c r="CV79" i="52" s="1"/>
  <c r="CQ50" i="52"/>
  <c r="CU50" i="52"/>
  <c r="CV50" i="52" s="1"/>
  <c r="CQ70" i="52"/>
  <c r="CU70" i="52"/>
  <c r="CV67" i="52"/>
  <c r="CQ34" i="52"/>
  <c r="CQ49" i="52"/>
  <c r="CQ23" i="52"/>
  <c r="CU23" i="52"/>
  <c r="CQ94" i="52"/>
  <c r="CU94" i="52"/>
  <c r="CV94" i="52" s="1"/>
  <c r="CQ41" i="52"/>
  <c r="CU41" i="52"/>
  <c r="CQ48" i="52"/>
  <c r="CU48" i="52"/>
  <c r="CV48" i="52" s="1"/>
  <c r="CQ24" i="52"/>
  <c r="CU24" i="52"/>
  <c r="CQ83" i="52"/>
  <c r="CU83" i="52"/>
  <c r="CV83" i="52" s="1"/>
  <c r="CP10" i="52"/>
  <c r="CU8" i="52"/>
  <c r="CQ28" i="52"/>
  <c r="CU28" i="52"/>
  <c r="CV28" i="52" s="1"/>
  <c r="CQ36" i="52"/>
  <c r="CU36" i="52"/>
  <c r="CV36" i="52" s="1"/>
  <c r="CQ72" i="52"/>
  <c r="CU72" i="52"/>
  <c r="CQ100" i="52"/>
  <c r="CQ89" i="52"/>
  <c r="CQ30" i="52"/>
  <c r="CQ87" i="52"/>
  <c r="CQ78" i="52"/>
  <c r="CQ59" i="52"/>
  <c r="CQ57" i="52"/>
  <c r="CQ76" i="52"/>
  <c r="CQ101" i="52"/>
  <c r="CQ44" i="52"/>
  <c r="CU44" i="52"/>
  <c r="CQ90" i="52"/>
  <c r="CQ85" i="52"/>
  <c r="CQ45" i="52"/>
  <c r="CQ26" i="52"/>
  <c r="CQ22" i="52"/>
  <c r="CQ56" i="52"/>
  <c r="CU56" i="52"/>
  <c r="CV56" i="52" s="1"/>
  <c r="CQ77" i="52"/>
  <c r="CQ80" i="52"/>
  <c r="CQ39" i="52"/>
  <c r="CU39" i="52"/>
  <c r="CQ88" i="52"/>
  <c r="CQ21" i="52"/>
  <c r="CQ60" i="52"/>
  <c r="CQ95" i="52"/>
  <c r="CU95" i="52"/>
  <c r="CQ51" i="52"/>
  <c r="CQ53" i="52"/>
  <c r="CN123" i="52"/>
  <c r="CN97" i="52"/>
  <c r="CO97" i="52" s="1"/>
  <c r="CO74" i="52"/>
  <c r="CM17" i="52"/>
  <c r="CN64" i="52"/>
  <c r="CO62" i="52"/>
  <c r="CL123" i="52"/>
  <c r="CL64" i="52"/>
  <c r="CM62" i="52"/>
  <c r="CO17" i="52"/>
  <c r="CP62" i="52"/>
  <c r="CF64" i="52"/>
  <c r="CJ62" i="52"/>
  <c r="CK62" i="52" s="1"/>
  <c r="CG62" i="52"/>
  <c r="CD117" i="52"/>
  <c r="CD119" i="52"/>
  <c r="AX123" i="52"/>
  <c r="AX119" i="52"/>
  <c r="AX117" i="52"/>
  <c r="AX121" i="52"/>
  <c r="AH121" i="52"/>
  <c r="AH117" i="52"/>
  <c r="CV24" i="52" l="1"/>
  <c r="CJ123" i="52"/>
  <c r="CK74" i="52"/>
  <c r="CJ121" i="52"/>
  <c r="CH102" i="52"/>
  <c r="CI102" i="52" s="1"/>
  <c r="CJ97" i="52"/>
  <c r="CK97" i="52" s="1"/>
  <c r="CH119" i="52"/>
  <c r="CV72" i="52"/>
  <c r="CG97" i="52"/>
  <c r="CV95" i="52"/>
  <c r="CV39" i="52"/>
  <c r="CV70" i="52"/>
  <c r="CV69" i="52"/>
  <c r="CV91" i="52"/>
  <c r="CT74" i="52"/>
  <c r="CV35" i="52"/>
  <c r="CT62" i="52"/>
  <c r="CT64" i="52" s="1"/>
  <c r="CV44" i="52"/>
  <c r="CV31" i="52"/>
  <c r="CV41" i="52"/>
  <c r="CV33" i="52"/>
  <c r="CT96" i="52"/>
  <c r="CV40" i="52"/>
  <c r="CU74" i="52"/>
  <c r="CU96" i="52"/>
  <c r="CV23" i="52"/>
  <c r="CU62" i="52"/>
  <c r="CQ96" i="52"/>
  <c r="CP97" i="52"/>
  <c r="CQ97" i="52" s="1"/>
  <c r="CV8" i="52"/>
  <c r="CV10" i="52" s="1"/>
  <c r="CU10" i="52"/>
  <c r="CP17" i="52"/>
  <c r="CP121" i="52" s="1"/>
  <c r="CP113" i="52"/>
  <c r="CL119" i="52"/>
  <c r="CL102" i="52"/>
  <c r="CM64" i="52"/>
  <c r="CP64" i="52"/>
  <c r="CQ62" i="52"/>
  <c r="CN102" i="52"/>
  <c r="CO64" i="52"/>
  <c r="CN119" i="52"/>
  <c r="CF119" i="52"/>
  <c r="CF102" i="52"/>
  <c r="CJ64" i="52"/>
  <c r="CG64" i="52"/>
  <c r="CV96" i="52" l="1"/>
  <c r="CH103" i="52"/>
  <c r="CH117" i="52" s="1"/>
  <c r="CV74" i="52"/>
  <c r="CT123" i="52"/>
  <c r="CT121" i="52"/>
  <c r="CT97" i="52"/>
  <c r="CT102" i="52" s="1"/>
  <c r="CT103" i="52" s="1"/>
  <c r="CT119" i="52"/>
  <c r="CU97" i="52"/>
  <c r="CU64" i="52"/>
  <c r="CV62" i="52"/>
  <c r="CV64" i="52" s="1"/>
  <c r="CV113" i="52"/>
  <c r="CV17" i="52"/>
  <c r="CP123" i="52"/>
  <c r="CQ17" i="52"/>
  <c r="CU17" i="52"/>
  <c r="CU113" i="52"/>
  <c r="CO102" i="52"/>
  <c r="CN103" i="52"/>
  <c r="CP102" i="52"/>
  <c r="CP119" i="52"/>
  <c r="CQ64" i="52"/>
  <c r="CM102" i="52"/>
  <c r="CL103" i="52"/>
  <c r="CJ102" i="52"/>
  <c r="CK64" i="52"/>
  <c r="CJ119" i="52"/>
  <c r="CG102" i="52"/>
  <c r="CF103" i="52"/>
  <c r="CI103" i="52" l="1"/>
  <c r="CV97" i="52"/>
  <c r="CV102" i="52" s="1"/>
  <c r="CV103" i="52" s="1"/>
  <c r="CH115" i="52"/>
  <c r="CT117" i="52"/>
  <c r="CT115" i="52"/>
  <c r="CV121" i="52"/>
  <c r="CV123" i="52"/>
  <c r="CV119" i="52"/>
  <c r="CU102" i="52"/>
  <c r="CU103" i="52" s="1"/>
  <c r="CU119" i="52"/>
  <c r="CU123" i="52"/>
  <c r="CU121" i="52"/>
  <c r="CL117" i="52"/>
  <c r="CL115" i="52"/>
  <c r="CM103" i="52"/>
  <c r="CQ102" i="52"/>
  <c r="CP103" i="52"/>
  <c r="CN117" i="52"/>
  <c r="CO103" i="52"/>
  <c r="CN115" i="52"/>
  <c r="CF117" i="52"/>
  <c r="CG103" i="52"/>
  <c r="CF115" i="52"/>
  <c r="CK102" i="52"/>
  <c r="CJ103" i="52"/>
  <c r="CV115" i="52" l="1"/>
  <c r="CV117" i="52"/>
  <c r="CU117" i="52"/>
  <c r="CU115" i="52"/>
  <c r="CQ103" i="52"/>
  <c r="CP115" i="52"/>
  <c r="CP117" i="52"/>
  <c r="CJ117" i="52"/>
  <c r="CK103" i="52"/>
  <c r="CJ115" i="52"/>
  <c r="BU56" i="53" l="1"/>
  <c r="BS56" i="53"/>
  <c r="BQ56" i="53"/>
  <c r="AK101" i="53" l="1"/>
  <c r="AK100" i="53"/>
  <c r="AK95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3" i="53"/>
  <c r="AK72" i="53"/>
  <c r="AK71" i="53"/>
  <c r="AK70" i="53"/>
  <c r="AK68" i="53"/>
  <c r="AK67" i="53"/>
  <c r="AK61" i="53"/>
  <c r="AK60" i="53"/>
  <c r="AK59" i="53"/>
  <c r="AK58" i="53"/>
  <c r="AK57" i="53"/>
  <c r="AK56" i="53"/>
  <c r="AK53" i="53"/>
  <c r="AK52" i="53"/>
  <c r="AK51" i="53"/>
  <c r="AK50" i="53"/>
  <c r="AK49" i="53"/>
  <c r="AK48" i="53"/>
  <c r="AK45" i="53"/>
  <c r="AK44" i="53"/>
  <c r="AK43" i="53"/>
  <c r="AK42" i="53"/>
  <c r="AK41" i="53"/>
  <c r="AK40" i="53"/>
  <c r="AK37" i="53"/>
  <c r="AK36" i="53"/>
  <c r="AK35" i="53"/>
  <c r="AK34" i="53"/>
  <c r="AK33" i="53"/>
  <c r="AK32" i="53"/>
  <c r="AK29" i="53"/>
  <c r="AK28" i="53"/>
  <c r="AK27" i="53"/>
  <c r="AK26" i="53"/>
  <c r="AK25" i="53"/>
  <c r="AK24" i="53"/>
  <c r="AN13" i="53"/>
  <c r="AL10" i="53"/>
  <c r="AK21" i="53"/>
  <c r="AN30" i="53" l="1"/>
  <c r="AK30" i="53"/>
  <c r="AN69" i="53"/>
  <c r="AK69" i="53"/>
  <c r="AN46" i="53"/>
  <c r="AK46" i="53"/>
  <c r="AN31" i="53"/>
  <c r="AK31" i="53"/>
  <c r="AN54" i="53"/>
  <c r="AK54" i="53"/>
  <c r="AN39" i="53"/>
  <c r="AK39" i="53"/>
  <c r="AN38" i="53"/>
  <c r="AK38" i="53"/>
  <c r="AN55" i="53"/>
  <c r="AK55" i="53"/>
  <c r="AN63" i="53"/>
  <c r="AK63" i="53"/>
  <c r="AN23" i="53"/>
  <c r="AK23" i="53"/>
  <c r="AN47" i="53"/>
  <c r="AK47" i="53"/>
  <c r="AN99" i="53"/>
  <c r="AK99" i="53"/>
  <c r="AN22" i="53"/>
  <c r="AK22" i="53"/>
  <c r="AJ10" i="53"/>
  <c r="CF10" i="53" s="1"/>
  <c r="AN11" i="53"/>
  <c r="AN77" i="53"/>
  <c r="AN85" i="53"/>
  <c r="AN93" i="53"/>
  <c r="AN28" i="53"/>
  <c r="AN36" i="53"/>
  <c r="AN44" i="53"/>
  <c r="AN52" i="53"/>
  <c r="AN60" i="53"/>
  <c r="AN32" i="53"/>
  <c r="AN48" i="53"/>
  <c r="AN25" i="53"/>
  <c r="AN33" i="53"/>
  <c r="AN41" i="53"/>
  <c r="AN49" i="53"/>
  <c r="AN57" i="53"/>
  <c r="AN67" i="53"/>
  <c r="AN24" i="53"/>
  <c r="AN40" i="53"/>
  <c r="AN21" i="53"/>
  <c r="AN8" i="53"/>
  <c r="AN10" i="53" s="1"/>
  <c r="AN26" i="53"/>
  <c r="AN34" i="53"/>
  <c r="AN42" i="53"/>
  <c r="AN50" i="53"/>
  <c r="AN58" i="53"/>
  <c r="AN68" i="53"/>
  <c r="AN100" i="53"/>
  <c r="AN29" i="53"/>
  <c r="AN37" i="53"/>
  <c r="AN45" i="53"/>
  <c r="AN53" i="53"/>
  <c r="AN61" i="53"/>
  <c r="AN71" i="53"/>
  <c r="AN82" i="53"/>
  <c r="AN90" i="53"/>
  <c r="AN101" i="53"/>
  <c r="AN81" i="53"/>
  <c r="AN14" i="53"/>
  <c r="AN72" i="53"/>
  <c r="AN83" i="53"/>
  <c r="AN91" i="53"/>
  <c r="AN70" i="53"/>
  <c r="AN89" i="53"/>
  <c r="AN15" i="53"/>
  <c r="AN16" i="53"/>
  <c r="AN73" i="53"/>
  <c r="AJ96" i="53"/>
  <c r="AL17" i="53"/>
  <c r="AL74" i="53"/>
  <c r="AL62" i="53"/>
  <c r="AL64" i="53" s="1"/>
  <c r="AN27" i="53"/>
  <c r="AN35" i="53"/>
  <c r="AN43" i="53"/>
  <c r="AN51" i="53"/>
  <c r="AN59" i="53"/>
  <c r="AN76" i="53"/>
  <c r="AN84" i="53"/>
  <c r="AN92" i="53"/>
  <c r="AN78" i="53"/>
  <c r="AN86" i="53"/>
  <c r="AN94" i="53"/>
  <c r="AJ74" i="53"/>
  <c r="AN79" i="53"/>
  <c r="AN87" i="53"/>
  <c r="AN95" i="53"/>
  <c r="AN80" i="53"/>
  <c r="AN88" i="53"/>
  <c r="AL96" i="53"/>
  <c r="AN56" i="53"/>
  <c r="AJ62" i="53"/>
  <c r="AK74" i="53" l="1"/>
  <c r="AJ113" i="53"/>
  <c r="AK96" i="53"/>
  <c r="AJ17" i="53"/>
  <c r="AJ64" i="53"/>
  <c r="AK62" i="53"/>
  <c r="AL97" i="53"/>
  <c r="AL102" i="53" s="1"/>
  <c r="AL103" i="53" s="1"/>
  <c r="AN74" i="53"/>
  <c r="AN17" i="53"/>
  <c r="AN62" i="53"/>
  <c r="AN64" i="53" s="1"/>
  <c r="AJ97" i="53"/>
  <c r="AN96" i="53"/>
  <c r="AK17" i="53" l="1"/>
  <c r="AK64" i="53"/>
  <c r="AN97" i="53"/>
  <c r="AN102" i="53" s="1"/>
  <c r="AN103" i="53" s="1"/>
  <c r="AJ102" i="53"/>
  <c r="AK97" i="53"/>
  <c r="AJ103" i="53" l="1"/>
  <c r="AK102" i="53"/>
  <c r="N111" i="53"/>
  <c r="Q112" i="53"/>
  <c r="N89" i="53"/>
  <c r="N81" i="53"/>
  <c r="N78" i="53"/>
  <c r="N72" i="53"/>
  <c r="N51" i="53"/>
  <c r="N37" i="53"/>
  <c r="H101" i="53"/>
  <c r="H90" i="53"/>
  <c r="H82" i="53"/>
  <c r="H72" i="53"/>
  <c r="H59" i="53"/>
  <c r="H51" i="53"/>
  <c r="H43" i="53"/>
  <c r="H35" i="53"/>
  <c r="H27" i="53"/>
  <c r="H15" i="53"/>
  <c r="H128" i="55"/>
  <c r="AK103" i="53" l="1"/>
  <c r="N29" i="53"/>
  <c r="N45" i="53"/>
  <c r="P112" i="53"/>
  <c r="N16" i="53"/>
  <c r="CJ8" i="53"/>
  <c r="CT8" i="53" s="1"/>
  <c r="F10" i="53"/>
  <c r="N13" i="53"/>
  <c r="J10" i="53"/>
  <c r="N15" i="53"/>
  <c r="L10" i="53"/>
  <c r="L17" i="53" s="1"/>
  <c r="M17" i="53" s="1"/>
  <c r="N112" i="53"/>
  <c r="O37" i="53" s="1"/>
  <c r="H32" i="53"/>
  <c r="H40" i="53"/>
  <c r="H48" i="53"/>
  <c r="H69" i="53"/>
  <c r="H79" i="53"/>
  <c r="H87" i="53"/>
  <c r="H95" i="53"/>
  <c r="N14" i="53"/>
  <c r="N107" i="53"/>
  <c r="H13" i="53"/>
  <c r="H25" i="53"/>
  <c r="H33" i="53"/>
  <c r="H41" i="53"/>
  <c r="H49" i="53"/>
  <c r="H57" i="53"/>
  <c r="F96" i="53"/>
  <c r="N108" i="53"/>
  <c r="H14" i="53"/>
  <c r="H26" i="53"/>
  <c r="H34" i="53"/>
  <c r="H42" i="53"/>
  <c r="H50" i="53"/>
  <c r="H58" i="53"/>
  <c r="H71" i="53"/>
  <c r="H81" i="53"/>
  <c r="H89" i="53"/>
  <c r="F74" i="53"/>
  <c r="H16" i="53"/>
  <c r="H28" i="53"/>
  <c r="H36" i="53"/>
  <c r="H44" i="53"/>
  <c r="H52" i="53"/>
  <c r="H60" i="53"/>
  <c r="H83" i="53"/>
  <c r="H91" i="53"/>
  <c r="N99" i="53"/>
  <c r="D96" i="53"/>
  <c r="H61" i="53"/>
  <c r="H21" i="53"/>
  <c r="H37" i="53"/>
  <c r="H53" i="53"/>
  <c r="H92" i="53"/>
  <c r="H77" i="53"/>
  <c r="H93" i="53"/>
  <c r="H23" i="53"/>
  <c r="H31" i="53"/>
  <c r="H39" i="53"/>
  <c r="H47" i="53"/>
  <c r="H55" i="53"/>
  <c r="H68" i="53"/>
  <c r="H78" i="53"/>
  <c r="H86" i="53"/>
  <c r="H94" i="53"/>
  <c r="H112" i="53"/>
  <c r="N11" i="53"/>
  <c r="N106" i="53"/>
  <c r="H29" i="53"/>
  <c r="H45" i="53"/>
  <c r="H84" i="53"/>
  <c r="H67" i="53"/>
  <c r="H85" i="53"/>
  <c r="D17" i="53"/>
  <c r="H11" i="53"/>
  <c r="H24" i="53"/>
  <c r="F62" i="53"/>
  <c r="F64" i="53" s="1"/>
  <c r="H70" i="53"/>
  <c r="H80" i="53"/>
  <c r="H88" i="53"/>
  <c r="H99" i="53"/>
  <c r="H100" i="53"/>
  <c r="D74" i="53"/>
  <c r="D62" i="53"/>
  <c r="D64" i="53" s="1"/>
  <c r="H76" i="53"/>
  <c r="H73" i="53"/>
  <c r="H106" i="53"/>
  <c r="N100" i="53"/>
  <c r="H107" i="53"/>
  <c r="N101" i="53"/>
  <c r="H22" i="53"/>
  <c r="H30" i="53"/>
  <c r="H38" i="53"/>
  <c r="H46" i="53"/>
  <c r="H54" i="53"/>
  <c r="H108" i="53"/>
  <c r="H56" i="53"/>
  <c r="M26" i="53"/>
  <c r="M49" i="53"/>
  <c r="N82" i="53"/>
  <c r="N30" i="53"/>
  <c r="M50" i="53"/>
  <c r="N73" i="53"/>
  <c r="N85" i="53"/>
  <c r="M33" i="53"/>
  <c r="N54" i="53"/>
  <c r="M69" i="53"/>
  <c r="N86" i="53"/>
  <c r="N94" i="53"/>
  <c r="M34" i="53"/>
  <c r="N70" i="53"/>
  <c r="N90" i="53"/>
  <c r="N38" i="53"/>
  <c r="N46" i="53"/>
  <c r="M58" i="53"/>
  <c r="N22" i="53"/>
  <c r="M42" i="53"/>
  <c r="N63" i="53"/>
  <c r="N77" i="53"/>
  <c r="M25" i="53"/>
  <c r="N68" i="53"/>
  <c r="N27" i="53"/>
  <c r="N88" i="53"/>
  <c r="N35" i="53"/>
  <c r="N59" i="53"/>
  <c r="N8" i="53"/>
  <c r="N71" i="53"/>
  <c r="N60" i="53"/>
  <c r="N23" i="53"/>
  <c r="M39" i="53"/>
  <c r="M67" i="53"/>
  <c r="M79" i="53"/>
  <c r="N43" i="53"/>
  <c r="N83" i="53"/>
  <c r="N91" i="53"/>
  <c r="N95" i="53"/>
  <c r="M24" i="53"/>
  <c r="M32" i="53"/>
  <c r="M40" i="53"/>
  <c r="M48" i="53"/>
  <c r="M56" i="53"/>
  <c r="N84" i="53"/>
  <c r="M80" i="53"/>
  <c r="N87" i="53"/>
  <c r="N61" i="53"/>
  <c r="M28" i="53"/>
  <c r="M36" i="53"/>
  <c r="M44" i="53"/>
  <c r="M52" i="53"/>
  <c r="M76" i="53"/>
  <c r="M92" i="53"/>
  <c r="M21" i="53"/>
  <c r="M53" i="53"/>
  <c r="H63" i="53"/>
  <c r="BU103" i="53"/>
  <c r="BY103" i="53"/>
  <c r="BY102" i="53"/>
  <c r="BY101" i="53"/>
  <c r="BY100" i="53"/>
  <c r="BY99" i="53"/>
  <c r="BY97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4" i="53"/>
  <c r="BY73" i="53"/>
  <c r="BY72" i="53"/>
  <c r="BY71" i="53"/>
  <c r="BY70" i="53"/>
  <c r="BY69" i="53"/>
  <c r="BY68" i="53"/>
  <c r="BY67" i="53"/>
  <c r="BY64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17" i="53"/>
  <c r="BW103" i="53"/>
  <c r="BW102" i="53"/>
  <c r="BW101" i="53"/>
  <c r="BW100" i="53"/>
  <c r="BW99" i="53"/>
  <c r="BW97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4" i="53"/>
  <c r="BW73" i="53"/>
  <c r="BW72" i="53"/>
  <c r="BW71" i="53"/>
  <c r="BW70" i="53"/>
  <c r="BW69" i="53"/>
  <c r="BW68" i="53"/>
  <c r="BW67" i="53"/>
  <c r="BW64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17" i="53"/>
  <c r="BU34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17" i="53"/>
  <c r="BS33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17" i="53"/>
  <c r="BQ33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17" i="53"/>
  <c r="BK43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17" i="53"/>
  <c r="BI33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17" i="53"/>
  <c r="BG33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17" i="53"/>
  <c r="BC17" i="53"/>
  <c r="BA64" i="53"/>
  <c r="BA63" i="53"/>
  <c r="BA62" i="53"/>
  <c r="BA17" i="53"/>
  <c r="AU103" i="53"/>
  <c r="AU102" i="53"/>
  <c r="AU101" i="53"/>
  <c r="AU100" i="53"/>
  <c r="AU99" i="53"/>
  <c r="AU97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4" i="53"/>
  <c r="AU73" i="53"/>
  <c r="AU72" i="53"/>
  <c r="AU71" i="53"/>
  <c r="AU70" i="53"/>
  <c r="AU69" i="53"/>
  <c r="AU68" i="53"/>
  <c r="AU67" i="53"/>
  <c r="AU64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17" i="53"/>
  <c r="AS103" i="53"/>
  <c r="AS102" i="53"/>
  <c r="AS101" i="53"/>
  <c r="AS100" i="53"/>
  <c r="AS99" i="53"/>
  <c r="AS97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4" i="53"/>
  <c r="AS73" i="53"/>
  <c r="AS72" i="53"/>
  <c r="AS71" i="53"/>
  <c r="AS70" i="53"/>
  <c r="AS69" i="53"/>
  <c r="AS68" i="53"/>
  <c r="AS67" i="53"/>
  <c r="AS64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17" i="53"/>
  <c r="AQ103" i="53"/>
  <c r="AQ102" i="53"/>
  <c r="AQ101" i="53"/>
  <c r="AQ100" i="53"/>
  <c r="AQ99" i="53"/>
  <c r="AQ97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4" i="53"/>
  <c r="AQ73" i="53"/>
  <c r="AQ72" i="53"/>
  <c r="AQ71" i="53"/>
  <c r="AQ70" i="53"/>
  <c r="AQ69" i="53"/>
  <c r="AQ68" i="53"/>
  <c r="AQ67" i="53"/>
  <c r="AQ64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17" i="53"/>
  <c r="AM103" i="53"/>
  <c r="AM102" i="53"/>
  <c r="AM101" i="53"/>
  <c r="AM100" i="53"/>
  <c r="AM99" i="53"/>
  <c r="AM97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4" i="53"/>
  <c r="AM73" i="53"/>
  <c r="AM72" i="53"/>
  <c r="AM71" i="53"/>
  <c r="AM70" i="53"/>
  <c r="AM69" i="53"/>
  <c r="AM68" i="53"/>
  <c r="AM67" i="53"/>
  <c r="AM64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17" i="53"/>
  <c r="AE103" i="53"/>
  <c r="AE102" i="53"/>
  <c r="AE101" i="53"/>
  <c r="AE100" i="53"/>
  <c r="AE99" i="53"/>
  <c r="AE97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4" i="53"/>
  <c r="AE73" i="53"/>
  <c r="AE72" i="53"/>
  <c r="AE71" i="53"/>
  <c r="AE70" i="53"/>
  <c r="AE69" i="53"/>
  <c r="AE68" i="53"/>
  <c r="AE67" i="53"/>
  <c r="AE64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17" i="53"/>
  <c r="AC103" i="53"/>
  <c r="AC102" i="53"/>
  <c r="AC101" i="53"/>
  <c r="AC100" i="53"/>
  <c r="AC99" i="53"/>
  <c r="AC97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4" i="53"/>
  <c r="AC73" i="53"/>
  <c r="AC72" i="53"/>
  <c r="AC71" i="53"/>
  <c r="AC70" i="53"/>
  <c r="AC69" i="53"/>
  <c r="AC68" i="53"/>
  <c r="AC67" i="53"/>
  <c r="AC64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17" i="53"/>
  <c r="AA103" i="53"/>
  <c r="AA102" i="53"/>
  <c r="AA101" i="53"/>
  <c r="AA100" i="53"/>
  <c r="AA99" i="53"/>
  <c r="AA97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4" i="53"/>
  <c r="AA73" i="53"/>
  <c r="AA72" i="53"/>
  <c r="AA71" i="53"/>
  <c r="AA70" i="53"/>
  <c r="AA69" i="53"/>
  <c r="AA68" i="53"/>
  <c r="AA67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17" i="53"/>
  <c r="W103" i="53"/>
  <c r="W102" i="53"/>
  <c r="W101" i="53"/>
  <c r="W100" i="53"/>
  <c r="W99" i="53"/>
  <c r="W97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4" i="53"/>
  <c r="W64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17" i="53"/>
  <c r="U103" i="53"/>
  <c r="U102" i="53"/>
  <c r="U101" i="53"/>
  <c r="U100" i="53"/>
  <c r="U99" i="53"/>
  <c r="U97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4" i="53"/>
  <c r="U64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17" i="53"/>
  <c r="AN123" i="53"/>
  <c r="CT156" i="53" s="1"/>
  <c r="AN121" i="53"/>
  <c r="CT149" i="53" s="1"/>
  <c r="AN119" i="53"/>
  <c r="CT142" i="53" s="1"/>
  <c r="AN117" i="53"/>
  <c r="CT135" i="53" s="1"/>
  <c r="AN115" i="53"/>
  <c r="CT128" i="53" s="1"/>
  <c r="CV128" i="53" s="1"/>
  <c r="AL123" i="53"/>
  <c r="AL121" i="53"/>
  <c r="AL119" i="53"/>
  <c r="AL117" i="53"/>
  <c r="AL115" i="53"/>
  <c r="AJ123" i="53"/>
  <c r="AJ121" i="53"/>
  <c r="AJ119" i="53"/>
  <c r="AJ117" i="53"/>
  <c r="AJ115" i="53"/>
  <c r="V123" i="53"/>
  <c r="V121" i="53"/>
  <c r="V119" i="53"/>
  <c r="V117" i="53"/>
  <c r="V115" i="53"/>
  <c r="T123" i="53"/>
  <c r="T121" i="53"/>
  <c r="T119" i="53"/>
  <c r="T117" i="53"/>
  <c r="T115" i="53"/>
  <c r="M101" i="53"/>
  <c r="M100" i="53"/>
  <c r="M99" i="53"/>
  <c r="M94" i="53"/>
  <c r="M91" i="53"/>
  <c r="M90" i="53"/>
  <c r="M89" i="53"/>
  <c r="M88" i="53"/>
  <c r="M87" i="53"/>
  <c r="M86" i="53"/>
  <c r="M85" i="53"/>
  <c r="M84" i="53"/>
  <c r="M83" i="53"/>
  <c r="M82" i="53"/>
  <c r="M81" i="53"/>
  <c r="M78" i="53"/>
  <c r="M77" i="53"/>
  <c r="M73" i="53"/>
  <c r="M72" i="53"/>
  <c r="M71" i="53"/>
  <c r="M68" i="53"/>
  <c r="M63" i="53"/>
  <c r="M61" i="53"/>
  <c r="M60" i="53"/>
  <c r="M59" i="53"/>
  <c r="M57" i="53"/>
  <c r="M55" i="53"/>
  <c r="M51" i="53"/>
  <c r="M46" i="53"/>
  <c r="M45" i="53"/>
  <c r="M43" i="53"/>
  <c r="M41" i="53"/>
  <c r="M38" i="53"/>
  <c r="M37" i="53"/>
  <c r="M35" i="53"/>
  <c r="M29" i="53"/>
  <c r="M27" i="53"/>
  <c r="H10" i="53" l="1"/>
  <c r="CH10" i="53"/>
  <c r="R112" i="53"/>
  <c r="P140" i="53"/>
  <c r="O99" i="53"/>
  <c r="O51" i="53"/>
  <c r="J113" i="53"/>
  <c r="O54" i="53"/>
  <c r="N25" i="53"/>
  <c r="O25" i="53" s="1"/>
  <c r="F17" i="53"/>
  <c r="F123" i="53" s="1"/>
  <c r="O95" i="53"/>
  <c r="O43" i="53"/>
  <c r="O101" i="53"/>
  <c r="O30" i="53"/>
  <c r="M54" i="53"/>
  <c r="O29" i="53"/>
  <c r="O85" i="53"/>
  <c r="O45" i="53"/>
  <c r="O89" i="53"/>
  <c r="O88" i="53"/>
  <c r="O22" i="53"/>
  <c r="O60" i="53"/>
  <c r="O100" i="53"/>
  <c r="O91" i="53"/>
  <c r="O71" i="53"/>
  <c r="O46" i="53"/>
  <c r="O84" i="53"/>
  <c r="O83" i="53"/>
  <c r="O23" i="53"/>
  <c r="O38" i="53"/>
  <c r="O63" i="53"/>
  <c r="O87" i="53"/>
  <c r="O59" i="53"/>
  <c r="O90" i="53"/>
  <c r="O72" i="53"/>
  <c r="M30" i="53"/>
  <c r="O27" i="53"/>
  <c r="O78" i="53"/>
  <c r="O61" i="53"/>
  <c r="O35" i="53"/>
  <c r="O77" i="53"/>
  <c r="O70" i="53"/>
  <c r="CP8" i="53"/>
  <c r="CU8" i="53" s="1"/>
  <c r="CV8" i="53" s="1"/>
  <c r="O68" i="53"/>
  <c r="O94" i="53"/>
  <c r="O81" i="53"/>
  <c r="O86" i="53"/>
  <c r="O73" i="53"/>
  <c r="O82" i="53"/>
  <c r="H17" i="53"/>
  <c r="D123" i="53"/>
  <c r="D121" i="53"/>
  <c r="N33" i="53"/>
  <c r="O33" i="53" s="1"/>
  <c r="M23" i="53"/>
  <c r="F97" i="53"/>
  <c r="F102" i="53" s="1"/>
  <c r="D97" i="53"/>
  <c r="D102" i="53" s="1"/>
  <c r="D103" i="53" s="1"/>
  <c r="D119" i="53"/>
  <c r="M95" i="53"/>
  <c r="H74" i="53"/>
  <c r="N49" i="53"/>
  <c r="O49" i="53" s="1"/>
  <c r="M22" i="53"/>
  <c r="N55" i="53"/>
  <c r="O55" i="53" s="1"/>
  <c r="H96" i="53"/>
  <c r="H62" i="53"/>
  <c r="H64" i="53" s="1"/>
  <c r="N41" i="53"/>
  <c r="O41" i="53" s="1"/>
  <c r="N31" i="53"/>
  <c r="O31" i="53" s="1"/>
  <c r="N92" i="53"/>
  <c r="O92" i="53" s="1"/>
  <c r="N39" i="53"/>
  <c r="O39" i="53" s="1"/>
  <c r="N57" i="53"/>
  <c r="O57" i="53" s="1"/>
  <c r="N47" i="53"/>
  <c r="O47" i="53" s="1"/>
  <c r="N93" i="53"/>
  <c r="O93" i="53" s="1"/>
  <c r="M47" i="53"/>
  <c r="L74" i="53"/>
  <c r="M70" i="53"/>
  <c r="N34" i="53"/>
  <c r="O34" i="53" s="1"/>
  <c r="N50" i="53"/>
  <c r="O50" i="53" s="1"/>
  <c r="N56" i="53"/>
  <c r="O56" i="53" s="1"/>
  <c r="N52" i="53"/>
  <c r="O52" i="53" s="1"/>
  <c r="N48" i="53"/>
  <c r="O48" i="53" s="1"/>
  <c r="N58" i="53"/>
  <c r="O58" i="53" s="1"/>
  <c r="N26" i="53"/>
  <c r="O26" i="53" s="1"/>
  <c r="N80" i="53"/>
  <c r="O80" i="53" s="1"/>
  <c r="N42" i="53"/>
  <c r="O42" i="53" s="1"/>
  <c r="N28" i="53"/>
  <c r="O28" i="53" s="1"/>
  <c r="N69" i="53"/>
  <c r="O69" i="53" s="1"/>
  <c r="J96" i="53"/>
  <c r="N76" i="53"/>
  <c r="L62" i="53"/>
  <c r="N79" i="53"/>
  <c r="O79" i="53" s="1"/>
  <c r="J74" i="53"/>
  <c r="N67" i="53"/>
  <c r="N40" i="53"/>
  <c r="O40" i="53" s="1"/>
  <c r="N44" i="53"/>
  <c r="O44" i="53" s="1"/>
  <c r="M31" i="53"/>
  <c r="M93" i="53"/>
  <c r="L96" i="53"/>
  <c r="N32" i="53"/>
  <c r="O32" i="53" s="1"/>
  <c r="N10" i="53"/>
  <c r="J17" i="53"/>
  <c r="N53" i="53"/>
  <c r="O53" i="53" s="1"/>
  <c r="N24" i="53"/>
  <c r="O24" i="53" s="1"/>
  <c r="N36" i="53"/>
  <c r="O36" i="53" s="1"/>
  <c r="N21" i="53"/>
  <c r="J62" i="53"/>
  <c r="J64" i="53" s="1"/>
  <c r="P178" i="53" l="1"/>
  <c r="P149" i="53"/>
  <c r="N17" i="53"/>
  <c r="O17" i="53" s="1"/>
  <c r="F103" i="53"/>
  <c r="F117" i="53" s="1"/>
  <c r="F119" i="53"/>
  <c r="F121" i="53"/>
  <c r="H123" i="53"/>
  <c r="CT154" i="53" s="1"/>
  <c r="D117" i="53"/>
  <c r="D115" i="53"/>
  <c r="H119" i="53"/>
  <c r="CT140" i="53" s="1"/>
  <c r="H97" i="53"/>
  <c r="H102" i="53" s="1"/>
  <c r="H103" i="53" s="1"/>
  <c r="H121" i="53"/>
  <c r="CT147" i="53" s="1"/>
  <c r="M74" i="53"/>
  <c r="L123" i="53"/>
  <c r="L64" i="53"/>
  <c r="M62" i="53"/>
  <c r="J119" i="53"/>
  <c r="N62" i="53"/>
  <c r="O21" i="53"/>
  <c r="N96" i="53"/>
  <c r="O76" i="53"/>
  <c r="J97" i="53"/>
  <c r="J102" i="53" s="1"/>
  <c r="J103" i="53" s="1"/>
  <c r="J123" i="53"/>
  <c r="L97" i="53"/>
  <c r="M97" i="53" s="1"/>
  <c r="M96" i="53"/>
  <c r="L121" i="53"/>
  <c r="N74" i="53"/>
  <c r="O67" i="53"/>
  <c r="J121" i="53"/>
  <c r="CA90" i="53"/>
  <c r="CA82" i="53"/>
  <c r="CA73" i="53"/>
  <c r="CA63" i="53"/>
  <c r="CA55" i="53"/>
  <c r="CA47" i="53"/>
  <c r="CA39" i="53"/>
  <c r="CA31" i="53"/>
  <c r="CA23" i="53"/>
  <c r="CA81" i="53"/>
  <c r="CA38" i="53"/>
  <c r="CA88" i="53"/>
  <c r="CA80" i="53"/>
  <c r="CA71" i="53"/>
  <c r="CA61" i="53"/>
  <c r="CA53" i="53"/>
  <c r="CA45" i="53"/>
  <c r="CA37" i="53"/>
  <c r="CA29" i="53"/>
  <c r="CA21" i="53"/>
  <c r="CA17" i="53"/>
  <c r="CA62" i="53"/>
  <c r="CA22" i="53"/>
  <c r="CA95" i="53"/>
  <c r="CA87" i="53"/>
  <c r="CA79" i="53"/>
  <c r="CA70" i="53"/>
  <c r="CA60" i="53"/>
  <c r="CA52" i="53"/>
  <c r="CA44" i="53"/>
  <c r="CA36" i="53"/>
  <c r="CA28" i="53"/>
  <c r="CA94" i="53"/>
  <c r="CA86" i="53"/>
  <c r="CA78" i="53"/>
  <c r="CA69" i="53"/>
  <c r="CA59" i="53"/>
  <c r="CA51" i="53"/>
  <c r="CA43" i="53"/>
  <c r="CA35" i="53"/>
  <c r="CA27" i="53"/>
  <c r="CA46" i="53"/>
  <c r="CA93" i="53"/>
  <c r="CA85" i="53"/>
  <c r="CA77" i="53"/>
  <c r="CA68" i="53"/>
  <c r="CA58" i="53"/>
  <c r="CA50" i="53"/>
  <c r="CA42" i="53"/>
  <c r="CA34" i="53"/>
  <c r="CA26" i="53"/>
  <c r="CA89" i="53"/>
  <c r="CA30" i="53"/>
  <c r="CA92" i="53"/>
  <c r="CA84" i="53"/>
  <c r="CA76" i="53"/>
  <c r="CA67" i="53"/>
  <c r="CA57" i="53"/>
  <c r="CA49" i="53"/>
  <c r="CA41" i="53"/>
  <c r="CA33" i="53"/>
  <c r="CA25" i="53"/>
  <c r="CA72" i="53"/>
  <c r="CA91" i="53"/>
  <c r="CA83" i="53"/>
  <c r="CA74" i="53"/>
  <c r="CA64" i="53"/>
  <c r="CA56" i="53"/>
  <c r="CA48" i="53"/>
  <c r="CA40" i="53"/>
  <c r="CA32" i="53"/>
  <c r="CA24" i="53"/>
  <c r="CA54" i="53"/>
  <c r="P141" i="53" l="1"/>
  <c r="P145" i="53" s="1"/>
  <c r="P150" i="53"/>
  <c r="F115" i="53"/>
  <c r="CA96" i="53"/>
  <c r="H117" i="53"/>
  <c r="CT133" i="53" s="1"/>
  <c r="H115" i="53"/>
  <c r="CT126" i="53" s="1"/>
  <c r="J117" i="53"/>
  <c r="J115" i="53"/>
  <c r="N123" i="53"/>
  <c r="CU154" i="53" s="1"/>
  <c r="O74" i="53"/>
  <c r="N97" i="53"/>
  <c r="O97" i="53" s="1"/>
  <c r="O96" i="53"/>
  <c r="N121" i="53"/>
  <c r="CU147" i="53" s="1"/>
  <c r="L102" i="53"/>
  <c r="L119" i="53"/>
  <c r="M64" i="53"/>
  <c r="N64" i="53"/>
  <c r="O62" i="53"/>
  <c r="N102" i="53" l="1"/>
  <c r="CA97" i="53"/>
  <c r="DN102" i="55"/>
  <c r="L103" i="53"/>
  <c r="M102" i="53"/>
  <c r="N119" i="53"/>
  <c r="CU140" i="53" s="1"/>
  <c r="O64" i="53"/>
  <c r="N128" i="55"/>
  <c r="M103" i="53" l="1"/>
  <c r="L117" i="53"/>
  <c r="L115" i="53"/>
  <c r="N103" i="53"/>
  <c r="O102" i="53"/>
  <c r="N115" i="53" l="1"/>
  <c r="CU126" i="53" s="1"/>
  <c r="CV126" i="53" s="1"/>
  <c r="O103" i="53"/>
  <c r="N117" i="53"/>
  <c r="CU133" i="53" s="1"/>
  <c r="BE56" i="53" l="1"/>
  <c r="BE28" i="53" l="1"/>
  <c r="BE17" i="53"/>
  <c r="BE26" i="53"/>
  <c r="BE33" i="53"/>
  <c r="BE25" i="53"/>
  <c r="BE32" i="53"/>
  <c r="BE24" i="53"/>
  <c r="BE27" i="53"/>
  <c r="BE31" i="53"/>
  <c r="BE23" i="53"/>
  <c r="BE30" i="53"/>
  <c r="BE22" i="53"/>
  <c r="BE29" i="53"/>
  <c r="BE21" i="53"/>
  <c r="AL113" i="53"/>
  <c r="AN113" i="53"/>
  <c r="AN111" i="53"/>
  <c r="H113" i="53"/>
  <c r="P111" i="53"/>
  <c r="F113" i="53"/>
  <c r="D113" i="53"/>
  <c r="H111" i="53"/>
  <c r="Y84" i="53" l="1"/>
  <c r="Y49" i="53"/>
  <c r="Y25" i="53"/>
  <c r="Y56" i="53"/>
  <c r="Y99" i="53"/>
  <c r="Y90" i="53"/>
  <c r="Y82" i="53"/>
  <c r="Y63" i="53"/>
  <c r="Y55" i="53"/>
  <c r="Y47" i="53"/>
  <c r="Y39" i="53"/>
  <c r="Y31" i="53"/>
  <c r="Y23" i="53"/>
  <c r="Y92" i="53"/>
  <c r="Y91" i="53"/>
  <c r="Y24" i="53"/>
  <c r="Y97" i="53"/>
  <c r="Y89" i="53"/>
  <c r="Y81" i="53"/>
  <c r="Y62" i="53"/>
  <c r="Y54" i="53"/>
  <c r="Y46" i="53"/>
  <c r="Y38" i="53"/>
  <c r="Y30" i="53"/>
  <c r="Y22" i="53"/>
  <c r="Y74" i="53"/>
  <c r="Y96" i="53"/>
  <c r="Y88" i="53"/>
  <c r="Y80" i="53"/>
  <c r="Y61" i="53"/>
  <c r="Y53" i="53"/>
  <c r="Y45" i="53"/>
  <c r="Y37" i="53"/>
  <c r="Y29" i="53"/>
  <c r="Y21" i="53"/>
  <c r="Y87" i="53"/>
  <c r="Y52" i="53"/>
  <c r="Y36" i="53"/>
  <c r="Y17" i="53"/>
  <c r="Y64" i="53"/>
  <c r="Y95" i="53"/>
  <c r="Y79" i="53"/>
  <c r="Y60" i="53"/>
  <c r="Y44" i="53"/>
  <c r="Y28" i="53"/>
  <c r="Y100" i="53"/>
  <c r="Y48" i="53"/>
  <c r="Y103" i="53"/>
  <c r="Y94" i="53"/>
  <c r="Y86" i="53"/>
  <c r="Y78" i="53"/>
  <c r="Y59" i="53"/>
  <c r="Y51" i="53"/>
  <c r="Y43" i="53"/>
  <c r="Y35" i="53"/>
  <c r="Y27" i="53"/>
  <c r="Y101" i="53"/>
  <c r="Y76" i="53"/>
  <c r="Y57" i="53"/>
  <c r="Y33" i="53"/>
  <c r="Y32" i="53"/>
  <c r="Y102" i="53"/>
  <c r="Y93" i="53"/>
  <c r="Y85" i="53"/>
  <c r="Y77" i="53"/>
  <c r="Y58" i="53"/>
  <c r="Y50" i="53"/>
  <c r="Y42" i="53"/>
  <c r="Y34" i="53"/>
  <c r="Y26" i="53"/>
  <c r="Y41" i="53"/>
  <c r="Y83" i="53"/>
  <c r="Y40" i="53"/>
  <c r="AO92" i="53"/>
  <c r="AO67" i="53"/>
  <c r="AO49" i="53"/>
  <c r="AO33" i="53"/>
  <c r="AO25" i="53"/>
  <c r="AO48" i="53"/>
  <c r="AO99" i="53"/>
  <c r="AO90" i="53"/>
  <c r="AO82" i="53"/>
  <c r="AO73" i="53"/>
  <c r="AO63" i="53"/>
  <c r="AO55" i="53"/>
  <c r="AO47" i="53"/>
  <c r="AO39" i="53"/>
  <c r="AO31" i="53"/>
  <c r="AO23" i="53"/>
  <c r="AO74" i="53"/>
  <c r="AO97" i="53"/>
  <c r="AO89" i="53"/>
  <c r="AO81" i="53"/>
  <c r="AO72" i="53"/>
  <c r="AO62" i="53"/>
  <c r="AO54" i="53"/>
  <c r="AO46" i="53"/>
  <c r="AO38" i="53"/>
  <c r="AO30" i="53"/>
  <c r="AO22" i="53"/>
  <c r="AO40" i="53"/>
  <c r="AO96" i="53"/>
  <c r="AO88" i="53"/>
  <c r="AO80" i="53"/>
  <c r="AO71" i="53"/>
  <c r="AO61" i="53"/>
  <c r="AO53" i="53"/>
  <c r="AO45" i="53"/>
  <c r="AO37" i="53"/>
  <c r="AO29" i="53"/>
  <c r="AO21" i="53"/>
  <c r="AO100" i="53"/>
  <c r="AO56" i="53"/>
  <c r="AO24" i="53"/>
  <c r="AO95" i="53"/>
  <c r="AO87" i="53"/>
  <c r="AO79" i="53"/>
  <c r="AO70" i="53"/>
  <c r="AO60" i="53"/>
  <c r="AO52" i="53"/>
  <c r="AO44" i="53"/>
  <c r="AO36" i="53"/>
  <c r="AO28" i="53"/>
  <c r="AO17" i="53"/>
  <c r="AO103" i="53"/>
  <c r="AO94" i="53"/>
  <c r="AO86" i="53"/>
  <c r="AO78" i="53"/>
  <c r="AO69" i="53"/>
  <c r="AO59" i="53"/>
  <c r="AO51" i="53"/>
  <c r="AO43" i="53"/>
  <c r="AO35" i="53"/>
  <c r="AO27" i="53"/>
  <c r="AO101" i="53"/>
  <c r="AO76" i="53"/>
  <c r="AO57" i="53"/>
  <c r="AO83" i="53"/>
  <c r="AO102" i="53"/>
  <c r="AO93" i="53"/>
  <c r="AO85" i="53"/>
  <c r="AO77" i="53"/>
  <c r="AO68" i="53"/>
  <c r="AO58" i="53"/>
  <c r="AO50" i="53"/>
  <c r="AO42" i="53"/>
  <c r="AO34" i="53"/>
  <c r="AO26" i="53"/>
  <c r="AO84" i="53"/>
  <c r="AO41" i="53"/>
  <c r="AO91" i="53"/>
  <c r="AO64" i="53"/>
  <c r="AO32" i="53"/>
  <c r="V113" i="53" l="1"/>
  <c r="T113" i="53"/>
  <c r="K103" i="53"/>
  <c r="K102" i="53"/>
  <c r="K101" i="53"/>
  <c r="K100" i="53"/>
  <c r="K99" i="53"/>
  <c r="K97" i="53" l="1"/>
  <c r="K96" i="53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4" i="53"/>
  <c r="K73" i="53"/>
  <c r="K72" i="53"/>
  <c r="K71" i="53"/>
  <c r="K70" i="53"/>
  <c r="K69" i="53"/>
  <c r="K68" i="53"/>
  <c r="K67" i="53"/>
  <c r="K64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17" i="53"/>
  <c r="I103" i="53"/>
  <c r="I102" i="53"/>
  <c r="I101" i="53"/>
  <c r="I100" i="53"/>
  <c r="I99" i="53"/>
  <c r="I97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4" i="53"/>
  <c r="I73" i="53"/>
  <c r="I72" i="53"/>
  <c r="I71" i="53"/>
  <c r="I70" i="53"/>
  <c r="I69" i="53"/>
  <c r="I68" i="53"/>
  <c r="I67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17" i="53"/>
  <c r="G103" i="53"/>
  <c r="G102" i="53"/>
  <c r="G101" i="53"/>
  <c r="G100" i="53"/>
  <c r="G99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4" i="53"/>
  <c r="G73" i="53"/>
  <c r="G72" i="53"/>
  <c r="G71" i="53"/>
  <c r="G70" i="53"/>
  <c r="G69" i="53"/>
  <c r="G68" i="53"/>
  <c r="G67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17" i="53"/>
  <c r="E103" i="53"/>
  <c r="E102" i="53"/>
  <c r="E101" i="53"/>
  <c r="E100" i="53"/>
  <c r="E99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4" i="53"/>
  <c r="E73" i="53"/>
  <c r="E72" i="53"/>
  <c r="E71" i="53"/>
  <c r="E70" i="53"/>
  <c r="E69" i="53"/>
  <c r="E68" i="53"/>
  <c r="E67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17" i="53"/>
  <c r="CB56" i="53" l="1"/>
  <c r="CC56" i="53"/>
  <c r="BL56" i="53"/>
  <c r="BM56" i="53"/>
  <c r="AV56" i="53"/>
  <c r="AW56" i="53"/>
  <c r="AF56" i="53"/>
  <c r="AG56" i="53"/>
  <c r="P56" i="53"/>
  <c r="Q56" i="53"/>
  <c r="R56" i="53" l="1"/>
  <c r="BN56" i="53"/>
  <c r="AH56" i="53"/>
  <c r="AX56" i="53"/>
  <c r="CD56" i="53"/>
  <c r="CJ56" i="53"/>
  <c r="CT56" i="53" l="1"/>
  <c r="CP56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CU56" i="53"/>
  <c r="CV56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B56" i="54"/>
  <c r="CC56" i="54"/>
  <c r="BL56" i="54"/>
  <c r="BM56" i="54"/>
  <c r="AV56" i="54"/>
  <c r="AW56" i="54"/>
  <c r="AF56" i="54"/>
  <c r="AG56" i="54"/>
  <c r="P56" i="54"/>
  <c r="Q56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Q17" i="54"/>
  <c r="AF17" i="54"/>
  <c r="AG17" i="54"/>
  <c r="AV17" i="54"/>
  <c r="AW17" i="54"/>
  <c r="BL17" i="54"/>
  <c r="BM17" i="54"/>
  <c r="CB17" i="54"/>
  <c r="CC17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5" i="54"/>
  <c r="Q55" i="54"/>
  <c r="AF55" i="54"/>
  <c r="AG55" i="54"/>
  <c r="AV55" i="54"/>
  <c r="AW55" i="54"/>
  <c r="BL55" i="54"/>
  <c r="BM55" i="54"/>
  <c r="CB55" i="54"/>
  <c r="CC55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4" i="54"/>
  <c r="Q64" i="54"/>
  <c r="AF64" i="54"/>
  <c r="AG64" i="54"/>
  <c r="AV64" i="54"/>
  <c r="AW64" i="54"/>
  <c r="BL64" i="54"/>
  <c r="BM64" i="54"/>
  <c r="CB64" i="54"/>
  <c r="CC64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4" i="54"/>
  <c r="Q74" i="54"/>
  <c r="AF74" i="54"/>
  <c r="AG74" i="54"/>
  <c r="AV74" i="54"/>
  <c r="AW74" i="54"/>
  <c r="BL74" i="54"/>
  <c r="BM74" i="54"/>
  <c r="CB74" i="54"/>
  <c r="CC74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F95" i="54"/>
  <c r="AG95" i="54"/>
  <c r="AV95" i="54"/>
  <c r="AW95" i="54"/>
  <c r="BL95" i="54"/>
  <c r="BM95" i="54"/>
  <c r="CB95" i="54"/>
  <c r="CC95" i="54"/>
  <c r="P96" i="54"/>
  <c r="Q96" i="54"/>
  <c r="AG97" i="54"/>
  <c r="AF96" i="54"/>
  <c r="AG96" i="54"/>
  <c r="AV96" i="54"/>
  <c r="AW96" i="54"/>
  <c r="BL96" i="54"/>
  <c r="BM96" i="54"/>
  <c r="CB96" i="54"/>
  <c r="CC96" i="54"/>
  <c r="P97" i="54"/>
  <c r="Q97" i="54"/>
  <c r="AF97" i="54"/>
  <c r="AV97" i="54"/>
  <c r="AW97" i="54"/>
  <c r="BL97" i="54"/>
  <c r="BM97" i="54"/>
  <c r="CB97" i="54"/>
  <c r="CC97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M101" i="54"/>
  <c r="CB101" i="54"/>
  <c r="CC101" i="54"/>
  <c r="P102" i="54"/>
  <c r="Q102" i="54"/>
  <c r="AF102" i="54"/>
  <c r="AG102" i="54"/>
  <c r="AV102" i="54"/>
  <c r="AW102" i="54"/>
  <c r="BL102" i="54"/>
  <c r="BM102" i="54"/>
  <c r="CB102" i="54"/>
  <c r="CC102" i="54"/>
  <c r="P103" i="54"/>
  <c r="Q103" i="54"/>
  <c r="AF103" i="54"/>
  <c r="AG103" i="54"/>
  <c r="AV103" i="54"/>
  <c r="AW103" i="54"/>
  <c r="BL103" i="54"/>
  <c r="BM103" i="54"/>
  <c r="CB103" i="54"/>
  <c r="CC103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08" i="54"/>
  <c r="Q108" i="54"/>
  <c r="AF108" i="54"/>
  <c r="AG108" i="54"/>
  <c r="AV108" i="54"/>
  <c r="AW108" i="54"/>
  <c r="BL108" i="54"/>
  <c r="BM108" i="54"/>
  <c r="CB108" i="54"/>
  <c r="CC108" i="54"/>
  <c r="P111" i="54"/>
  <c r="Q111" i="54"/>
  <c r="AF111" i="54"/>
  <c r="AG111" i="54"/>
  <c r="AV111" i="54"/>
  <c r="AW111" i="54"/>
  <c r="BL111" i="54"/>
  <c r="BM111" i="54"/>
  <c r="CB111" i="54"/>
  <c r="CC111" i="54"/>
  <c r="P112" i="54"/>
  <c r="Q112" i="54"/>
  <c r="AF112" i="54"/>
  <c r="AG112" i="54"/>
  <c r="AV112" i="54"/>
  <c r="AW112" i="54"/>
  <c r="BL112" i="54"/>
  <c r="BM112" i="54"/>
  <c r="CB112" i="54"/>
  <c r="CC112" i="54"/>
  <c r="CV9" i="54"/>
  <c r="CM10" i="54"/>
  <c r="P125" i="54" l="1"/>
  <c r="CB115" i="54"/>
  <c r="BL115" i="54"/>
  <c r="BL125" i="54"/>
  <c r="AX79" i="54"/>
  <c r="AH80" i="54"/>
  <c r="AH76" i="54"/>
  <c r="CD61" i="54"/>
  <c r="AX50" i="54"/>
  <c r="CD48" i="54"/>
  <c r="P119" i="54"/>
  <c r="AF125" i="54"/>
  <c r="CV124" i="55"/>
  <c r="BN50" i="54"/>
  <c r="AF113" i="54"/>
  <c r="AX87" i="54"/>
  <c r="AH93" i="54"/>
  <c r="AH68" i="54"/>
  <c r="AH60" i="54"/>
  <c r="AH51" i="54"/>
  <c r="CD52" i="54"/>
  <c r="BN108" i="54"/>
  <c r="BN43" i="54"/>
  <c r="AX37" i="54"/>
  <c r="Q125" i="54"/>
  <c r="Q115" i="54"/>
  <c r="DJ95" i="55"/>
  <c r="DJ120" i="55" s="1"/>
  <c r="CZ120" i="55"/>
  <c r="CY96" i="55"/>
  <c r="CX118" i="55"/>
  <c r="CZ63" i="55"/>
  <c r="DA63" i="55" s="1"/>
  <c r="CD45" i="54"/>
  <c r="CD37" i="54"/>
  <c r="CD56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7" i="54"/>
  <c r="AX108" i="54"/>
  <c r="R95" i="54"/>
  <c r="AX89" i="54"/>
  <c r="BN80" i="54"/>
  <c r="AX77" i="54"/>
  <c r="CD74" i="54"/>
  <c r="BN60" i="54"/>
  <c r="AX112" i="54"/>
  <c r="CP100" i="54"/>
  <c r="AX94" i="54"/>
  <c r="AX90" i="54"/>
  <c r="BN89" i="54"/>
  <c r="AH87" i="54"/>
  <c r="AX82" i="54"/>
  <c r="AH79" i="54"/>
  <c r="AX78" i="54"/>
  <c r="BN77" i="54"/>
  <c r="BN112" i="54"/>
  <c r="CD111" i="54"/>
  <c r="AH108" i="54"/>
  <c r="BN106" i="54"/>
  <c r="CD103" i="54"/>
  <c r="BN100" i="54"/>
  <c r="BN95" i="54"/>
  <c r="BN87" i="54"/>
  <c r="BN83" i="54"/>
  <c r="BN79" i="54"/>
  <c r="CD78" i="54"/>
  <c r="CD69" i="54"/>
  <c r="AH62" i="54"/>
  <c r="CD59" i="54"/>
  <c r="AH58" i="54"/>
  <c r="AH53" i="54"/>
  <c r="AX52" i="54"/>
  <c r="AX48" i="54"/>
  <c r="AH45" i="54"/>
  <c r="CD38" i="54"/>
  <c r="AX36" i="54"/>
  <c r="AX32" i="54"/>
  <c r="CD30" i="54"/>
  <c r="BN27" i="54"/>
  <c r="BN16" i="54"/>
  <c r="CD15" i="54"/>
  <c r="AW115" i="54"/>
  <c r="AW125" i="54"/>
  <c r="BM115" i="54"/>
  <c r="AX96" i="54"/>
  <c r="CD50" i="54"/>
  <c r="AX44" i="54"/>
  <c r="BN103" i="54"/>
  <c r="CD93" i="54"/>
  <c r="CD53" i="54"/>
  <c r="AG113" i="54"/>
  <c r="BM125" i="54"/>
  <c r="BN22" i="54"/>
  <c r="AH103" i="54"/>
  <c r="AX72" i="54"/>
  <c r="CD70" i="54"/>
  <c r="CD64" i="54"/>
  <c r="AX62" i="54"/>
  <c r="CD55" i="54"/>
  <c r="AX53" i="54"/>
  <c r="CD51" i="54"/>
  <c r="AH46" i="54"/>
  <c r="AX45" i="54"/>
  <c r="CD39" i="54"/>
  <c r="CD31" i="54"/>
  <c r="AX29" i="54"/>
  <c r="AH26" i="54"/>
  <c r="CD23" i="54"/>
  <c r="AX21" i="54"/>
  <c r="CD16" i="54"/>
  <c r="AH49" i="54"/>
  <c r="BN90" i="54"/>
  <c r="AH8" i="54"/>
  <c r="AH50" i="54"/>
  <c r="CD47" i="54"/>
  <c r="AX101" i="54"/>
  <c r="AX111" i="54"/>
  <c r="AH106" i="54"/>
  <c r="BN69" i="54"/>
  <c r="BN63" i="54"/>
  <c r="BN59" i="54"/>
  <c r="BN54" i="54"/>
  <c r="AX51" i="54"/>
  <c r="AH44" i="54"/>
  <c r="BN38" i="54"/>
  <c r="R37" i="54"/>
  <c r="BN30" i="54"/>
  <c r="AH28" i="54"/>
  <c r="AG115" i="54"/>
  <c r="AX11" i="54"/>
  <c r="CD57" i="54"/>
  <c r="AH43" i="54"/>
  <c r="CD40" i="54"/>
  <c r="AH39" i="54"/>
  <c r="AX38" i="54"/>
  <c r="BN37" i="54"/>
  <c r="CD36" i="54"/>
  <c r="BN33" i="54"/>
  <c r="CD28" i="54"/>
  <c r="AH27" i="54"/>
  <c r="AV125" i="54"/>
  <c r="AX22" i="54"/>
  <c r="AH11" i="54"/>
  <c r="BN56" i="54"/>
  <c r="CD82" i="54"/>
  <c r="AX9" i="54"/>
  <c r="CD107" i="54"/>
  <c r="CD68" i="54"/>
  <c r="CD62" i="54"/>
  <c r="CD41" i="54"/>
  <c r="CJ56" i="54"/>
  <c r="CD106" i="54"/>
  <c r="CD92" i="54"/>
  <c r="CD88" i="54"/>
  <c r="CD84" i="54"/>
  <c r="CD80" i="54"/>
  <c r="CD76" i="54"/>
  <c r="CD71" i="54"/>
  <c r="CD21" i="54"/>
  <c r="CD95" i="54"/>
  <c r="CD91" i="54"/>
  <c r="CC123" i="54"/>
  <c r="CD8" i="54"/>
  <c r="CD11" i="54"/>
  <c r="CD97" i="54"/>
  <c r="CB125" i="54"/>
  <c r="CC125" i="54"/>
  <c r="CD89" i="54"/>
  <c r="CD63" i="54"/>
  <c r="CD42" i="54"/>
  <c r="BN101" i="54"/>
  <c r="BN68" i="54"/>
  <c r="BN58" i="54"/>
  <c r="BN53" i="54"/>
  <c r="BN41" i="54"/>
  <c r="BN26" i="54"/>
  <c r="BM113" i="54"/>
  <c r="BL113" i="54"/>
  <c r="BN67" i="54"/>
  <c r="BN48" i="54"/>
  <c r="BN29" i="54"/>
  <c r="BN25" i="54"/>
  <c r="BN14" i="54"/>
  <c r="BN55" i="54"/>
  <c r="BN51" i="54"/>
  <c r="BN47" i="54"/>
  <c r="CH83" i="54"/>
  <c r="CH100" i="54"/>
  <c r="AX106" i="54"/>
  <c r="AX49" i="54"/>
  <c r="AX16" i="54"/>
  <c r="CH28" i="54"/>
  <c r="CH36" i="54"/>
  <c r="CH61" i="54"/>
  <c r="CH63" i="54"/>
  <c r="CH71" i="54"/>
  <c r="CH90" i="54"/>
  <c r="AX71" i="54"/>
  <c r="AX67" i="54"/>
  <c r="AX33" i="54"/>
  <c r="AV113" i="54"/>
  <c r="AX57" i="54"/>
  <c r="AX15" i="54"/>
  <c r="CG113" i="54"/>
  <c r="CH27" i="54"/>
  <c r="CH35" i="54"/>
  <c r="CH39" i="54"/>
  <c r="CH43" i="54"/>
  <c r="CH47" i="54"/>
  <c r="CH55" i="54"/>
  <c r="CK93" i="54"/>
  <c r="CU93" i="54" s="1"/>
  <c r="AX86" i="54"/>
  <c r="AX70" i="54"/>
  <c r="CH56" i="54"/>
  <c r="AX93" i="54"/>
  <c r="AX73" i="54"/>
  <c r="AX69" i="54"/>
  <c r="AX59" i="54"/>
  <c r="AX24" i="54"/>
  <c r="CJ24" i="54"/>
  <c r="CJ28" i="54"/>
  <c r="CJ32" i="54"/>
  <c r="CJ82" i="54"/>
  <c r="CJ86" i="54"/>
  <c r="CJ90" i="54"/>
  <c r="AH101" i="54"/>
  <c r="AG125" i="54"/>
  <c r="AH88" i="54"/>
  <c r="AH72" i="54"/>
  <c r="AH17" i="54"/>
  <c r="CI113" i="54"/>
  <c r="CJ23" i="54"/>
  <c r="CJ31" i="54"/>
  <c r="AH100" i="54"/>
  <c r="AH91" i="54"/>
  <c r="AH71" i="54"/>
  <c r="AH67" i="54"/>
  <c r="AH57" i="54"/>
  <c r="AH40" i="54"/>
  <c r="AH37" i="54"/>
  <c r="AH33" i="54"/>
  <c r="AH23" i="54"/>
  <c r="AH16" i="54"/>
  <c r="AH99" i="54"/>
  <c r="AH94" i="54"/>
  <c r="AH78" i="54"/>
  <c r="AH74" i="54"/>
  <c r="AH29" i="54"/>
  <c r="AH15" i="54"/>
  <c r="CJ37" i="54"/>
  <c r="CJ41" i="54"/>
  <c r="CJ45" i="54"/>
  <c r="CJ49" i="54"/>
  <c r="CJ53" i="54"/>
  <c r="CJ58" i="54"/>
  <c r="CJ68" i="54"/>
  <c r="CJ72" i="54"/>
  <c r="CJ79" i="54"/>
  <c r="CJ87" i="54"/>
  <c r="AH59" i="54"/>
  <c r="AH21" i="54"/>
  <c r="AH14" i="54"/>
  <c r="AH56" i="54"/>
  <c r="R56" i="54"/>
  <c r="R70" i="54"/>
  <c r="R27" i="54"/>
  <c r="R23" i="54"/>
  <c r="CD14" i="54"/>
  <c r="CD99" i="54"/>
  <c r="CD94" i="54"/>
  <c r="CD87" i="54"/>
  <c r="CD83" i="54"/>
  <c r="CD79" i="54"/>
  <c r="CD49" i="54"/>
  <c r="CD9" i="54"/>
  <c r="CD17" i="54"/>
  <c r="CD13" i="54"/>
  <c r="CD96" i="54"/>
  <c r="CD44" i="54"/>
  <c r="CD101" i="54"/>
  <c r="BN97" i="54"/>
  <c r="BN94" i="54"/>
  <c r="BN15" i="54"/>
  <c r="BN61" i="54"/>
  <c r="BN42" i="54"/>
  <c r="BN96" i="54"/>
  <c r="BN93" i="54"/>
  <c r="BN86" i="54"/>
  <c r="BN82" i="54"/>
  <c r="BN70" i="54"/>
  <c r="BN64" i="54"/>
  <c r="BN52" i="54"/>
  <c r="BN21" i="54"/>
  <c r="BN73" i="54"/>
  <c r="BN46" i="54"/>
  <c r="BN92" i="54"/>
  <c r="BN17" i="54"/>
  <c r="BN13" i="54"/>
  <c r="BN74" i="54"/>
  <c r="BN49" i="54"/>
  <c r="BN35" i="54"/>
  <c r="BN111" i="54"/>
  <c r="BN102" i="54"/>
  <c r="BN88" i="54"/>
  <c r="BN11" i="54"/>
  <c r="AX88" i="54"/>
  <c r="AX84" i="54"/>
  <c r="AX76" i="54"/>
  <c r="AX68" i="54"/>
  <c r="AX54" i="54"/>
  <c r="AX43" i="54"/>
  <c r="AX26" i="54"/>
  <c r="AX56" i="54"/>
  <c r="AX102" i="54"/>
  <c r="AX74" i="54"/>
  <c r="AX61" i="54"/>
  <c r="AX42" i="54"/>
  <c r="AX35" i="54"/>
  <c r="AX31" i="54"/>
  <c r="AX63" i="54"/>
  <c r="AX34" i="54"/>
  <c r="AX81" i="54"/>
  <c r="AH107" i="54"/>
  <c r="AH61" i="54"/>
  <c r="AH25" i="54"/>
  <c r="AH96" i="54"/>
  <c r="AH86" i="54"/>
  <c r="AH70" i="54"/>
  <c r="AH64" i="54"/>
  <c r="AH52" i="54"/>
  <c r="AH31" i="54"/>
  <c r="AH24" i="54"/>
  <c r="AH92" i="54"/>
  <c r="AH89" i="54"/>
  <c r="AH85" i="54"/>
  <c r="AH81" i="54"/>
  <c r="AH77" i="54"/>
  <c r="AH55" i="54"/>
  <c r="AH41" i="54"/>
  <c r="AH34" i="54"/>
  <c r="AH36" i="54"/>
  <c r="AH32" i="54"/>
  <c r="R92" i="54"/>
  <c r="R85" i="54"/>
  <c r="R60" i="54"/>
  <c r="R48" i="54"/>
  <c r="R24" i="54"/>
  <c r="CP56" i="54"/>
  <c r="CP36" i="54"/>
  <c r="CP40" i="54"/>
  <c r="CP48" i="54"/>
  <c r="CP52" i="54"/>
  <c r="CP57" i="54"/>
  <c r="CP61" i="54"/>
  <c r="CP63" i="54"/>
  <c r="CP71" i="54"/>
  <c r="CP82" i="54"/>
  <c r="CP86" i="54"/>
  <c r="CQ56" i="54"/>
  <c r="CP31" i="54"/>
  <c r="CP27" i="54"/>
  <c r="CN35" i="54"/>
  <c r="CP23" i="54"/>
  <c r="CP35" i="54"/>
  <c r="R57" i="54"/>
  <c r="R52" i="54"/>
  <c r="CN56" i="54"/>
  <c r="CK56" i="54"/>
  <c r="R67" i="54"/>
  <c r="R53" i="54"/>
  <c r="R39" i="54"/>
  <c r="R74" i="54"/>
  <c r="R43" i="54"/>
  <c r="R29" i="54"/>
  <c r="R36" i="54"/>
  <c r="P115" i="54"/>
  <c r="R58" i="54"/>
  <c r="R32" i="54"/>
  <c r="R97" i="54"/>
  <c r="R94" i="54"/>
  <c r="R93" i="54"/>
  <c r="R61" i="54"/>
  <c r="R46" i="54"/>
  <c r="CQ94" i="54"/>
  <c r="CV94" i="54" s="1"/>
  <c r="CQ99" i="54"/>
  <c r="CV99" i="54" s="1"/>
  <c r="R106" i="54"/>
  <c r="R101" i="54"/>
  <c r="R96" i="54"/>
  <c r="R64" i="54"/>
  <c r="R42" i="54"/>
  <c r="R111" i="54"/>
  <c r="R88" i="54"/>
  <c r="R72" i="54"/>
  <c r="R69" i="54"/>
  <c r="R63" i="54"/>
  <c r="R108" i="54"/>
  <c r="R91" i="54"/>
  <c r="R40" i="54"/>
  <c r="R103" i="54"/>
  <c r="R99" i="54"/>
  <c r="R84" i="54"/>
  <c r="R80" i="54"/>
  <c r="R76" i="54"/>
  <c r="R107" i="54"/>
  <c r="R102" i="54"/>
  <c r="R87" i="54"/>
  <c r="R83" i="54"/>
  <c r="R79" i="54"/>
  <c r="R71" i="54"/>
  <c r="R55" i="54"/>
  <c r="R14" i="54"/>
  <c r="R9" i="54"/>
  <c r="R77" i="54"/>
  <c r="R90" i="54"/>
  <c r="R86" i="54"/>
  <c r="R25" i="54"/>
  <c r="R35" i="54"/>
  <c r="R26" i="54"/>
  <c r="R78" i="54"/>
  <c r="R41" i="54"/>
  <c r="R22" i="54"/>
  <c r="R100" i="54"/>
  <c r="R73" i="54"/>
  <c r="R44" i="54"/>
  <c r="R34" i="54"/>
  <c r="R28" i="54"/>
  <c r="R82" i="54"/>
  <c r="R112" i="54"/>
  <c r="R33" i="54"/>
  <c r="R30" i="54"/>
  <c r="R13" i="54"/>
  <c r="R51" i="54"/>
  <c r="CQ49" i="54"/>
  <c r="CV49" i="54" s="1"/>
  <c r="CK52" i="54"/>
  <c r="CU52" i="54" s="1"/>
  <c r="CQ58" i="54"/>
  <c r="CV58" i="54" s="1"/>
  <c r="CN26" i="54"/>
  <c r="CN34" i="54"/>
  <c r="CP39" i="54"/>
  <c r="CP43" i="54"/>
  <c r="CP47" i="54"/>
  <c r="CP51" i="54"/>
  <c r="CP60" i="54"/>
  <c r="CP70" i="54"/>
  <c r="CN77" i="54"/>
  <c r="CN81" i="54"/>
  <c r="CN89" i="54"/>
  <c r="CD90" i="54"/>
  <c r="CD73" i="54"/>
  <c r="CD72" i="54"/>
  <c r="CD35" i="54"/>
  <c r="CD34" i="54"/>
  <c r="CD33" i="54"/>
  <c r="CD32" i="54"/>
  <c r="CD22" i="54"/>
  <c r="CP22" i="54"/>
  <c r="CP30" i="54"/>
  <c r="CP34" i="54"/>
  <c r="CN69" i="54"/>
  <c r="CD108" i="54"/>
  <c r="CD102" i="54"/>
  <c r="CD115" i="54" s="1"/>
  <c r="CD86" i="54"/>
  <c r="CD67" i="54"/>
  <c r="CD46" i="54"/>
  <c r="CC115" i="54"/>
  <c r="CP59" i="54"/>
  <c r="CP69" i="54"/>
  <c r="CN76" i="54"/>
  <c r="CN80" i="54"/>
  <c r="CN88" i="54"/>
  <c r="CN47" i="54"/>
  <c r="CQ90" i="54"/>
  <c r="CV90" i="54" s="1"/>
  <c r="CD26" i="54"/>
  <c r="CD24" i="54"/>
  <c r="CD10" i="54"/>
  <c r="CN33" i="54"/>
  <c r="CP38" i="54"/>
  <c r="CP54" i="54"/>
  <c r="CM113" i="54"/>
  <c r="CP29" i="54"/>
  <c r="CN37" i="54"/>
  <c r="CN45" i="54"/>
  <c r="CN53" i="54"/>
  <c r="CC113" i="54"/>
  <c r="CD81" i="54"/>
  <c r="CD54" i="54"/>
  <c r="CD43" i="54"/>
  <c r="CD29" i="54"/>
  <c r="CN39" i="54"/>
  <c r="CN60" i="54"/>
  <c r="CD60" i="54"/>
  <c r="CP46" i="54"/>
  <c r="CN32" i="54"/>
  <c r="CP41" i="54"/>
  <c r="CP58" i="54"/>
  <c r="CP68" i="54"/>
  <c r="CP72" i="54"/>
  <c r="CB113" i="54"/>
  <c r="CN70" i="54"/>
  <c r="CN25" i="54"/>
  <c r="CP28" i="54"/>
  <c r="CP32" i="54"/>
  <c r="CN36" i="54"/>
  <c r="CN40" i="54"/>
  <c r="CN48" i="54"/>
  <c r="CN61" i="54"/>
  <c r="CD27" i="54"/>
  <c r="BN84" i="54"/>
  <c r="BN76" i="54"/>
  <c r="BN31" i="54"/>
  <c r="BN23" i="54"/>
  <c r="BN8" i="54"/>
  <c r="BN10" i="54"/>
  <c r="BN91" i="54"/>
  <c r="BN81" i="54"/>
  <c r="BN72" i="54"/>
  <c r="BN71" i="54"/>
  <c r="BN62" i="54"/>
  <c r="BN39" i="54"/>
  <c r="BN28" i="54"/>
  <c r="BN45" i="54"/>
  <c r="BN36" i="54"/>
  <c r="BN34" i="54"/>
  <c r="BN9" i="54"/>
  <c r="CQ42" i="54"/>
  <c r="CV42" i="54" s="1"/>
  <c r="CQ46" i="54"/>
  <c r="CV46" i="54" s="1"/>
  <c r="BN85" i="54"/>
  <c r="BN78" i="54"/>
  <c r="BN44" i="54"/>
  <c r="CJ36" i="54"/>
  <c r="CJ40" i="54"/>
  <c r="CJ44" i="54"/>
  <c r="CJ48" i="54"/>
  <c r="CJ63" i="54"/>
  <c r="CJ95" i="54"/>
  <c r="CH22" i="54"/>
  <c r="CH26" i="54"/>
  <c r="CH30" i="54"/>
  <c r="CJ43" i="54"/>
  <c r="CJ60" i="54"/>
  <c r="CH81" i="54"/>
  <c r="CH85" i="54"/>
  <c r="CH89" i="54"/>
  <c r="CJ94" i="54"/>
  <c r="CJ99" i="54"/>
  <c r="CK111" i="54"/>
  <c r="CU111" i="54" s="1"/>
  <c r="CQ112" i="54"/>
  <c r="AW113" i="54"/>
  <c r="CJ22" i="54"/>
  <c r="CJ26" i="54"/>
  <c r="CJ30" i="54"/>
  <c r="CJ34" i="54"/>
  <c r="CH42" i="54"/>
  <c r="CH50" i="54"/>
  <c r="CH69" i="54"/>
  <c r="CJ77" i="54"/>
  <c r="CJ85" i="54"/>
  <c r="CJ89" i="54"/>
  <c r="CH29" i="54"/>
  <c r="CJ38" i="54"/>
  <c r="CJ42" i="54"/>
  <c r="CJ46" i="54"/>
  <c r="CJ50" i="54"/>
  <c r="CJ54" i="54"/>
  <c r="CJ73" i="54"/>
  <c r="CH80" i="54"/>
  <c r="CH92" i="54"/>
  <c r="CJ93" i="54"/>
  <c r="CJ25" i="54"/>
  <c r="CJ29" i="54"/>
  <c r="CJ33" i="54"/>
  <c r="CH49" i="54"/>
  <c r="CH58" i="54"/>
  <c r="CH72" i="54"/>
  <c r="CJ80" i="54"/>
  <c r="CJ88" i="54"/>
  <c r="CJ92" i="54"/>
  <c r="CH101" i="54"/>
  <c r="CK84" i="54"/>
  <c r="CU84" i="54" s="1"/>
  <c r="AX85" i="54"/>
  <c r="AX80" i="54"/>
  <c r="AX58" i="54"/>
  <c r="AX30" i="54"/>
  <c r="CQ11" i="54"/>
  <c r="CV11" i="54" s="1"/>
  <c r="CK15" i="54"/>
  <c r="CU15" i="54" s="1"/>
  <c r="CK24" i="54"/>
  <c r="CU24" i="54" s="1"/>
  <c r="CK107" i="54"/>
  <c r="CU107" i="54" s="1"/>
  <c r="AX28" i="54"/>
  <c r="AX10" i="54"/>
  <c r="AX8" i="54"/>
  <c r="CK78" i="54"/>
  <c r="CU78" i="54" s="1"/>
  <c r="AX103" i="54"/>
  <c r="CY102" i="54" s="1"/>
  <c r="AX95" i="54"/>
  <c r="AX60" i="54"/>
  <c r="AX41" i="54"/>
  <c r="AX40" i="54"/>
  <c r="AX27" i="54"/>
  <c r="AX14" i="54"/>
  <c r="AX107" i="54"/>
  <c r="AX100" i="54"/>
  <c r="AX99" i="54"/>
  <c r="AX92" i="54"/>
  <c r="AX64" i="54"/>
  <c r="AX46" i="54"/>
  <c r="AX39" i="54"/>
  <c r="AX25" i="54"/>
  <c r="AX13" i="54"/>
  <c r="CN72" i="54"/>
  <c r="CP80" i="54"/>
  <c r="CP84" i="54"/>
  <c r="CP88" i="54"/>
  <c r="CP93" i="54"/>
  <c r="AH97" i="54"/>
  <c r="AH83" i="54"/>
  <c r="AH35" i="54"/>
  <c r="AH22" i="54"/>
  <c r="AH9" i="54"/>
  <c r="CN79" i="54"/>
  <c r="CN87" i="54"/>
  <c r="CP92" i="54"/>
  <c r="CN101" i="54"/>
  <c r="CQ30" i="54"/>
  <c r="CV30" i="54" s="1"/>
  <c r="CK38" i="54"/>
  <c r="CU38" i="54" s="1"/>
  <c r="CP83" i="54"/>
  <c r="CP87" i="54"/>
  <c r="CP101" i="54"/>
  <c r="AH112" i="54"/>
  <c r="CK8" i="54"/>
  <c r="CU8" i="54" s="1"/>
  <c r="CU10" i="54" s="1"/>
  <c r="CK54" i="54"/>
  <c r="CU54" i="54" s="1"/>
  <c r="CK59" i="54"/>
  <c r="CU59" i="54" s="1"/>
  <c r="CN78" i="54"/>
  <c r="CP91" i="54"/>
  <c r="CN95" i="54"/>
  <c r="CN100" i="54"/>
  <c r="AH95" i="54"/>
  <c r="AH73" i="54"/>
  <c r="AH69" i="54"/>
  <c r="AH48" i="54"/>
  <c r="CP90" i="54"/>
  <c r="AH10" i="54"/>
  <c r="CQ24" i="54"/>
  <c r="CV24" i="54" s="1"/>
  <c r="CP77" i="54"/>
  <c r="CP81" i="54"/>
  <c r="CP85" i="54"/>
  <c r="CP99" i="54"/>
  <c r="AH84" i="54"/>
  <c r="AH47" i="54"/>
  <c r="AH42" i="54"/>
  <c r="AH13" i="54"/>
  <c r="CQ41" i="54"/>
  <c r="CV41" i="54" s="1"/>
  <c r="CK44" i="54"/>
  <c r="CU44" i="54" s="1"/>
  <c r="CQ57" i="54"/>
  <c r="CV57" i="54" s="1"/>
  <c r="CK60" i="54"/>
  <c r="CU60" i="54" s="1"/>
  <c r="R68" i="54"/>
  <c r="R54" i="54"/>
  <c r="R49" i="54"/>
  <c r="R16" i="54"/>
  <c r="CQ16" i="54"/>
  <c r="CV16" i="54" s="1"/>
  <c r="CK91" i="54"/>
  <c r="CU91" i="54" s="1"/>
  <c r="R59" i="54"/>
  <c r="R38" i="54"/>
  <c r="CQ29" i="54"/>
  <c r="CV29" i="54" s="1"/>
  <c r="CQ55" i="54"/>
  <c r="CQ79" i="54"/>
  <c r="CV79" i="54" s="1"/>
  <c r="R15" i="54"/>
  <c r="CQ15" i="54"/>
  <c r="CV15" i="54" s="1"/>
  <c r="CN29" i="54"/>
  <c r="CK51" i="54"/>
  <c r="CU51" i="54" s="1"/>
  <c r="CH52" i="54"/>
  <c r="CP79" i="54"/>
  <c r="R47" i="54"/>
  <c r="R31" i="54"/>
  <c r="R17" i="54"/>
  <c r="CK27" i="54"/>
  <c r="CU27" i="54" s="1"/>
  <c r="CQ33" i="54"/>
  <c r="CV33" i="54" s="1"/>
  <c r="CQ106" i="54"/>
  <c r="CV106" i="54" s="1"/>
  <c r="Q113" i="54"/>
  <c r="R50" i="54"/>
  <c r="R45" i="54"/>
  <c r="R8" i="54"/>
  <c r="BN107" i="54"/>
  <c r="BN99" i="54"/>
  <c r="AX91" i="54"/>
  <c r="R89" i="54"/>
  <c r="CD85" i="54"/>
  <c r="R62" i="54"/>
  <c r="AX47" i="54"/>
  <c r="BN40" i="54"/>
  <c r="AH38" i="54"/>
  <c r="BN24" i="54"/>
  <c r="R10" i="54"/>
  <c r="P113" i="54"/>
  <c r="CQ28" i="54"/>
  <c r="CV28" i="54" s="1"/>
  <c r="CK68" i="54"/>
  <c r="CU68" i="54" s="1"/>
  <c r="CH68" i="54"/>
  <c r="AX83" i="54"/>
  <c r="R81" i="54"/>
  <c r="CD58" i="54"/>
  <c r="AX55" i="54"/>
  <c r="R21" i="54"/>
  <c r="CN27" i="54"/>
  <c r="CQ27" i="54"/>
  <c r="CV27" i="54" s="1"/>
  <c r="AH111" i="54"/>
  <c r="CD100" i="54"/>
  <c r="AX97" i="54"/>
  <c r="AH90" i="54"/>
  <c r="AH30" i="54"/>
  <c r="AX23" i="54"/>
  <c r="CK71" i="54"/>
  <c r="CU71" i="54" s="1"/>
  <c r="CJ71" i="54"/>
  <c r="AH63" i="54"/>
  <c r="BN32" i="54"/>
  <c r="CD25" i="54"/>
  <c r="R11" i="54"/>
  <c r="AH82" i="54"/>
  <c r="BN57" i="54"/>
  <c r="AH54" i="54"/>
  <c r="AH102" i="54"/>
  <c r="AF115" i="54"/>
  <c r="AX17" i="54"/>
  <c r="AV115" i="54"/>
  <c r="CK9" i="54"/>
  <c r="CU9" i="54" s="1"/>
  <c r="CW9" i="54" s="1"/>
  <c r="CK13" i="54"/>
  <c r="CU13" i="54" s="1"/>
  <c r="CQ14" i="54"/>
  <c r="CV14" i="54" s="1"/>
  <c r="CQ23" i="54"/>
  <c r="CK30" i="54"/>
  <c r="CU30" i="54" s="1"/>
  <c r="CQ31" i="54"/>
  <c r="CV31" i="54" s="1"/>
  <c r="CK57" i="54"/>
  <c r="CU57" i="54" s="1"/>
  <c r="CQ59" i="54"/>
  <c r="CK70" i="54"/>
  <c r="CU70" i="54" s="1"/>
  <c r="CQ73" i="54"/>
  <c r="CV73" i="54" s="1"/>
  <c r="CK108" i="54"/>
  <c r="CU108" i="54" s="1"/>
  <c r="CD112" i="54"/>
  <c r="CQ13" i="54"/>
  <c r="CV13" i="54" s="1"/>
  <c r="CI62" i="54"/>
  <c r="CI64" i="54" s="1"/>
  <c r="CK106" i="54"/>
  <c r="CU106" i="54" s="1"/>
  <c r="CP55" i="54"/>
  <c r="CH60" i="54"/>
  <c r="CH78" i="54"/>
  <c r="CJ91" i="54"/>
  <c r="CK41" i="54"/>
  <c r="CU41" i="54" s="1"/>
  <c r="CK23" i="54"/>
  <c r="CU23" i="54" s="1"/>
  <c r="CQ81" i="54"/>
  <c r="CV81" i="54" s="1"/>
  <c r="CQ8" i="54"/>
  <c r="CQ10" i="54" s="1"/>
  <c r="CK14" i="54"/>
  <c r="CU14" i="54" s="1"/>
  <c r="CQ39" i="54"/>
  <c r="CV39" i="54" s="1"/>
  <c r="CQ44" i="54"/>
  <c r="CK48" i="54"/>
  <c r="CU48" i="54" s="1"/>
  <c r="CQ50" i="54"/>
  <c r="CP89" i="54"/>
  <c r="CK21" i="54"/>
  <c r="CU21" i="54" s="1"/>
  <c r="CQ48" i="54"/>
  <c r="CV48" i="54" s="1"/>
  <c r="CO10" i="54"/>
  <c r="CO113" i="54" s="1"/>
  <c r="CQ21" i="54"/>
  <c r="CV21" i="54" s="1"/>
  <c r="CK22" i="54"/>
  <c r="CU22" i="54" s="1"/>
  <c r="CP24" i="54"/>
  <c r="CN28" i="54"/>
  <c r="CK31" i="54"/>
  <c r="CK32" i="54"/>
  <c r="CU32" i="54" s="1"/>
  <c r="CQ35" i="54"/>
  <c r="CV35" i="54" s="1"/>
  <c r="CN42" i="54"/>
  <c r="CP44" i="54"/>
  <c r="CQ47" i="54"/>
  <c r="CV47" i="54" s="1"/>
  <c r="CN49" i="54"/>
  <c r="CN50" i="54"/>
  <c r="CJ51" i="54"/>
  <c r="CJ52" i="54"/>
  <c r="CJ57" i="54"/>
  <c r="CH59" i="54"/>
  <c r="CJ69" i="54"/>
  <c r="CP73" i="54"/>
  <c r="CJ78" i="54"/>
  <c r="CK90" i="54"/>
  <c r="CU90" i="54" s="1"/>
  <c r="CP94" i="54"/>
  <c r="CQ100" i="54"/>
  <c r="CV100" i="54" s="1"/>
  <c r="CQ111" i="54"/>
  <c r="CV111" i="54" s="1"/>
  <c r="CK10" i="54"/>
  <c r="CH51" i="54"/>
  <c r="CQ60" i="54"/>
  <c r="CV60" i="54" s="1"/>
  <c r="CN21" i="54"/>
  <c r="CQ22" i="54"/>
  <c r="CV22" i="54" s="1"/>
  <c r="CQ25" i="54"/>
  <c r="CV25" i="54" s="1"/>
  <c r="CQ26" i="54"/>
  <c r="CV26" i="54" s="1"/>
  <c r="CK29" i="54"/>
  <c r="CU29" i="54" s="1"/>
  <c r="CH31" i="54"/>
  <c r="CH32" i="54"/>
  <c r="CK33" i="54"/>
  <c r="CU33" i="54" s="1"/>
  <c r="CH41" i="54"/>
  <c r="CP42" i="54"/>
  <c r="CP45" i="54"/>
  <c r="CP49" i="54"/>
  <c r="CP50" i="54"/>
  <c r="CQ52" i="54"/>
  <c r="CV52" i="54" s="1"/>
  <c r="CN55" i="54"/>
  <c r="CN57" i="54"/>
  <c r="CJ59" i="54"/>
  <c r="CK63" i="54"/>
  <c r="CU63" i="54" s="1"/>
  <c r="CK69" i="54"/>
  <c r="CU69" i="54" s="1"/>
  <c r="CJ70" i="54"/>
  <c r="CQ72" i="54"/>
  <c r="CV72" i="54" s="1"/>
  <c r="CK80" i="54"/>
  <c r="CU80" i="54" s="1"/>
  <c r="CH84" i="54"/>
  <c r="CK85" i="54"/>
  <c r="CU85" i="54" s="1"/>
  <c r="CK87" i="54"/>
  <c r="CU87" i="54" s="1"/>
  <c r="CQ88" i="54"/>
  <c r="CV88" i="54" s="1"/>
  <c r="CN90" i="54"/>
  <c r="CH91" i="54"/>
  <c r="CQ95" i="54"/>
  <c r="CV95" i="54" s="1"/>
  <c r="CK34" i="54"/>
  <c r="CU34" i="54" s="1"/>
  <c r="CQ54" i="54"/>
  <c r="CK58" i="54"/>
  <c r="CU58" i="54" s="1"/>
  <c r="CM74" i="54"/>
  <c r="CQ89" i="54"/>
  <c r="CV89" i="54" s="1"/>
  <c r="CK99" i="54"/>
  <c r="CU99" i="54" s="1"/>
  <c r="CQ107" i="54"/>
  <c r="CV107" i="54" s="1"/>
  <c r="CK11" i="54"/>
  <c r="CU11" i="54" s="1"/>
  <c r="CK16" i="54"/>
  <c r="CU16" i="54" s="1"/>
  <c r="CK25" i="54"/>
  <c r="CU25" i="54" s="1"/>
  <c r="CK35" i="54"/>
  <c r="CU35" i="54" s="1"/>
  <c r="CQ40" i="54"/>
  <c r="CK43" i="54"/>
  <c r="CU43" i="54" s="1"/>
  <c r="CK46" i="54"/>
  <c r="CU46" i="54" s="1"/>
  <c r="CN58" i="54"/>
  <c r="CN59" i="54"/>
  <c r="CQ69" i="54"/>
  <c r="CV69" i="54" s="1"/>
  <c r="CQ70" i="54"/>
  <c r="CH73" i="54"/>
  <c r="CN86" i="54"/>
  <c r="CK89" i="54"/>
  <c r="CU89" i="54" s="1"/>
  <c r="CK92" i="54"/>
  <c r="CU92" i="54" s="1"/>
  <c r="CH93" i="54"/>
  <c r="CK95" i="54"/>
  <c r="CN99" i="54"/>
  <c r="CK100" i="54"/>
  <c r="CU100" i="54" s="1"/>
  <c r="CK61" i="54"/>
  <c r="CU61" i="54" s="1"/>
  <c r="CQ91" i="54"/>
  <c r="CV91" i="54" s="1"/>
  <c r="CJ21" i="54"/>
  <c r="CH23" i="54"/>
  <c r="CK36" i="54"/>
  <c r="CU36" i="54" s="1"/>
  <c r="CH38" i="54"/>
  <c r="CN41" i="54"/>
  <c r="CK42" i="54"/>
  <c r="CU42" i="54" s="1"/>
  <c r="CK49" i="54"/>
  <c r="CU49" i="54" s="1"/>
  <c r="CK50" i="54"/>
  <c r="CU50" i="54" s="1"/>
  <c r="CK76" i="54"/>
  <c r="CU76" i="54" s="1"/>
  <c r="CQ82" i="54"/>
  <c r="CN91" i="54"/>
  <c r="CQ93" i="54"/>
  <c r="CV93" i="54" s="1"/>
  <c r="CQ37" i="54"/>
  <c r="CP37" i="54"/>
  <c r="CK47" i="54"/>
  <c r="CJ47" i="54"/>
  <c r="CQ43" i="54"/>
  <c r="CN43" i="54"/>
  <c r="CQ45" i="54"/>
  <c r="CI74" i="54"/>
  <c r="CJ67" i="54"/>
  <c r="CQ83" i="54"/>
  <c r="CN83" i="54"/>
  <c r="BM121" i="54"/>
  <c r="CQ78" i="54"/>
  <c r="CP78" i="54"/>
  <c r="CK94" i="54"/>
  <c r="CH94" i="54"/>
  <c r="CP26" i="54"/>
  <c r="CI96" i="54"/>
  <c r="CJ76" i="54"/>
  <c r="CB121" i="54"/>
  <c r="CN23" i="54"/>
  <c r="CH25" i="54"/>
  <c r="CP25" i="54"/>
  <c r="CJ27" i="54"/>
  <c r="CK28" i="54"/>
  <c r="CN31" i="54"/>
  <c r="CH33" i="54"/>
  <c r="CP33" i="54"/>
  <c r="CQ34" i="54"/>
  <c r="CJ35" i="54"/>
  <c r="CQ38" i="54"/>
  <c r="CN52" i="54"/>
  <c r="AG123" i="54"/>
  <c r="CI17" i="54"/>
  <c r="CK88" i="54"/>
  <c r="CH88" i="54"/>
  <c r="CN24" i="54"/>
  <c r="CC121" i="54"/>
  <c r="CC117" i="54"/>
  <c r="CM62" i="54"/>
  <c r="CN22" i="54"/>
  <c r="CH24" i="54"/>
  <c r="CN30" i="54"/>
  <c r="CK39" i="54"/>
  <c r="CJ39" i="54"/>
  <c r="CK53" i="54"/>
  <c r="CH53" i="54"/>
  <c r="AW119" i="54"/>
  <c r="CH82" i="54"/>
  <c r="CK82" i="54"/>
  <c r="CQ85" i="54"/>
  <c r="CN85" i="54"/>
  <c r="CK101" i="54"/>
  <c r="CJ101" i="54"/>
  <c r="CH34" i="54"/>
  <c r="CK55" i="54"/>
  <c r="CJ55" i="54"/>
  <c r="CM17" i="54"/>
  <c r="CK26" i="54"/>
  <c r="CQ32" i="54"/>
  <c r="CQ36" i="54"/>
  <c r="CK37" i="54"/>
  <c r="CH37" i="54"/>
  <c r="CN44" i="54"/>
  <c r="CK45" i="54"/>
  <c r="CH45" i="54"/>
  <c r="CQ51" i="54"/>
  <c r="CN51" i="54"/>
  <c r="BL119" i="54"/>
  <c r="CG62" i="54"/>
  <c r="CO62" i="54"/>
  <c r="CH54" i="54"/>
  <c r="CJ61" i="54"/>
  <c r="CN71" i="54"/>
  <c r="CQ71" i="54"/>
  <c r="CK79" i="54"/>
  <c r="CH79" i="54"/>
  <c r="CQ53" i="54"/>
  <c r="CP53" i="54"/>
  <c r="CK81" i="54"/>
  <c r="CJ81" i="54"/>
  <c r="CG17" i="54"/>
  <c r="CH21" i="54"/>
  <c r="CP21" i="54"/>
  <c r="CK40" i="54"/>
  <c r="CH46" i="54"/>
  <c r="CN38" i="54"/>
  <c r="CH40" i="54"/>
  <c r="CN46" i="54"/>
  <c r="CH48" i="54"/>
  <c r="CN54" i="54"/>
  <c r="CH57" i="54"/>
  <c r="AV119" i="54"/>
  <c r="CK67" i="54"/>
  <c r="CG74" i="54"/>
  <c r="CH67" i="54"/>
  <c r="CK72" i="54"/>
  <c r="CK73" i="54"/>
  <c r="Q123" i="54"/>
  <c r="CB123" i="54"/>
  <c r="CK77" i="54"/>
  <c r="CH77" i="54"/>
  <c r="CQ80" i="54"/>
  <c r="CK83" i="54"/>
  <c r="CJ83" i="54"/>
  <c r="BL121" i="54"/>
  <c r="CQ108" i="54"/>
  <c r="CV108" i="54" s="1"/>
  <c r="BM119" i="54"/>
  <c r="CQ68" i="54"/>
  <c r="CQ77" i="54"/>
  <c r="AG121" i="54"/>
  <c r="CH44" i="54"/>
  <c r="Q119" i="54"/>
  <c r="CB119" i="54"/>
  <c r="CN67" i="54"/>
  <c r="CN68" i="54"/>
  <c r="AV123" i="54"/>
  <c r="CM96" i="54"/>
  <c r="AF121" i="54"/>
  <c r="Q117" i="54"/>
  <c r="CB117" i="54"/>
  <c r="CQ63" i="54"/>
  <c r="CN63" i="54"/>
  <c r="CC119" i="54"/>
  <c r="CO74" i="54"/>
  <c r="CP67" i="54"/>
  <c r="AW123" i="54"/>
  <c r="AF117" i="54"/>
  <c r="AG119" i="54"/>
  <c r="CQ67" i="54"/>
  <c r="BL123" i="54"/>
  <c r="CO96" i="54"/>
  <c r="AW121" i="54"/>
  <c r="CQ61" i="54"/>
  <c r="CH70" i="54"/>
  <c r="CQ76" i="54"/>
  <c r="CQ86" i="54"/>
  <c r="CQ84" i="54"/>
  <c r="CN84" i="54"/>
  <c r="AV121" i="54"/>
  <c r="AG117" i="54"/>
  <c r="CN73" i="54"/>
  <c r="P123" i="54"/>
  <c r="CH76" i="54"/>
  <c r="CP76" i="54"/>
  <c r="CN82" i="54"/>
  <c r="CH87" i="54"/>
  <c r="CN94" i="54"/>
  <c r="CP95" i="54"/>
  <c r="CG96" i="54"/>
  <c r="CH99" i="54"/>
  <c r="CJ100" i="54"/>
  <c r="AV117" i="54"/>
  <c r="BM123" i="54"/>
  <c r="CK86" i="54"/>
  <c r="CH86" i="54"/>
  <c r="CN93" i="54"/>
  <c r="CH95" i="54"/>
  <c r="P121" i="54"/>
  <c r="AW117" i="54"/>
  <c r="AF119" i="54"/>
  <c r="AF123" i="54"/>
  <c r="CQ87" i="54"/>
  <c r="CQ92" i="54"/>
  <c r="CN92" i="54"/>
  <c r="Q121" i="54"/>
  <c r="CQ101" i="54"/>
  <c r="BL117" i="54"/>
  <c r="CJ84" i="54"/>
  <c r="CK112" i="54"/>
  <c r="BM117" i="54"/>
  <c r="P117" i="54"/>
  <c r="AX113" i="54" l="1"/>
  <c r="AH119" i="54"/>
  <c r="CW143" i="54" s="1"/>
  <c r="R113" i="54"/>
  <c r="AH117" i="54"/>
  <c r="CW136" i="54" s="1"/>
  <c r="CM121" i="54"/>
  <c r="CI123" i="54"/>
  <c r="CI121" i="54"/>
  <c r="CI119" i="54"/>
  <c r="CG123" i="54"/>
  <c r="CG121" i="54"/>
  <c r="CN74" i="54"/>
  <c r="CM123" i="54"/>
  <c r="BN113" i="54"/>
  <c r="AX121" i="54"/>
  <c r="CW151" i="54" s="1"/>
  <c r="CZ118" i="55"/>
  <c r="CD123" i="54"/>
  <c r="CW160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1" i="54"/>
  <c r="CW152" i="54" s="1"/>
  <c r="AH113" i="54"/>
  <c r="BN117" i="54"/>
  <c r="CW138" i="54" s="1"/>
  <c r="BN119" i="54"/>
  <c r="CW145" i="54" s="1"/>
  <c r="AH115" i="54"/>
  <c r="AX115" i="54"/>
  <c r="BN123" i="54"/>
  <c r="CW159" i="54" s="1"/>
  <c r="AH121" i="54"/>
  <c r="CW150" i="54" s="1"/>
  <c r="AH125" i="54"/>
  <c r="CD117" i="54"/>
  <c r="CW139" i="54" s="1"/>
  <c r="CD125" i="54"/>
  <c r="CD119" i="54"/>
  <c r="CW146" i="54" s="1"/>
  <c r="BN115" i="54"/>
  <c r="BN125" i="54"/>
  <c r="AX125" i="54"/>
  <c r="AX117" i="54"/>
  <c r="CW137" i="54" s="1"/>
  <c r="CW60" i="54"/>
  <c r="R125" i="54"/>
  <c r="CL56" i="54"/>
  <c r="CU56" i="54"/>
  <c r="R121" i="54"/>
  <c r="CW149" i="54" s="1"/>
  <c r="CV8" i="54"/>
  <c r="CV10" i="54" s="1"/>
  <c r="CV17" i="54" s="1"/>
  <c r="CW57" i="54"/>
  <c r="CW58" i="54"/>
  <c r="CR56" i="54"/>
  <c r="CV56" i="54"/>
  <c r="CW49" i="54"/>
  <c r="R123" i="54"/>
  <c r="CW156" i="54" s="1"/>
  <c r="CW106" i="54"/>
  <c r="CW89" i="54"/>
  <c r="R115" i="54"/>
  <c r="R119" i="54"/>
  <c r="CW142" i="54" s="1"/>
  <c r="R117" i="54"/>
  <c r="CW135" i="54" s="1"/>
  <c r="CW16" i="54"/>
  <c r="CR88" i="54"/>
  <c r="CW91" i="54"/>
  <c r="CQ113" i="54"/>
  <c r="CR46" i="54"/>
  <c r="CR29" i="54"/>
  <c r="CR41" i="54"/>
  <c r="CD113" i="54"/>
  <c r="CR94" i="54"/>
  <c r="CR49" i="54"/>
  <c r="CR33" i="54"/>
  <c r="CR24" i="54"/>
  <c r="CW111" i="54"/>
  <c r="CW41" i="54"/>
  <c r="CO17" i="54"/>
  <c r="CP17" i="54" s="1"/>
  <c r="CR55" i="54"/>
  <c r="CR79" i="54"/>
  <c r="CR57" i="54"/>
  <c r="CR70" i="54"/>
  <c r="CW107" i="54"/>
  <c r="CR54" i="54"/>
  <c r="CR44" i="54"/>
  <c r="CR42" i="54"/>
  <c r="CR30" i="54"/>
  <c r="CR60" i="54"/>
  <c r="CR47" i="54"/>
  <c r="CR23" i="54"/>
  <c r="CW30" i="54"/>
  <c r="CR90" i="54"/>
  <c r="CR99" i="54"/>
  <c r="CR58" i="54"/>
  <c r="CR25" i="54"/>
  <c r="CR52" i="54"/>
  <c r="CR91" i="54"/>
  <c r="CL24" i="54"/>
  <c r="CV112" i="54"/>
  <c r="CV55" i="54"/>
  <c r="CW14" i="54"/>
  <c r="CR59" i="54"/>
  <c r="CW11" i="54"/>
  <c r="CR26" i="54"/>
  <c r="CW100" i="54"/>
  <c r="CQ17" i="54"/>
  <c r="CR17" i="54" s="1"/>
  <c r="CW15" i="54"/>
  <c r="CR72" i="54"/>
  <c r="CW35" i="54"/>
  <c r="CW99" i="54"/>
  <c r="CR35" i="54"/>
  <c r="CV23" i="54"/>
  <c r="CW23" i="54" s="1"/>
  <c r="CW25" i="54"/>
  <c r="CR73" i="54"/>
  <c r="CR89" i="54"/>
  <c r="CJ62" i="54"/>
  <c r="CR81" i="54"/>
  <c r="CR100" i="54"/>
  <c r="CR21" i="54"/>
  <c r="CL95" i="54"/>
  <c r="CW90" i="54"/>
  <c r="CR93" i="54"/>
  <c r="CV70" i="54"/>
  <c r="CW70" i="54" s="1"/>
  <c r="CR31" i="54"/>
  <c r="CR27" i="54"/>
  <c r="CR28" i="54"/>
  <c r="CW27" i="54"/>
  <c r="CV44" i="54"/>
  <c r="CW44" i="54" s="1"/>
  <c r="CW13" i="54"/>
  <c r="CL60" i="54"/>
  <c r="CL31" i="54"/>
  <c r="CR50" i="54"/>
  <c r="CV50" i="54"/>
  <c r="CW50" i="54" s="1"/>
  <c r="CL93" i="54"/>
  <c r="CW108" i="54"/>
  <c r="AX119" i="54"/>
  <c r="CW144" i="54" s="1"/>
  <c r="CW52" i="54"/>
  <c r="CV54" i="54"/>
  <c r="CW54" i="54" s="1"/>
  <c r="CR69" i="54"/>
  <c r="CL58" i="54"/>
  <c r="CR39" i="54"/>
  <c r="CL87" i="54"/>
  <c r="AX123" i="54"/>
  <c r="CW158" i="54" s="1"/>
  <c r="CW42" i="54"/>
  <c r="CL84" i="54"/>
  <c r="CV59" i="54"/>
  <c r="CW59" i="54" s="1"/>
  <c r="CL57" i="54"/>
  <c r="CL59" i="54"/>
  <c r="CL33" i="54"/>
  <c r="CV40" i="54"/>
  <c r="CR40" i="54"/>
  <c r="CU95" i="54"/>
  <c r="CW95" i="54" s="1"/>
  <c r="CR95" i="54"/>
  <c r="CW93" i="54"/>
  <c r="CQ62" i="54"/>
  <c r="CQ64" i="54" s="1"/>
  <c r="CW48" i="54"/>
  <c r="CR48" i="54"/>
  <c r="CW22" i="54"/>
  <c r="CL50" i="54"/>
  <c r="CU31" i="54"/>
  <c r="CW31" i="54" s="1"/>
  <c r="CL71" i="54"/>
  <c r="CL38" i="54"/>
  <c r="CL48" i="54"/>
  <c r="CL36" i="54"/>
  <c r="CL23" i="54"/>
  <c r="CR82" i="54"/>
  <c r="CV82" i="54"/>
  <c r="CL89" i="54"/>
  <c r="CR22" i="54"/>
  <c r="CL32" i="54"/>
  <c r="CL68" i="54"/>
  <c r="CL99" i="54"/>
  <c r="CV80" i="54"/>
  <c r="CW80" i="54" s="1"/>
  <c r="CR80" i="54"/>
  <c r="CL72" i="54"/>
  <c r="CU72" i="54"/>
  <c r="CW72" i="54" s="1"/>
  <c r="CL26" i="54"/>
  <c r="CU26" i="54"/>
  <c r="CW26" i="54" s="1"/>
  <c r="CL88" i="54"/>
  <c r="CU88" i="54"/>
  <c r="CW88" i="54" s="1"/>
  <c r="CL28" i="54"/>
  <c r="CU28" i="54"/>
  <c r="CW28" i="54" s="1"/>
  <c r="CL94" i="54"/>
  <c r="CU94" i="54"/>
  <c r="CW94" i="54" s="1"/>
  <c r="CV83" i="54"/>
  <c r="CR83" i="54"/>
  <c r="CV37" i="54"/>
  <c r="CR37" i="54"/>
  <c r="CJ64" i="54"/>
  <c r="CU17" i="54"/>
  <c r="CL45" i="54"/>
  <c r="CU45" i="54"/>
  <c r="CN17" i="54"/>
  <c r="CJ17" i="54"/>
  <c r="CV38" i="54"/>
  <c r="CW38" i="54" s="1"/>
  <c r="CR38" i="54"/>
  <c r="CW29" i="54"/>
  <c r="CL86" i="54"/>
  <c r="CU86" i="54"/>
  <c r="CU79" i="54"/>
  <c r="CW79" i="54" s="1"/>
  <c r="CL79" i="54"/>
  <c r="CR51" i="54"/>
  <c r="CV51" i="54"/>
  <c r="CW51" i="54" s="1"/>
  <c r="CP96" i="54"/>
  <c r="CV71" i="54"/>
  <c r="CW71" i="54" s="1"/>
  <c r="CR71" i="54"/>
  <c r="CL101" i="54"/>
  <c r="CU101" i="54"/>
  <c r="CI97" i="54"/>
  <c r="CJ74" i="54"/>
  <c r="CQ74" i="54"/>
  <c r="CR67" i="54"/>
  <c r="CV67" i="54"/>
  <c r="CL55" i="54"/>
  <c r="CU55" i="54"/>
  <c r="CO97" i="54"/>
  <c r="CP74" i="54"/>
  <c r="CV78" i="54"/>
  <c r="CW78" i="54" s="1"/>
  <c r="CR78" i="54"/>
  <c r="CV101" i="54"/>
  <c r="CR101" i="54"/>
  <c r="CN96" i="54"/>
  <c r="CL80" i="54"/>
  <c r="CL77" i="54"/>
  <c r="CU77" i="54"/>
  <c r="CU67" i="54"/>
  <c r="CL67" i="54"/>
  <c r="CL61" i="54"/>
  <c r="CL41" i="54"/>
  <c r="CL92" i="54"/>
  <c r="CL39" i="54"/>
  <c r="CU39" i="54"/>
  <c r="CW39" i="54" s="1"/>
  <c r="CL44" i="54"/>
  <c r="AH123" i="54"/>
  <c r="CW157" i="54" s="1"/>
  <c r="CL76" i="54"/>
  <c r="CV45" i="54"/>
  <c r="CR45" i="54"/>
  <c r="CW21" i="54"/>
  <c r="CL21" i="54"/>
  <c r="CL25" i="54"/>
  <c r="CV68" i="54"/>
  <c r="CW68" i="54" s="1"/>
  <c r="CR68" i="54"/>
  <c r="CH62" i="54"/>
  <c r="CG64" i="54"/>
  <c r="CG119" i="54" s="1"/>
  <c r="CK62" i="54"/>
  <c r="CL62" i="54" s="1"/>
  <c r="CJ96" i="54"/>
  <c r="CV86" i="54"/>
  <c r="CR86" i="54"/>
  <c r="CR63" i="54"/>
  <c r="CV63" i="54"/>
  <c r="CW63" i="54" s="1"/>
  <c r="CV77" i="54"/>
  <c r="CR77" i="54"/>
  <c r="CL43" i="54"/>
  <c r="CK17" i="54"/>
  <c r="CH17" i="54"/>
  <c r="CW46" i="54"/>
  <c r="CL78" i="54"/>
  <c r="CL53" i="54"/>
  <c r="CU53" i="54"/>
  <c r="CV34" i="54"/>
  <c r="CW34" i="54" s="1"/>
  <c r="CR34" i="54"/>
  <c r="CL49" i="54"/>
  <c r="CL30" i="54"/>
  <c r="CL22" i="54"/>
  <c r="CU73" i="54"/>
  <c r="CW73" i="54" s="1"/>
  <c r="CL73" i="54"/>
  <c r="CL82" i="54"/>
  <c r="CU82" i="54"/>
  <c r="CR92" i="54"/>
  <c r="CV92" i="54"/>
  <c r="CW92" i="54" s="1"/>
  <c r="CV87" i="54"/>
  <c r="CW87" i="54" s="1"/>
  <c r="CR87" i="54"/>
  <c r="CQ96" i="54"/>
  <c r="CR76" i="54"/>
  <c r="CV76" i="54"/>
  <c r="CW76" i="54" s="1"/>
  <c r="CV61" i="54"/>
  <c r="CW61" i="54" s="1"/>
  <c r="CR61" i="54"/>
  <c r="CV53" i="54"/>
  <c r="CR53" i="54"/>
  <c r="CL46" i="54"/>
  <c r="CL54" i="54"/>
  <c r="CL37" i="54"/>
  <c r="CU37" i="54"/>
  <c r="CR85" i="54"/>
  <c r="CV85" i="54"/>
  <c r="CW85" i="54" s="1"/>
  <c r="CW69" i="54"/>
  <c r="CL51" i="54"/>
  <c r="CL42" i="54"/>
  <c r="CM97" i="54"/>
  <c r="CR43" i="54"/>
  <c r="CV43" i="54"/>
  <c r="CW43" i="54" s="1"/>
  <c r="CL29" i="54"/>
  <c r="CU83" i="54"/>
  <c r="CL83" i="54"/>
  <c r="CP62" i="54"/>
  <c r="CO64" i="54"/>
  <c r="CR32" i="54"/>
  <c r="CV32" i="54"/>
  <c r="CN62" i="54"/>
  <c r="CM64" i="54"/>
  <c r="CM119" i="54" s="1"/>
  <c r="CK96" i="54"/>
  <c r="CH96" i="54"/>
  <c r="CG97" i="54"/>
  <c r="CK74" i="54"/>
  <c r="CH74" i="54"/>
  <c r="CL81" i="54"/>
  <c r="CU81" i="54"/>
  <c r="CW81" i="54" s="1"/>
  <c r="CL91" i="54"/>
  <c r="CL100" i="54"/>
  <c r="CU112" i="54"/>
  <c r="CU113" i="54" s="1"/>
  <c r="CL63" i="54"/>
  <c r="CL85" i="54"/>
  <c r="CL70" i="54"/>
  <c r="CL90" i="54"/>
  <c r="CR84" i="54"/>
  <c r="CV84" i="54"/>
  <c r="CW84" i="54" s="1"/>
  <c r="CD121" i="54"/>
  <c r="CW153" i="54" s="1"/>
  <c r="CL52" i="54"/>
  <c r="CL40" i="54"/>
  <c r="CU40" i="54"/>
  <c r="CR36" i="54"/>
  <c r="CV36" i="54"/>
  <c r="CW36" i="54" s="1"/>
  <c r="CL69" i="54"/>
  <c r="CK113" i="54"/>
  <c r="CL47" i="54"/>
  <c r="CU47" i="54"/>
  <c r="CW47" i="54" s="1"/>
  <c r="CL35" i="54"/>
  <c r="CL34" i="54"/>
  <c r="CL27" i="54"/>
  <c r="CW33" i="54"/>
  <c r="CW24" i="54"/>
  <c r="Q111" i="53"/>
  <c r="P108" i="53"/>
  <c r="Q107" i="53"/>
  <c r="Q106" i="53"/>
  <c r="Q101" i="53"/>
  <c r="P101" i="53"/>
  <c r="P100" i="53"/>
  <c r="Q99" i="53"/>
  <c r="P95" i="53"/>
  <c r="Q92" i="53"/>
  <c r="Q91" i="53"/>
  <c r="P91" i="53"/>
  <c r="Q90" i="53"/>
  <c r="P90" i="53"/>
  <c r="Q89" i="53"/>
  <c r="P89" i="53"/>
  <c r="Q86" i="53"/>
  <c r="Q85" i="53"/>
  <c r="P85" i="53"/>
  <c r="Q84" i="53"/>
  <c r="P84" i="53"/>
  <c r="Q83" i="53"/>
  <c r="P82" i="53"/>
  <c r="Q81" i="53"/>
  <c r="Q79" i="53"/>
  <c r="Q76" i="53"/>
  <c r="Q73" i="53"/>
  <c r="Q72" i="53"/>
  <c r="P67" i="53"/>
  <c r="Q63" i="53"/>
  <c r="P61" i="53"/>
  <c r="P59" i="53"/>
  <c r="P58" i="53"/>
  <c r="Q57" i="53"/>
  <c r="P57" i="53"/>
  <c r="Q55" i="53"/>
  <c r="Q54" i="53"/>
  <c r="P53" i="53"/>
  <c r="P52" i="53"/>
  <c r="P50" i="53"/>
  <c r="Q49" i="53"/>
  <c r="P49" i="53"/>
  <c r="Q48" i="53"/>
  <c r="Q46" i="53"/>
  <c r="P45" i="53"/>
  <c r="P44" i="53"/>
  <c r="Q42" i="53"/>
  <c r="P42" i="53"/>
  <c r="Q41" i="53"/>
  <c r="Q40" i="53"/>
  <c r="P39" i="53"/>
  <c r="Q38" i="53"/>
  <c r="P36" i="53"/>
  <c r="Q34" i="53"/>
  <c r="Q33" i="53"/>
  <c r="P31" i="53"/>
  <c r="P30" i="53"/>
  <c r="Q29" i="53"/>
  <c r="P28" i="53"/>
  <c r="P27" i="53"/>
  <c r="Q25" i="53"/>
  <c r="P25" i="53"/>
  <c r="Q24" i="53"/>
  <c r="Q22" i="53"/>
  <c r="P22" i="53"/>
  <c r="P21" i="53"/>
  <c r="P13" i="53"/>
  <c r="Q13" i="53"/>
  <c r="Q14" i="53"/>
  <c r="Q15" i="53"/>
  <c r="Q16" i="53"/>
  <c r="Q11" i="53"/>
  <c r="P11" i="53"/>
  <c r="Q8" i="53"/>
  <c r="Q10" i="53" s="1"/>
  <c r="P8" i="53"/>
  <c r="CO119" i="54" l="1"/>
  <c r="CM125" i="54"/>
  <c r="CG125" i="54"/>
  <c r="CI125" i="54"/>
  <c r="CK123" i="54"/>
  <c r="CK121" i="54"/>
  <c r="CQ121" i="54"/>
  <c r="CQ123" i="54"/>
  <c r="CO123" i="54"/>
  <c r="CQ119" i="54"/>
  <c r="CO121" i="54"/>
  <c r="CZ102" i="55"/>
  <c r="CZ116" i="55" s="1"/>
  <c r="CV113" i="54"/>
  <c r="R84" i="53"/>
  <c r="P60" i="53"/>
  <c r="P83" i="53"/>
  <c r="R83" i="53" s="1"/>
  <c r="Q32" i="53"/>
  <c r="P35" i="53"/>
  <c r="Q35" i="53"/>
  <c r="P68" i="53"/>
  <c r="R57" i="53"/>
  <c r="Q70" i="53"/>
  <c r="P26" i="53"/>
  <c r="Q71" i="53"/>
  <c r="R90" i="53"/>
  <c r="P43" i="53"/>
  <c r="P72" i="53"/>
  <c r="R72" i="53" s="1"/>
  <c r="Q113" i="53"/>
  <c r="Q28" i="53"/>
  <c r="R28" i="53" s="1"/>
  <c r="Q80" i="53"/>
  <c r="R91" i="53"/>
  <c r="P51" i="53"/>
  <c r="P94" i="53"/>
  <c r="Q43" i="53"/>
  <c r="P73" i="53"/>
  <c r="R73" i="53" s="1"/>
  <c r="P86" i="53"/>
  <c r="R86" i="53" s="1"/>
  <c r="Q30" i="53"/>
  <c r="R30" i="53" s="1"/>
  <c r="P34" i="53"/>
  <c r="R34" i="53" s="1"/>
  <c r="P37" i="53"/>
  <c r="P41" i="53"/>
  <c r="R41" i="53" s="1"/>
  <c r="Q47" i="53"/>
  <c r="P79" i="53"/>
  <c r="R79" i="53" s="1"/>
  <c r="Q50" i="53"/>
  <c r="R50" i="53" s="1"/>
  <c r="Q82" i="53"/>
  <c r="R82" i="53" s="1"/>
  <c r="Q100" i="53"/>
  <c r="R100" i="53" s="1"/>
  <c r="Q27" i="53"/>
  <c r="R27" i="53" s="1"/>
  <c r="Q31" i="53"/>
  <c r="R31" i="53" s="1"/>
  <c r="P38" i="53"/>
  <c r="R38" i="53" s="1"/>
  <c r="Q44" i="53"/>
  <c r="R44" i="53" s="1"/>
  <c r="Q51" i="53"/>
  <c r="Q77" i="53"/>
  <c r="R89" i="53"/>
  <c r="P23" i="53"/>
  <c r="P54" i="53"/>
  <c r="R54" i="53" s="1"/>
  <c r="P15" i="53"/>
  <c r="R15" i="53" s="1"/>
  <c r="P71" i="53"/>
  <c r="P88" i="53"/>
  <c r="Q95" i="53"/>
  <c r="R95" i="53" s="1"/>
  <c r="Q108" i="53"/>
  <c r="R108" i="53" s="1"/>
  <c r="Q23" i="53"/>
  <c r="Q59" i="53"/>
  <c r="R59" i="53" s="1"/>
  <c r="Q26" i="53"/>
  <c r="P81" i="53"/>
  <c r="R81" i="53" s="1"/>
  <c r="Q88" i="53"/>
  <c r="P92" i="53"/>
  <c r="R92" i="53" s="1"/>
  <c r="Q36" i="53"/>
  <c r="R36" i="53" s="1"/>
  <c r="P16" i="53"/>
  <c r="R16" i="53" s="1"/>
  <c r="P70" i="53"/>
  <c r="P29" i="53"/>
  <c r="R29" i="53" s="1"/>
  <c r="Q61" i="53"/>
  <c r="R61" i="53" s="1"/>
  <c r="Q67" i="53"/>
  <c r="R67" i="53" s="1"/>
  <c r="P55" i="53"/>
  <c r="R55" i="53" s="1"/>
  <c r="Q53" i="53"/>
  <c r="R53" i="53" s="1"/>
  <c r="Q58" i="53"/>
  <c r="R58" i="53" s="1"/>
  <c r="P78" i="53"/>
  <c r="P93" i="53"/>
  <c r="P99" i="53"/>
  <c r="R99" i="53" s="1"/>
  <c r="P106" i="53"/>
  <c r="R106" i="53" s="1"/>
  <c r="P47" i="53"/>
  <c r="Q39" i="53"/>
  <c r="R39" i="53" s="1"/>
  <c r="P24" i="53"/>
  <c r="R24" i="53" s="1"/>
  <c r="P32" i="53"/>
  <c r="P40" i="53"/>
  <c r="R40" i="53" s="1"/>
  <c r="P48" i="53"/>
  <c r="R48" i="53" s="1"/>
  <c r="Q60" i="53"/>
  <c r="Q68" i="53"/>
  <c r="Q78" i="53"/>
  <c r="Q93" i="53"/>
  <c r="Q21" i="53"/>
  <c r="R21" i="53" s="1"/>
  <c r="P33" i="53"/>
  <c r="R33" i="53" s="1"/>
  <c r="Q69" i="53"/>
  <c r="P87" i="53"/>
  <c r="Q94" i="53"/>
  <c r="Q52" i="53"/>
  <c r="R52" i="53" s="1"/>
  <c r="P69" i="53"/>
  <c r="P14" i="53"/>
  <c r="R14" i="53" s="1"/>
  <c r="Q37" i="53"/>
  <c r="Q45" i="53"/>
  <c r="R45" i="53" s="1"/>
  <c r="P63" i="53"/>
  <c r="R63" i="53" s="1"/>
  <c r="P76" i="53"/>
  <c r="P80" i="53"/>
  <c r="Q87" i="53"/>
  <c r="P46" i="53"/>
  <c r="R46" i="53" s="1"/>
  <c r="P77" i="53"/>
  <c r="P107" i="53"/>
  <c r="R107" i="53" s="1"/>
  <c r="R111" i="53"/>
  <c r="R101" i="53"/>
  <c r="R85" i="53"/>
  <c r="R25" i="53"/>
  <c r="R22" i="53"/>
  <c r="R49" i="53"/>
  <c r="R42" i="53"/>
  <c r="R8" i="53"/>
  <c r="R10" i="53" s="1"/>
  <c r="R13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CW8" i="54"/>
  <c r="CW10" i="54" s="1"/>
  <c r="CW17" i="54" s="1"/>
  <c r="CN97" i="54"/>
  <c r="CP97" i="54"/>
  <c r="CJ97" i="54"/>
  <c r="CW56" i="54"/>
  <c r="CW112" i="54"/>
  <c r="CW55" i="54"/>
  <c r="CW83" i="54"/>
  <c r="CW82" i="54"/>
  <c r="CW40" i="54"/>
  <c r="CW37" i="54"/>
  <c r="CW77" i="54"/>
  <c r="CR62" i="54"/>
  <c r="CV62" i="54"/>
  <c r="CV64" i="54" s="1"/>
  <c r="CV141" i="54" s="1"/>
  <c r="CR96" i="54"/>
  <c r="CQ97" i="54"/>
  <c r="CR74" i="54"/>
  <c r="CW53" i="54"/>
  <c r="CW32" i="54"/>
  <c r="CI102" i="54"/>
  <c r="CM102" i="54"/>
  <c r="CN64" i="54"/>
  <c r="CG102" i="54"/>
  <c r="CH64" i="54"/>
  <c r="CK64" i="54"/>
  <c r="CK119" i="54" s="1"/>
  <c r="CW45" i="54"/>
  <c r="CW101" i="54"/>
  <c r="CL74" i="54"/>
  <c r="CU62" i="54"/>
  <c r="CU74" i="54"/>
  <c r="CU155" i="54" s="1"/>
  <c r="CW67" i="54"/>
  <c r="CW74" i="54" s="1"/>
  <c r="CL96" i="54"/>
  <c r="CK97" i="54"/>
  <c r="CH97" i="54"/>
  <c r="CV96" i="54"/>
  <c r="CV148" i="54" s="1"/>
  <c r="CU96" i="54"/>
  <c r="CU148" i="54" s="1"/>
  <c r="CV74" i="54"/>
  <c r="CV155" i="54" s="1"/>
  <c r="CO102" i="54"/>
  <c r="CP64" i="54"/>
  <c r="CL17" i="54"/>
  <c r="CW86" i="54"/>
  <c r="CR64" i="54"/>
  <c r="Q17" i="53"/>
  <c r="CK125" i="54" l="1"/>
  <c r="CW155" i="54"/>
  <c r="CO125" i="54"/>
  <c r="CQ125" i="54"/>
  <c r="R60" i="53"/>
  <c r="R47" i="53"/>
  <c r="R76" i="53"/>
  <c r="P96" i="53"/>
  <c r="P167" i="53" s="1"/>
  <c r="P169" i="53" s="1"/>
  <c r="R37" i="53"/>
  <c r="DA102" i="55"/>
  <c r="CW113" i="54"/>
  <c r="P17" i="53"/>
  <c r="P135" i="53" s="1"/>
  <c r="P157" i="53" s="1"/>
  <c r="R78" i="53"/>
  <c r="R51" i="53"/>
  <c r="R43" i="53"/>
  <c r="R35" i="53"/>
  <c r="R32" i="53"/>
  <c r="R69" i="53"/>
  <c r="R71" i="53"/>
  <c r="R80" i="53"/>
  <c r="R93" i="53"/>
  <c r="R77" i="53"/>
  <c r="Q74" i="53"/>
  <c r="Q123" i="53" s="1"/>
  <c r="R94" i="53"/>
  <c r="R23" i="53"/>
  <c r="R88" i="53"/>
  <c r="R68" i="53"/>
  <c r="R26" i="53"/>
  <c r="R70" i="53"/>
  <c r="R87" i="53"/>
  <c r="Q96" i="53"/>
  <c r="Q121" i="53" s="1"/>
  <c r="R113" i="53"/>
  <c r="P113" i="53"/>
  <c r="R17" i="53"/>
  <c r="P74" i="53"/>
  <c r="P131" i="53" s="1"/>
  <c r="P163" i="53" s="1"/>
  <c r="Q62" i="53"/>
  <c r="Q64" i="53" s="1"/>
  <c r="P62" i="53"/>
  <c r="P64" i="53" s="1"/>
  <c r="P130" i="53" s="1"/>
  <c r="AH116" i="55"/>
  <c r="DL135" i="55" s="1"/>
  <c r="CR97" i="54"/>
  <c r="CL97" i="54"/>
  <c r="CV119" i="54"/>
  <c r="CW96" i="54"/>
  <c r="CN102" i="54"/>
  <c r="CM103" i="54"/>
  <c r="CM115" i="54" s="1"/>
  <c r="CM117" i="54" s="1"/>
  <c r="CH102" i="54"/>
  <c r="CG103" i="54"/>
  <c r="CG115" i="54" s="1"/>
  <c r="CG117" i="54" s="1"/>
  <c r="CP102" i="54"/>
  <c r="CO103" i="54"/>
  <c r="CO115" i="54" s="1"/>
  <c r="CO117" i="54" s="1"/>
  <c r="CQ102" i="54"/>
  <c r="CW123" i="54"/>
  <c r="CV121" i="54"/>
  <c r="CV97" i="54"/>
  <c r="CV102" i="54" s="1"/>
  <c r="CV103" i="54" s="1"/>
  <c r="CV127" i="54" s="1"/>
  <c r="CV134" i="54" s="1"/>
  <c r="CV123" i="54"/>
  <c r="CU97" i="54"/>
  <c r="CU123" i="54"/>
  <c r="CL64" i="54"/>
  <c r="CK102" i="54"/>
  <c r="CJ102" i="54"/>
  <c r="CI103" i="54"/>
  <c r="CI115" i="54" s="1"/>
  <c r="CI117" i="54" s="1"/>
  <c r="CU121" i="54"/>
  <c r="CW62" i="54"/>
  <c r="CW64" i="54" s="1"/>
  <c r="CW141" i="54" s="1"/>
  <c r="CU64" i="54"/>
  <c r="CU141" i="54" s="1"/>
  <c r="P162" i="53" l="1"/>
  <c r="P164" i="53" s="1"/>
  <c r="P132" i="53"/>
  <c r="CW121" i="54"/>
  <c r="CW148" i="54"/>
  <c r="Q119" i="53"/>
  <c r="P119" i="53"/>
  <c r="P123" i="53"/>
  <c r="P121" i="53"/>
  <c r="R62" i="53"/>
  <c r="R64" i="53" s="1"/>
  <c r="R96" i="53"/>
  <c r="R121" i="53" s="1"/>
  <c r="CV147" i="53" s="1"/>
  <c r="Q97" i="53"/>
  <c r="Q102" i="53" s="1"/>
  <c r="P97" i="53"/>
  <c r="R74" i="53"/>
  <c r="R123" i="53" s="1"/>
  <c r="CV154" i="53" s="1"/>
  <c r="CW97" i="54"/>
  <c r="CW102" i="54" s="1"/>
  <c r="CW103" i="54" s="1"/>
  <c r="CW127" i="54" s="1"/>
  <c r="CW134" i="54" s="1"/>
  <c r="CL102" i="54"/>
  <c r="CK103" i="54"/>
  <c r="CK115" i="54" s="1"/>
  <c r="CK117" i="54" s="1"/>
  <c r="CV117" i="54"/>
  <c r="CV115" i="54"/>
  <c r="CP103" i="54"/>
  <c r="CR102" i="54"/>
  <c r="CQ103" i="54"/>
  <c r="CQ115" i="54" s="1"/>
  <c r="CQ117" i="54" s="1"/>
  <c r="CU119" i="54"/>
  <c r="CU102" i="54"/>
  <c r="CU103" i="54" s="1"/>
  <c r="CU127" i="54" s="1"/>
  <c r="CU134" i="54" s="1"/>
  <c r="CW119" i="54"/>
  <c r="CH103" i="54"/>
  <c r="CJ103" i="54"/>
  <c r="CN103" i="54"/>
  <c r="R119" i="53" l="1"/>
  <c r="CV140" i="53" s="1"/>
  <c r="Q103" i="53"/>
  <c r="Q117" i="53" s="1"/>
  <c r="P102" i="53"/>
  <c r="P103" i="53" s="1"/>
  <c r="P136" i="53" s="1"/>
  <c r="R97" i="53"/>
  <c r="CU117" i="54"/>
  <c r="CU115" i="54"/>
  <c r="CW117" i="54"/>
  <c r="CW115" i="54"/>
  <c r="CR103" i="54"/>
  <c r="CL103" i="54"/>
  <c r="P137" i="53" l="1"/>
  <c r="P158" i="53"/>
  <c r="P159" i="53" s="1"/>
  <c r="P172" i="53" s="1"/>
  <c r="Q115" i="53"/>
  <c r="P115" i="53"/>
  <c r="P117" i="53"/>
  <c r="R102" i="53"/>
  <c r="R103" i="53" s="1"/>
  <c r="P152" i="53" l="1"/>
  <c r="P144" i="53"/>
  <c r="P146" i="53" s="1"/>
  <c r="P151" i="53" s="1"/>
  <c r="P153" i="53" s="1"/>
  <c r="R117" i="53"/>
  <c r="CV133" i="53" s="1"/>
  <c r="R115" i="53"/>
  <c r="BM112" i="53"/>
  <c r="BM108" i="53"/>
  <c r="BL99" i="53"/>
  <c r="BL93" i="53"/>
  <c r="BM92" i="53"/>
  <c r="BL92" i="53"/>
  <c r="BM88" i="53"/>
  <c r="BM86" i="53"/>
  <c r="BL81" i="53"/>
  <c r="BM80" i="53"/>
  <c r="BL79" i="53"/>
  <c r="BL77" i="53"/>
  <c r="BM70" i="53"/>
  <c r="BM59" i="53"/>
  <c r="BL55" i="53"/>
  <c r="BM54" i="53"/>
  <c r="BM50" i="53"/>
  <c r="BL49" i="53"/>
  <c r="BL43" i="53"/>
  <c r="BM42" i="53"/>
  <c r="BL41" i="53"/>
  <c r="BL39" i="53"/>
  <c r="BM38" i="53"/>
  <c r="BM35" i="53"/>
  <c r="BL35" i="53"/>
  <c r="BM33" i="53"/>
  <c r="BM27" i="53"/>
  <c r="BL27" i="53"/>
  <c r="BM23" i="53"/>
  <c r="BL23" i="53"/>
  <c r="BM16" i="53"/>
  <c r="BL16" i="53"/>
  <c r="BL15" i="53"/>
  <c r="BM11" i="53"/>
  <c r="BL11" i="53"/>
  <c r="CC111" i="53"/>
  <c r="CB111" i="53"/>
  <c r="CC108" i="53"/>
  <c r="CB108" i="53"/>
  <c r="CC107" i="53"/>
  <c r="CB107" i="53"/>
  <c r="CC106" i="53"/>
  <c r="CB106" i="53"/>
  <c r="CC101" i="53"/>
  <c r="CB101" i="53"/>
  <c r="CC100" i="53"/>
  <c r="CB100" i="53"/>
  <c r="CC99" i="53"/>
  <c r="CB99" i="53"/>
  <c r="CC95" i="53"/>
  <c r="CB95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3" i="53"/>
  <c r="CB73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3" i="53"/>
  <c r="CB63" i="53"/>
  <c r="CC61" i="53"/>
  <c r="CB61" i="53"/>
  <c r="CC60" i="53"/>
  <c r="CB60" i="53"/>
  <c r="CC59" i="53"/>
  <c r="CB59" i="53"/>
  <c r="CC58" i="53"/>
  <c r="CB58" i="53"/>
  <c r="CC57" i="53"/>
  <c r="CB57" i="53"/>
  <c r="CC55" i="53"/>
  <c r="CB55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16" i="53"/>
  <c r="CB16" i="53"/>
  <c r="CC15" i="53"/>
  <c r="CB15" i="53"/>
  <c r="CC14" i="53"/>
  <c r="CB14" i="53"/>
  <c r="CC13" i="53"/>
  <c r="CB13" i="53"/>
  <c r="CC11" i="53"/>
  <c r="CB11" i="53"/>
  <c r="CC8" i="53"/>
  <c r="CC10" i="53" s="1"/>
  <c r="CB8" i="53"/>
  <c r="CB10" i="53" s="1"/>
  <c r="BL112" i="53"/>
  <c r="BL140" i="53" s="1"/>
  <c r="BM111" i="53"/>
  <c r="BL111" i="53"/>
  <c r="BL108" i="53"/>
  <c r="BM107" i="53"/>
  <c r="BM106" i="53"/>
  <c r="BL106" i="53"/>
  <c r="BL101" i="53"/>
  <c r="BM100" i="53"/>
  <c r="BL100" i="53"/>
  <c r="BM95" i="53"/>
  <c r="BL95" i="53"/>
  <c r="BM94" i="53"/>
  <c r="BL94" i="53"/>
  <c r="BM91" i="53"/>
  <c r="BL91" i="53"/>
  <c r="BM90" i="53"/>
  <c r="BM89" i="53"/>
  <c r="BL89" i="53"/>
  <c r="BM87" i="53"/>
  <c r="BL87" i="53"/>
  <c r="BL86" i="53"/>
  <c r="BL85" i="53"/>
  <c r="BM84" i="53"/>
  <c r="BM83" i="53"/>
  <c r="BM82" i="53"/>
  <c r="BL82" i="53"/>
  <c r="BM81" i="53"/>
  <c r="BL80" i="53"/>
  <c r="BM78" i="53"/>
  <c r="BL78" i="53"/>
  <c r="BL76" i="53"/>
  <c r="BL73" i="53"/>
  <c r="BM72" i="53"/>
  <c r="BL72" i="53"/>
  <c r="BM69" i="53"/>
  <c r="BM68" i="53"/>
  <c r="BL68" i="53"/>
  <c r="BM63" i="53"/>
  <c r="BL63" i="53"/>
  <c r="BM61" i="53"/>
  <c r="BL61" i="53"/>
  <c r="BM60" i="53"/>
  <c r="BL59" i="53"/>
  <c r="BM58" i="53"/>
  <c r="BL58" i="53"/>
  <c r="BM57" i="53"/>
  <c r="BL57" i="53"/>
  <c r="BM55" i="53"/>
  <c r="BL54" i="53"/>
  <c r="BM52" i="53"/>
  <c r="BL52" i="53"/>
  <c r="BL51" i="53"/>
  <c r="BL50" i="53"/>
  <c r="BM49" i="53"/>
  <c r="BM48" i="53"/>
  <c r="BM47" i="53"/>
  <c r="BL47" i="53"/>
  <c r="BM46" i="53"/>
  <c r="BL46" i="53"/>
  <c r="BL44" i="53"/>
  <c r="BM43" i="53"/>
  <c r="BL42" i="53"/>
  <c r="BM41" i="53"/>
  <c r="BM40" i="53"/>
  <c r="BM39" i="53"/>
  <c r="BL38" i="53"/>
  <c r="BM37" i="53"/>
  <c r="BM36" i="53"/>
  <c r="BL36" i="53"/>
  <c r="BM34" i="53"/>
  <c r="BL33" i="53"/>
  <c r="BM32" i="53"/>
  <c r="BM31" i="53"/>
  <c r="BL31" i="53"/>
  <c r="BM30" i="53"/>
  <c r="BL29" i="53"/>
  <c r="BM28" i="53"/>
  <c r="BL28" i="53"/>
  <c r="BL26" i="53"/>
  <c r="BM25" i="53"/>
  <c r="BL25" i="53"/>
  <c r="BM24" i="53"/>
  <c r="BL24" i="53"/>
  <c r="BL22" i="53"/>
  <c r="BL21" i="53"/>
  <c r="BM15" i="53"/>
  <c r="BM14" i="53"/>
  <c r="BL14" i="53"/>
  <c r="BM13" i="53"/>
  <c r="BL13" i="53"/>
  <c r="BM8" i="53"/>
  <c r="BM10" i="53" s="1"/>
  <c r="BL149" i="53" l="1"/>
  <c r="BL178" i="53"/>
  <c r="P173" i="53"/>
  <c r="P174" i="53" s="1"/>
  <c r="P175" i="53" s="1"/>
  <c r="P180" i="53" s="1"/>
  <c r="P181" i="53" s="1"/>
  <c r="BN16" i="53"/>
  <c r="BN63" i="53"/>
  <c r="CD24" i="53"/>
  <c r="CD28" i="53"/>
  <c r="CD32" i="53"/>
  <c r="CD93" i="53"/>
  <c r="BN87" i="53"/>
  <c r="BN94" i="53"/>
  <c r="CD86" i="53"/>
  <c r="CD90" i="53"/>
  <c r="CD94" i="53"/>
  <c r="CD101" i="53"/>
  <c r="CD111" i="53"/>
  <c r="BN27" i="53"/>
  <c r="CD84" i="53"/>
  <c r="CD99" i="53"/>
  <c r="BN49" i="53"/>
  <c r="CD95" i="53"/>
  <c r="BL53" i="53"/>
  <c r="BL67" i="53"/>
  <c r="BN68" i="53"/>
  <c r="CD26" i="53"/>
  <c r="BL8" i="53"/>
  <c r="BN8" i="53" s="1"/>
  <c r="BN10" i="53" s="1"/>
  <c r="BL45" i="53"/>
  <c r="BN15" i="53"/>
  <c r="BN42" i="53"/>
  <c r="CD79" i="53"/>
  <c r="BL84" i="53"/>
  <c r="BN84" i="53" s="1"/>
  <c r="CD68" i="53"/>
  <c r="BM22" i="53"/>
  <c r="BN22" i="53" s="1"/>
  <c r="BN50" i="53"/>
  <c r="BM79" i="53"/>
  <c r="BN79" i="53" s="1"/>
  <c r="BN111" i="53"/>
  <c r="CD27" i="53"/>
  <c r="CD31" i="53"/>
  <c r="CD89" i="53"/>
  <c r="CD100" i="53"/>
  <c r="CD108" i="53"/>
  <c r="BM21" i="53"/>
  <c r="BN21" i="53" s="1"/>
  <c r="BL40" i="53"/>
  <c r="BN40" i="53" s="1"/>
  <c r="BM73" i="53"/>
  <c r="BN73" i="53" s="1"/>
  <c r="BM85" i="53"/>
  <c r="BN85" i="53" s="1"/>
  <c r="BL48" i="53"/>
  <c r="BN48" i="53" s="1"/>
  <c r="BM26" i="53"/>
  <c r="BN26" i="53" s="1"/>
  <c r="BN24" i="53"/>
  <c r="BN28" i="53"/>
  <c r="BL37" i="53"/>
  <c r="BN37" i="53" s="1"/>
  <c r="BN46" i="53"/>
  <c r="BN55" i="53"/>
  <c r="BL60" i="53"/>
  <c r="BN60" i="53" s="1"/>
  <c r="BM67" i="53"/>
  <c r="BN89" i="53"/>
  <c r="CD11" i="53"/>
  <c r="CD16" i="53"/>
  <c r="CD35" i="53"/>
  <c r="CD39" i="53"/>
  <c r="CD43" i="53"/>
  <c r="CD47" i="53"/>
  <c r="CD60" i="53"/>
  <c r="CD78" i="53"/>
  <c r="CD82" i="53"/>
  <c r="BM29" i="53"/>
  <c r="BN29" i="53" s="1"/>
  <c r="BN11" i="53"/>
  <c r="BN25" i="53"/>
  <c r="BL34" i="53"/>
  <c r="BN34" i="53" s="1"/>
  <c r="BN38" i="53"/>
  <c r="BN47" i="53"/>
  <c r="BM51" i="53"/>
  <c r="BN51" i="53" s="1"/>
  <c r="BN57" i="53"/>
  <c r="BM76" i="53"/>
  <c r="BN76" i="53" s="1"/>
  <c r="BN81" i="53"/>
  <c r="BL90" i="53"/>
  <c r="BN90" i="53" s="1"/>
  <c r="BN106" i="53"/>
  <c r="CD21" i="53"/>
  <c r="CD36" i="53"/>
  <c r="CD40" i="53"/>
  <c r="CD44" i="53"/>
  <c r="CD48" i="53"/>
  <c r="CD52" i="53"/>
  <c r="CD57" i="53"/>
  <c r="CD69" i="53"/>
  <c r="CD73" i="53"/>
  <c r="CD83" i="53"/>
  <c r="BM93" i="53"/>
  <c r="BN93" i="53" s="1"/>
  <c r="BL30" i="53"/>
  <c r="BN30" i="53" s="1"/>
  <c r="BN43" i="53"/>
  <c r="BN52" i="53"/>
  <c r="BN61" i="53"/>
  <c r="BN86" i="53"/>
  <c r="BN95" i="53"/>
  <c r="CD29" i="53"/>
  <c r="CD91" i="53"/>
  <c r="BN13" i="53"/>
  <c r="BN35" i="53"/>
  <c r="BN58" i="53"/>
  <c r="BN78" i="53"/>
  <c r="BN82" i="53"/>
  <c r="BN91" i="53"/>
  <c r="BL107" i="53"/>
  <c r="BN107" i="53" s="1"/>
  <c r="CD14" i="53"/>
  <c r="CD22" i="53"/>
  <c r="CD33" i="53"/>
  <c r="CD49" i="53"/>
  <c r="CD53" i="53"/>
  <c r="CD58" i="53"/>
  <c r="CD76" i="53"/>
  <c r="BM77" i="53"/>
  <c r="BN77" i="53" s="1"/>
  <c r="BM53" i="53"/>
  <c r="BL71" i="53"/>
  <c r="BN14" i="53"/>
  <c r="BN36" i="53"/>
  <c r="BM44" i="53"/>
  <c r="BN44" i="53" s="1"/>
  <c r="BN54" i="53"/>
  <c r="BN59" i="53"/>
  <c r="BN72" i="53"/>
  <c r="BL83" i="53"/>
  <c r="BN92" i="53"/>
  <c r="BM99" i="53"/>
  <c r="BN99" i="53" s="1"/>
  <c r="CD34" i="53"/>
  <c r="CD38" i="53"/>
  <c r="CD42" i="53"/>
  <c r="CD46" i="53"/>
  <c r="CD59" i="53"/>
  <c r="CD67" i="53"/>
  <c r="CD81" i="53"/>
  <c r="CD92" i="53"/>
  <c r="CB113" i="53"/>
  <c r="CD106" i="53"/>
  <c r="CD107" i="53"/>
  <c r="CD88" i="53"/>
  <c r="CD85" i="53"/>
  <c r="CD77" i="53"/>
  <c r="CC96" i="53"/>
  <c r="CD80" i="53"/>
  <c r="CD87" i="53"/>
  <c r="CD70" i="53"/>
  <c r="CC74" i="53"/>
  <c r="CD71" i="53"/>
  <c r="CD72" i="53"/>
  <c r="CB74" i="53"/>
  <c r="CB131" i="53" s="1"/>
  <c r="CB163" i="53" s="1"/>
  <c r="CD63" i="53"/>
  <c r="CC62" i="53"/>
  <c r="CC64" i="53" s="1"/>
  <c r="CD25" i="53"/>
  <c r="CD51" i="53"/>
  <c r="CD55" i="53"/>
  <c r="CD23" i="53"/>
  <c r="CD30" i="53"/>
  <c r="CD37" i="53"/>
  <c r="CD41" i="53"/>
  <c r="CD45" i="53"/>
  <c r="CD61" i="53"/>
  <c r="CD50" i="53"/>
  <c r="CD54" i="53"/>
  <c r="CD13" i="53"/>
  <c r="CD15" i="53"/>
  <c r="CD8" i="53"/>
  <c r="CD10" i="53" s="1"/>
  <c r="BM113" i="53"/>
  <c r="BN112" i="53"/>
  <c r="BN108" i="53"/>
  <c r="BN100" i="53"/>
  <c r="BM101" i="53"/>
  <c r="BN101" i="53" s="1"/>
  <c r="BN80" i="53"/>
  <c r="BL88" i="53"/>
  <c r="BN88" i="53" s="1"/>
  <c r="BM71" i="53"/>
  <c r="BL69" i="53"/>
  <c r="BN69" i="53" s="1"/>
  <c r="BL70" i="53"/>
  <c r="BN70" i="53" s="1"/>
  <c r="BN41" i="53"/>
  <c r="BN31" i="53"/>
  <c r="BM45" i="53"/>
  <c r="BL32" i="53"/>
  <c r="BN32" i="53" s="1"/>
  <c r="BN39" i="53"/>
  <c r="BN33" i="53"/>
  <c r="BN23" i="53"/>
  <c r="CC113" i="53"/>
  <c r="CC17" i="53"/>
  <c r="CB96" i="53"/>
  <c r="CB167" i="53" s="1"/>
  <c r="CB169" i="53" s="1"/>
  <c r="CB17" i="53"/>
  <c r="CB135" i="53" s="1"/>
  <c r="CB62" i="53"/>
  <c r="CB64" i="53" s="1"/>
  <c r="CB130" i="53" s="1"/>
  <c r="BM17" i="53"/>
  <c r="CB157" i="53" l="1"/>
  <c r="CB132" i="53"/>
  <c r="CB162" i="53"/>
  <c r="CB164" i="53" s="1"/>
  <c r="BL150" i="53"/>
  <c r="BL141" i="53"/>
  <c r="BL145" i="53" s="1"/>
  <c r="BL10" i="53"/>
  <c r="BL17" i="53" s="1"/>
  <c r="BL135" i="53" s="1"/>
  <c r="BN67" i="53"/>
  <c r="CC119" i="53"/>
  <c r="CC123" i="53"/>
  <c r="CB119" i="53"/>
  <c r="CB121" i="53"/>
  <c r="CB123" i="53"/>
  <c r="CC121" i="53"/>
  <c r="BN45" i="53"/>
  <c r="BN53" i="53"/>
  <c r="BN113" i="53"/>
  <c r="CD74" i="53"/>
  <c r="BN17" i="53"/>
  <c r="BM96" i="53"/>
  <c r="BM121" i="53" s="1"/>
  <c r="BL96" i="53"/>
  <c r="BL167" i="53" s="1"/>
  <c r="BL169" i="53" s="1"/>
  <c r="BM62" i="53"/>
  <c r="BM64" i="53" s="1"/>
  <c r="CD62" i="53"/>
  <c r="CD64" i="53" s="1"/>
  <c r="BN71" i="53"/>
  <c r="BL62" i="53"/>
  <c r="BL64" i="53" s="1"/>
  <c r="BL130" i="53" s="1"/>
  <c r="BN83" i="53"/>
  <c r="BN96" i="53" s="1"/>
  <c r="CC97" i="53"/>
  <c r="CD96" i="53"/>
  <c r="CB97" i="53"/>
  <c r="CD17" i="53"/>
  <c r="CD113" i="53"/>
  <c r="BL74" i="53"/>
  <c r="BL131" i="53" s="1"/>
  <c r="BL163" i="53" s="1"/>
  <c r="BM74" i="53"/>
  <c r="BM123" i="53" s="1"/>
  <c r="BL113" i="53" l="1"/>
  <c r="BL157" i="53"/>
  <c r="BL162" i="53"/>
  <c r="BL164" i="53" s="1"/>
  <c r="BL132" i="53"/>
  <c r="CB102" i="53"/>
  <c r="CB103" i="53" s="1"/>
  <c r="CB136" i="53" s="1"/>
  <c r="BM119" i="53"/>
  <c r="CC102" i="53"/>
  <c r="CC103" i="53" s="1"/>
  <c r="BN121" i="53"/>
  <c r="CV150" i="53" s="1"/>
  <c r="BL119" i="53"/>
  <c r="BL121" i="53"/>
  <c r="CD123" i="53"/>
  <c r="CV158" i="53" s="1"/>
  <c r="CD121" i="53"/>
  <c r="CV151" i="53" s="1"/>
  <c r="CD119" i="53"/>
  <c r="CV144" i="53" s="1"/>
  <c r="BN62" i="53"/>
  <c r="BN64" i="53" s="1"/>
  <c r="BL123" i="53"/>
  <c r="BM97" i="53"/>
  <c r="BM102" i="53" s="1"/>
  <c r="CD97" i="53"/>
  <c r="CD102" i="53" s="1"/>
  <c r="BL97" i="53"/>
  <c r="BN74" i="53"/>
  <c r="BN123" i="53" s="1"/>
  <c r="CV157" i="53" s="1"/>
  <c r="CB158" i="53" l="1"/>
  <c r="CB159" i="53" s="1"/>
  <c r="CB172" i="53" s="1"/>
  <c r="CB137" i="53"/>
  <c r="CC115" i="53"/>
  <c r="CC117" i="53"/>
  <c r="CB117" i="53"/>
  <c r="CB115" i="53"/>
  <c r="BM103" i="53"/>
  <c r="BM115" i="53" s="1"/>
  <c r="BN119" i="53"/>
  <c r="CV143" i="53" s="1"/>
  <c r="CD103" i="53"/>
  <c r="CD115" i="53" s="1"/>
  <c r="BL102" i="53"/>
  <c r="BL103" i="53" s="1"/>
  <c r="BL136" i="53" s="1"/>
  <c r="BN97" i="53"/>
  <c r="BN102" i="53" s="1"/>
  <c r="CB152" i="53" l="1"/>
  <c r="CB144" i="53"/>
  <c r="CB146" i="53" s="1"/>
  <c r="CB151" i="53" s="1"/>
  <c r="CB153" i="53" s="1"/>
  <c r="CB173" i="53" s="1"/>
  <c r="CB174" i="53" s="1"/>
  <c r="CB175" i="53" s="1"/>
  <c r="CB180" i="53" s="1"/>
  <c r="CB181" i="53" s="1"/>
  <c r="BL158" i="53"/>
  <c r="BL159" i="53" s="1"/>
  <c r="BL172" i="53" s="1"/>
  <c r="BL137" i="53"/>
  <c r="CD117" i="53"/>
  <c r="CV137" i="53" s="1"/>
  <c r="BL117" i="53"/>
  <c r="BL115" i="53"/>
  <c r="BM117" i="53"/>
  <c r="BN103" i="53"/>
  <c r="BN115" i="53" s="1"/>
  <c r="AW111" i="53"/>
  <c r="AV108" i="53"/>
  <c r="AW107" i="53"/>
  <c r="AV107" i="53"/>
  <c r="AW106" i="53"/>
  <c r="AW101" i="53"/>
  <c r="AV101" i="53"/>
  <c r="AV99" i="53"/>
  <c r="BL152" i="53" l="1"/>
  <c r="BL144" i="53"/>
  <c r="BL146" i="53" s="1"/>
  <c r="BL151" i="53" s="1"/>
  <c r="BL153" i="53" s="1"/>
  <c r="BL173" i="53" s="1"/>
  <c r="BL174" i="53" s="1"/>
  <c r="BL175" i="53" s="1"/>
  <c r="BL180" i="53" s="1"/>
  <c r="BL181" i="53" s="1"/>
  <c r="BN117" i="53"/>
  <c r="CV136" i="53" s="1"/>
  <c r="AV106" i="53"/>
  <c r="AX106" i="53" s="1"/>
  <c r="AV111" i="53"/>
  <c r="AX111" i="53" s="1"/>
  <c r="AX112" i="53"/>
  <c r="AX107" i="53"/>
  <c r="AW99" i="53"/>
  <c r="AX99" i="53" s="1"/>
  <c r="AV100" i="53"/>
  <c r="AW100" i="53"/>
  <c r="AX101" i="53"/>
  <c r="AW108" i="53"/>
  <c r="AX108" i="53" s="1"/>
  <c r="AX100" i="53" l="1"/>
  <c r="AW11" i="53" l="1"/>
  <c r="AW13" i="53"/>
  <c r="AV14" i="53"/>
  <c r="AW14" i="53"/>
  <c r="AW15" i="53"/>
  <c r="AV16" i="53"/>
  <c r="AW16" i="53"/>
  <c r="AW8" i="53"/>
  <c r="AW10" i="53" s="1"/>
  <c r="AV8" i="53"/>
  <c r="AX16" i="53" l="1"/>
  <c r="AX14" i="53"/>
  <c r="AV23" i="53"/>
  <c r="AW51" i="53"/>
  <c r="AV55" i="53"/>
  <c r="AW59" i="53"/>
  <c r="AV63" i="53"/>
  <c r="AW68" i="53"/>
  <c r="AV72" i="53"/>
  <c r="AW76" i="53"/>
  <c r="AW79" i="53"/>
  <c r="AW83" i="53"/>
  <c r="AW90" i="53"/>
  <c r="AV94" i="53"/>
  <c r="AV13" i="53"/>
  <c r="AX13" i="53" s="1"/>
  <c r="AW23" i="53"/>
  <c r="AV27" i="53"/>
  <c r="AW30" i="53"/>
  <c r="AV34" i="53"/>
  <c r="AW41" i="53"/>
  <c r="AV45" i="53"/>
  <c r="AW48" i="53"/>
  <c r="AV52" i="53"/>
  <c r="AW55" i="53"/>
  <c r="AV60" i="53"/>
  <c r="AW63" i="53"/>
  <c r="AV69" i="53"/>
  <c r="AW72" i="53"/>
  <c r="AV77" i="53"/>
  <c r="AV80" i="53"/>
  <c r="AV84" i="53"/>
  <c r="AV87" i="53"/>
  <c r="AV91" i="53"/>
  <c r="AW94" i="53"/>
  <c r="AW44" i="53"/>
  <c r="AW27" i="53"/>
  <c r="AW52" i="53"/>
  <c r="AW60" i="53"/>
  <c r="AW69" i="53"/>
  <c r="AW87" i="53"/>
  <c r="AW91" i="53"/>
  <c r="AV48" i="53"/>
  <c r="AV31" i="53"/>
  <c r="AV11" i="53"/>
  <c r="AX11" i="53" s="1"/>
  <c r="AV21" i="53"/>
  <c r="AW24" i="53"/>
  <c r="AV28" i="53"/>
  <c r="AW31" i="53"/>
  <c r="AV35" i="53"/>
  <c r="AW38" i="53"/>
  <c r="AV42" i="53"/>
  <c r="AW49" i="53"/>
  <c r="AV53" i="53"/>
  <c r="AW57" i="53"/>
  <c r="AV61" i="53"/>
  <c r="AV70" i="53"/>
  <c r="AW73" i="53"/>
  <c r="AV81" i="53"/>
  <c r="AV85" i="53"/>
  <c r="AV88" i="53"/>
  <c r="AV92" i="53"/>
  <c r="AV95" i="53"/>
  <c r="AV30" i="53"/>
  <c r="AV38" i="53"/>
  <c r="AW80" i="53"/>
  <c r="AV15" i="53"/>
  <c r="AX15" i="53" s="1"/>
  <c r="AW21" i="53"/>
  <c r="AV25" i="53"/>
  <c r="AW28" i="53"/>
  <c r="AV32" i="53"/>
  <c r="AW35" i="53"/>
  <c r="AV39" i="53"/>
  <c r="AW42" i="53"/>
  <c r="AV46" i="53"/>
  <c r="AW53" i="53"/>
  <c r="AV58" i="53"/>
  <c r="AW61" i="53"/>
  <c r="AW70" i="53"/>
  <c r="AV78" i="53"/>
  <c r="AW81" i="53"/>
  <c r="AW85" i="53"/>
  <c r="AW88" i="53"/>
  <c r="AW92" i="53"/>
  <c r="AW95" i="53"/>
  <c r="AV41" i="53"/>
  <c r="AV49" i="53"/>
  <c r="AW84" i="53"/>
  <c r="AX8" i="53"/>
  <c r="AX10" i="53" s="1"/>
  <c r="AV10" i="53"/>
  <c r="AW25" i="53"/>
  <c r="AV29" i="53"/>
  <c r="AW32" i="53"/>
  <c r="AV36" i="53"/>
  <c r="AW39" i="53"/>
  <c r="AV43" i="53"/>
  <c r="AW46" i="53"/>
  <c r="AV50" i="53"/>
  <c r="AW58" i="53"/>
  <c r="AV67" i="53"/>
  <c r="AV71" i="53"/>
  <c r="AW78" i="53"/>
  <c r="AV82" i="53"/>
  <c r="AV89" i="53"/>
  <c r="AV93" i="53"/>
  <c r="AW26" i="53"/>
  <c r="AW34" i="53"/>
  <c r="AW45" i="53"/>
  <c r="AV57" i="53"/>
  <c r="AV73" i="53"/>
  <c r="AW113" i="53"/>
  <c r="AW17" i="53"/>
  <c r="AV22" i="53"/>
  <c r="AW29" i="53"/>
  <c r="AV33" i="53"/>
  <c r="AW36" i="53"/>
  <c r="AV40" i="53"/>
  <c r="AW43" i="53"/>
  <c r="AV47" i="53"/>
  <c r="AW50" i="53"/>
  <c r="AV54" i="53"/>
  <c r="AW67" i="53"/>
  <c r="AW71" i="53"/>
  <c r="AW82" i="53"/>
  <c r="AV86" i="53"/>
  <c r="AW89" i="53"/>
  <c r="AW93" i="53"/>
  <c r="AW37" i="53"/>
  <c r="AV24" i="53"/>
  <c r="AW77" i="53"/>
  <c r="AW22" i="53"/>
  <c r="AV26" i="53"/>
  <c r="AW33" i="53"/>
  <c r="AV37" i="53"/>
  <c r="AW40" i="53"/>
  <c r="AV44" i="53"/>
  <c r="AW47" i="53"/>
  <c r="AV51" i="53"/>
  <c r="AW54" i="53"/>
  <c r="AV59" i="53"/>
  <c r="AV68" i="53"/>
  <c r="AV76" i="53"/>
  <c r="AV79" i="53"/>
  <c r="AV83" i="53"/>
  <c r="AW86" i="53"/>
  <c r="AV90" i="53"/>
  <c r="AG111" i="53"/>
  <c r="AG108" i="53"/>
  <c r="AG107" i="53"/>
  <c r="AG106" i="53"/>
  <c r="AG83" i="53"/>
  <c r="AG43" i="53"/>
  <c r="AG27" i="53"/>
  <c r="AG21" i="53"/>
  <c r="AG16" i="53"/>
  <c r="AG15" i="53"/>
  <c r="AG14" i="53"/>
  <c r="AG13" i="53"/>
  <c r="AG11" i="53"/>
  <c r="AG8" i="53"/>
  <c r="AG10" i="53" s="1"/>
  <c r="AF111" i="53"/>
  <c r="AF108" i="53"/>
  <c r="AF106" i="53"/>
  <c r="AF87" i="53"/>
  <c r="AF80" i="53"/>
  <c r="AF49" i="53"/>
  <c r="AF32" i="53"/>
  <c r="AF28" i="53"/>
  <c r="AF14" i="53"/>
  <c r="AF13" i="53"/>
  <c r="AF11" i="53"/>
  <c r="AF8" i="53"/>
  <c r="AX76" i="53" l="1"/>
  <c r="AX79" i="53"/>
  <c r="AX51" i="53"/>
  <c r="AX41" i="53"/>
  <c r="AH108" i="53"/>
  <c r="AX24" i="53"/>
  <c r="AX59" i="53"/>
  <c r="AX57" i="53"/>
  <c r="AX54" i="53"/>
  <c r="AX22" i="53"/>
  <c r="AX82" i="53"/>
  <c r="AX26" i="53"/>
  <c r="AX46" i="53"/>
  <c r="AX80" i="53"/>
  <c r="AX49" i="53"/>
  <c r="AX37" i="53"/>
  <c r="AW74" i="53"/>
  <c r="AW123" i="53" s="1"/>
  <c r="AX93" i="53"/>
  <c r="AX43" i="53"/>
  <c r="AX95" i="53"/>
  <c r="AX85" i="53"/>
  <c r="AX61" i="53"/>
  <c r="AX86" i="53"/>
  <c r="AX25" i="53"/>
  <c r="AX42" i="53"/>
  <c r="AF67" i="53"/>
  <c r="AX44" i="53"/>
  <c r="AX33" i="53"/>
  <c r="AX50" i="53"/>
  <c r="AX92" i="53"/>
  <c r="AX28" i="53"/>
  <c r="AX69" i="53"/>
  <c r="AX32" i="53"/>
  <c r="AX38" i="53"/>
  <c r="AX91" i="53"/>
  <c r="AX27" i="53"/>
  <c r="AX94" i="53"/>
  <c r="AX23" i="53"/>
  <c r="AF26" i="53"/>
  <c r="AF59" i="53"/>
  <c r="AF81" i="53"/>
  <c r="AG31" i="53"/>
  <c r="AV62" i="53"/>
  <c r="AV64" i="53" s="1"/>
  <c r="AV130" i="53" s="1"/>
  <c r="AX21" i="53"/>
  <c r="AF43" i="53"/>
  <c r="AH43" i="53" s="1"/>
  <c r="AF51" i="53"/>
  <c r="AF72" i="53"/>
  <c r="AF82" i="53"/>
  <c r="AF90" i="53"/>
  <c r="AG24" i="53"/>
  <c r="AG32" i="53"/>
  <c r="AH32" i="53" s="1"/>
  <c r="AG40" i="53"/>
  <c r="AG48" i="53"/>
  <c r="AG57" i="53"/>
  <c r="AG69" i="53"/>
  <c r="AG79" i="53"/>
  <c r="AG87" i="53"/>
  <c r="AH87" i="53" s="1"/>
  <c r="AG95" i="53"/>
  <c r="AG23" i="53"/>
  <c r="AX47" i="53"/>
  <c r="AX60" i="53"/>
  <c r="AG49" i="53"/>
  <c r="AH49" i="53" s="1"/>
  <c r="AG58" i="53"/>
  <c r="AG70" i="53"/>
  <c r="AG80" i="53"/>
  <c r="AH80" i="53" s="1"/>
  <c r="AG88" i="53"/>
  <c r="AG99" i="53"/>
  <c r="AG25" i="53"/>
  <c r="AG55" i="53"/>
  <c r="AG86" i="53"/>
  <c r="AX89" i="53"/>
  <c r="AX71" i="53"/>
  <c r="AX29" i="53"/>
  <c r="AV113" i="53"/>
  <c r="AV17" i="53"/>
  <c r="AV135" i="53" s="1"/>
  <c r="AX81" i="53"/>
  <c r="AX84" i="53"/>
  <c r="AX30" i="53"/>
  <c r="AX45" i="53"/>
  <c r="AF100" i="53"/>
  <c r="AG47" i="53"/>
  <c r="AF61" i="53"/>
  <c r="AF21" i="53"/>
  <c r="AH21" i="53" s="1"/>
  <c r="AF53" i="53"/>
  <c r="AG59" i="53"/>
  <c r="AW62" i="53"/>
  <c r="AW64" i="53" s="1"/>
  <c r="AG35" i="53"/>
  <c r="AG51" i="53"/>
  <c r="AG60" i="53"/>
  <c r="AG82" i="53"/>
  <c r="AG90" i="53"/>
  <c r="AG101" i="53"/>
  <c r="AF71" i="53"/>
  <c r="AG94" i="53"/>
  <c r="AX83" i="53"/>
  <c r="AX67" i="53"/>
  <c r="AX73" i="53"/>
  <c r="AX31" i="53"/>
  <c r="AW96" i="53"/>
  <c r="AW121" i="53" s="1"/>
  <c r="AF34" i="53"/>
  <c r="AG39" i="53"/>
  <c r="AF27" i="53"/>
  <c r="AH27" i="53" s="1"/>
  <c r="AF44" i="53"/>
  <c r="AF83" i="53"/>
  <c r="AH83" i="53" s="1"/>
  <c r="AG33" i="53"/>
  <c r="AF29" i="53"/>
  <c r="AF63" i="53"/>
  <c r="AG50" i="53"/>
  <c r="AG81" i="53"/>
  <c r="AF30" i="53"/>
  <c r="AF46" i="53"/>
  <c r="AF93" i="53"/>
  <c r="AF55" i="53"/>
  <c r="AF94" i="53"/>
  <c r="AH111" i="53"/>
  <c r="AG28" i="53"/>
  <c r="AH28" i="53" s="1"/>
  <c r="AG36" i="53"/>
  <c r="AG44" i="53"/>
  <c r="AG52" i="53"/>
  <c r="AG61" i="53"/>
  <c r="AG73" i="53"/>
  <c r="AG91" i="53"/>
  <c r="AG72" i="53"/>
  <c r="AF101" i="53"/>
  <c r="AX36" i="53"/>
  <c r="AX53" i="53"/>
  <c r="AG68" i="53"/>
  <c r="AF45" i="53"/>
  <c r="AG89" i="53"/>
  <c r="AX17" i="53"/>
  <c r="AX113" i="53"/>
  <c r="AF22" i="53"/>
  <c r="AF48" i="53"/>
  <c r="AG29" i="53"/>
  <c r="AG37" i="53"/>
  <c r="AG45" i="53"/>
  <c r="AG53" i="53"/>
  <c r="AG63" i="53"/>
  <c r="AG84" i="53"/>
  <c r="AG92" i="53"/>
  <c r="AF35" i="53"/>
  <c r="AG76" i="53"/>
  <c r="AV74" i="53"/>
  <c r="AV131" i="53" s="1"/>
  <c r="AV163" i="53" s="1"/>
  <c r="AX68" i="53"/>
  <c r="AX40" i="53"/>
  <c r="AX78" i="53"/>
  <c r="AX58" i="53"/>
  <c r="AX88" i="53"/>
  <c r="AX70" i="53"/>
  <c r="AX35" i="53"/>
  <c r="AX63" i="53"/>
  <c r="AX52" i="53"/>
  <c r="AX90" i="53"/>
  <c r="AX72" i="53"/>
  <c r="AF50" i="53"/>
  <c r="AF89" i="53"/>
  <c r="AF36" i="53"/>
  <c r="AF73" i="53"/>
  <c r="AG41" i="53"/>
  <c r="AF37" i="53"/>
  <c r="AF76" i="53"/>
  <c r="AG34" i="53"/>
  <c r="AG71" i="53"/>
  <c r="AG100" i="53"/>
  <c r="AF38" i="53"/>
  <c r="AF54" i="53"/>
  <c r="AH11" i="53"/>
  <c r="AH13" i="53"/>
  <c r="AF25" i="53"/>
  <c r="AF41" i="53"/>
  <c r="AF88" i="53"/>
  <c r="AF99" i="53"/>
  <c r="AG30" i="53"/>
  <c r="AG46" i="53"/>
  <c r="AG54" i="53"/>
  <c r="AG77" i="53"/>
  <c r="AG85" i="53"/>
  <c r="AG93" i="53"/>
  <c r="AF15" i="53"/>
  <c r="AH15" i="53" s="1"/>
  <c r="AF42" i="53"/>
  <c r="AG78" i="53"/>
  <c r="AX39" i="53"/>
  <c r="AX48" i="53"/>
  <c r="AX87" i="53"/>
  <c r="AV96" i="53"/>
  <c r="AV167" i="53" s="1"/>
  <c r="AV169" i="53" s="1"/>
  <c r="AX77" i="53"/>
  <c r="AX34" i="53"/>
  <c r="AX55" i="53"/>
  <c r="AG17" i="53"/>
  <c r="AH14" i="53"/>
  <c r="AH8" i="53"/>
  <c r="AH10" i="53" s="1"/>
  <c r="AF10" i="53"/>
  <c r="AH112" i="53"/>
  <c r="AH106" i="53"/>
  <c r="AF107" i="53"/>
  <c r="AH107" i="53" s="1"/>
  <c r="AF16" i="53"/>
  <c r="AH16" i="53" s="1"/>
  <c r="AF39" i="53"/>
  <c r="AG42" i="53"/>
  <c r="AF52" i="53"/>
  <c r="AF57" i="53"/>
  <c r="AF60" i="53"/>
  <c r="AG67" i="53"/>
  <c r="AF77" i="53"/>
  <c r="AF84" i="53"/>
  <c r="AF91" i="53"/>
  <c r="AF95" i="53"/>
  <c r="AG22" i="53"/>
  <c r="AF33" i="53"/>
  <c r="AF68" i="53"/>
  <c r="AG38" i="53"/>
  <c r="AF23" i="53"/>
  <c r="AG26" i="53"/>
  <c r="AF40" i="53"/>
  <c r="AF58" i="53"/>
  <c r="AF78" i="53"/>
  <c r="AF85" i="53"/>
  <c r="AF92" i="53"/>
  <c r="AF47" i="53"/>
  <c r="AF69" i="53"/>
  <c r="AF24" i="53"/>
  <c r="AF86" i="53"/>
  <c r="AF31" i="53"/>
  <c r="AF70" i="53"/>
  <c r="AF79" i="53"/>
  <c r="AG113" i="53"/>
  <c r="AH57" i="53" l="1"/>
  <c r="AV157" i="53"/>
  <c r="AV162" i="53"/>
  <c r="AV164" i="53" s="1"/>
  <c r="AV132" i="53"/>
  <c r="AH85" i="53"/>
  <c r="AW119" i="53"/>
  <c r="AH45" i="53"/>
  <c r="AH101" i="53"/>
  <c r="AH69" i="53"/>
  <c r="AH26" i="53"/>
  <c r="AH47" i="53"/>
  <c r="AH39" i="53"/>
  <c r="AH34" i="53"/>
  <c r="AH61" i="53"/>
  <c r="AH23" i="53"/>
  <c r="AV123" i="53"/>
  <c r="AV121" i="53"/>
  <c r="AV119" i="53"/>
  <c r="AH79" i="53"/>
  <c r="AH63" i="53"/>
  <c r="AH37" i="53"/>
  <c r="AH48" i="53"/>
  <c r="AH84" i="53"/>
  <c r="AH68" i="53"/>
  <c r="AH59" i="53"/>
  <c r="AH52" i="53"/>
  <c r="AH55" i="53"/>
  <c r="AH29" i="53"/>
  <c r="AH22" i="53"/>
  <c r="AH88" i="53"/>
  <c r="AH50" i="53"/>
  <c r="AH113" i="53"/>
  <c r="AH25" i="53"/>
  <c r="AH73" i="53"/>
  <c r="AH95" i="53"/>
  <c r="AH24" i="53"/>
  <c r="AH94" i="53"/>
  <c r="AH89" i="53"/>
  <c r="AH90" i="53"/>
  <c r="AH51" i="53"/>
  <c r="AH78" i="53"/>
  <c r="AH77" i="53"/>
  <c r="AG96" i="53"/>
  <c r="AG121" i="53" s="1"/>
  <c r="AH35" i="53"/>
  <c r="AH81" i="53"/>
  <c r="AH58" i="53"/>
  <c r="AH60" i="53"/>
  <c r="AH99" i="53"/>
  <c r="AH92" i="53"/>
  <c r="AH91" i="53"/>
  <c r="AH82" i="53"/>
  <c r="AH53" i="53"/>
  <c r="AH100" i="53"/>
  <c r="AH71" i="53"/>
  <c r="AH33" i="53"/>
  <c r="AH31" i="53"/>
  <c r="AH40" i="53"/>
  <c r="AX96" i="53"/>
  <c r="AX121" i="53" s="1"/>
  <c r="CV149" i="53" s="1"/>
  <c r="AH41" i="53"/>
  <c r="AH54" i="53"/>
  <c r="AH86" i="53"/>
  <c r="AH38" i="53"/>
  <c r="AH93" i="53"/>
  <c r="AH44" i="53"/>
  <c r="AH70" i="53"/>
  <c r="AG62" i="53"/>
  <c r="AG64" i="53" s="1"/>
  <c r="AH46" i="53"/>
  <c r="AW97" i="53"/>
  <c r="AW102" i="53" s="1"/>
  <c r="AH72" i="53"/>
  <c r="AV97" i="53"/>
  <c r="AX74" i="53"/>
  <c r="AX123" i="53" s="1"/>
  <c r="CV156" i="53" s="1"/>
  <c r="AX62" i="53"/>
  <c r="AX64" i="53" s="1"/>
  <c r="AH30" i="53"/>
  <c r="AG74" i="53"/>
  <c r="AG123" i="53" s="1"/>
  <c r="AH76" i="53"/>
  <c r="AH36" i="53"/>
  <c r="AF62" i="53"/>
  <c r="AF64" i="53" s="1"/>
  <c r="AF130" i="53" s="1"/>
  <c r="AF17" i="53"/>
  <c r="AF135" i="53" s="1"/>
  <c r="AF113" i="53"/>
  <c r="AH42" i="53"/>
  <c r="AF96" i="53"/>
  <c r="AF167" i="53" s="1"/>
  <c r="AF169" i="53" s="1"/>
  <c r="AH17" i="53"/>
  <c r="AF74" i="53"/>
  <c r="AF131" i="53" s="1"/>
  <c r="AF163" i="53" s="1"/>
  <c r="AH67" i="53"/>
  <c r="AF157" i="53" l="1"/>
  <c r="AF132" i="53"/>
  <c r="AF162" i="53"/>
  <c r="AF164" i="53" s="1"/>
  <c r="AG119" i="53"/>
  <c r="AX119" i="53"/>
  <c r="CV142" i="53" s="1"/>
  <c r="AW103" i="53"/>
  <c r="AW117" i="53" s="1"/>
  <c r="AV102" i="53"/>
  <c r="AV103" i="53" s="1"/>
  <c r="AV136" i="53" s="1"/>
  <c r="AF119" i="53"/>
  <c r="AF123" i="53"/>
  <c r="AF121" i="53"/>
  <c r="AH96" i="53"/>
  <c r="AH121" i="53" s="1"/>
  <c r="CV148" i="53" s="1"/>
  <c r="AH62" i="53"/>
  <c r="AH64" i="53" s="1"/>
  <c r="AG97" i="53"/>
  <c r="AX97" i="53"/>
  <c r="AX102" i="53" s="1"/>
  <c r="AH74" i="53"/>
  <c r="AH123" i="53" s="1"/>
  <c r="CV155" i="53" s="1"/>
  <c r="AF97" i="53"/>
  <c r="AF102" i="53" s="1"/>
  <c r="AV158" i="53" l="1"/>
  <c r="AV159" i="53" s="1"/>
  <c r="AV172" i="53" s="1"/>
  <c r="AV137" i="53"/>
  <c r="AV115" i="53"/>
  <c r="AV117" i="53"/>
  <c r="AX103" i="53"/>
  <c r="AX115" i="53" s="1"/>
  <c r="AG102" i="53"/>
  <c r="AG103" i="53" s="1"/>
  <c r="AF103" i="53"/>
  <c r="AW115" i="53"/>
  <c r="AH119" i="53"/>
  <c r="CV141" i="53" s="1"/>
  <c r="AH97" i="53"/>
  <c r="AV152" i="53" l="1"/>
  <c r="AV144" i="53"/>
  <c r="AV146" i="53" s="1"/>
  <c r="AV151" i="53" s="1"/>
  <c r="AV153" i="53" s="1"/>
  <c r="AV173" i="53" s="1"/>
  <c r="AV174" i="53" s="1"/>
  <c r="AF117" i="53"/>
  <c r="AF136" i="53"/>
  <c r="AX117" i="53"/>
  <c r="CV135" i="53" s="1"/>
  <c r="AG117" i="53"/>
  <c r="AG115" i="53"/>
  <c r="AF115" i="53"/>
  <c r="AH102" i="53"/>
  <c r="AH103" i="53" s="1"/>
  <c r="CO56" i="53"/>
  <c r="CM56" i="53"/>
  <c r="CI56" i="53"/>
  <c r="CG56" i="53"/>
  <c r="CU9" i="53"/>
  <c r="CN10" i="53"/>
  <c r="CL10" i="53"/>
  <c r="AF158" i="53" l="1"/>
  <c r="AF159" i="53" s="1"/>
  <c r="AF172" i="53" s="1"/>
  <c r="AF137" i="53"/>
  <c r="AV175" i="53"/>
  <c r="AV180" i="53" s="1"/>
  <c r="AV181" i="53" s="1"/>
  <c r="AH117" i="53"/>
  <c r="CV134" i="53" s="1"/>
  <c r="AH115" i="53"/>
  <c r="CL62" i="53"/>
  <c r="CL64" i="53" s="1"/>
  <c r="CM64" i="53" s="1"/>
  <c r="CJ101" i="53"/>
  <c r="CT101" i="53" s="1"/>
  <c r="CI23" i="53"/>
  <c r="CI25" i="53"/>
  <c r="CI27" i="53"/>
  <c r="CI58" i="53"/>
  <c r="CI60" i="53"/>
  <c r="CI70" i="53"/>
  <c r="CI76" i="53"/>
  <c r="CI78" i="53"/>
  <c r="CI84" i="53"/>
  <c r="CI30" i="53"/>
  <c r="CI32" i="53"/>
  <c r="CI46" i="53"/>
  <c r="CI59" i="53"/>
  <c r="CI67" i="53"/>
  <c r="CI69" i="53"/>
  <c r="CI85" i="53"/>
  <c r="CI87" i="53"/>
  <c r="CP22" i="53"/>
  <c r="CU22" i="53" s="1"/>
  <c r="CP50" i="53"/>
  <c r="CU50" i="53" s="1"/>
  <c r="CP52" i="53"/>
  <c r="CU52" i="53" s="1"/>
  <c r="CN113" i="53"/>
  <c r="CJ106" i="53"/>
  <c r="CT106" i="53" s="1"/>
  <c r="CM99" i="53"/>
  <c r="CM90" i="53"/>
  <c r="CM82" i="53"/>
  <c r="CM73" i="53"/>
  <c r="CM63" i="53"/>
  <c r="CM54" i="53"/>
  <c r="CM46" i="53"/>
  <c r="CM38" i="53"/>
  <c r="CM30" i="53"/>
  <c r="CM22" i="53"/>
  <c r="CM55" i="53"/>
  <c r="CM89" i="53"/>
  <c r="CM81" i="53"/>
  <c r="CM72" i="53"/>
  <c r="CM53" i="53"/>
  <c r="CM45" i="53"/>
  <c r="CM37" i="53"/>
  <c r="CM29" i="53"/>
  <c r="CM21" i="53"/>
  <c r="CM39" i="53"/>
  <c r="CM88" i="53"/>
  <c r="CM80" i="53"/>
  <c r="CM71" i="53"/>
  <c r="CM61" i="53"/>
  <c r="CM52" i="53"/>
  <c r="CM44" i="53"/>
  <c r="CM36" i="53"/>
  <c r="CM28" i="53"/>
  <c r="CM47" i="53"/>
  <c r="CM95" i="53"/>
  <c r="CM87" i="53"/>
  <c r="CM79" i="53"/>
  <c r="CM70" i="53"/>
  <c r="CM60" i="53"/>
  <c r="CM51" i="53"/>
  <c r="CM43" i="53"/>
  <c r="CM35" i="53"/>
  <c r="CM27" i="53"/>
  <c r="CM94" i="53"/>
  <c r="CM86" i="53"/>
  <c r="CM78" i="53"/>
  <c r="CM69" i="53"/>
  <c r="CM59" i="53"/>
  <c r="CM50" i="53"/>
  <c r="CM42" i="53"/>
  <c r="CM34" i="53"/>
  <c r="CM26" i="53"/>
  <c r="CM100" i="53"/>
  <c r="CM23" i="53"/>
  <c r="CM93" i="53"/>
  <c r="CM85" i="53"/>
  <c r="CM77" i="53"/>
  <c r="CM68" i="53"/>
  <c r="CM58" i="53"/>
  <c r="CM49" i="53"/>
  <c r="CM41" i="53"/>
  <c r="CM33" i="53"/>
  <c r="CM25" i="53"/>
  <c r="CM91" i="53"/>
  <c r="CM101" i="53"/>
  <c r="CM92" i="53"/>
  <c r="CM84" i="53"/>
  <c r="CM76" i="53"/>
  <c r="CM67" i="53"/>
  <c r="CM57" i="53"/>
  <c r="CM48" i="53"/>
  <c r="CM40" i="53"/>
  <c r="CM32" i="53"/>
  <c r="CM24" i="53"/>
  <c r="CM83" i="53"/>
  <c r="CM31" i="53"/>
  <c r="CO101" i="53"/>
  <c r="CO92" i="53"/>
  <c r="CO84" i="53"/>
  <c r="CO76" i="53"/>
  <c r="CO67" i="53"/>
  <c r="CO57" i="53"/>
  <c r="CO48" i="53"/>
  <c r="CO40" i="53"/>
  <c r="CO32" i="53"/>
  <c r="CO24" i="53"/>
  <c r="CO100" i="53"/>
  <c r="CO91" i="53"/>
  <c r="CO83" i="53"/>
  <c r="CO55" i="53"/>
  <c r="CO47" i="53"/>
  <c r="CO39" i="53"/>
  <c r="CO31" i="53"/>
  <c r="CO23" i="53"/>
  <c r="CO99" i="53"/>
  <c r="CO90" i="53"/>
  <c r="CO82" i="53"/>
  <c r="CO73" i="53"/>
  <c r="CO63" i="53"/>
  <c r="CO54" i="53"/>
  <c r="CO46" i="53"/>
  <c r="CO38" i="53"/>
  <c r="CO30" i="53"/>
  <c r="CO22" i="53"/>
  <c r="CO89" i="53"/>
  <c r="CO81" i="53"/>
  <c r="CO72" i="53"/>
  <c r="CO53" i="53"/>
  <c r="CO45" i="53"/>
  <c r="CO37" i="53"/>
  <c r="CO29" i="53"/>
  <c r="CO21" i="53"/>
  <c r="CO88" i="53"/>
  <c r="CO80" i="53"/>
  <c r="CO71" i="53"/>
  <c r="CO61" i="53"/>
  <c r="CO52" i="53"/>
  <c r="CO44" i="53"/>
  <c r="CO36" i="53"/>
  <c r="CO28" i="53"/>
  <c r="CO85" i="53"/>
  <c r="CO68" i="53"/>
  <c r="CO41" i="53"/>
  <c r="CO95" i="53"/>
  <c r="CO87" i="53"/>
  <c r="CO79" i="53"/>
  <c r="CO70" i="53"/>
  <c r="CO60" i="53"/>
  <c r="CO51" i="53"/>
  <c r="CO43" i="53"/>
  <c r="CO35" i="53"/>
  <c r="CO27" i="53"/>
  <c r="CO77" i="53"/>
  <c r="CO49" i="53"/>
  <c r="CO33" i="53"/>
  <c r="CO94" i="53"/>
  <c r="CO86" i="53"/>
  <c r="CO78" i="53"/>
  <c r="CO69" i="53"/>
  <c r="CO59" i="53"/>
  <c r="CO50" i="53"/>
  <c r="CO42" i="53"/>
  <c r="CO34" i="53"/>
  <c r="CO26" i="53"/>
  <c r="CO93" i="53"/>
  <c r="CO58" i="53"/>
  <c r="CO25" i="53"/>
  <c r="CL113" i="53"/>
  <c r="CP106" i="53"/>
  <c r="CU106" i="53" s="1"/>
  <c r="CP26" i="53"/>
  <c r="CU26" i="53" s="1"/>
  <c r="CP112" i="53"/>
  <c r="CQ56" i="53" s="1"/>
  <c r="CP107" i="53"/>
  <c r="CU107" i="53" s="1"/>
  <c r="CP78" i="53"/>
  <c r="CU78" i="53" s="1"/>
  <c r="CP80" i="53"/>
  <c r="CU80" i="53" s="1"/>
  <c r="CP86" i="53"/>
  <c r="CU86" i="53" s="1"/>
  <c r="CP88" i="53"/>
  <c r="CU88" i="53" s="1"/>
  <c r="CP23" i="53"/>
  <c r="CU23" i="53" s="1"/>
  <c r="CP25" i="53"/>
  <c r="CU25" i="53" s="1"/>
  <c r="CP27" i="53"/>
  <c r="CU27" i="53" s="1"/>
  <c r="CP29" i="53"/>
  <c r="CU29" i="53" s="1"/>
  <c r="CP43" i="53"/>
  <c r="CU43" i="53" s="1"/>
  <c r="CP51" i="53"/>
  <c r="CU51" i="53" s="1"/>
  <c r="CP55" i="53"/>
  <c r="CU55" i="53" s="1"/>
  <c r="CP101" i="53"/>
  <c r="CU101" i="53" s="1"/>
  <c r="CP77" i="53"/>
  <c r="CU77" i="53" s="1"/>
  <c r="CP85" i="53"/>
  <c r="CU85" i="53" s="1"/>
  <c r="CP91" i="53"/>
  <c r="CU91" i="53" s="1"/>
  <c r="CP38" i="53"/>
  <c r="CU38" i="53" s="1"/>
  <c r="CP57" i="53"/>
  <c r="CU57" i="53" s="1"/>
  <c r="CP31" i="53"/>
  <c r="CU31" i="53" s="1"/>
  <c r="CP37" i="53"/>
  <c r="CU37" i="53" s="1"/>
  <c r="CP47" i="53"/>
  <c r="CU47" i="53" s="1"/>
  <c r="CP53" i="53"/>
  <c r="CU53" i="53" s="1"/>
  <c r="CP58" i="53"/>
  <c r="CU58" i="53" s="1"/>
  <c r="CP14" i="53"/>
  <c r="CU14" i="53" s="1"/>
  <c r="CP13" i="53"/>
  <c r="CU13" i="53" s="1"/>
  <c r="CG39" i="53"/>
  <c r="CJ107" i="53"/>
  <c r="CT107" i="53" s="1"/>
  <c r="CJ111" i="53"/>
  <c r="CT111" i="53" s="1"/>
  <c r="CJ72" i="53"/>
  <c r="CI92" i="53"/>
  <c r="CJ112" i="53"/>
  <c r="CJ100" i="53"/>
  <c r="CJ31" i="53"/>
  <c r="CT31" i="53" s="1"/>
  <c r="CJ33" i="53"/>
  <c r="CT33" i="53" s="1"/>
  <c r="CJ43" i="53"/>
  <c r="CT43" i="53" s="1"/>
  <c r="CJ49" i="53"/>
  <c r="CT49" i="53" s="1"/>
  <c r="CJ60" i="53"/>
  <c r="CJ32" i="53"/>
  <c r="CT32" i="53" s="1"/>
  <c r="CJ25" i="53"/>
  <c r="CT25" i="53" s="1"/>
  <c r="CJ55" i="53"/>
  <c r="CT55" i="53" s="1"/>
  <c r="CJ68" i="53"/>
  <c r="CJ70" i="53"/>
  <c r="CJ108" i="53"/>
  <c r="CT108" i="53" s="1"/>
  <c r="CI101" i="53"/>
  <c r="CG90" i="53"/>
  <c r="CG99" i="53"/>
  <c r="CJ24" i="53"/>
  <c r="CT24" i="53" s="1"/>
  <c r="CG67" i="53"/>
  <c r="CJ85" i="53"/>
  <c r="CJ95" i="53"/>
  <c r="CG100" i="53"/>
  <c r="CP11" i="53"/>
  <c r="CU11" i="53" s="1"/>
  <c r="CP95" i="53"/>
  <c r="CU95" i="53" s="1"/>
  <c r="CP100" i="53"/>
  <c r="CU100" i="53" s="1"/>
  <c r="CP28" i="53"/>
  <c r="CU28" i="53" s="1"/>
  <c r="CP63" i="53"/>
  <c r="CU63" i="53" s="1"/>
  <c r="CP32" i="53"/>
  <c r="CU32" i="53" s="1"/>
  <c r="CP36" i="53"/>
  <c r="CU36" i="53" s="1"/>
  <c r="CP68" i="53"/>
  <c r="CU68" i="53" s="1"/>
  <c r="CP70" i="53"/>
  <c r="CU70" i="53" s="1"/>
  <c r="CP44" i="53"/>
  <c r="CU44" i="53" s="1"/>
  <c r="CP46" i="53"/>
  <c r="CU46" i="53" s="1"/>
  <c r="CP99" i="53"/>
  <c r="CU99" i="53" s="1"/>
  <c r="CP61" i="53"/>
  <c r="CU61" i="53" s="1"/>
  <c r="CP21" i="53"/>
  <c r="CU21" i="53" s="1"/>
  <c r="CP35" i="53"/>
  <c r="CU35" i="53" s="1"/>
  <c r="CP71" i="53"/>
  <c r="CU71" i="53" s="1"/>
  <c r="CP111" i="53"/>
  <c r="CU111" i="53" s="1"/>
  <c r="CP45" i="53"/>
  <c r="CU45" i="53" s="1"/>
  <c r="CP79" i="53"/>
  <c r="CU79" i="53" s="1"/>
  <c r="CP81" i="53"/>
  <c r="CU81" i="53" s="1"/>
  <c r="CP83" i="53"/>
  <c r="CU83" i="53" s="1"/>
  <c r="CP39" i="53"/>
  <c r="CU39" i="53" s="1"/>
  <c r="CP41" i="53"/>
  <c r="CU41" i="53" s="1"/>
  <c r="CP54" i="53"/>
  <c r="CU54" i="53" s="1"/>
  <c r="CP87" i="53"/>
  <c r="CU87" i="53" s="1"/>
  <c r="CP92" i="53"/>
  <c r="CU92" i="53" s="1"/>
  <c r="CP16" i="53"/>
  <c r="CU16" i="53" s="1"/>
  <c r="CP59" i="53"/>
  <c r="CU59" i="53" s="1"/>
  <c r="CP72" i="53"/>
  <c r="CU72" i="53" s="1"/>
  <c r="CP89" i="53"/>
  <c r="CU89" i="53" s="1"/>
  <c r="CP48" i="53"/>
  <c r="CU48" i="53" s="1"/>
  <c r="CP108" i="53"/>
  <c r="CU108" i="53" s="1"/>
  <c r="CP40" i="53"/>
  <c r="CU40" i="53" s="1"/>
  <c r="CP49" i="53"/>
  <c r="CU49" i="53" s="1"/>
  <c r="CP82" i="53"/>
  <c r="CU82" i="53" s="1"/>
  <c r="CP93" i="53"/>
  <c r="CU93" i="53" s="1"/>
  <c r="CP24" i="53"/>
  <c r="CU24" i="53" s="1"/>
  <c r="CU10" i="53"/>
  <c r="CP15" i="53"/>
  <c r="CU15" i="53" s="1"/>
  <c r="CP30" i="53"/>
  <c r="CU30" i="53" s="1"/>
  <c r="CP60" i="53"/>
  <c r="CU60" i="53" s="1"/>
  <c r="CP73" i="53"/>
  <c r="CU73" i="53" s="1"/>
  <c r="CP84" i="53"/>
  <c r="CU84" i="53" s="1"/>
  <c r="CP90" i="53"/>
  <c r="CU90" i="53" s="1"/>
  <c r="CG82" i="53"/>
  <c r="CG29" i="53"/>
  <c r="CI34" i="53"/>
  <c r="CI36" i="53"/>
  <c r="CI39" i="53"/>
  <c r="CI48" i="53"/>
  <c r="CI50" i="53"/>
  <c r="CI52" i="53"/>
  <c r="CI71" i="53"/>
  <c r="CG84" i="53"/>
  <c r="CI89" i="53"/>
  <c r="CG91" i="53"/>
  <c r="CI94" i="53"/>
  <c r="CG89" i="53"/>
  <c r="CI29" i="53"/>
  <c r="CG38" i="53"/>
  <c r="CI41" i="53"/>
  <c r="CI43" i="53"/>
  <c r="CI45" i="53"/>
  <c r="CG47" i="53"/>
  <c r="CG54" i="53"/>
  <c r="CG63" i="53"/>
  <c r="CG73" i="53"/>
  <c r="CG77" i="53"/>
  <c r="CI22" i="53"/>
  <c r="CI31" i="53"/>
  <c r="CI38" i="53"/>
  <c r="CI47" i="53"/>
  <c r="CI54" i="53"/>
  <c r="CI77" i="53"/>
  <c r="CJ86" i="53"/>
  <c r="CG48" i="53"/>
  <c r="CF113" i="53"/>
  <c r="CI24" i="53"/>
  <c r="CI26" i="53"/>
  <c r="CG40" i="53"/>
  <c r="CI57" i="53"/>
  <c r="CI68" i="53"/>
  <c r="CI79" i="53"/>
  <c r="CG81" i="53"/>
  <c r="CG83" i="53"/>
  <c r="CJ84" i="53"/>
  <c r="CI86" i="53"/>
  <c r="CI88" i="53"/>
  <c r="CI93" i="53"/>
  <c r="CH113" i="53"/>
  <c r="CG21" i="53"/>
  <c r="CI28" i="53"/>
  <c r="CI33" i="53"/>
  <c r="CI35" i="53"/>
  <c r="CG37" i="53"/>
  <c r="CI40" i="53"/>
  <c r="CI49" i="53"/>
  <c r="CI51" i="53"/>
  <c r="CG72" i="53"/>
  <c r="CI81" i="53"/>
  <c r="CI95" i="53"/>
  <c r="CJ23" i="53"/>
  <c r="CT23" i="53" s="1"/>
  <c r="CJ30" i="53"/>
  <c r="CT30" i="53" s="1"/>
  <c r="CI37" i="53"/>
  <c r="CI42" i="53"/>
  <c r="CI44" i="53"/>
  <c r="CI53" i="53"/>
  <c r="CG55" i="53"/>
  <c r="CI61" i="53"/>
  <c r="CI72" i="53"/>
  <c r="CG24" i="53"/>
  <c r="CG31" i="53"/>
  <c r="CJ46" i="53"/>
  <c r="CT46" i="53" s="1"/>
  <c r="CG49" i="53"/>
  <c r="CJ41" i="53"/>
  <c r="CT41" i="53" s="1"/>
  <c r="CJ57" i="53"/>
  <c r="CG41" i="53"/>
  <c r="CJ53" i="53"/>
  <c r="CT53" i="53" s="1"/>
  <c r="CJ48" i="53"/>
  <c r="CT48" i="53" s="1"/>
  <c r="CJ58" i="53"/>
  <c r="CJ34" i="53"/>
  <c r="CT34" i="53" s="1"/>
  <c r="CJ39" i="53"/>
  <c r="CT39" i="53" s="1"/>
  <c r="CG58" i="53"/>
  <c r="CJ76" i="53"/>
  <c r="CJ81" i="53"/>
  <c r="CJ83" i="53"/>
  <c r="CJ91" i="53"/>
  <c r="CJ93" i="53"/>
  <c r="CJ92" i="53"/>
  <c r="CG76" i="53"/>
  <c r="CG92" i="53"/>
  <c r="CH96" i="53"/>
  <c r="CJ79" i="53"/>
  <c r="CJ89" i="53"/>
  <c r="CG85" i="53"/>
  <c r="CG93" i="53"/>
  <c r="CJ78" i="53"/>
  <c r="CJ77" i="53"/>
  <c r="CJ87" i="53"/>
  <c r="CJ94" i="53"/>
  <c r="CF74" i="53"/>
  <c r="CG68" i="53"/>
  <c r="CJ67" i="53"/>
  <c r="CT67" i="53" s="1"/>
  <c r="CJ69" i="53"/>
  <c r="CJ26" i="53"/>
  <c r="CT26" i="53" s="1"/>
  <c r="CG46" i="53"/>
  <c r="CJ47" i="53"/>
  <c r="CT47" i="53" s="1"/>
  <c r="CG25" i="53"/>
  <c r="CG32" i="53"/>
  <c r="CG33" i="53"/>
  <c r="CJ40" i="53"/>
  <c r="CT40" i="53" s="1"/>
  <c r="CJ45" i="53"/>
  <c r="CT45" i="53" s="1"/>
  <c r="CG57" i="53"/>
  <c r="CH62" i="53"/>
  <c r="CI62" i="53" s="1"/>
  <c r="CG23" i="53"/>
  <c r="CG30" i="53"/>
  <c r="CJ22" i="53"/>
  <c r="CT22" i="53" s="1"/>
  <c r="CJ51" i="53"/>
  <c r="CT51" i="53" s="1"/>
  <c r="CJ15" i="53"/>
  <c r="CT15" i="53" s="1"/>
  <c r="CJ14" i="53"/>
  <c r="CT14" i="53" s="1"/>
  <c r="CJ11" i="53"/>
  <c r="CT11" i="53" s="1"/>
  <c r="CH17" i="53"/>
  <c r="CJ16" i="53"/>
  <c r="CT16" i="53" s="1"/>
  <c r="CJ13" i="53"/>
  <c r="CT13" i="53" s="1"/>
  <c r="CJ9" i="53"/>
  <c r="CT9" i="53" s="1"/>
  <c r="CV9" i="53" s="1"/>
  <c r="CI21" i="53"/>
  <c r="CG34" i="53"/>
  <c r="CJ21" i="53"/>
  <c r="CT21" i="53" s="1"/>
  <c r="CG22" i="53"/>
  <c r="CJ38" i="53"/>
  <c r="CT38" i="53" s="1"/>
  <c r="CP42" i="53"/>
  <c r="CU42" i="53" s="1"/>
  <c r="CG44" i="53"/>
  <c r="CJ44" i="53"/>
  <c r="CT44" i="53" s="1"/>
  <c r="CJ50" i="53"/>
  <c r="CT50" i="53" s="1"/>
  <c r="CG50" i="53"/>
  <c r="CH74" i="53"/>
  <c r="CJ35" i="53"/>
  <c r="CT35" i="53" s="1"/>
  <c r="CG35" i="53"/>
  <c r="CF17" i="53"/>
  <c r="CL74" i="53"/>
  <c r="CM74" i="53" s="1"/>
  <c r="CJ73" i="53"/>
  <c r="CI73" i="53"/>
  <c r="CJ99" i="53"/>
  <c r="CI99" i="53"/>
  <c r="CN62" i="53"/>
  <c r="CN64" i="53" s="1"/>
  <c r="CO64" i="53" s="1"/>
  <c r="CG28" i="53"/>
  <c r="CJ28" i="53"/>
  <c r="CT28" i="53" s="1"/>
  <c r="CP33" i="53"/>
  <c r="CU33" i="53" s="1"/>
  <c r="CP34" i="53"/>
  <c r="CU34" i="53" s="1"/>
  <c r="CJ54" i="53"/>
  <c r="CT54" i="53" s="1"/>
  <c r="CN74" i="53"/>
  <c r="CO74" i="53" s="1"/>
  <c r="CJ90" i="53"/>
  <c r="CI90" i="53"/>
  <c r="CG80" i="53"/>
  <c r="CJ80" i="53"/>
  <c r="CN17" i="53"/>
  <c r="CJ37" i="53"/>
  <c r="CT37" i="53" s="1"/>
  <c r="CJ63" i="53"/>
  <c r="CI63" i="53"/>
  <c r="CJ27" i="53"/>
  <c r="CT27" i="53" s="1"/>
  <c r="CG27" i="53"/>
  <c r="CG52" i="53"/>
  <c r="CJ52" i="53"/>
  <c r="CT52" i="53" s="1"/>
  <c r="CJ59" i="53"/>
  <c r="CG59" i="53"/>
  <c r="CL96" i="53"/>
  <c r="CM96" i="53" s="1"/>
  <c r="CJ82" i="53"/>
  <c r="CI82" i="53"/>
  <c r="CG61" i="53"/>
  <c r="CJ61" i="53"/>
  <c r="CF62" i="53"/>
  <c r="CG26" i="53"/>
  <c r="CJ29" i="53"/>
  <c r="CT29" i="53" s="1"/>
  <c r="CG71" i="53"/>
  <c r="CJ71" i="53"/>
  <c r="CN96" i="53"/>
  <c r="CO96" i="53" s="1"/>
  <c r="CF96" i="53"/>
  <c r="CL17" i="53"/>
  <c r="CJ10" i="53"/>
  <c r="CG36" i="53"/>
  <c r="CJ36" i="53"/>
  <c r="CT36" i="53" s="1"/>
  <c r="CJ42" i="53"/>
  <c r="CT42" i="53" s="1"/>
  <c r="CG42" i="53"/>
  <c r="CP69" i="53"/>
  <c r="CU69" i="53" s="1"/>
  <c r="CG88" i="53"/>
  <c r="CJ88" i="53"/>
  <c r="CP94" i="53"/>
  <c r="CU94" i="53" s="1"/>
  <c r="CP67" i="53"/>
  <c r="CG69" i="53"/>
  <c r="CP76" i="53"/>
  <c r="CG78" i="53"/>
  <c r="CI80" i="53"/>
  <c r="CG86" i="53"/>
  <c r="CG94" i="53"/>
  <c r="CG45" i="53"/>
  <c r="CG53" i="53"/>
  <c r="CI55" i="53"/>
  <c r="CI83" i="53"/>
  <c r="CI91" i="53"/>
  <c r="CI100" i="53"/>
  <c r="CG101" i="53"/>
  <c r="CG43" i="53"/>
  <c r="CG51" i="53"/>
  <c r="CG60" i="53"/>
  <c r="CG70" i="53"/>
  <c r="CG79" i="53"/>
  <c r="CG87" i="53"/>
  <c r="CG95" i="53"/>
  <c r="AF152" i="53" l="1"/>
  <c r="AF144" i="53"/>
  <c r="AF146" i="53" s="1"/>
  <c r="AF151" i="53" s="1"/>
  <c r="AF153" i="53" s="1"/>
  <c r="CT112" i="53"/>
  <c r="CK56" i="53"/>
  <c r="CO17" i="53"/>
  <c r="CN123" i="53"/>
  <c r="CN121" i="53"/>
  <c r="CN119" i="53"/>
  <c r="CM17" i="53"/>
  <c r="CL121" i="53"/>
  <c r="CL119" i="53"/>
  <c r="CL123" i="53"/>
  <c r="CI17" i="53"/>
  <c r="CH123" i="53"/>
  <c r="CH121" i="53"/>
  <c r="CF123" i="53"/>
  <c r="CF121" i="53"/>
  <c r="CT10" i="53"/>
  <c r="CV106" i="53"/>
  <c r="CO62" i="53"/>
  <c r="CM62" i="53"/>
  <c r="CG74" i="53"/>
  <c r="CV107" i="53"/>
  <c r="CU112" i="53"/>
  <c r="CQ94" i="53"/>
  <c r="CQ86" i="53"/>
  <c r="CQ78" i="53"/>
  <c r="CQ69" i="53"/>
  <c r="CQ59" i="53"/>
  <c r="CQ50" i="53"/>
  <c r="CQ42" i="53"/>
  <c r="CQ34" i="53"/>
  <c r="CQ26" i="53"/>
  <c r="CQ60" i="53"/>
  <c r="CQ93" i="53"/>
  <c r="CQ85" i="53"/>
  <c r="CQ77" i="53"/>
  <c r="CQ68" i="53"/>
  <c r="CQ58" i="53"/>
  <c r="CQ49" i="53"/>
  <c r="CQ41" i="53"/>
  <c r="CQ33" i="53"/>
  <c r="CQ25" i="53"/>
  <c r="CQ51" i="53"/>
  <c r="CQ101" i="53"/>
  <c r="CQ92" i="53"/>
  <c r="CQ84" i="53"/>
  <c r="CQ76" i="53"/>
  <c r="CQ67" i="53"/>
  <c r="CQ57" i="53"/>
  <c r="CQ48" i="53"/>
  <c r="CQ40" i="53"/>
  <c r="CQ32" i="53"/>
  <c r="CQ24" i="53"/>
  <c r="CQ43" i="53"/>
  <c r="CQ100" i="53"/>
  <c r="CQ91" i="53"/>
  <c r="CQ83" i="53"/>
  <c r="CQ55" i="53"/>
  <c r="CQ47" i="53"/>
  <c r="CQ39" i="53"/>
  <c r="CQ31" i="53"/>
  <c r="CQ23" i="53"/>
  <c r="CQ79" i="53"/>
  <c r="CQ99" i="53"/>
  <c r="CQ90" i="53"/>
  <c r="CQ82" i="53"/>
  <c r="CQ73" i="53"/>
  <c r="CQ63" i="53"/>
  <c r="CQ54" i="53"/>
  <c r="CQ46" i="53"/>
  <c r="CQ38" i="53"/>
  <c r="CQ30" i="53"/>
  <c r="CQ22" i="53"/>
  <c r="CQ70" i="53"/>
  <c r="CQ27" i="53"/>
  <c r="CQ89" i="53"/>
  <c r="CQ81" i="53"/>
  <c r="CQ72" i="53"/>
  <c r="CQ53" i="53"/>
  <c r="CQ45" i="53"/>
  <c r="CQ37" i="53"/>
  <c r="CQ29" i="53"/>
  <c r="CQ21" i="53"/>
  <c r="CQ87" i="53"/>
  <c r="CQ35" i="53"/>
  <c r="CQ88" i="53"/>
  <c r="CQ80" i="53"/>
  <c r="CQ71" i="53"/>
  <c r="CQ61" i="53"/>
  <c r="CQ52" i="53"/>
  <c r="CQ44" i="53"/>
  <c r="CQ36" i="53"/>
  <c r="CQ28" i="53"/>
  <c r="CQ95" i="53"/>
  <c r="CV13" i="53"/>
  <c r="CV14" i="53"/>
  <c r="CV35" i="53"/>
  <c r="CK35" i="53"/>
  <c r="CT81" i="53"/>
  <c r="CV81" i="53" s="1"/>
  <c r="CK81" i="53"/>
  <c r="CV49" i="53"/>
  <c r="CK49" i="53"/>
  <c r="CV42" i="53"/>
  <c r="CK42" i="53"/>
  <c r="CT71" i="53"/>
  <c r="CV71" i="53" s="1"/>
  <c r="CK71" i="53"/>
  <c r="CV27" i="53"/>
  <c r="CK27" i="53"/>
  <c r="CT90" i="53"/>
  <c r="CV90" i="53" s="1"/>
  <c r="CK90" i="53"/>
  <c r="CJ74" i="53"/>
  <c r="CV21" i="53"/>
  <c r="CK21" i="53"/>
  <c r="CT94" i="53"/>
  <c r="CV94" i="53" s="1"/>
  <c r="CK94" i="53"/>
  <c r="CT76" i="53"/>
  <c r="CK76" i="53"/>
  <c r="CT57" i="53"/>
  <c r="CV57" i="53" s="1"/>
  <c r="CK57" i="53"/>
  <c r="CV43" i="53"/>
  <c r="CK43" i="53"/>
  <c r="CV22" i="53"/>
  <c r="CK22" i="53"/>
  <c r="CV36" i="53"/>
  <c r="CK36" i="53"/>
  <c r="CT82" i="53"/>
  <c r="CV82" i="53" s="1"/>
  <c r="CK82" i="53"/>
  <c r="CT99" i="53"/>
  <c r="CV99" i="53" s="1"/>
  <c r="CK99" i="53"/>
  <c r="CV47" i="53"/>
  <c r="CK47" i="53"/>
  <c r="CT87" i="53"/>
  <c r="CV87" i="53" s="1"/>
  <c r="CK87" i="53"/>
  <c r="CV41" i="53"/>
  <c r="CK41" i="53"/>
  <c r="CT86" i="53"/>
  <c r="CV86" i="53" s="1"/>
  <c r="CK86" i="53"/>
  <c r="CT95" i="53"/>
  <c r="CV95" i="53" s="1"/>
  <c r="CK95" i="53"/>
  <c r="CT70" i="53"/>
  <c r="CV70" i="53" s="1"/>
  <c r="CK70" i="53"/>
  <c r="CV33" i="53"/>
  <c r="CK33" i="53"/>
  <c r="CT79" i="53"/>
  <c r="CV79" i="53" s="1"/>
  <c r="CK79" i="53"/>
  <c r="CT63" i="53"/>
  <c r="CV63" i="53" s="1"/>
  <c r="CK63" i="53"/>
  <c r="CV54" i="53"/>
  <c r="CK54" i="53"/>
  <c r="CV50" i="53"/>
  <c r="CK50" i="53"/>
  <c r="CT77" i="53"/>
  <c r="CV77" i="53" s="1"/>
  <c r="CK77" i="53"/>
  <c r="CV39" i="53"/>
  <c r="CK39" i="53"/>
  <c r="CT85" i="53"/>
  <c r="CV85" i="53" s="1"/>
  <c r="CK85" i="53"/>
  <c r="CT68" i="53"/>
  <c r="CV68" i="53" s="1"/>
  <c r="CK68" i="53"/>
  <c r="CV31" i="53"/>
  <c r="CK31" i="53"/>
  <c r="CV26" i="53"/>
  <c r="CK26" i="53"/>
  <c r="CT78" i="53"/>
  <c r="CV78" i="53" s="1"/>
  <c r="CK78" i="53"/>
  <c r="CT92" i="53"/>
  <c r="CV92" i="53" s="1"/>
  <c r="CK92" i="53"/>
  <c r="CV34" i="53"/>
  <c r="CK34" i="53"/>
  <c r="CV46" i="53"/>
  <c r="CK46" i="53"/>
  <c r="CV55" i="53"/>
  <c r="CK55" i="53"/>
  <c r="CT100" i="53"/>
  <c r="CV100" i="53" s="1"/>
  <c r="CK100" i="53"/>
  <c r="CV29" i="53"/>
  <c r="CK29" i="53"/>
  <c r="CV37" i="53"/>
  <c r="CK37" i="53"/>
  <c r="CT73" i="53"/>
  <c r="CV73" i="53" s="1"/>
  <c r="CK73" i="53"/>
  <c r="CV44" i="53"/>
  <c r="CK44" i="53"/>
  <c r="CT88" i="53"/>
  <c r="CV88" i="53" s="1"/>
  <c r="CK88" i="53"/>
  <c r="CT59" i="53"/>
  <c r="CV59" i="53" s="1"/>
  <c r="CK59" i="53"/>
  <c r="CV45" i="53"/>
  <c r="CK45" i="53"/>
  <c r="CT69" i="53"/>
  <c r="CV69" i="53" s="1"/>
  <c r="CK69" i="53"/>
  <c r="CT93" i="53"/>
  <c r="CV93" i="53" s="1"/>
  <c r="CK93" i="53"/>
  <c r="CT58" i="53"/>
  <c r="CV58" i="53" s="1"/>
  <c r="CK58" i="53"/>
  <c r="CV24" i="53"/>
  <c r="CK24" i="53"/>
  <c r="CV25" i="53"/>
  <c r="CK25" i="53"/>
  <c r="CK101" i="53"/>
  <c r="CV32" i="53"/>
  <c r="CK32" i="53"/>
  <c r="CV52" i="53"/>
  <c r="CK52" i="53"/>
  <c r="CT80" i="53"/>
  <c r="CV80" i="53" s="1"/>
  <c r="CK80" i="53"/>
  <c r="CV28" i="53"/>
  <c r="CK28" i="53"/>
  <c r="CV40" i="53"/>
  <c r="CK40" i="53"/>
  <c r="CK67" i="53"/>
  <c r="CT91" i="53"/>
  <c r="CV91" i="53" s="1"/>
  <c r="CK91" i="53"/>
  <c r="CV48" i="53"/>
  <c r="CK48" i="53"/>
  <c r="CV30" i="53"/>
  <c r="CK30" i="53"/>
  <c r="CF97" i="53"/>
  <c r="CG97" i="53" s="1"/>
  <c r="CT61" i="53"/>
  <c r="CV61" i="53" s="1"/>
  <c r="CK61" i="53"/>
  <c r="CV38" i="53"/>
  <c r="CK38" i="53"/>
  <c r="CV51" i="53"/>
  <c r="CK51" i="53"/>
  <c r="CT89" i="53"/>
  <c r="CV89" i="53" s="1"/>
  <c r="CK89" i="53"/>
  <c r="CT83" i="53"/>
  <c r="CV83" i="53" s="1"/>
  <c r="CK83" i="53"/>
  <c r="CV53" i="53"/>
  <c r="CK53" i="53"/>
  <c r="CV23" i="53"/>
  <c r="CK23" i="53"/>
  <c r="CT84" i="53"/>
  <c r="CV84" i="53" s="1"/>
  <c r="CK84" i="53"/>
  <c r="CV111" i="53"/>
  <c r="CT60" i="53"/>
  <c r="CV60" i="53" s="1"/>
  <c r="CK60" i="53"/>
  <c r="CT72" i="53"/>
  <c r="CV72" i="53" s="1"/>
  <c r="CK72" i="53"/>
  <c r="CV101" i="53"/>
  <c r="CV16" i="53"/>
  <c r="CV11" i="53"/>
  <c r="CP10" i="53"/>
  <c r="CP113" i="53" s="1"/>
  <c r="CJ113" i="53"/>
  <c r="CV108" i="53"/>
  <c r="CH64" i="53"/>
  <c r="CH119" i="53" s="1"/>
  <c r="CU62" i="53"/>
  <c r="CU64" i="53" s="1"/>
  <c r="CV15" i="53"/>
  <c r="CP62" i="53"/>
  <c r="CP64" i="53" s="1"/>
  <c r="CI96" i="53"/>
  <c r="CN97" i="53"/>
  <c r="CP96" i="53"/>
  <c r="CQ96" i="53" s="1"/>
  <c r="CU76" i="53"/>
  <c r="CF64" i="53"/>
  <c r="CF119" i="53" s="1"/>
  <c r="CJ62" i="53"/>
  <c r="CK62" i="53" s="1"/>
  <c r="CG62" i="53"/>
  <c r="CH97" i="53"/>
  <c r="CI97" i="53" s="1"/>
  <c r="CI74" i="53"/>
  <c r="CU17" i="53"/>
  <c r="CU67" i="53"/>
  <c r="CP74" i="53"/>
  <c r="CQ74" i="53" s="1"/>
  <c r="CG96" i="53"/>
  <c r="CJ96" i="53"/>
  <c r="CJ17" i="53"/>
  <c r="CG17" i="53"/>
  <c r="CL97" i="53"/>
  <c r="AF173" i="53" l="1"/>
  <c r="AF174" i="53" s="1"/>
  <c r="AF175" i="53" s="1"/>
  <c r="AF180" i="53" s="1"/>
  <c r="AF181" i="53" s="1"/>
  <c r="CV161" i="53" s="1"/>
  <c r="CV160" i="53"/>
  <c r="CU139" i="53"/>
  <c r="CQ64" i="53"/>
  <c r="CT113" i="53"/>
  <c r="CV112" i="53"/>
  <c r="CJ123" i="53"/>
  <c r="CJ121" i="53"/>
  <c r="CV10" i="53"/>
  <c r="CV17" i="53" s="1"/>
  <c r="CT17" i="53"/>
  <c r="CQ62" i="53"/>
  <c r="CT96" i="53"/>
  <c r="CT74" i="53"/>
  <c r="CU113" i="53"/>
  <c r="CL102" i="53"/>
  <c r="CL103" i="53" s="1"/>
  <c r="CM97" i="53"/>
  <c r="CN102" i="53"/>
  <c r="CN103" i="53" s="1"/>
  <c r="CO97" i="53"/>
  <c r="CK74" i="53"/>
  <c r="CK96" i="53"/>
  <c r="CT62" i="53"/>
  <c r="CT64" i="53" s="1"/>
  <c r="CP17" i="53"/>
  <c r="CK17" i="53"/>
  <c r="CI64" i="53"/>
  <c r="CJ97" i="53"/>
  <c r="CK97" i="53" s="1"/>
  <c r="CH102" i="53"/>
  <c r="CH103" i="53" s="1"/>
  <c r="CP97" i="53"/>
  <c r="CP102" i="53" s="1"/>
  <c r="CU74" i="53"/>
  <c r="CU153" i="53" s="1"/>
  <c r="CV67" i="53"/>
  <c r="CV74" i="53" s="1"/>
  <c r="CG64" i="53"/>
  <c r="CF102" i="53"/>
  <c r="CJ64" i="53"/>
  <c r="CJ119" i="53" s="1"/>
  <c r="CU96" i="53"/>
  <c r="CU146" i="53" s="1"/>
  <c r="CV76" i="53"/>
  <c r="CV96" i="53" s="1"/>
  <c r="CU119" i="53"/>
  <c r="CT146" i="53" l="1"/>
  <c r="CV146" i="53"/>
  <c r="CV153" i="53"/>
  <c r="CT139" i="53"/>
  <c r="CT153" i="53"/>
  <c r="CP103" i="53"/>
  <c r="CN117" i="53"/>
  <c r="CN115" i="53"/>
  <c r="CL117" i="53"/>
  <c r="CL115" i="53"/>
  <c r="CP123" i="53"/>
  <c r="CP121" i="53"/>
  <c r="CP119" i="53"/>
  <c r="CH117" i="53"/>
  <c r="CH115" i="53"/>
  <c r="CV113" i="53"/>
  <c r="CT121" i="53"/>
  <c r="CO102" i="53"/>
  <c r="CM102" i="53"/>
  <c r="CT97" i="53"/>
  <c r="CT102" i="53" s="1"/>
  <c r="CT103" i="53" s="1"/>
  <c r="CT123" i="53"/>
  <c r="CQ102" i="53"/>
  <c r="CQ97" i="53"/>
  <c r="CM103" i="53"/>
  <c r="CO103" i="53"/>
  <c r="CQ17" i="53"/>
  <c r="CV62" i="53"/>
  <c r="CV64" i="53" s="1"/>
  <c r="CV139" i="53" s="1"/>
  <c r="CK64" i="53"/>
  <c r="CI102" i="53"/>
  <c r="CT119" i="53"/>
  <c r="CJ102" i="53"/>
  <c r="CG102" i="53"/>
  <c r="CF103" i="53"/>
  <c r="CI103" i="53"/>
  <c r="CV121" i="53"/>
  <c r="CV123" i="53"/>
  <c r="CV97" i="53"/>
  <c r="CU121" i="53"/>
  <c r="CU97" i="53"/>
  <c r="CU102" i="53" s="1"/>
  <c r="CU103" i="53" s="1"/>
  <c r="CU123" i="53"/>
  <c r="CU125" i="53" l="1"/>
  <c r="CU132" i="53" s="1"/>
  <c r="CX104" i="53"/>
  <c r="CT125" i="53"/>
  <c r="CT132" i="53" s="1"/>
  <c r="CX105" i="53"/>
  <c r="CF115" i="53"/>
  <c r="CF117" i="53"/>
  <c r="CV119" i="53"/>
  <c r="CV102" i="53"/>
  <c r="CV103" i="53" s="1"/>
  <c r="CV125" i="53" s="1"/>
  <c r="CV132" i="53" s="1"/>
  <c r="CJ103" i="53"/>
  <c r="CK102" i="53"/>
  <c r="CG103" i="53"/>
  <c r="CU117" i="53"/>
  <c r="CU115" i="53"/>
  <c r="CT117" i="53"/>
  <c r="CT115" i="53"/>
  <c r="CX106" i="53" l="1"/>
  <c r="CV115" i="53"/>
  <c r="CV117" i="53"/>
  <c r="CP117" i="53"/>
  <c r="CP115" i="53"/>
  <c r="CJ115" i="53"/>
  <c r="CJ117" i="53"/>
  <c r="CQ103" i="53"/>
  <c r="CK103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<sst xmlns="http://schemas.openxmlformats.org/spreadsheetml/2006/main" count="2244" uniqueCount="282">
  <si>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</si>
  <si>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</si>
  <si>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</si>
  <si>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</si>
  <si>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</si>
  <si>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</si>
  <si>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</si>
  <si>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</si>
  <si>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</si>
  <si>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</si>
  <si>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</si>
  <si>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</si>
  <si>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</si>
  <si>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</si>
  <si>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</si>
  <si>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</si>
  <si>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</si>
  <si>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</si>
  <si>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</si>
  <si>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</si>
  <si>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</si>
  <si>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</si>
  <si>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</si>
  <si>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</si>
  <si>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</si>
  <si>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</si>
  <si>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</si>
  <si>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</si>
  <si>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</si>
  <si>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</si>
  <si>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</si>
  <si>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</si>
  <si>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</si>
  <si>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</si>
  <si>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</si>
  <si>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</si>
  <si>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</si>
  <si>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</si>
  <si>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</si>
  <si>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</si>
  <si>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</si>
  <si>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</si>
  <si>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</si>
  <si>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</si>
  <si>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</si>
  <si>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</si>
  <si>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</si>
  <si>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</si>
  <si>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</si>
  <si>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</si>
  <si>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</si>
  <si>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</si>
  <si>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</si>
  <si>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</si>
  <si>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</si>
  <si>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</si>
  <si>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</si>
  <si>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</si>
  <si>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</si>
  <si>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</si>
  <si>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</si>
  <si>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</si>
  <si>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</si>
  <si>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</si>
  <si>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</si>
  <si>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</si>
  <si>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</si>
  <si>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</si>
  <si>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</si>
  <si>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</si>
  <si>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</si>
  <si>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</si>
  <si>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</si>
  <si>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</si>
  <si>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</si>
  <si>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</si>
  <si>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</si>
  <si>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</si>
  <si>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</si>
  <si>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</si>
  <si>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</si>
  <si>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</si>
  <si>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</si>
  <si>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</si>
  <si>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</si>
  <si>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</si>
  <si>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</si>
  <si>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</si>
  <si>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</si>
  <si>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</si>
  <si>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</si>
  <si>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</si>
  <si>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</si>
  <si>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</si>
  <si>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</si>
  <si>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</si>
  <si>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</si>
  <si>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</si>
  <si>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</si>
  <si>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</si>
  <si>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</si>
  <si>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</si>
  <si>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</si>
  <si>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</si>
  <si>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</si>
  <si>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</si>
  <si>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</si>
  <si>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</si>
  <si>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</si>
  <si>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</si>
  <si>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</si>
  <si>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</si>
  <si>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</si>
  <si>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</si>
  <si>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</si>
  <si>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</si>
  <si>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</si>
  <si>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</si>
  <si>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</si>
  <si>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</si>
  <si>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</si>
  <si>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</si>
  <si>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</si>
  <si>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</si>
  <si>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</si>
  <si>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</si>
  <si>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</si>
  <si>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</si>
  <si>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</si>
  <si>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</si>
  <si>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</si>
  <si>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</si>
  <si>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</si>
  <si>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</si>
  <si>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</si>
  <si>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</si>
  <si>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</si>
  <si>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</si>
  <si>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</si>
  <si>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</si>
  <si>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</si>
  <si>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</si>
  <si>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</si>
  <si>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</si>
  <si>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</si>
  <si>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</si>
  <si>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</si>
  <si>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</si>
  <si>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</si>
  <si>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</si>
  <si>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</si>
  <si>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</si>
  <si>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</si>
  <si>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</si>
  <si>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</si>
  <si>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</si>
  <si>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</si>
  <si>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</si>
  <si>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</si>
  <si>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</si>
  <si>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</si>
  <si>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</si>
  <si>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</si>
  <si>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</si>
  <si>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</si>
  <si>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</si>
  <si>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</si>
  <si>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</si>
  <si>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</si>
  <si>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</si>
  <si>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</si>
  <si>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</si>
  <si>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</si>
  <si>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</si>
  <si>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</si>
  <si>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</si>
  <si>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</si>
  <si>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</si>
  <si>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</si>
  <si>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</si>
  <si>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</si>
  <si>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</si>
  <si>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Optima </t>
  </si>
  <si>
    <t xml:space="preserve">Total United </t>
  </si>
  <si>
    <t xml:space="preserve">Total Aetna   </t>
  </si>
  <si>
    <t xml:space="preserve">Total Anthem   </t>
  </si>
  <si>
    <t xml:space="preserve">Total Optima   </t>
  </si>
  <si>
    <t xml:space="preserve">Total United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</si>
  <si>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</si>
  <si>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</si>
  <si>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</si>
  <si>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</si>
  <si>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</si>
  <si>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</si>
  <si>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</si>
  <si>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</si>
  <si>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</si>
  <si>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</si>
  <si>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</si>
  <si>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</si>
  <si>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</si>
  <si>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</si>
  <si>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</si>
  <si>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</si>
  <si>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</si>
  <si>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</si>
  <si>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</si>
  <si>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</si>
  <si>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</si>
  <si>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</si>
  <si>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</si>
  <si>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</si>
  <si>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</si>
  <si>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</si>
  <si>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</si>
  <si>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</si>
  <si>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</si>
  <si>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</si>
  <si>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</si>
  <si>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</si>
  <si>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</si>
  <si>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</si>
  <si>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</si>
  <si>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</si>
  <si>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</si>
  <si>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</si>
  <si>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</si>
  <si>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</si>
  <si>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</si>
  <si>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</si>
  <si>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</si>
  <si>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</si>
  <si>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</si>
  <si>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</si>
  <si>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</si>
  <si>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</si>
  <si>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</si>
  <si>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</si>
  <si>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</si>
  <si>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</si>
  <si>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</si>
  <si>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</si>
  <si>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</si>
  <si>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</si>
  <si>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</si>
  <si>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</si>
  <si>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</si>
  <si>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</si>
  <si>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</si>
  <si>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</si>
  <si>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 xml:space="preserve">Total Molina </t>
  </si>
  <si>
    <t>https://myupdox.com/portal/fampracticeassociates/html/inbox.html</t>
  </si>
  <si>
    <t>Estimated MLR</t>
  </si>
  <si>
    <t>Estimated UG</t>
  </si>
  <si>
    <t>Medical  Loss Ratio Rebate/Payment</t>
  </si>
  <si>
    <t>Underwriting Gain Rebate/Payment</t>
  </si>
  <si>
    <t>MLR and UW Gain Refund Estimate - See Year-to-Date tab</t>
  </si>
  <si>
    <t>Total Aetna Jul-Sep Q1 FY24</t>
  </si>
  <si>
    <t>Total Anthem Jul-Sep Q1 FY24</t>
  </si>
  <si>
    <t>Total Molina Jul-Sep Q1 FY24</t>
  </si>
  <si>
    <t>Total Optima Jul-Sep Q1 FY24</t>
  </si>
  <si>
    <t>Total United Jul-Sep Q1 FY24</t>
  </si>
  <si>
    <t>Total Aetna Oct-Dec Q2 FY224</t>
  </si>
  <si>
    <t>Total Anthem Oct-Dec Q2 FY24</t>
  </si>
  <si>
    <t xml:space="preserve">Total Molina Oct-Dec Q2 FY24 </t>
  </si>
  <si>
    <t>Total Optima Oct-Dec Q2 FY24</t>
  </si>
  <si>
    <t xml:space="preserve">Total United Oct-Dec Q2 FY24 </t>
  </si>
  <si>
    <t>Medallion and CCC+ Combined Financial Results for FY2024</t>
  </si>
  <si>
    <t>a) Change In unearned premium reserves and reserve for rate credit</t>
  </si>
  <si>
    <t>b) Change In unearned premium reserves and reserve for rate credit- prior/future years</t>
  </si>
  <si>
    <t>Total Aetna Apr-Jun 2024</t>
  </si>
  <si>
    <t>Total Anthem Apr-Jun 2024</t>
  </si>
  <si>
    <t>Total Molina Apr-Jun 2024</t>
  </si>
  <si>
    <t>Total Optima Apr-Jun 2024</t>
  </si>
  <si>
    <t>Total United Apr-Jun 2024</t>
  </si>
  <si>
    <t>Fiscal Year 2024 Year to Date</t>
  </si>
  <si>
    <t>FY24 CCC+ and Medallion Combined Totals Fiscal YTD</t>
  </si>
  <si>
    <t>CCC+ and Medallion Combined Totals SFY2024</t>
  </si>
  <si>
    <t>Quarterly for JUL-SEP FY2024</t>
  </si>
  <si>
    <t>Quarterly for OCT-DEC FY2024</t>
  </si>
  <si>
    <t>Quarterly for JAN-MAR FY2024</t>
  </si>
  <si>
    <t>Quarterly for APR-JUN FY2024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</si>
</sst>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Arial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</borders>
  <cellStyleXfs count="73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48" fillId="0" borderId="0" applyFont="0" applyFill="0" applyBorder="0" applyAlignment="0" applyProtection="0"/>
  </cellStyleXfs>
  <cellXfs count="385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ill="1" applyBorder="1"/>
    <xf numFmtId="169" fontId="5" fillId="20" borderId="9" xfId="70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5" fillId="20" borderId="11" xfId="70" applyNumberFormat="1" applyFont="1" applyFill="1" applyBorder="1"/>
    <xf numFmtId="49" fontId="39" fillId="0" borderId="9" xfId="57" applyNumberFormat="1" applyFont="1" applyBorder="1" applyAlignment="1">
      <alignment horizontal="left" vertical="top"/>
    </xf>
    <xf numFmtId="0" fontId="39" fillId="0" borderId="9" xfId="57" applyFont="1" applyBorder="1"/>
    <xf numFmtId="0" fontId="39" fillId="0" borderId="9" xfId="0" applyFont="1" applyBorder="1" applyAlignment="1">
      <alignment vertical="top"/>
    </xf>
    <xf numFmtId="0" fontId="39" fillId="0" borderId="9" xfId="57" applyFont="1" applyBorder="1" applyAlignment="1">
      <alignment horizontal="left" vertical="top"/>
    </xf>
    <xf numFmtId="170" fontId="0" fillId="0" borderId="9" xfId="0" applyNumberFormat="1" applyBorder="1"/>
    <xf numFmtId="170" fontId="40" fillId="0" borderId="9" xfId="0" applyNumberFormat="1" applyFont="1" applyBorder="1"/>
    <xf numFmtId="0" fontId="39" fillId="0" borderId="9" xfId="0" applyFont="1" applyBorder="1" applyAlignment="1">
      <alignment horizontal="left" vertical="top"/>
    </xf>
    <xf numFmtId="0" fontId="0" fillId="0" borderId="9" xfId="0" applyBorder="1"/>
    <xf numFmtId="169" fontId="0" fillId="0" borderId="9" xfId="55" applyNumberFormat="1" applyFont="1" applyBorder="1"/>
    <xf numFmtId="164" fontId="39" fillId="0" borderId="9" xfId="58" applyNumberFormat="1" applyFont="1" applyFill="1" applyBorder="1" applyAlignment="1">
      <alignment vertical="top"/>
    </xf>
    <xf numFmtId="49" fontId="39" fillId="0" borderId="9" xfId="57" applyNumberFormat="1" applyFont="1" applyBorder="1" applyAlignment="1">
      <alignment vertical="top"/>
    </xf>
    <xf numFmtId="169" fontId="0" fillId="0" borderId="9" xfId="0" applyNumberFormat="1" applyBorder="1"/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vertical="top"/>
    </xf>
    <xf numFmtId="164" fontId="0" fillId="0" borderId="9" xfId="58" applyNumberFormat="1" applyFont="1" applyBorder="1"/>
    <xf numFmtId="164" fontId="41" fillId="0" borderId="9" xfId="0" applyNumberFormat="1" applyFont="1" applyBorder="1"/>
    <xf numFmtId="164" fontId="0" fillId="0" borderId="9" xfId="0" applyNumberFormat="1" applyBorder="1"/>
    <xf numFmtId="0" fontId="39" fillId="0" borderId="9" xfId="57" quotePrefix="1" applyFont="1" applyBorder="1" applyAlignment="1">
      <alignment horizontal="left" vertical="top"/>
    </xf>
    <xf numFmtId="0" fontId="0" fillId="0" borderId="9" xfId="0" applyBorder="1" applyAlignment="1">
      <alignment horizontal="right"/>
    </xf>
    <xf numFmtId="170" fontId="0" fillId="0" borderId="9" xfId="0" applyNumberFormat="1" applyBorder="1" applyAlignment="1">
      <alignment horizontal="left" indent="1"/>
    </xf>
    <xf numFmtId="0" fontId="39" fillId="0" borderId="16" xfId="0" applyFont="1" applyBorder="1" applyAlignment="1">
      <alignment vertical="top"/>
    </xf>
    <xf numFmtId="0" fontId="39" fillId="0" borderId="16" xfId="0" applyFont="1" applyBorder="1" applyAlignment="1">
      <alignment horizontal="left" vertical="top"/>
    </xf>
    <xf numFmtId="0" fontId="4" fillId="0" borderId="0" xfId="0" applyFont="1" applyAlignment="1">
      <alignment horizontal="left" vertical="center"/>
    </xf>
    <xf numFmtId="0" fontId="4" fillId="0" borderId="0" xfId="57" applyAlignment="1">
      <alignment horizontal="left" vertical="center"/>
    </xf>
    <xf numFmtId="0" fontId="4" fillId="0" borderId="0" xfId="0" applyFont="1" applyAlignment="1">
      <alignment vertical="center"/>
    </xf>
    <xf numFmtId="170" fontId="14" fillId="0" borderId="50" xfId="0" applyNumberFormat="1" applyFont="1" applyBorder="1"/>
    <xf numFmtId="170" fontId="42" fillId="0" borderId="51" xfId="0" applyNumberFormat="1" applyFont="1" applyBorder="1"/>
    <xf numFmtId="170" fontId="14" fillId="0" borderId="51" xfId="0" applyNumberFormat="1" applyFont="1" applyBorder="1"/>
    <xf numFmtId="49" fontId="4" fillId="0" borderId="0" xfId="57" applyNumberFormat="1" applyAlignment="1">
      <alignment horizontal="left" vertical="center"/>
    </xf>
    <xf numFmtId="0" fontId="4" fillId="0" borderId="0" xfId="57" applyAlignment="1">
      <alignment vertical="center"/>
    </xf>
    <xf numFmtId="170" fontId="14" fillId="0" borderId="51" xfId="0" applyNumberFormat="1" applyFont="1" applyBorder="1" applyAlignment="1">
      <alignment vertical="center"/>
    </xf>
    <xf numFmtId="164" fontId="14" fillId="0" borderId="52" xfId="58" applyNumberFormat="1" applyFont="1" applyBorder="1" applyAlignment="1">
      <alignment vertical="center"/>
    </xf>
    <xf numFmtId="44" fontId="14" fillId="0" borderId="51" xfId="0" applyNumberFormat="1" applyFont="1" applyBorder="1"/>
    <xf numFmtId="0" fontId="14" fillId="0" borderId="51" xfId="0" applyFont="1" applyBorder="1"/>
    <xf numFmtId="164" fontId="4" fillId="0" borderId="51" xfId="69" applyNumberFormat="1" applyFont="1" applyFill="1" applyBorder="1" applyAlignment="1" applyProtection="1">
      <alignment horizontal="right" vertical="center"/>
    </xf>
    <xf numFmtId="10" fontId="5" fillId="0" borderId="51" xfId="69" applyNumberFormat="1" applyFont="1" applyFill="1" applyBorder="1" applyAlignment="1" applyProtection="1">
      <alignment horizontal="right" vertical="center"/>
    </xf>
    <xf numFmtId="170" fontId="44" fillId="0" borderId="53" xfId="69" applyNumberFormat="1" applyFont="1" applyFill="1" applyBorder="1" applyAlignment="1" applyProtection="1">
      <alignment horizontal="right" vertical="center"/>
    </xf>
    <xf numFmtId="0" fontId="9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5" fillId="0" borderId="0" xfId="0" applyFont="1"/>
    <xf numFmtId="0" fontId="4" fillId="0" borderId="0" xfId="0" applyFont="1" applyAlignment="1">
      <alignment vertical="top"/>
    </xf>
    <xf numFmtId="0" fontId="9" fillId="0" borderId="43" xfId="0" applyFont="1" applyBorder="1" applyAlignment="1">
      <alignment horizontal="left" vertical="top"/>
    </xf>
    <xf numFmtId="0" fontId="4" fillId="0" borderId="54" xfId="0" applyFont="1" applyBorder="1" applyAlignment="1">
      <alignment vertical="top"/>
    </xf>
    <xf numFmtId="0" fontId="46" fillId="0" borderId="55" xfId="0" applyFont="1" applyBorder="1" applyAlignment="1">
      <alignment horizontal="center" wrapText="1"/>
    </xf>
    <xf numFmtId="0" fontId="46" fillId="0" borderId="56" xfId="0" applyFont="1" applyBorder="1" applyAlignment="1">
      <alignment horizontal="center" wrapText="1"/>
    </xf>
    <xf numFmtId="0" fontId="45" fillId="0" borderId="9" xfId="0" applyFont="1" applyBorder="1"/>
    <xf numFmtId="0" fontId="4" fillId="0" borderId="55" xfId="0" applyFont="1" applyBorder="1" applyAlignment="1">
      <alignment horizontal="center" vertical="top"/>
    </xf>
    <xf numFmtId="0" fontId="47" fillId="0" borderId="56" xfId="0" applyFont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5" xfId="55" applyNumberFormat="1" applyFont="1" applyFill="1" applyBorder="1" applyAlignment="1">
      <alignment horizontal="center" vertical="top"/>
    </xf>
    <xf numFmtId="164" fontId="4" fillId="0" borderId="56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/>
    <xf numFmtId="169" fontId="4" fillId="0" borderId="57" xfId="55" applyNumberFormat="1" applyFont="1" applyFill="1" applyBorder="1" applyAlignment="1">
      <alignment horizontal="center" vertical="top"/>
    </xf>
    <xf numFmtId="164" fontId="4" fillId="0" borderId="58" xfId="58" applyNumberFormat="1" applyFont="1" applyFill="1" applyBorder="1" applyAlignment="1">
      <alignment horizontal="center" vertical="top"/>
    </xf>
    <xf numFmtId="3" fontId="45" fillId="0" borderId="0" xfId="0" applyNumberFormat="1" applyFont="1"/>
    <xf numFmtId="170" fontId="4" fillId="0" borderId="0" xfId="0" applyNumberFormat="1" applyFont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9" xfId="0" applyBorder="1"/>
    <xf numFmtId="167" fontId="21" fillId="0" borderId="60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70" fontId="43" fillId="0" borderId="16" xfId="0" applyNumberFormat="1" applyFont="1" applyBorder="1" applyAlignment="1">
      <alignment horizontal="left" indent="1"/>
    </xf>
    <xf numFmtId="167" fontId="2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64" xfId="0" applyNumberFormat="1" applyFont="1" applyBorder="1" applyAlignment="1" applyProtection="1">
      <alignment horizontal="center"/>
      <protection hidden="1"/>
    </xf>
    <xf numFmtId="169" fontId="22" fillId="0" borderId="13" xfId="7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170" fontId="4" fillId="0" borderId="60" xfId="0" applyNumberFormat="1" applyFont="1" applyBorder="1"/>
    <xf numFmtId="169" fontId="21" fillId="0" borderId="9" xfId="70" applyNumberFormat="1" applyFont="1" applyBorder="1"/>
    <xf numFmtId="169" fontId="21" fillId="0" borderId="14" xfId="70" applyNumberFormat="1" applyFont="1" applyBorder="1"/>
    <xf numFmtId="164" fontId="30" fillId="0" borderId="9" xfId="58" applyNumberFormat="1" applyFont="1" applyBorder="1" applyAlignment="1" applyProtection="1">
      <alignment horizontal="center"/>
      <protection hidden="1"/>
    </xf>
    <xf numFmtId="164" fontId="30" fillId="0" borderId="9" xfId="0" applyNumberFormat="1" applyFont="1" applyBorder="1" applyAlignment="1" applyProtection="1">
      <alignment horizontal="center"/>
      <protection hidden="1"/>
    </xf>
    <xf numFmtId="167" fontId="30" fillId="0" borderId="12" xfId="0" applyNumberFormat="1" applyFont="1" applyBorder="1" applyAlignment="1" applyProtection="1">
      <alignment horizontal="center"/>
      <protection hidden="1"/>
    </xf>
    <xf numFmtId="164" fontId="30" fillId="0" borderId="12" xfId="58" applyNumberFormat="1" applyFont="1" applyBorder="1" applyAlignment="1" applyProtection="1">
      <alignment horizontal="center"/>
      <protection hidden="1"/>
    </xf>
    <xf numFmtId="167" fontId="30" fillId="0" borderId="13" xfId="0" applyNumberFormat="1" applyFont="1" applyBorder="1" applyAlignment="1" applyProtection="1">
      <alignment horizontal="center"/>
      <protection hidden="1"/>
    </xf>
    <xf numFmtId="164" fontId="30" fillId="0" borderId="13" xfId="58" applyNumberFormat="1" applyFont="1" applyBorder="1" applyAlignment="1" applyProtection="1">
      <alignment horizontal="center"/>
      <protection hidden="1"/>
    </xf>
    <xf numFmtId="167" fontId="18" fillId="5" borderId="9" xfId="0" applyNumberFormat="1" applyFont="1" applyFill="1" applyBorder="1" applyAlignment="1" applyProtection="1">
      <alignment horizontal="center"/>
      <protection hidden="1"/>
    </xf>
    <xf numFmtId="3" fontId="4" fillId="0" borderId="0" xfId="0" applyNumberFormat="1" applyFont="1"/>
    <xf numFmtId="0" fontId="9" fillId="18" borderId="61" xfId="0" applyFont="1" applyFill="1" applyBorder="1"/>
    <xf numFmtId="167" fontId="5" fillId="18" borderId="62" xfId="0" applyNumberFormat="1" applyFont="1" applyFill="1" applyBorder="1"/>
    <xf numFmtId="167" fontId="5" fillId="18" borderId="63" xfId="0" applyNumberFormat="1" applyFont="1" applyFill="1" applyBorder="1"/>
    <xf numFmtId="44" fontId="5" fillId="18" borderId="9" xfId="72" applyFont="1" applyFill="1" applyBorder="1"/>
    <xf numFmtId="44" fontId="5" fillId="18" borderId="14" xfId="72" applyFont="1" applyFill="1" applyBorder="1"/>
    <xf numFmtId="170" fontId="5" fillId="18" borderId="9" xfId="72" applyNumberFormat="1" applyFont="1" applyFill="1" applyBorder="1"/>
    <xf numFmtId="170" fontId="5" fillId="18" borderId="14" xfId="72" applyNumberFormat="1" applyFont="1" applyFill="1" applyBorder="1"/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/>
    </xf>
    <xf numFmtId="0" fontId="29" fillId="16" borderId="10" xfId="0" applyFont="1" applyFill="1" applyBorder="1" applyAlignment="1">
      <alignment horizontal="center" vertical="center"/>
    </xf>
  </cellXfs>
  <cellStyles count="73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" xfId="72" builtinId="4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FBD805"/>
      <color rgb="FF3FFF3F"/>
      <color rgb="FF00FF00"/>
      <color rgb="FFCC00CC"/>
      <color rgb="FFE5B3BE"/>
      <color rgb="FFFFFFD1"/>
      <color rgb="FFECF8F8"/>
      <color rgb="FFFC1048"/>
      <color rgb="FFE8E8E8"/>
      <color rgb="FFDCF4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  <sheetName val="Base Summary by TC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CY199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" sqref="C1:CK1"/>
    </sheetView>
  </sheetViews>
  <sheetFormatPr defaultColWidth="9.109375" defaultRowHeight="13.2" x14ac:dyDescent="0.25"/>
  <cols>
    <col min="1" max="1" width="3.33203125" style="1" customWidth="1"/>
    <col min="2" max="2" width="61.44140625" style="1" customWidth="1"/>
    <col min="3" max="3" width="0.109375" style="1" customWidth="1"/>
    <col min="4" max="4" width="17.8867187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6.33203125" style="1" customWidth="1"/>
    <col min="17" max="17" width="15.33203125" style="1" bestFit="1" customWidth="1"/>
    <col min="18" max="18" width="16.109375" style="1" customWidth="1"/>
    <col min="19" max="19" width="2.109375" style="1" customWidth="1"/>
    <col min="20" max="20" width="17.5546875" style="1" customWidth="1"/>
    <col min="21" max="21" width="13" style="1" customWidth="1"/>
    <col min="22" max="25" width="15" style="1" customWidth="1"/>
    <col min="26" max="26" width="16.332031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2" width="16.77734375" style="1" bestFit="1" customWidth="1"/>
    <col min="33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6.77734375" style="1" bestFit="1" customWidth="1"/>
    <col min="65" max="65" width="15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79" width="15.33203125" style="1" customWidth="1"/>
    <col min="80" max="80" width="16.77734375" style="1" bestFit="1" customWidth="1"/>
    <col min="81" max="82" width="15.33203125" style="1" customWidth="1"/>
    <col min="83" max="83" width="1.664062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61.21875" customWidth="1"/>
    <col min="98" max="99" width="16" style="1" customWidth="1"/>
    <col min="100" max="100" width="17.44140625" style="1" customWidth="1"/>
    <col min="101" max="101" width="7.88671875" customWidth="1"/>
    <col min="102" max="102" width="18.3320312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275</v>
      </c>
      <c r="B1" s="22"/>
      <c r="C1" s="359" t="s">
        <v>267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  <c r="CH1" s="360"/>
      <c r="CI1" s="360"/>
      <c r="CJ1" s="360"/>
      <c r="CK1" s="361"/>
    </row>
    <row r="2" spans="1:101" s="20" customFormat="1" ht="21.6" thickBot="1" x14ac:dyDescent="0.45">
      <c r="A2" s="23" t="s">
        <v>14</v>
      </c>
      <c r="B2" s="22"/>
      <c r="D2" s="362" t="s">
        <v>150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4"/>
      <c r="S2" s="185"/>
      <c r="T2" s="365" t="s">
        <v>151</v>
      </c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4"/>
      <c r="AI2" s="186"/>
      <c r="AJ2" s="365" t="s">
        <v>194</v>
      </c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4"/>
      <c r="AY2" s="186"/>
      <c r="AZ2" s="365" t="s">
        <v>155</v>
      </c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4"/>
      <c r="BO2" s="186"/>
      <c r="BP2" s="365" t="s">
        <v>156</v>
      </c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4"/>
      <c r="CE2" s="186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69" t="s">
        <v>130</v>
      </c>
      <c r="E3" s="370"/>
      <c r="F3" s="370"/>
      <c r="G3" s="370"/>
      <c r="H3" s="370"/>
      <c r="I3" s="370"/>
      <c r="J3" s="369" t="s">
        <v>129</v>
      </c>
      <c r="K3" s="370"/>
      <c r="L3" s="370"/>
      <c r="M3" s="370"/>
      <c r="N3" s="370"/>
      <c r="O3" s="371"/>
      <c r="P3" s="366" t="s">
        <v>184</v>
      </c>
      <c r="Q3" s="367"/>
      <c r="R3" s="368"/>
      <c r="S3" s="187"/>
      <c r="T3" s="369" t="s">
        <v>128</v>
      </c>
      <c r="U3" s="370"/>
      <c r="V3" s="370"/>
      <c r="W3" s="370"/>
      <c r="X3" s="370"/>
      <c r="Y3" s="371"/>
      <c r="Z3" s="370" t="s">
        <v>127</v>
      </c>
      <c r="AA3" s="370"/>
      <c r="AB3" s="370"/>
      <c r="AC3" s="370"/>
      <c r="AD3" s="370"/>
      <c r="AE3" s="371"/>
      <c r="AF3" s="366" t="s">
        <v>185</v>
      </c>
      <c r="AG3" s="367"/>
      <c r="AH3" s="368"/>
      <c r="AI3" s="188"/>
      <c r="AJ3" s="372" t="s">
        <v>195</v>
      </c>
      <c r="AK3" s="370"/>
      <c r="AL3" s="370"/>
      <c r="AM3" s="370"/>
      <c r="AN3" s="370"/>
      <c r="AO3" s="371"/>
      <c r="AP3" s="372" t="s">
        <v>196</v>
      </c>
      <c r="AQ3" s="370"/>
      <c r="AR3" s="370"/>
      <c r="AS3" s="370"/>
      <c r="AT3" s="370"/>
      <c r="AU3" s="371"/>
      <c r="AV3" s="366" t="s">
        <v>203</v>
      </c>
      <c r="AW3" s="367"/>
      <c r="AX3" s="368"/>
      <c r="AY3" s="188"/>
      <c r="AZ3" s="372" t="s">
        <v>137</v>
      </c>
      <c r="BA3" s="370"/>
      <c r="BB3" s="370"/>
      <c r="BC3" s="370"/>
      <c r="BD3" s="370"/>
      <c r="BE3" s="371"/>
      <c r="BF3" s="372" t="s">
        <v>138</v>
      </c>
      <c r="BG3" s="370"/>
      <c r="BH3" s="370"/>
      <c r="BI3" s="370"/>
      <c r="BJ3" s="370"/>
      <c r="BK3" s="371"/>
      <c r="BL3" s="366" t="s">
        <v>186</v>
      </c>
      <c r="BM3" s="367"/>
      <c r="BN3" s="368"/>
      <c r="BO3" s="188"/>
      <c r="BP3" s="372" t="s">
        <v>135</v>
      </c>
      <c r="BQ3" s="370"/>
      <c r="BR3" s="370"/>
      <c r="BS3" s="370"/>
      <c r="BT3" s="370"/>
      <c r="BU3" s="371"/>
      <c r="BV3" s="372" t="s">
        <v>136</v>
      </c>
      <c r="BW3" s="370"/>
      <c r="BX3" s="370"/>
      <c r="BY3" s="370"/>
      <c r="BZ3" s="370"/>
      <c r="CA3" s="371"/>
      <c r="CB3" s="366" t="s">
        <v>187</v>
      </c>
      <c r="CC3" s="367"/>
      <c r="CD3" s="368"/>
      <c r="CE3" s="188"/>
      <c r="CF3" s="373" t="s">
        <v>141</v>
      </c>
      <c r="CG3" s="374"/>
      <c r="CH3" s="374"/>
      <c r="CI3" s="374"/>
      <c r="CJ3" s="374"/>
      <c r="CK3" s="375"/>
      <c r="CL3" s="376" t="s">
        <v>142</v>
      </c>
      <c r="CM3" s="374"/>
      <c r="CN3" s="374"/>
      <c r="CO3" s="374"/>
      <c r="CP3" s="374"/>
      <c r="CQ3" s="375"/>
      <c r="CR3" s="158"/>
      <c r="CS3" s="377" t="s">
        <v>276</v>
      </c>
      <c r="CT3" s="378"/>
      <c r="CU3" s="378"/>
      <c r="CV3" s="379"/>
      <c r="CW3"/>
    </row>
    <row r="4" spans="1:101" s="12" customFormat="1" ht="13.5" customHeight="1" thickBot="1" x14ac:dyDescent="0.3">
      <c r="B4"/>
      <c r="D4" s="16">
        <v>1044</v>
      </c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49"/>
      <c r="CK4" s="14"/>
      <c r="CL4" s="13"/>
      <c r="CQ4" s="14"/>
      <c r="CS4" s="380"/>
      <c r="CT4" s="381"/>
      <c r="CU4" s="381"/>
      <c r="CV4" s="382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104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32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>
        <f>+'JUL-SEP 2023'!D8+'OCT-DEC 2023'!D8+'JAN-MAR 2024'!D8+'APR-JUN 2024'!D8</f>
        <v>243086933</v>
      </c>
      <c r="E8" s="36"/>
      <c r="F8" s="36">
        <f>+'JUL-SEP 2023'!F8+'OCT-DEC 2023'!F8+'JAN-MAR 2024'!F8+'APR-JUN 2024'!F8</f>
        <v>90028529</v>
      </c>
      <c r="G8" s="36"/>
      <c r="H8" s="36">
        <f>+D8+F8</f>
        <v>333115462</v>
      </c>
      <c r="I8" s="203"/>
      <c r="J8" s="38">
        <f>+'JUL-SEP 2023'!J8+'OCT-DEC 2023'!J8+'JAN-MAR 2024'!J8+'APR-JUN 2024'!J8</f>
        <v>141807468</v>
      </c>
      <c r="K8" s="36"/>
      <c r="L8" s="36">
        <f>+'JUL-SEP 2023'!L8+'OCT-DEC 2023'!L8+'JAN-MAR 2024'!L8+'APR-JUN 2024'!L8</f>
        <v>214676417</v>
      </c>
      <c r="M8" s="36"/>
      <c r="N8" s="36">
        <f>+J8+L8</f>
        <v>356483885</v>
      </c>
      <c r="O8" s="37"/>
      <c r="P8" s="116">
        <f>+D8+J8</f>
        <v>384894401</v>
      </c>
      <c r="Q8" s="117">
        <f>+F8+L8</f>
        <v>304704946</v>
      </c>
      <c r="R8" s="118">
        <f>+P8+Q8</f>
        <v>689599347</v>
      </c>
      <c r="S8" s="32"/>
      <c r="T8" s="38">
        <f>+'JUL-SEP 2023'!T8+'OCT-DEC 2023'!T8+'JAN-MAR 2024'!T8+'APR-JUN 2024'!T8</f>
        <v>454228590.23000002</v>
      </c>
      <c r="U8" s="36"/>
      <c r="V8" s="36">
        <f>+'JUL-SEP 2023'!V8+'OCT-DEC 2023'!V8+'JAN-MAR 2024'!V8+'APR-JUN 2024'!V8</f>
        <v>142805464.90000001</v>
      </c>
      <c r="W8" s="36"/>
      <c r="X8" s="36">
        <f>+T8+V8</f>
        <v>597034055.13</v>
      </c>
      <c r="Y8" s="37"/>
      <c r="Z8" s="244">
        <f>+'OCT-DEC 2023'!Z8+'JUL-SEP 2023'!Z8+'JAN-MAR 2024'!Z8+'APR-JUN 2024'!Z8</f>
        <v>298889583.6099996</v>
      </c>
      <c r="AA8" s="36"/>
      <c r="AB8" s="36">
        <f>+'OCT-DEC 2023'!AB8+'JUL-SEP 2023'!AB8+'JAN-MAR 2024'!AB8+'APR-JUN 2024'!AB8</f>
        <v>236689881.64999998</v>
      </c>
      <c r="AC8" s="36"/>
      <c r="AD8" s="36">
        <f>+Z8+AB8</f>
        <v>535579465.25999957</v>
      </c>
      <c r="AE8" s="37"/>
      <c r="AF8" s="116">
        <f>+T8+Z8</f>
        <v>753118173.83999968</v>
      </c>
      <c r="AG8" s="117">
        <f>+V8+AB8</f>
        <v>379495346.54999995</v>
      </c>
      <c r="AH8" s="118">
        <f>+AF8+AG8</f>
        <v>1132613520.3899996</v>
      </c>
      <c r="AI8" s="32"/>
      <c r="AJ8" s="35">
        <f>+'OCT-DEC 2023'!AJ8+'JUL-SEP 2023'!AJ8+'JAN-MAR 2024'!AJ8+'APR-JUN 2024'!AJ8</f>
        <v>125767921.22999997</v>
      </c>
      <c r="AK8" s="36"/>
      <c r="AL8" s="36">
        <f>+'OCT-DEC 2023'!AL8+'JUL-SEP 2023'!AL8+'JAN-MAR 2024'!AL8+'APR-JUN 2024'!AL8</f>
        <v>57118641.710000001</v>
      </c>
      <c r="AM8" s="36"/>
      <c r="AN8" s="36">
        <f>+AJ8+AL8</f>
        <v>182886562.93999997</v>
      </c>
      <c r="AO8" s="37"/>
      <c r="AP8" s="36">
        <f>+'OCT-DEC 2023'!AP8+'JUL-SEP 2023'!AP8+'JAN-MAR 2024'!AP8+'APR-JUN 2024'!AP8</f>
        <v>50858890.890000008</v>
      </c>
      <c r="AQ8" s="36"/>
      <c r="AR8" s="36">
        <f>+'OCT-DEC 2023'!AR8+'JUL-SEP 2023'!AR8+'JAN-MAR 2024'!AR8+'APR-JUN 2024'!AR8</f>
        <v>68312134.989999995</v>
      </c>
      <c r="AS8" s="36"/>
      <c r="AT8" s="36">
        <f>+AP8+AR8</f>
        <v>119171025.88</v>
      </c>
      <c r="AU8" s="37"/>
      <c r="AV8" s="116">
        <f>+AJ8+AP8</f>
        <v>176626812.11999997</v>
      </c>
      <c r="AW8" s="117">
        <f>+AL8+AR8</f>
        <v>125430776.69999999</v>
      </c>
      <c r="AX8" s="118">
        <f>+AV8+AW8</f>
        <v>302057588.81999993</v>
      </c>
      <c r="AY8" s="32"/>
      <c r="AZ8" s="35">
        <f>+'OCT-DEC 2023'!AZ8+'JUL-SEP 2023'!AZ8+'JAN-MAR 2024'!AZ8+'APR-JUN 2024'!AZ8</f>
        <v>499128413.61103189</v>
      </c>
      <c r="BA8" s="36"/>
      <c r="BB8" s="36">
        <f>+'OCT-DEC 2023'!BB8+'JUL-SEP 2023'!BB8+'JAN-MAR 2024'!BB8+'APR-JUN 2024'!BB8</f>
        <v>142299939.41896829</v>
      </c>
      <c r="BC8" s="36"/>
      <c r="BD8" s="36">
        <f>+AZ8+BB8</f>
        <v>641428353.03000021</v>
      </c>
      <c r="BE8" s="37"/>
      <c r="BF8" s="38">
        <f>+'OCT-DEC 2023'!BF8+'JUL-SEP 2023'!BF8+'JAN-MAR 2024'!BF8+'APR-JUN 2024'!BF8</f>
        <v>353270283.67534769</v>
      </c>
      <c r="BG8" s="36"/>
      <c r="BH8" s="36">
        <f>+'OCT-DEC 2023'!BH8+'JUL-SEP 2023'!BH8+'JAN-MAR 2024'!BH8+'APR-JUN 2024'!BH8</f>
        <v>338920899.83465254</v>
      </c>
      <c r="BI8" s="36"/>
      <c r="BJ8" s="36">
        <f>+BF8+BH8</f>
        <v>692191183.51000023</v>
      </c>
      <c r="BK8" s="37"/>
      <c r="BL8" s="116">
        <f>+AZ8+BF8</f>
        <v>852398697.28637958</v>
      </c>
      <c r="BM8" s="117">
        <f>+BB8+BH8</f>
        <v>481220839.25362086</v>
      </c>
      <c r="BN8" s="118">
        <f>+BL8+BM8</f>
        <v>1333619536.5400004</v>
      </c>
      <c r="BO8" s="32"/>
      <c r="BP8" s="35">
        <f>+'OCT-DEC 2023'!BP8+'JUL-SEP 2023'!BP8+'JAN-MAR 2024'!BP8+'APR-JUN 2024'!BP8</f>
        <v>193903713.76000005</v>
      </c>
      <c r="BQ8" s="36"/>
      <c r="BR8" s="36">
        <f>+'OCT-DEC 2023'!BR8+'JUL-SEP 2023'!BR8+'JAN-MAR 2024'!BR8+'APR-JUN 2024'!BR8</f>
        <v>50987530.419999994</v>
      </c>
      <c r="BS8" s="36"/>
      <c r="BT8" s="36">
        <f>+BP8+BR8</f>
        <v>244891244.18000004</v>
      </c>
      <c r="BU8" s="37"/>
      <c r="BV8" s="38">
        <f>+'OCT-DEC 2023'!BV8+'JUL-SEP 2023'!BV8+'JAN-MAR 2024'!BV8+'APR-JUN 2024'!BV8</f>
        <v>77760398.609999999</v>
      </c>
      <c r="BW8" s="36"/>
      <c r="BX8" s="36">
        <f>+'OCT-DEC 2023'!BX8+'JUL-SEP 2023'!BX8+'JAN-MAR 2024'!BX8+'APR-JUN 2024'!BX8</f>
        <v>117194164.77999993</v>
      </c>
      <c r="BY8" s="36"/>
      <c r="BZ8" s="36">
        <f>+BV8+BX8</f>
        <v>194954563.38999993</v>
      </c>
      <c r="CA8" s="37"/>
      <c r="CB8" s="116">
        <f>+BP8+BV8</f>
        <v>271664112.37000006</v>
      </c>
      <c r="CC8" s="117">
        <f>+BR8+BX8</f>
        <v>168181695.19999993</v>
      </c>
      <c r="CD8" s="118">
        <f>+CB8+CC8</f>
        <v>439845807.56999999</v>
      </c>
      <c r="CE8" s="32"/>
      <c r="CF8" s="38">
        <f>+D8+T8+AJ8+AZ8+BP8</f>
        <v>1516115571.831032</v>
      </c>
      <c r="CG8" s="36"/>
      <c r="CH8" s="36">
        <f>+F8+V8+AL8+BB8+BR8</f>
        <v>483240105.44896835</v>
      </c>
      <c r="CI8" s="39"/>
      <c r="CJ8" s="36">
        <f>+CF8+CH8</f>
        <v>1999355677.2800004</v>
      </c>
      <c r="CK8" s="40"/>
      <c r="CL8" s="38">
        <f>+J8+Z8+AP8+BF8+BV8</f>
        <v>922586624.78534734</v>
      </c>
      <c r="CM8" s="39"/>
      <c r="CN8" s="36">
        <f>+L8+AB8+AR8+BH8+BX8</f>
        <v>975793498.2546525</v>
      </c>
      <c r="CO8" s="39"/>
      <c r="CP8" s="36">
        <f>+CL8+CN8</f>
        <v>1898380123.04</v>
      </c>
      <c r="CQ8" s="40"/>
      <c r="CR8" s="152"/>
      <c r="CS8" s="161" t="s">
        <v>15</v>
      </c>
      <c r="CT8" s="38">
        <f>+CJ8</f>
        <v>1999355677.2800004</v>
      </c>
      <c r="CU8" s="36">
        <f>+CP8</f>
        <v>1898380123.04</v>
      </c>
      <c r="CV8" s="37">
        <f>+CT8+CU8</f>
        <v>3897735800.3200006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>
        <f>+'JUL-SEP 2023'!D9+'OCT-DEC 2023'!D9+'JAN-MAR 2024'!D9+'APR-JUN 2024'!D9</f>
        <v>0</v>
      </c>
      <c r="E9" s="36"/>
      <c r="F9" s="36">
        <f>+'JUL-SEP 2023'!F9+'OCT-DEC 2023'!F9+'JAN-MAR 2024'!F9+'APR-JUN 2024'!F9</f>
        <v>0</v>
      </c>
      <c r="G9" s="36"/>
      <c r="H9" s="36">
        <f>+D9+F9</f>
        <v>0</v>
      </c>
      <c r="I9" s="203"/>
      <c r="J9" s="38">
        <f>+'JUL-SEP 2023'!J9+'OCT-DEC 2023'!J9+'JAN-MAR 2024'!J9+'APR-JUN 2024'!J9</f>
        <v>0</v>
      </c>
      <c r="K9" s="36"/>
      <c r="L9" s="36">
        <f>+'JUL-SEP 2023'!L9+'OCT-DEC 2023'!L9+'JAN-MAR 2024'!L9+'APR-JUN 2024'!L9</f>
        <v>0</v>
      </c>
      <c r="M9" s="36"/>
      <c r="N9" s="36">
        <f>+J9+L9</f>
        <v>0</v>
      </c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>
        <f>+'JUL-SEP 2023'!T9+'OCT-DEC 2023'!T9+'JAN-MAR 2024'!T9+'APR-JUN 2024'!T9</f>
        <v>0</v>
      </c>
      <c r="U9" s="36"/>
      <c r="V9" s="36">
        <f>+'JUL-SEP 2023'!V9+'OCT-DEC 2023'!V9+'JAN-MAR 2024'!V9+'APR-JUN 2024'!V9</f>
        <v>0</v>
      </c>
      <c r="W9" s="36"/>
      <c r="X9" s="36">
        <f>+T9+V9</f>
        <v>0</v>
      </c>
      <c r="Y9" s="37"/>
      <c r="Z9" s="244">
        <f>+'OCT-DEC 2023'!Z9+'JUL-SEP 2023'!Z9+'JAN-MAR 2024'!Z9+'APR-JUN 2024'!Z9</f>
        <v>0</v>
      </c>
      <c r="AA9" s="36"/>
      <c r="AB9" s="36">
        <f>+'OCT-DEC 2023'!AB9+'JUL-SEP 2023'!AB9+'JAN-MAR 2024'!AB9+'APR-JUN 2024'!AB9</f>
        <v>0</v>
      </c>
      <c r="AC9" s="36"/>
      <c r="AD9" s="36">
        <f>+Z9+AB9</f>
        <v>0</v>
      </c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>
        <f>+'OCT-DEC 2023'!AJ9+'JUL-SEP 2023'!AJ9+'JAN-MAR 2024'!AJ9+'APR-JUN 2024'!AJ9</f>
        <v>0</v>
      </c>
      <c r="AK9" s="36"/>
      <c r="AL9" s="36">
        <f>+'OCT-DEC 2023'!AL9+'JUL-SEP 2023'!AL9+'JAN-MAR 2024'!AL9+'APR-JUN 2024'!AL9</f>
        <v>0</v>
      </c>
      <c r="AM9" s="36"/>
      <c r="AN9" s="36">
        <f>+AJ9+AL9</f>
        <v>0</v>
      </c>
      <c r="AO9" s="37"/>
      <c r="AP9" s="36">
        <f>+'OCT-DEC 2023'!AP9+'JUL-SEP 2023'!AP9+'JAN-MAR 2024'!AP9+'APR-JUN 2024'!AP9</f>
        <v>0</v>
      </c>
      <c r="AQ9" s="36"/>
      <c r="AR9" s="36">
        <f>+'OCT-DEC 2023'!AR9+'JUL-SEP 2023'!AR9+'JAN-MAR 2024'!AR9+'APR-JUN 2024'!AR9</f>
        <v>0</v>
      </c>
      <c r="AS9" s="36"/>
      <c r="AT9" s="36">
        <f>+AP9+AR9</f>
        <v>0</v>
      </c>
      <c r="AU9" s="37"/>
      <c r="AV9" s="116">
        <f>+AJ9+AP9</f>
        <v>0</v>
      </c>
      <c r="AW9" s="117">
        <f>+AL9+AR9</f>
        <v>0</v>
      </c>
      <c r="AX9" s="118">
        <f>+AV9+AW9</f>
        <v>0</v>
      </c>
      <c r="AY9" s="32"/>
      <c r="AZ9" s="35">
        <f>+'OCT-DEC 2023'!AZ9+'JUL-SEP 2023'!AZ9+'JAN-MAR 2024'!AZ9+'APR-JUN 2024'!AZ9</f>
        <v>0</v>
      </c>
      <c r="BA9" s="36"/>
      <c r="BB9" s="36">
        <f>+'OCT-DEC 2023'!BB9+'JUL-SEP 2023'!BB9+'JAN-MAR 2024'!BB9+'APR-JUN 2024'!BB9</f>
        <v>0</v>
      </c>
      <c r="BC9" s="36"/>
      <c r="BD9" s="36">
        <f>+AZ9+BB9</f>
        <v>0</v>
      </c>
      <c r="BE9" s="37"/>
      <c r="BF9" s="38">
        <f>+'OCT-DEC 2023'!BF9+'JUL-SEP 2023'!BF9+'JAN-MAR 2024'!BF9+'APR-JUN 2024'!BF9</f>
        <v>0</v>
      </c>
      <c r="BG9" s="36"/>
      <c r="BH9" s="36">
        <f>+'OCT-DEC 2023'!BH9+'JUL-SEP 2023'!BH9+'JAN-MAR 2024'!BH9+'APR-JUN 2024'!BH9</f>
        <v>0</v>
      </c>
      <c r="BI9" s="36"/>
      <c r="BJ9" s="36">
        <f>+BF9+BH9</f>
        <v>0</v>
      </c>
      <c r="BK9" s="37"/>
      <c r="BL9" s="116">
        <f>+AZ9+BF9</f>
        <v>0</v>
      </c>
      <c r="BM9" s="117">
        <f>+BB9+BH9</f>
        <v>0</v>
      </c>
      <c r="BN9" s="118">
        <f>+BL9+BM9</f>
        <v>0</v>
      </c>
      <c r="BO9" s="32"/>
      <c r="BP9" s="35">
        <f>+'OCT-DEC 2023'!BP9+'JUL-SEP 2023'!BP9+'JAN-MAR 2024'!BP9+'APR-JUN 2024'!BP9</f>
        <v>0</v>
      </c>
      <c r="BQ9" s="36"/>
      <c r="BR9" s="36">
        <f>+'OCT-DEC 2023'!BR9+'JUL-SEP 2023'!BR9+'JAN-MAR 2024'!BR9+'APR-JUN 2024'!BR9</f>
        <v>0</v>
      </c>
      <c r="BS9" s="36"/>
      <c r="BT9" s="36">
        <f>+BP9+BR9</f>
        <v>0</v>
      </c>
      <c r="BU9" s="37"/>
      <c r="BV9" s="38">
        <f>+'OCT-DEC 2023'!BV9+'JUL-SEP 2023'!BV9+'JAN-MAR 2024'!BV9+'APR-JUN 2024'!BV9</f>
        <v>0</v>
      </c>
      <c r="BW9" s="36"/>
      <c r="BX9" s="36">
        <f>+'OCT-DEC 2023'!BX9+'JUL-SEP 2023'!BX9+'JAN-MAR 2024'!BX9+'APR-JUN 2024'!BX9</f>
        <v>0</v>
      </c>
      <c r="BY9" s="36"/>
      <c r="BZ9" s="36">
        <f>+BV9+BX9</f>
        <v>0</v>
      </c>
      <c r="CA9" s="37"/>
      <c r="CB9" s="116">
        <f>+BP9+BV9</f>
        <v>0</v>
      </c>
      <c r="CC9" s="117">
        <f>+BR9+BX9</f>
        <v>0</v>
      </c>
      <c r="CD9" s="118">
        <f>+CB9+CC9</f>
        <v>0</v>
      </c>
      <c r="CE9" s="32"/>
      <c r="CF9" s="38">
        <f t="shared" ref="CF9:CF16" si="0">+D9+T9+AJ9+AZ9+BP9</f>
        <v>0</v>
      </c>
      <c r="CG9" s="36"/>
      <c r="CH9" s="36">
        <f t="shared" ref="CH9:CH16" si="1">+F9+V9+AL9+BB9+BR9</f>
        <v>0</v>
      </c>
      <c r="CI9" s="39"/>
      <c r="CJ9" s="36">
        <f t="shared" ref="CJ9:CJ17" si="2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f>+CL9+CN9</f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>
        <f>SUM(D8:D9)</f>
        <v>243086933</v>
      </c>
      <c r="E10" s="43"/>
      <c r="F10" s="43">
        <f>SUM(F8:F9)</f>
        <v>90028529</v>
      </c>
      <c r="G10" s="43"/>
      <c r="H10" s="43">
        <f>+D10+F10</f>
        <v>333115462</v>
      </c>
      <c r="I10" s="333"/>
      <c r="J10" s="45">
        <f>+J8</f>
        <v>141807468</v>
      </c>
      <c r="K10" s="43"/>
      <c r="L10" s="43">
        <f>+L8</f>
        <v>214676417</v>
      </c>
      <c r="M10" s="43"/>
      <c r="N10" s="43">
        <f>+J10+L10</f>
        <v>356483885</v>
      </c>
      <c r="O10" s="44"/>
      <c r="P10" s="122">
        <f>+P8</f>
        <v>384894401</v>
      </c>
      <c r="Q10" s="123">
        <f t="shared" ref="Q10:R10" si="3">+Q8</f>
        <v>304704946</v>
      </c>
      <c r="R10" s="124">
        <f t="shared" si="3"/>
        <v>689599347</v>
      </c>
      <c r="S10" s="32"/>
      <c r="T10" s="45">
        <f>SUM(T8:T9)</f>
        <v>454228590.23000002</v>
      </c>
      <c r="U10" s="43"/>
      <c r="V10" s="43">
        <f>SUM(V8:V9)</f>
        <v>142805464.90000001</v>
      </c>
      <c r="W10" s="43"/>
      <c r="X10" s="43">
        <f>+T10+V10</f>
        <v>597034055.13</v>
      </c>
      <c r="Y10" s="44"/>
      <c r="Z10" s="245">
        <f>SUM(Z8:Z9)</f>
        <v>298889583.6099996</v>
      </c>
      <c r="AA10" s="43"/>
      <c r="AB10" s="43">
        <f>SUM(AB8:AB9)</f>
        <v>236689881.64999998</v>
      </c>
      <c r="AC10" s="43"/>
      <c r="AD10" s="43">
        <f>+Z10+AB10</f>
        <v>535579465.25999957</v>
      </c>
      <c r="AE10" s="44"/>
      <c r="AF10" s="122">
        <f>+AF8</f>
        <v>753118173.83999968</v>
      </c>
      <c r="AG10" s="123">
        <f t="shared" ref="AG10:AH10" si="4">+AG8</f>
        <v>379495346.54999995</v>
      </c>
      <c r="AH10" s="124">
        <f t="shared" si="4"/>
        <v>1132613520.3899996</v>
      </c>
      <c r="AI10" s="32"/>
      <c r="AJ10" s="42">
        <f>SUM(AJ8:AJ9)</f>
        <v>125767921.22999997</v>
      </c>
      <c r="AK10" s="43"/>
      <c r="AL10" s="43">
        <f>SUM(AL8:AL9)</f>
        <v>57118641.710000001</v>
      </c>
      <c r="AM10" s="43"/>
      <c r="AN10" s="43">
        <f>SUM(AN8:AN9)</f>
        <v>182886562.93999997</v>
      </c>
      <c r="AO10" s="44"/>
      <c r="AP10" s="43">
        <f>SUM(AP8:AP9)</f>
        <v>50858890.890000008</v>
      </c>
      <c r="AQ10" s="43"/>
      <c r="AR10" s="43">
        <f>SUM(AR8:AR9)</f>
        <v>68312134.989999995</v>
      </c>
      <c r="AS10" s="43"/>
      <c r="AT10" s="43">
        <f>SUM(AT8:AT9)</f>
        <v>119171025.88</v>
      </c>
      <c r="AU10" s="44"/>
      <c r="AV10" s="122">
        <f>+AV8</f>
        <v>176626812.11999997</v>
      </c>
      <c r="AW10" s="123">
        <f t="shared" ref="AW10:AX10" si="5">+AW8</f>
        <v>125430776.69999999</v>
      </c>
      <c r="AX10" s="124">
        <f t="shared" si="5"/>
        <v>302057588.81999993</v>
      </c>
      <c r="AY10" s="32"/>
      <c r="AZ10" s="42">
        <f>SUM(AZ8:AZ9)</f>
        <v>499128413.61103189</v>
      </c>
      <c r="BA10" s="43"/>
      <c r="BB10" s="43">
        <f>SUM(BB8:BB9)</f>
        <v>142299939.41896829</v>
      </c>
      <c r="BC10" s="43"/>
      <c r="BD10" s="43">
        <f>SUM(BD8:BD9)</f>
        <v>641428353.03000021</v>
      </c>
      <c r="BE10" s="44"/>
      <c r="BF10" s="45">
        <f>SUM(BF8:BF9)</f>
        <v>353270283.67534769</v>
      </c>
      <c r="BG10" s="43"/>
      <c r="BH10" s="43">
        <f>SUM(BH8:BH9)</f>
        <v>338920899.83465254</v>
      </c>
      <c r="BI10" s="43"/>
      <c r="BJ10" s="43">
        <f>SUM(BJ8:BJ9)</f>
        <v>692191183.51000023</v>
      </c>
      <c r="BK10" s="44"/>
      <c r="BL10" s="122">
        <f>+BL8</f>
        <v>852398697.28637958</v>
      </c>
      <c r="BM10" s="123">
        <f t="shared" ref="BM10:BN10" si="6">+BM8</f>
        <v>481220839.25362086</v>
      </c>
      <c r="BN10" s="124">
        <f t="shared" si="6"/>
        <v>1333619536.5400004</v>
      </c>
      <c r="BO10" s="32"/>
      <c r="BP10" s="42">
        <f>SUM(BP8:BP9)</f>
        <v>193903713.76000005</v>
      </c>
      <c r="BQ10" s="43"/>
      <c r="BR10" s="43">
        <f>SUM(BR8:BR9)</f>
        <v>50987530.419999994</v>
      </c>
      <c r="BS10" s="43"/>
      <c r="BT10" s="43">
        <f>SUM(BT8:BT9)</f>
        <v>244891244.18000004</v>
      </c>
      <c r="BU10" s="44"/>
      <c r="BV10" s="45">
        <f>SUM(BV8:BV9)</f>
        <v>77760398.609999999</v>
      </c>
      <c r="BW10" s="43"/>
      <c r="BX10" s="43">
        <f>SUM(BX8:BX9)</f>
        <v>117194164.77999993</v>
      </c>
      <c r="BY10" s="43"/>
      <c r="BZ10" s="43">
        <f>SUM(BZ8:BZ9)</f>
        <v>194954563.38999993</v>
      </c>
      <c r="CA10" s="44"/>
      <c r="CB10" s="122">
        <f>+CB8</f>
        <v>271664112.37000006</v>
      </c>
      <c r="CC10" s="123">
        <f t="shared" ref="CC10:CD10" si="7">+CC8</f>
        <v>168181695.19999993</v>
      </c>
      <c r="CD10" s="124">
        <f t="shared" si="7"/>
        <v>439845807.56999999</v>
      </c>
      <c r="CE10" s="32"/>
      <c r="CF10" s="38">
        <f t="shared" si="0"/>
        <v>1516115571.831032</v>
      </c>
      <c r="CG10" s="36"/>
      <c r="CH10" s="36">
        <f t="shared" si="1"/>
        <v>483240105.44896835</v>
      </c>
      <c r="CI10" s="46"/>
      <c r="CJ10" s="36">
        <f t="shared" si="2"/>
        <v>1999355677.2800004</v>
      </c>
      <c r="CK10" s="47"/>
      <c r="CL10" s="45">
        <f>+CL8+CL9</f>
        <v>922586624.78534734</v>
      </c>
      <c r="CM10" s="46"/>
      <c r="CN10" s="43">
        <f>+CN8+CN9</f>
        <v>975793498.2546525</v>
      </c>
      <c r="CO10" s="46"/>
      <c r="CP10" s="43">
        <f>+CP8+CP9</f>
        <v>1898380123.04</v>
      </c>
      <c r="CQ10" s="47"/>
      <c r="CR10" s="153"/>
      <c r="CS10" s="161" t="s">
        <v>17</v>
      </c>
      <c r="CT10" s="45">
        <f>+CT8</f>
        <v>1999355677.2800004</v>
      </c>
      <c r="CU10" s="43">
        <f>+CU8</f>
        <v>1898380123.04</v>
      </c>
      <c r="CV10" s="44">
        <f>+CV8</f>
        <v>3897735800.3200006</v>
      </c>
      <c r="CW10"/>
    </row>
    <row r="11" spans="1:101" s="19" customFormat="1" ht="15.6" x14ac:dyDescent="0.3">
      <c r="A11" s="26">
        <v>2</v>
      </c>
      <c r="B11" s="26" t="s">
        <v>268</v>
      </c>
      <c r="C11" s="34"/>
      <c r="D11" s="35">
        <f>+'JUL-SEP 2023'!D11+'OCT-DEC 2023'!D11+'JAN-MAR 2024'!D11+'APR-JUN 2024'!D11</f>
        <v>803336</v>
      </c>
      <c r="E11" s="36"/>
      <c r="F11" s="36">
        <f>+'JUL-SEP 2023'!F11+'OCT-DEC 2023'!F11+'JAN-MAR 2024'!F11+'APR-JUN 2024'!F11</f>
        <v>2224205</v>
      </c>
      <c r="G11" s="36"/>
      <c r="H11" s="36">
        <f t="shared" ref="H11:H16" si="8">+D11+F11</f>
        <v>3027541</v>
      </c>
      <c r="I11" s="203"/>
      <c r="J11" s="38">
        <f>+'JUL-SEP 2023'!J11+'OCT-DEC 2023'!J11+'JAN-MAR 2024'!J11+'APR-JUN 2024'!J11</f>
        <v>-5975833</v>
      </c>
      <c r="K11" s="36"/>
      <c r="L11" s="36">
        <f>+'JUL-SEP 2023'!L11+'OCT-DEC 2023'!L11+'JAN-MAR 2024'!L11+'APR-JUN 2024'!L11</f>
        <v>-23266833</v>
      </c>
      <c r="M11" s="36"/>
      <c r="N11" s="36">
        <f>+J11+L11</f>
        <v>-29242666</v>
      </c>
      <c r="O11" s="37"/>
      <c r="P11" s="116">
        <f t="shared" ref="P11:P16" si="9">+D11+J11</f>
        <v>-5172497</v>
      </c>
      <c r="Q11" s="117">
        <f t="shared" ref="Q11:Q16" si="10">+F11+L11</f>
        <v>-21042628</v>
      </c>
      <c r="R11" s="118">
        <f t="shared" ref="R11:R16" si="11">+P11+Q11</f>
        <v>-26215125</v>
      </c>
      <c r="S11" s="32"/>
      <c r="T11" s="38">
        <f>+'JUL-SEP 2023'!T11+'OCT-DEC 2023'!T11+'JAN-MAR 2024'!T11+'APR-JUN 2024'!T11</f>
        <v>-492641.04</v>
      </c>
      <c r="U11" s="36"/>
      <c r="V11" s="36">
        <f>+'JUL-SEP 2023'!V11+'OCT-DEC 2023'!V11+'JAN-MAR 2024'!V11+'APR-JUN 2024'!V11</f>
        <v>-103082.45000000001</v>
      </c>
      <c r="W11" s="36"/>
      <c r="X11" s="36">
        <f t="shared" ref="X11:X16" si="12">+T11+V11</f>
        <v>-595723.49</v>
      </c>
      <c r="Y11" s="37"/>
      <c r="Z11" s="244">
        <f>+'OCT-DEC 2023'!Z11+'JUL-SEP 2023'!Z11+'JAN-MAR 2024'!Z11+'APR-JUN 2024'!Z11</f>
        <v>-515351.11999999988</v>
      </c>
      <c r="AA11" s="36"/>
      <c r="AB11" s="36">
        <f>+'OCT-DEC 2023'!AB11+'JUL-SEP 2023'!AB11+'JAN-MAR 2024'!AB11+'APR-JUN 2024'!AB11</f>
        <v>-220618.71000000002</v>
      </c>
      <c r="AC11" s="36"/>
      <c r="AD11" s="36">
        <f t="shared" ref="AD11:AD16" si="13">+Z11+AB11</f>
        <v>-735969.82999999984</v>
      </c>
      <c r="AE11" s="37"/>
      <c r="AF11" s="116">
        <f t="shared" ref="AF11:AF16" si="14">+T11+Z11</f>
        <v>-1007992.1599999999</v>
      </c>
      <c r="AG11" s="117">
        <f t="shared" ref="AG11:AG16" si="15">+V11+AB11</f>
        <v>-323701.16000000003</v>
      </c>
      <c r="AH11" s="118">
        <f t="shared" ref="AH11:AH16" si="16">+AF11+AG11</f>
        <v>-1331693.3199999998</v>
      </c>
      <c r="AI11" s="32"/>
      <c r="AJ11" s="35">
        <f>+'OCT-DEC 2023'!AJ11+'JUL-SEP 2023'!AJ11+'JAN-MAR 2024'!AJ11+'APR-JUN 2024'!AJ11</f>
        <v>-769789.91</v>
      </c>
      <c r="AK11" s="36"/>
      <c r="AL11" s="36">
        <f>+'OCT-DEC 2023'!AL11+'JUL-SEP 2023'!AL11+'JAN-MAR 2024'!AL11+'APR-JUN 2024'!AL11</f>
        <v>-311548.43000000005</v>
      </c>
      <c r="AM11" s="36"/>
      <c r="AN11" s="36">
        <f t="shared" ref="AN11:AN16" si="17">+AJ11+AL11</f>
        <v>-1081338.3400000001</v>
      </c>
      <c r="AO11" s="37"/>
      <c r="AP11" s="36">
        <f>+'OCT-DEC 2023'!AP11+'JUL-SEP 2023'!AP11+'JAN-MAR 2024'!AP11+'APR-JUN 2024'!AP11</f>
        <v>170868.21000000005</v>
      </c>
      <c r="AQ11" s="36"/>
      <c r="AR11" s="36">
        <f>+'OCT-DEC 2023'!AR11+'JUL-SEP 2023'!AR11+'JAN-MAR 2024'!AR11+'APR-JUN 2024'!AR11</f>
        <v>-1126142.3199999996</v>
      </c>
      <c r="AS11" s="39"/>
      <c r="AT11" s="36">
        <f t="shared" ref="AT11:AT16" si="18">+AP11+AR11</f>
        <v>-955274.10999999952</v>
      </c>
      <c r="AU11" s="37"/>
      <c r="AV11" s="116">
        <f t="shared" ref="AV11:AV16" si="19">+AJ11+AP11</f>
        <v>-598921.69999999995</v>
      </c>
      <c r="AW11" s="117">
        <f t="shared" ref="AW11:AW16" si="20">+AL11+AR11</f>
        <v>-1437690.7499999995</v>
      </c>
      <c r="AX11" s="118">
        <f t="shared" ref="AX11:AX16" si="21">+AV11+AW11</f>
        <v>-2036612.4499999995</v>
      </c>
      <c r="AY11" s="32"/>
      <c r="AZ11" s="35">
        <f>+'OCT-DEC 2023'!AZ11+'JUL-SEP 2023'!AZ11+'JAN-MAR 2024'!AZ11+'APR-JUN 2024'!AZ11</f>
        <v>-4899003.67</v>
      </c>
      <c r="BA11" s="36"/>
      <c r="BB11" s="36">
        <f>+'OCT-DEC 2023'!BB11+'JUL-SEP 2023'!BB11+'JAN-MAR 2024'!BB11+'APR-JUN 2024'!BB11</f>
        <v>-836074.46</v>
      </c>
      <c r="BC11" s="36"/>
      <c r="BD11" s="36">
        <f t="shared" ref="BD11:BD16" si="22">+AZ11+BB11</f>
        <v>-5735078.1299999999</v>
      </c>
      <c r="BE11" s="37"/>
      <c r="BF11" s="38">
        <f>+'OCT-DEC 2023'!BF11+'JUL-SEP 2023'!BF11+'JAN-MAR 2024'!BF11+'APR-JUN 2024'!BF11</f>
        <v>0</v>
      </c>
      <c r="BG11" s="36"/>
      <c r="BH11" s="36">
        <f>+'OCT-DEC 2023'!BH11+'JUL-SEP 2023'!BH11+'JAN-MAR 2024'!BH11+'APR-JUN 2024'!BH11</f>
        <v>-1838301.4700000004</v>
      </c>
      <c r="BI11" s="36"/>
      <c r="BJ11" s="36">
        <f t="shared" ref="BJ11:BJ16" si="23">+BF11+BH11</f>
        <v>-1838301.4700000004</v>
      </c>
      <c r="BK11" s="37"/>
      <c r="BL11" s="116">
        <f t="shared" ref="BL11:BL16" si="24">+AZ11+BF11</f>
        <v>-4899003.67</v>
      </c>
      <c r="BM11" s="117">
        <f t="shared" ref="BM11:BM16" si="25">+BB11+BH11</f>
        <v>-2674375.9300000006</v>
      </c>
      <c r="BN11" s="118">
        <f t="shared" ref="BN11:BN16" si="26">+BL11+BM11</f>
        <v>-7573379.6000000006</v>
      </c>
      <c r="BO11" s="32"/>
      <c r="BP11" s="35">
        <f>+'OCT-DEC 2023'!BP11+'JUL-SEP 2023'!BP11+'JAN-MAR 2024'!BP11+'APR-JUN 2024'!BP11</f>
        <v>-290728.28000000259</v>
      </c>
      <c r="BQ11" s="36"/>
      <c r="BR11" s="36">
        <f>+'OCT-DEC 2023'!BR11+'JUL-SEP 2023'!BR11+'JAN-MAR 2024'!BR11+'APR-JUN 2024'!BR11</f>
        <v>-9562472.0500000007</v>
      </c>
      <c r="BS11" s="36"/>
      <c r="BT11" s="36">
        <f t="shared" ref="BT11:BT16" si="27">+BP11+BR11</f>
        <v>-9853200.3300000038</v>
      </c>
      <c r="BU11" s="37"/>
      <c r="BV11" s="38">
        <f>+'OCT-DEC 2023'!BV11+'JUL-SEP 2023'!BV11+'JAN-MAR 2024'!BV11+'APR-JUN 2024'!BV11</f>
        <v>8268474</v>
      </c>
      <c r="BW11" s="36"/>
      <c r="BX11" s="36">
        <f>+'OCT-DEC 2023'!BX11+'JUL-SEP 2023'!BX11+'JAN-MAR 2024'!BX11+'APR-JUN 2024'!BX11</f>
        <v>0</v>
      </c>
      <c r="BY11" s="36"/>
      <c r="BZ11" s="36">
        <f t="shared" ref="BZ11:BZ16" si="28">+BV11+BX11</f>
        <v>8268474</v>
      </c>
      <c r="CA11" s="37"/>
      <c r="CB11" s="116">
        <f t="shared" ref="CB11:CB16" si="29">+BP11+BV11</f>
        <v>7977745.7199999969</v>
      </c>
      <c r="CC11" s="117">
        <f t="shared" ref="CC11:CC16" si="30">+BR11+BX11</f>
        <v>-9562472.0500000007</v>
      </c>
      <c r="CD11" s="118">
        <f t="shared" ref="CD11:CD16" si="31">+CB11+CC11</f>
        <v>-1584726.3300000038</v>
      </c>
      <c r="CE11" s="32"/>
      <c r="CF11" s="38">
        <f t="shared" si="0"/>
        <v>-5648826.9000000022</v>
      </c>
      <c r="CG11" s="36"/>
      <c r="CH11" s="36">
        <f t="shared" si="1"/>
        <v>-8588972.3900000006</v>
      </c>
      <c r="CI11" s="39"/>
      <c r="CJ11" s="36">
        <f t="shared" si="2"/>
        <v>-14237799.290000003</v>
      </c>
      <c r="CK11" s="40"/>
      <c r="CL11" s="38">
        <f t="shared" ref="CL11:CL16" si="32">+J11+Z11+AP11+BF11+BV11</f>
        <v>1948158.0899999999</v>
      </c>
      <c r="CM11" s="39"/>
      <c r="CN11" s="36">
        <f t="shared" ref="CN11:CN16" si="33">+L11+AB11+AR11+BH11+BX11</f>
        <v>-26451895.5</v>
      </c>
      <c r="CO11" s="39"/>
      <c r="CP11" s="36">
        <f t="shared" ref="CP11:CP16" si="34">+CL11+CN11</f>
        <v>-24503737.41</v>
      </c>
      <c r="CQ11" s="40"/>
      <c r="CR11" s="152"/>
      <c r="CS11" s="26" t="s">
        <v>268</v>
      </c>
      <c r="CT11" s="38">
        <f t="shared" ref="CT11:CT16" si="35">+CJ11</f>
        <v>-14237799.290000003</v>
      </c>
      <c r="CU11" s="36">
        <f t="shared" ref="CU11:CU16" si="36">+CP11</f>
        <v>-24503737.41</v>
      </c>
      <c r="CV11" s="37">
        <f t="shared" ref="CV11:CV16" si="37">+CT11+CU11</f>
        <v>-38741536.700000003</v>
      </c>
      <c r="CW11"/>
    </row>
    <row r="12" spans="1:101" s="19" customFormat="1" ht="15.6" x14ac:dyDescent="0.3">
      <c r="A12" s="26"/>
      <c r="B12" s="26" t="s">
        <v>269</v>
      </c>
      <c r="C12" s="34"/>
      <c r="D12" s="35">
        <f>+'JUL-SEP 2023'!D12+'OCT-DEC 2023'!D12+'JAN-MAR 2024'!D12+'APR-JUN 2024'!D12</f>
        <v>0</v>
      </c>
      <c r="E12" s="36"/>
      <c r="F12" s="36">
        <f>+'JUL-SEP 2023'!F12+'OCT-DEC 2023'!F12+'JAN-MAR 2024'!F12+'APR-JUN 2024'!F12</f>
        <v>0</v>
      </c>
      <c r="G12" s="36"/>
      <c r="H12" s="36">
        <f t="shared" ref="H12" si="38">+D12+F12</f>
        <v>0</v>
      </c>
      <c r="I12" s="203"/>
      <c r="J12" s="38">
        <f>+'JUL-SEP 2023'!J12+'OCT-DEC 2023'!J12+'JAN-MAR 2024'!J12+'APR-JUN 2024'!J12</f>
        <v>0</v>
      </c>
      <c r="K12" s="36"/>
      <c r="L12" s="36">
        <f>+'JUL-SEP 2023'!L12+'OCT-DEC 2023'!L12+'JAN-MAR 2024'!L12+'APR-JUN 2024'!L12</f>
        <v>0</v>
      </c>
      <c r="M12" s="36"/>
      <c r="N12" s="36">
        <f>+J12+L12</f>
        <v>0</v>
      </c>
      <c r="O12" s="37"/>
      <c r="P12" s="116">
        <f t="shared" ref="P12" si="39">+D12+J12</f>
        <v>0</v>
      </c>
      <c r="Q12" s="117">
        <f t="shared" ref="Q12" si="40">+F12+L12</f>
        <v>0</v>
      </c>
      <c r="R12" s="118">
        <f t="shared" ref="R12" si="41">+P12+Q12</f>
        <v>0</v>
      </c>
      <c r="S12" s="32"/>
      <c r="T12" s="38">
        <f>+'JUL-SEP 2023'!T12+'OCT-DEC 2023'!T12+'JAN-MAR 2024'!T12+'APR-JUN 2024'!T12</f>
        <v>9000893.4000000134</v>
      </c>
      <c r="U12" s="36"/>
      <c r="V12" s="36">
        <f>+'JUL-SEP 2023'!V12+'OCT-DEC 2023'!V12+'JAN-MAR 2024'!V12+'APR-JUN 2024'!V12</f>
        <v>-1240831.3900000036</v>
      </c>
      <c r="W12" s="36"/>
      <c r="X12" s="36">
        <f t="shared" ref="X12" si="42">+T12+V12</f>
        <v>7760062.01000001</v>
      </c>
      <c r="Y12" s="37"/>
      <c r="Z12" s="244">
        <f>+'OCT-DEC 2023'!Z12+'JUL-SEP 2023'!Z12+'JAN-MAR 2024'!Z12+'APR-JUN 2024'!Z12</f>
        <v>3930718.4699999685</v>
      </c>
      <c r="AA12" s="36"/>
      <c r="AB12" s="36">
        <f>+'OCT-DEC 2023'!AB12+'JUL-SEP 2023'!AB12+'JAN-MAR 2024'!AB12+'APR-JUN 2024'!AB12</f>
        <v>-2284712.8299999954</v>
      </c>
      <c r="AC12" s="36"/>
      <c r="AD12" s="36">
        <f t="shared" ref="AD12" si="43">+Z12+AB12</f>
        <v>1646005.6399999731</v>
      </c>
      <c r="AE12" s="37"/>
      <c r="AF12" s="116">
        <f t="shared" ref="AF12" si="44">+T12+Z12</f>
        <v>12931611.869999982</v>
      </c>
      <c r="AG12" s="117">
        <f t="shared" ref="AG12" si="45">+V12+AB12</f>
        <v>-3525544.2199999988</v>
      </c>
      <c r="AH12" s="118">
        <f t="shared" ref="AH12" si="46">+AF12+AG12</f>
        <v>9406067.6499999836</v>
      </c>
      <c r="AI12" s="32"/>
      <c r="AJ12" s="35">
        <f>+'OCT-DEC 2023'!AJ12+'JUL-SEP 2023'!AJ12+'JAN-MAR 2024'!AJ12+'APR-JUN 2024'!AJ12</f>
        <v>-495013.77999999991</v>
      </c>
      <c r="AK12" s="36"/>
      <c r="AL12" s="36">
        <f>+'OCT-DEC 2023'!AL12+'JUL-SEP 2023'!AL12+'JAN-MAR 2024'!AL12+'APR-JUN 2024'!AL12</f>
        <v>-1262512.5300000003</v>
      </c>
      <c r="AM12" s="36"/>
      <c r="AN12" s="36">
        <f t="shared" ref="AN12" si="47">+AJ12+AL12</f>
        <v>-1757526.31</v>
      </c>
      <c r="AO12" s="37"/>
      <c r="AP12" s="36">
        <f>+'OCT-DEC 2023'!AP12+'JUL-SEP 2023'!AP12+'JAN-MAR 2024'!AP12+'APR-JUN 2024'!AP12</f>
        <v>0</v>
      </c>
      <c r="AQ12" s="36"/>
      <c r="AR12" s="36">
        <f>+'OCT-DEC 2023'!AR12+'JUL-SEP 2023'!AR12+'JAN-MAR 2024'!AR12+'APR-JUN 2024'!AR12</f>
        <v>0</v>
      </c>
      <c r="AS12" s="39"/>
      <c r="AT12" s="36">
        <f t="shared" ref="AT12" si="48">+AP12+AR12</f>
        <v>0</v>
      </c>
      <c r="AU12" s="37"/>
      <c r="AV12" s="116">
        <f t="shared" ref="AV12" si="49">+AJ12+AP12</f>
        <v>-495013.77999999991</v>
      </c>
      <c r="AW12" s="117">
        <f t="shared" ref="AW12" si="50">+AL12+AR12</f>
        <v>-1262512.5300000003</v>
      </c>
      <c r="AX12" s="118">
        <f t="shared" ref="AX12" si="51">+AV12+AW12</f>
        <v>-1757526.31</v>
      </c>
      <c r="AY12" s="32"/>
      <c r="AZ12" s="35">
        <f>+'OCT-DEC 2023'!AZ12+'JUL-SEP 2023'!AZ12+'JAN-MAR 2024'!AZ12+'APR-JUN 2024'!AZ12</f>
        <v>0</v>
      </c>
      <c r="BA12" s="36"/>
      <c r="BB12" s="36">
        <f>+'OCT-DEC 2023'!BB12+'JUL-SEP 2023'!BB12+'JAN-MAR 2024'!BB12+'APR-JUN 2024'!BB12</f>
        <v>0</v>
      </c>
      <c r="BC12" s="36"/>
      <c r="BD12" s="36">
        <f t="shared" ref="BD12" si="52">+AZ12+BB12</f>
        <v>0</v>
      </c>
      <c r="BE12" s="37"/>
      <c r="BF12" s="38">
        <f>+'OCT-DEC 2023'!BF12+'JUL-SEP 2023'!BF12+'JAN-MAR 2024'!BF12+'APR-JUN 2024'!BF12</f>
        <v>0</v>
      </c>
      <c r="BG12" s="36"/>
      <c r="BH12" s="36">
        <f>+'OCT-DEC 2023'!BH12+'JUL-SEP 2023'!BH12+'JAN-MAR 2024'!BH12+'APR-JUN 2024'!BH12</f>
        <v>0</v>
      </c>
      <c r="BI12" s="36"/>
      <c r="BJ12" s="36">
        <f t="shared" ref="BJ12" si="53">+BF12+BH12</f>
        <v>0</v>
      </c>
      <c r="BK12" s="37"/>
      <c r="BL12" s="116">
        <f t="shared" ref="BL12" si="54">+AZ12+BF12</f>
        <v>0</v>
      </c>
      <c r="BM12" s="117">
        <f t="shared" ref="BM12" si="55">+BB12+BH12</f>
        <v>0</v>
      </c>
      <c r="BN12" s="118">
        <f t="shared" ref="BN12" si="56">+BL12+BM12</f>
        <v>0</v>
      </c>
      <c r="BO12" s="32"/>
      <c r="BP12" s="35">
        <f>+'OCT-DEC 2023'!BP12+'JUL-SEP 2023'!BP12+'JAN-MAR 2024'!BP12+'APR-JUN 2024'!BP12</f>
        <v>0</v>
      </c>
      <c r="BQ12" s="36"/>
      <c r="BR12" s="36">
        <f>+'OCT-DEC 2023'!BR12+'JUL-SEP 2023'!BR12+'JAN-MAR 2024'!BR12+'APR-JUN 2024'!BR12</f>
        <v>0</v>
      </c>
      <c r="BS12" s="36"/>
      <c r="BT12" s="36">
        <f t="shared" ref="BT12" si="57">+BP12+BR12</f>
        <v>0</v>
      </c>
      <c r="BU12" s="37"/>
      <c r="BV12" s="38">
        <f>+'OCT-DEC 2023'!BV12+'JUL-SEP 2023'!BV12+'JAN-MAR 2024'!BV12+'APR-JUN 2024'!BV12</f>
        <v>0</v>
      </c>
      <c r="BW12" s="36"/>
      <c r="BX12" s="36">
        <f>+'OCT-DEC 2023'!BX12+'JUL-SEP 2023'!BX12+'JAN-MAR 2024'!BX12+'APR-JUN 2024'!BX12</f>
        <v>0</v>
      </c>
      <c r="BY12" s="36"/>
      <c r="BZ12" s="36">
        <f t="shared" ref="BZ12" si="58">+BV12+BX12</f>
        <v>0</v>
      </c>
      <c r="CA12" s="37"/>
      <c r="CB12" s="116">
        <f t="shared" ref="CB12" si="59">+BP12+BV12</f>
        <v>0</v>
      </c>
      <c r="CC12" s="117">
        <f t="shared" ref="CC12" si="60">+BR12+BX12</f>
        <v>0</v>
      </c>
      <c r="CD12" s="118">
        <f t="shared" ref="CD12" si="61">+CB12+CC12</f>
        <v>0</v>
      </c>
      <c r="CE12" s="32"/>
      <c r="CF12" s="38">
        <f t="shared" si="0"/>
        <v>8505879.6200000141</v>
      </c>
      <c r="CG12" s="36"/>
      <c r="CH12" s="36">
        <f t="shared" si="1"/>
        <v>-2503343.9200000037</v>
      </c>
      <c r="CI12" s="39"/>
      <c r="CJ12" s="36">
        <f t="shared" ref="CJ12" si="62">+CF12+CH12</f>
        <v>6002535.7000000104</v>
      </c>
      <c r="CK12" s="40"/>
      <c r="CL12" s="38">
        <f t="shared" si="32"/>
        <v>3930718.4699999685</v>
      </c>
      <c r="CM12" s="39"/>
      <c r="CN12" s="36">
        <f t="shared" si="33"/>
        <v>-2284712.8299999954</v>
      </c>
      <c r="CO12" s="39"/>
      <c r="CP12" s="36">
        <f t="shared" ref="CP12" si="63">+CL12+CN12</f>
        <v>1646005.6399999731</v>
      </c>
      <c r="CQ12" s="40"/>
      <c r="CR12" s="152"/>
      <c r="CS12" s="26" t="s">
        <v>269</v>
      </c>
      <c r="CT12" s="38">
        <f t="shared" ref="CT12" si="64">+CJ12</f>
        <v>6002535.7000000104</v>
      </c>
      <c r="CU12" s="36">
        <f t="shared" ref="CU12" si="65">+CP12</f>
        <v>1646005.6399999731</v>
      </c>
      <c r="CV12" s="37">
        <f t="shared" ref="CV12" si="66">+CT12+CU12</f>
        <v>7648541.3399999831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>
        <f>+'JUL-SEP 2023'!D13+'OCT-DEC 2023'!D13+'JAN-MAR 2024'!D13+'APR-JUN 2024'!D13</f>
        <v>0</v>
      </c>
      <c r="E13" s="36"/>
      <c r="F13" s="36">
        <f>+'JUL-SEP 2023'!F13+'OCT-DEC 2023'!F13+'JAN-MAR 2024'!F13+'APR-JUN 2024'!F13</f>
        <v>0</v>
      </c>
      <c r="G13" s="36"/>
      <c r="H13" s="36">
        <f t="shared" si="8"/>
        <v>0</v>
      </c>
      <c r="I13" s="203"/>
      <c r="J13" s="38">
        <f>+'JUL-SEP 2023'!J13+'OCT-DEC 2023'!J13+'JAN-MAR 2024'!J13+'APR-JUN 2024'!J13</f>
        <v>0</v>
      </c>
      <c r="K13" s="36"/>
      <c r="L13" s="36">
        <f>+'JUL-SEP 2023'!L13+'OCT-DEC 2023'!L13+'JAN-MAR 2024'!L13+'APR-JUN 2024'!L13</f>
        <v>0</v>
      </c>
      <c r="M13" s="36"/>
      <c r="N13" s="36">
        <f t="shared" ref="N13:N16" si="67">+J13+L13</f>
        <v>0</v>
      </c>
      <c r="O13" s="37"/>
      <c r="P13" s="116">
        <f t="shared" si="9"/>
        <v>0</v>
      </c>
      <c r="Q13" s="117">
        <f t="shared" si="10"/>
        <v>0</v>
      </c>
      <c r="R13" s="118">
        <f t="shared" si="11"/>
        <v>0</v>
      </c>
      <c r="S13" s="32"/>
      <c r="T13" s="38">
        <f>+'JUL-SEP 2023'!T13+'OCT-DEC 2023'!T13+'JAN-MAR 2024'!T13+'APR-JUN 2024'!T13</f>
        <v>0</v>
      </c>
      <c r="U13" s="36"/>
      <c r="V13" s="36">
        <f>+'JUL-SEP 2023'!V13+'OCT-DEC 2023'!V13+'JAN-MAR 2024'!V13+'APR-JUN 2024'!V13</f>
        <v>0</v>
      </c>
      <c r="W13" s="36"/>
      <c r="X13" s="36">
        <f t="shared" si="12"/>
        <v>0</v>
      </c>
      <c r="Y13" s="37"/>
      <c r="Z13" s="244">
        <f>+'OCT-DEC 2023'!Z13+'JUL-SEP 2023'!Z13+'JAN-MAR 2024'!Z13+'APR-JUN 2024'!Z13</f>
        <v>0</v>
      </c>
      <c r="AA13" s="36"/>
      <c r="AB13" s="36">
        <f>+'OCT-DEC 2023'!AB13+'JUL-SEP 2023'!AB13+'JAN-MAR 2024'!AB13+'APR-JUN 2024'!AB13</f>
        <v>0</v>
      </c>
      <c r="AC13" s="36"/>
      <c r="AD13" s="36">
        <f t="shared" si="13"/>
        <v>0</v>
      </c>
      <c r="AE13" s="37"/>
      <c r="AF13" s="116">
        <f t="shared" si="14"/>
        <v>0</v>
      </c>
      <c r="AG13" s="117">
        <f t="shared" si="15"/>
        <v>0</v>
      </c>
      <c r="AH13" s="118">
        <f t="shared" si="16"/>
        <v>0</v>
      </c>
      <c r="AI13" s="32"/>
      <c r="AJ13" s="35">
        <f>+'OCT-DEC 2023'!AJ13+'JUL-SEP 2023'!AJ13+'JAN-MAR 2024'!AJ13+'APR-JUN 2024'!AJ13</f>
        <v>0</v>
      </c>
      <c r="AK13" s="36"/>
      <c r="AL13" s="36">
        <f>+'OCT-DEC 2023'!AL13+'JUL-SEP 2023'!AL13+'JAN-MAR 2024'!AL13+'APR-JUN 2024'!AL13</f>
        <v>0</v>
      </c>
      <c r="AM13" s="36"/>
      <c r="AN13" s="36">
        <f t="shared" si="17"/>
        <v>0</v>
      </c>
      <c r="AO13" s="37"/>
      <c r="AP13" s="36">
        <f>+'OCT-DEC 2023'!AP13+'JUL-SEP 2023'!AP13+'JAN-MAR 2024'!AP13+'APR-JUN 2024'!AP13</f>
        <v>0</v>
      </c>
      <c r="AQ13" s="36"/>
      <c r="AR13" s="36">
        <f>+'OCT-DEC 2023'!AR13+'JUL-SEP 2023'!AR13+'JAN-MAR 2024'!AR13+'APR-JUN 2024'!AR13</f>
        <v>0</v>
      </c>
      <c r="AS13" s="39"/>
      <c r="AT13" s="36">
        <f t="shared" si="18"/>
        <v>0</v>
      </c>
      <c r="AU13" s="37"/>
      <c r="AV13" s="116">
        <f t="shared" si="19"/>
        <v>0</v>
      </c>
      <c r="AW13" s="117">
        <f t="shared" si="20"/>
        <v>0</v>
      </c>
      <c r="AX13" s="118">
        <f t="shared" si="21"/>
        <v>0</v>
      </c>
      <c r="AY13" s="32"/>
      <c r="AZ13" s="35">
        <f>+'OCT-DEC 2023'!AZ13+'JUL-SEP 2023'!AZ13+'JAN-MAR 2024'!AZ13+'APR-JUN 2024'!AZ13</f>
        <v>0</v>
      </c>
      <c r="BA13" s="36"/>
      <c r="BB13" s="36">
        <f>+'OCT-DEC 2023'!BB13+'JUL-SEP 2023'!BB13+'JAN-MAR 2024'!BB13+'APR-JUN 2024'!BB13</f>
        <v>0</v>
      </c>
      <c r="BC13" s="36"/>
      <c r="BD13" s="36">
        <f t="shared" si="22"/>
        <v>0</v>
      </c>
      <c r="BE13" s="37"/>
      <c r="BF13" s="38">
        <f>+'OCT-DEC 2023'!BF13+'JUL-SEP 2023'!BF13+'JAN-MAR 2024'!BF13+'APR-JUN 2024'!BF13</f>
        <v>0</v>
      </c>
      <c r="BG13" s="36"/>
      <c r="BH13" s="36">
        <f>+'OCT-DEC 2023'!BH13+'JUL-SEP 2023'!BH13+'JAN-MAR 2024'!BH13+'APR-JUN 2024'!BH13</f>
        <v>0</v>
      </c>
      <c r="BI13" s="36"/>
      <c r="BJ13" s="36">
        <f t="shared" si="23"/>
        <v>0</v>
      </c>
      <c r="BK13" s="37"/>
      <c r="BL13" s="116">
        <f t="shared" si="24"/>
        <v>0</v>
      </c>
      <c r="BM13" s="117">
        <f t="shared" si="25"/>
        <v>0</v>
      </c>
      <c r="BN13" s="118">
        <f t="shared" si="26"/>
        <v>0</v>
      </c>
      <c r="BO13" s="32"/>
      <c r="BP13" s="35">
        <f>+'OCT-DEC 2023'!BP13+'JUL-SEP 2023'!BP13+'JAN-MAR 2024'!BP13+'APR-JUN 2024'!BP13</f>
        <v>0</v>
      </c>
      <c r="BQ13" s="36"/>
      <c r="BR13" s="36">
        <f>+'OCT-DEC 2023'!BR13+'JUL-SEP 2023'!BR13+'JAN-MAR 2024'!BR13+'APR-JUN 2024'!BR13</f>
        <v>0</v>
      </c>
      <c r="BS13" s="36"/>
      <c r="BT13" s="36">
        <f t="shared" si="27"/>
        <v>0</v>
      </c>
      <c r="BU13" s="37"/>
      <c r="BV13" s="38">
        <f>+'OCT-DEC 2023'!BV13+'JUL-SEP 2023'!BV13+'JAN-MAR 2024'!BV13+'APR-JUN 2024'!BV13</f>
        <v>0</v>
      </c>
      <c r="BW13" s="36"/>
      <c r="BX13" s="36">
        <f>+'OCT-DEC 2023'!BX13+'JUL-SEP 2023'!BX13+'JAN-MAR 2024'!BX13+'APR-JUN 2024'!BX13</f>
        <v>0</v>
      </c>
      <c r="BY13" s="36"/>
      <c r="BZ13" s="36">
        <f t="shared" si="28"/>
        <v>0</v>
      </c>
      <c r="CA13" s="37"/>
      <c r="CB13" s="116">
        <f t="shared" si="29"/>
        <v>0</v>
      </c>
      <c r="CC13" s="117">
        <f t="shared" si="30"/>
        <v>0</v>
      </c>
      <c r="CD13" s="118">
        <f t="shared" si="31"/>
        <v>0</v>
      </c>
      <c r="CE13" s="32"/>
      <c r="CF13" s="38">
        <f t="shared" si="0"/>
        <v>0</v>
      </c>
      <c r="CG13" s="36"/>
      <c r="CH13" s="36">
        <f t="shared" si="1"/>
        <v>0</v>
      </c>
      <c r="CI13" s="39"/>
      <c r="CJ13" s="36">
        <f t="shared" si="2"/>
        <v>0</v>
      </c>
      <c r="CK13" s="40"/>
      <c r="CL13" s="38">
        <f t="shared" si="32"/>
        <v>0</v>
      </c>
      <c r="CM13" s="39"/>
      <c r="CN13" s="36">
        <f t="shared" si="33"/>
        <v>0</v>
      </c>
      <c r="CO13" s="39"/>
      <c r="CP13" s="36">
        <f t="shared" si="34"/>
        <v>0</v>
      </c>
      <c r="CQ13" s="40"/>
      <c r="CR13" s="152"/>
      <c r="CS13" s="161" t="s">
        <v>2</v>
      </c>
      <c r="CT13" s="38">
        <f t="shared" si="35"/>
        <v>0</v>
      </c>
      <c r="CU13" s="36">
        <f t="shared" si="36"/>
        <v>0</v>
      </c>
      <c r="CV13" s="37">
        <f t="shared" si="37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>
        <f>+'JUL-SEP 2023'!D14+'OCT-DEC 2023'!D14+'JAN-MAR 2024'!D14+'APR-JUN 2024'!D14</f>
        <v>0</v>
      </c>
      <c r="E14" s="36"/>
      <c r="F14" s="36">
        <f>+'JUL-SEP 2023'!F14+'OCT-DEC 2023'!F14+'JAN-MAR 2024'!F14+'APR-JUN 2024'!F14</f>
        <v>0</v>
      </c>
      <c r="G14" s="36"/>
      <c r="H14" s="36">
        <f t="shared" si="8"/>
        <v>0</v>
      </c>
      <c r="I14" s="203"/>
      <c r="J14" s="38">
        <f>+'JUL-SEP 2023'!J14+'OCT-DEC 2023'!J14+'JAN-MAR 2024'!J14+'APR-JUN 2024'!J14</f>
        <v>0</v>
      </c>
      <c r="K14" s="36"/>
      <c r="L14" s="36">
        <f>+'JUL-SEP 2023'!L14+'OCT-DEC 2023'!L14+'JAN-MAR 2024'!L14+'APR-JUN 2024'!L14</f>
        <v>0</v>
      </c>
      <c r="M14" s="36"/>
      <c r="N14" s="36">
        <f t="shared" si="67"/>
        <v>0</v>
      </c>
      <c r="O14" s="37"/>
      <c r="P14" s="116">
        <f t="shared" si="9"/>
        <v>0</v>
      </c>
      <c r="Q14" s="117">
        <f t="shared" si="10"/>
        <v>0</v>
      </c>
      <c r="R14" s="118">
        <f t="shared" si="11"/>
        <v>0</v>
      </c>
      <c r="S14" s="32"/>
      <c r="T14" s="38">
        <f>+'JUL-SEP 2023'!T14+'OCT-DEC 2023'!T14+'JAN-MAR 2024'!T14+'APR-JUN 2024'!T14</f>
        <v>0</v>
      </c>
      <c r="U14" s="36"/>
      <c r="V14" s="36">
        <f>+'JUL-SEP 2023'!V14+'OCT-DEC 2023'!V14+'JAN-MAR 2024'!V14+'APR-JUN 2024'!V14</f>
        <v>0</v>
      </c>
      <c r="W14" s="36"/>
      <c r="X14" s="36">
        <f t="shared" si="12"/>
        <v>0</v>
      </c>
      <c r="Y14" s="37"/>
      <c r="Z14" s="244">
        <f>+'OCT-DEC 2023'!Z14+'JUL-SEP 2023'!Z14+'JAN-MAR 2024'!Z14+'APR-JUN 2024'!Z14</f>
        <v>0</v>
      </c>
      <c r="AA14" s="36"/>
      <c r="AB14" s="36">
        <f>+'OCT-DEC 2023'!AB14+'JUL-SEP 2023'!AB14+'JAN-MAR 2024'!AB14+'APR-JUN 2024'!AB14</f>
        <v>0</v>
      </c>
      <c r="AC14" s="36"/>
      <c r="AD14" s="36">
        <f t="shared" si="13"/>
        <v>0</v>
      </c>
      <c r="AE14" s="37"/>
      <c r="AF14" s="116">
        <f t="shared" si="14"/>
        <v>0</v>
      </c>
      <c r="AG14" s="117">
        <f t="shared" si="15"/>
        <v>0</v>
      </c>
      <c r="AH14" s="118">
        <f t="shared" si="16"/>
        <v>0</v>
      </c>
      <c r="AI14" s="32"/>
      <c r="AJ14" s="35">
        <f>+'OCT-DEC 2023'!AJ14+'JUL-SEP 2023'!AJ14+'JAN-MAR 2024'!AJ14+'APR-JUN 2024'!AJ14</f>
        <v>0</v>
      </c>
      <c r="AK14" s="36"/>
      <c r="AL14" s="36">
        <f>+'OCT-DEC 2023'!AL14+'JUL-SEP 2023'!AL14+'JAN-MAR 2024'!AL14+'APR-JUN 2024'!AL14</f>
        <v>0</v>
      </c>
      <c r="AM14" s="36"/>
      <c r="AN14" s="36">
        <f t="shared" si="17"/>
        <v>0</v>
      </c>
      <c r="AO14" s="37"/>
      <c r="AP14" s="36">
        <f>+'OCT-DEC 2023'!AP14+'JUL-SEP 2023'!AP14+'JAN-MAR 2024'!AP14+'APR-JUN 2024'!AP14</f>
        <v>0</v>
      </c>
      <c r="AQ14" s="36"/>
      <c r="AR14" s="36">
        <f>+'OCT-DEC 2023'!AR14+'JUL-SEP 2023'!AR14+'JAN-MAR 2024'!AR14+'APR-JUN 2024'!AR14</f>
        <v>0</v>
      </c>
      <c r="AS14" s="39"/>
      <c r="AT14" s="36">
        <f t="shared" si="18"/>
        <v>0</v>
      </c>
      <c r="AU14" s="37"/>
      <c r="AV14" s="116">
        <f t="shared" si="19"/>
        <v>0</v>
      </c>
      <c r="AW14" s="117">
        <f t="shared" si="20"/>
        <v>0</v>
      </c>
      <c r="AX14" s="118">
        <f t="shared" si="21"/>
        <v>0</v>
      </c>
      <c r="AY14" s="32"/>
      <c r="AZ14" s="35">
        <f>+'OCT-DEC 2023'!AZ14+'JUL-SEP 2023'!AZ14+'JAN-MAR 2024'!AZ14+'APR-JUN 2024'!AZ14</f>
        <v>0</v>
      </c>
      <c r="BA14" s="36"/>
      <c r="BB14" s="36">
        <f>+'OCT-DEC 2023'!BB14+'JUL-SEP 2023'!BB14+'JAN-MAR 2024'!BB14+'APR-JUN 2024'!BB14</f>
        <v>0</v>
      </c>
      <c r="BC14" s="36"/>
      <c r="BD14" s="36">
        <f t="shared" si="22"/>
        <v>0</v>
      </c>
      <c r="BE14" s="37"/>
      <c r="BF14" s="38">
        <f>+'OCT-DEC 2023'!BF14+'JUL-SEP 2023'!BF14+'JAN-MAR 2024'!BF14+'APR-JUN 2024'!BF14</f>
        <v>0</v>
      </c>
      <c r="BG14" s="36"/>
      <c r="BH14" s="36">
        <f>+'OCT-DEC 2023'!BH14+'JUL-SEP 2023'!BH14+'JAN-MAR 2024'!BH14+'APR-JUN 2024'!BH14</f>
        <v>0</v>
      </c>
      <c r="BI14" s="36"/>
      <c r="BJ14" s="36">
        <f t="shared" si="23"/>
        <v>0</v>
      </c>
      <c r="BK14" s="37"/>
      <c r="BL14" s="116">
        <f t="shared" si="24"/>
        <v>0</v>
      </c>
      <c r="BM14" s="117">
        <f t="shared" si="25"/>
        <v>0</v>
      </c>
      <c r="BN14" s="118">
        <f t="shared" si="26"/>
        <v>0</v>
      </c>
      <c r="BO14" s="32"/>
      <c r="BP14" s="35">
        <f>+'OCT-DEC 2023'!BP14+'JUL-SEP 2023'!BP14+'JAN-MAR 2024'!BP14+'APR-JUN 2024'!BP14</f>
        <v>0</v>
      </c>
      <c r="BQ14" s="36"/>
      <c r="BR14" s="36">
        <f>+'OCT-DEC 2023'!BR14+'JUL-SEP 2023'!BR14+'JAN-MAR 2024'!BR14+'APR-JUN 2024'!BR14</f>
        <v>0</v>
      </c>
      <c r="BS14" s="36"/>
      <c r="BT14" s="36">
        <f t="shared" si="27"/>
        <v>0</v>
      </c>
      <c r="BU14" s="37"/>
      <c r="BV14" s="38">
        <f>+'OCT-DEC 2023'!BV14+'JUL-SEP 2023'!BV14+'JAN-MAR 2024'!BV14+'APR-JUN 2024'!BV14</f>
        <v>0</v>
      </c>
      <c r="BW14" s="36"/>
      <c r="BX14" s="36">
        <f>+'OCT-DEC 2023'!BX14+'JUL-SEP 2023'!BX14+'JAN-MAR 2024'!BX14+'APR-JUN 2024'!BX14</f>
        <v>0</v>
      </c>
      <c r="BY14" s="36"/>
      <c r="BZ14" s="36">
        <f t="shared" si="28"/>
        <v>0</v>
      </c>
      <c r="CA14" s="37"/>
      <c r="CB14" s="116">
        <f t="shared" si="29"/>
        <v>0</v>
      </c>
      <c r="CC14" s="117">
        <f t="shared" si="30"/>
        <v>0</v>
      </c>
      <c r="CD14" s="118">
        <f t="shared" si="31"/>
        <v>0</v>
      </c>
      <c r="CE14" s="32"/>
      <c r="CF14" s="38">
        <f t="shared" si="0"/>
        <v>0</v>
      </c>
      <c r="CG14" s="36"/>
      <c r="CH14" s="36">
        <f t="shared" si="1"/>
        <v>0</v>
      </c>
      <c r="CI14" s="39"/>
      <c r="CJ14" s="36">
        <f t="shared" si="2"/>
        <v>0</v>
      </c>
      <c r="CK14" s="40"/>
      <c r="CL14" s="38">
        <f t="shared" si="32"/>
        <v>0</v>
      </c>
      <c r="CM14" s="39"/>
      <c r="CN14" s="36">
        <f t="shared" si="33"/>
        <v>0</v>
      </c>
      <c r="CO14" s="39"/>
      <c r="CP14" s="36">
        <f t="shared" si="34"/>
        <v>0</v>
      </c>
      <c r="CQ14" s="40"/>
      <c r="CR14" s="152"/>
      <c r="CS14" s="161" t="s">
        <v>3</v>
      </c>
      <c r="CT14" s="38">
        <f t="shared" si="35"/>
        <v>0</v>
      </c>
      <c r="CU14" s="36">
        <f t="shared" si="36"/>
        <v>0</v>
      </c>
      <c r="CV14" s="37">
        <f t="shared" si="37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>
        <f>+'JUL-SEP 2023'!D15+'OCT-DEC 2023'!D15+'JAN-MAR 2024'!D15+'APR-JUN 2024'!D15</f>
        <v>0</v>
      </c>
      <c r="E15" s="36"/>
      <c r="F15" s="36">
        <f>+'JUL-SEP 2023'!F15+'OCT-DEC 2023'!F15+'JAN-MAR 2024'!F15+'APR-JUN 2024'!F15</f>
        <v>0</v>
      </c>
      <c r="G15" s="36"/>
      <c r="H15" s="36">
        <f t="shared" si="8"/>
        <v>0</v>
      </c>
      <c r="I15" s="203"/>
      <c r="J15" s="38">
        <f>+'JUL-SEP 2023'!J15+'OCT-DEC 2023'!J15+'JAN-MAR 2024'!J15+'APR-JUN 2024'!J15</f>
        <v>0</v>
      </c>
      <c r="K15" s="36"/>
      <c r="L15" s="36">
        <f>+'JUL-SEP 2023'!L15+'OCT-DEC 2023'!L15+'JAN-MAR 2024'!L15+'APR-JUN 2024'!L15</f>
        <v>0</v>
      </c>
      <c r="M15" s="36"/>
      <c r="N15" s="36">
        <f t="shared" si="67"/>
        <v>0</v>
      </c>
      <c r="O15" s="37"/>
      <c r="P15" s="116">
        <f t="shared" si="9"/>
        <v>0</v>
      </c>
      <c r="Q15" s="117">
        <f t="shared" si="10"/>
        <v>0</v>
      </c>
      <c r="R15" s="118">
        <f t="shared" si="11"/>
        <v>0</v>
      </c>
      <c r="S15" s="32"/>
      <c r="T15" s="38">
        <f>+'JUL-SEP 2023'!T15+'OCT-DEC 2023'!T15+'JAN-MAR 2024'!T15+'APR-JUN 2024'!T15</f>
        <v>0</v>
      </c>
      <c r="U15" s="36"/>
      <c r="V15" s="36">
        <f>+'JUL-SEP 2023'!V15+'OCT-DEC 2023'!V15+'JAN-MAR 2024'!V15+'APR-JUN 2024'!V15</f>
        <v>0</v>
      </c>
      <c r="W15" s="36"/>
      <c r="X15" s="36">
        <f t="shared" si="12"/>
        <v>0</v>
      </c>
      <c r="Y15" s="37"/>
      <c r="Z15" s="244">
        <f>+'OCT-DEC 2023'!Z15+'JUL-SEP 2023'!Z15+'JAN-MAR 2024'!Z15+'APR-JUN 2024'!Z15</f>
        <v>0</v>
      </c>
      <c r="AA15" s="36"/>
      <c r="AB15" s="36">
        <f>+'OCT-DEC 2023'!AB15+'JUL-SEP 2023'!AB15+'JAN-MAR 2024'!AB15+'APR-JUN 2024'!AB15</f>
        <v>0</v>
      </c>
      <c r="AC15" s="36"/>
      <c r="AD15" s="36">
        <f t="shared" si="13"/>
        <v>0</v>
      </c>
      <c r="AE15" s="37"/>
      <c r="AF15" s="116">
        <f t="shared" si="14"/>
        <v>0</v>
      </c>
      <c r="AG15" s="117">
        <f t="shared" si="15"/>
        <v>0</v>
      </c>
      <c r="AH15" s="118">
        <f t="shared" si="16"/>
        <v>0</v>
      </c>
      <c r="AI15" s="32"/>
      <c r="AJ15" s="35">
        <f>+'OCT-DEC 2023'!AJ15+'JUL-SEP 2023'!AJ15+'JAN-MAR 2024'!AJ15+'APR-JUN 2024'!AJ15</f>
        <v>16091550.51</v>
      </c>
      <c r="AK15" s="36"/>
      <c r="AL15" s="36">
        <f>+'OCT-DEC 2023'!AL15+'JUL-SEP 2023'!AL15+'JAN-MAR 2024'!AL15+'APR-JUN 2024'!AL15</f>
        <v>19783647.440000001</v>
      </c>
      <c r="AM15" s="36"/>
      <c r="AN15" s="36">
        <f t="shared" si="17"/>
        <v>35875197.950000003</v>
      </c>
      <c r="AO15" s="37"/>
      <c r="AP15" s="36">
        <f>+'OCT-DEC 2023'!AP15+'JUL-SEP 2023'!AP15+'JAN-MAR 2024'!AP15+'APR-JUN 2024'!AP15</f>
        <v>21656470.710000001</v>
      </c>
      <c r="AQ15" s="36"/>
      <c r="AR15" s="36">
        <f>+'OCT-DEC 2023'!AR15+'JUL-SEP 2023'!AR15+'JAN-MAR 2024'!AR15+'APR-JUN 2024'!AR15</f>
        <v>30723373.27</v>
      </c>
      <c r="AS15" s="39"/>
      <c r="AT15" s="36">
        <f t="shared" si="18"/>
        <v>52379843.980000004</v>
      </c>
      <c r="AU15" s="37"/>
      <c r="AV15" s="116">
        <f t="shared" si="19"/>
        <v>37748021.219999999</v>
      </c>
      <c r="AW15" s="117">
        <f t="shared" si="20"/>
        <v>50507020.710000001</v>
      </c>
      <c r="AX15" s="118">
        <f t="shared" si="21"/>
        <v>88255041.930000007</v>
      </c>
      <c r="AY15" s="32"/>
      <c r="AZ15" s="35">
        <f>+'OCT-DEC 2023'!AZ15+'JUL-SEP 2023'!AZ15+'JAN-MAR 2024'!AZ15+'APR-JUN 2024'!AZ15</f>
        <v>0</v>
      </c>
      <c r="BA15" s="36"/>
      <c r="BB15" s="36">
        <f>+'OCT-DEC 2023'!BB15+'JUL-SEP 2023'!BB15+'JAN-MAR 2024'!BB15+'APR-JUN 2024'!BB15</f>
        <v>0</v>
      </c>
      <c r="BC15" s="36"/>
      <c r="BD15" s="36">
        <f t="shared" si="22"/>
        <v>0</v>
      </c>
      <c r="BE15" s="37"/>
      <c r="BF15" s="38">
        <f>+'OCT-DEC 2023'!BF15+'JUL-SEP 2023'!BF15+'JAN-MAR 2024'!BF15+'APR-JUN 2024'!BF15</f>
        <v>1250.5823285213435</v>
      </c>
      <c r="BG15" s="36"/>
      <c r="BH15" s="36">
        <f>+'OCT-DEC 2023'!BH15+'JUL-SEP 2023'!BH15+'JAN-MAR 2024'!BH15+'APR-JUN 2024'!BH15</f>
        <v>1193.2776714786587</v>
      </c>
      <c r="BI15" s="36"/>
      <c r="BJ15" s="36">
        <f t="shared" si="23"/>
        <v>2443.8600000000024</v>
      </c>
      <c r="BK15" s="37"/>
      <c r="BL15" s="116">
        <f t="shared" si="24"/>
        <v>1250.5823285213435</v>
      </c>
      <c r="BM15" s="117">
        <f t="shared" si="25"/>
        <v>1193.2776714786587</v>
      </c>
      <c r="BN15" s="118">
        <f t="shared" si="26"/>
        <v>2443.8600000000024</v>
      </c>
      <c r="BO15" s="32"/>
      <c r="BP15" s="35">
        <f>+'OCT-DEC 2023'!BP15+'JUL-SEP 2023'!BP15+'JAN-MAR 2024'!BP15+'APR-JUN 2024'!BP15</f>
        <v>0</v>
      </c>
      <c r="BQ15" s="36"/>
      <c r="BR15" s="36">
        <f>+'OCT-DEC 2023'!BR15+'JUL-SEP 2023'!BR15+'JAN-MAR 2024'!BR15+'APR-JUN 2024'!BR15</f>
        <v>0</v>
      </c>
      <c r="BS15" s="36"/>
      <c r="BT15" s="36">
        <f t="shared" si="27"/>
        <v>0</v>
      </c>
      <c r="BU15" s="37"/>
      <c r="BV15" s="38">
        <f>+'OCT-DEC 2023'!BV15+'JUL-SEP 2023'!BV15+'JAN-MAR 2024'!BV15+'APR-JUN 2024'!BV15</f>
        <v>0</v>
      </c>
      <c r="BW15" s="36"/>
      <c r="BX15" s="36">
        <f>+'OCT-DEC 2023'!BX15+'JUL-SEP 2023'!BX15+'JAN-MAR 2024'!BX15+'APR-JUN 2024'!BX15</f>
        <v>0</v>
      </c>
      <c r="BY15" s="36"/>
      <c r="BZ15" s="36">
        <f t="shared" si="28"/>
        <v>0</v>
      </c>
      <c r="CA15" s="37"/>
      <c r="CB15" s="116">
        <f t="shared" si="29"/>
        <v>0</v>
      </c>
      <c r="CC15" s="117">
        <f t="shared" si="30"/>
        <v>0</v>
      </c>
      <c r="CD15" s="118">
        <f t="shared" si="31"/>
        <v>0</v>
      </c>
      <c r="CE15" s="32"/>
      <c r="CF15" s="38">
        <f t="shared" si="0"/>
        <v>16091550.51</v>
      </c>
      <c r="CG15" s="36"/>
      <c r="CH15" s="36">
        <f t="shared" si="1"/>
        <v>19783647.440000001</v>
      </c>
      <c r="CI15" s="39"/>
      <c r="CJ15" s="36">
        <f t="shared" si="2"/>
        <v>35875197.950000003</v>
      </c>
      <c r="CK15" s="40"/>
      <c r="CL15" s="38">
        <f t="shared" si="32"/>
        <v>21657721.292328522</v>
      </c>
      <c r="CM15" s="39"/>
      <c r="CN15" s="36">
        <f t="shared" si="33"/>
        <v>30724566.547671478</v>
      </c>
      <c r="CO15" s="39"/>
      <c r="CP15" s="36">
        <f t="shared" si="34"/>
        <v>52382287.840000004</v>
      </c>
      <c r="CQ15" s="40"/>
      <c r="CR15" s="152"/>
      <c r="CS15" s="161" t="s">
        <v>4</v>
      </c>
      <c r="CT15" s="38">
        <f t="shared" si="35"/>
        <v>35875197.950000003</v>
      </c>
      <c r="CU15" s="36">
        <f t="shared" si="36"/>
        <v>52382287.840000004</v>
      </c>
      <c r="CV15" s="37">
        <f t="shared" si="37"/>
        <v>88257485.790000007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>
        <f>+'JUL-SEP 2023'!D16+'OCT-DEC 2023'!D16+'JAN-MAR 2024'!D16+'APR-JUN 2024'!D16</f>
        <v>0</v>
      </c>
      <c r="E16" s="36"/>
      <c r="F16" s="36">
        <f>+'JUL-SEP 2023'!F16+'OCT-DEC 2023'!F16+'JAN-MAR 2024'!F16+'APR-JUN 2024'!F16</f>
        <v>0</v>
      </c>
      <c r="G16" s="36"/>
      <c r="H16" s="36">
        <f t="shared" si="8"/>
        <v>0</v>
      </c>
      <c r="I16" s="203"/>
      <c r="J16" s="38">
        <f>+'JUL-SEP 2023'!J16+'OCT-DEC 2023'!J16+'JAN-MAR 2024'!J16+'APR-JUN 2024'!J16</f>
        <v>0</v>
      </c>
      <c r="K16" s="36"/>
      <c r="L16" s="36">
        <f>+'JUL-SEP 2023'!L16+'OCT-DEC 2023'!L16+'JAN-MAR 2024'!L16+'APR-JUN 2024'!L16</f>
        <v>0</v>
      </c>
      <c r="M16" s="36"/>
      <c r="N16" s="36">
        <f t="shared" si="67"/>
        <v>0</v>
      </c>
      <c r="O16" s="37"/>
      <c r="P16" s="116">
        <f t="shared" si="9"/>
        <v>0</v>
      </c>
      <c r="Q16" s="117">
        <f t="shared" si="10"/>
        <v>0</v>
      </c>
      <c r="R16" s="118">
        <f t="shared" si="11"/>
        <v>0</v>
      </c>
      <c r="S16" s="32"/>
      <c r="T16" s="38">
        <f>+'JUL-SEP 2023'!T16+'OCT-DEC 2023'!T16+'JAN-MAR 2024'!T16+'APR-JUN 2024'!T16</f>
        <v>0</v>
      </c>
      <c r="U16" s="36"/>
      <c r="V16" s="36">
        <f>+'JUL-SEP 2023'!V16+'OCT-DEC 2023'!V16+'JAN-MAR 2024'!V16+'APR-JUN 2024'!V16</f>
        <v>0</v>
      </c>
      <c r="W16" s="36"/>
      <c r="X16" s="36">
        <f t="shared" si="12"/>
        <v>0</v>
      </c>
      <c r="Y16" s="37"/>
      <c r="Z16" s="244">
        <f>+'OCT-DEC 2023'!Z16+'JUL-SEP 2023'!Z16+'JAN-MAR 2024'!Z16+'APR-JUN 2024'!Z16</f>
        <v>0</v>
      </c>
      <c r="AA16" s="36"/>
      <c r="AB16" s="36">
        <f>+'OCT-DEC 2023'!AB16+'JUL-SEP 2023'!AB16+'JAN-MAR 2024'!AB16+'APR-JUN 2024'!AB16</f>
        <v>0</v>
      </c>
      <c r="AC16" s="36"/>
      <c r="AD16" s="36">
        <f t="shared" si="13"/>
        <v>0</v>
      </c>
      <c r="AE16" s="37"/>
      <c r="AF16" s="116">
        <f t="shared" si="14"/>
        <v>0</v>
      </c>
      <c r="AG16" s="117">
        <f t="shared" si="15"/>
        <v>0</v>
      </c>
      <c r="AH16" s="118">
        <f t="shared" si="16"/>
        <v>0</v>
      </c>
      <c r="AI16" s="32"/>
      <c r="AJ16" s="35">
        <f>+'OCT-DEC 2023'!AJ16+'JUL-SEP 2023'!AJ16+'JAN-MAR 2024'!AJ16+'APR-JUN 2024'!AJ16</f>
        <v>0</v>
      </c>
      <c r="AK16" s="36"/>
      <c r="AL16" s="36">
        <f>+'OCT-DEC 2023'!AL16+'JUL-SEP 2023'!AL16+'JAN-MAR 2024'!AL16+'APR-JUN 2024'!AL16</f>
        <v>7500</v>
      </c>
      <c r="AM16" s="36"/>
      <c r="AN16" s="36">
        <f t="shared" si="17"/>
        <v>7500</v>
      </c>
      <c r="AO16" s="37"/>
      <c r="AP16" s="36">
        <f>+'OCT-DEC 2023'!AP16+'JUL-SEP 2023'!AP16+'JAN-MAR 2024'!AP16+'APR-JUN 2024'!AP16</f>
        <v>0</v>
      </c>
      <c r="AQ16" s="36"/>
      <c r="AR16" s="36">
        <f>+'OCT-DEC 2023'!AR16+'JUL-SEP 2023'!AR16+'JAN-MAR 2024'!AR16+'APR-JUN 2024'!AR16</f>
        <v>0</v>
      </c>
      <c r="AS16" s="39"/>
      <c r="AT16" s="36">
        <f t="shared" si="18"/>
        <v>0</v>
      </c>
      <c r="AU16" s="37"/>
      <c r="AV16" s="116">
        <f t="shared" si="19"/>
        <v>0</v>
      </c>
      <c r="AW16" s="117">
        <f t="shared" si="20"/>
        <v>7500</v>
      </c>
      <c r="AX16" s="118">
        <f t="shared" si="21"/>
        <v>7500</v>
      </c>
      <c r="AY16" s="32"/>
      <c r="AZ16" s="35">
        <f>+'OCT-DEC 2023'!AZ16+'JUL-SEP 2023'!AZ16+'JAN-MAR 2024'!AZ16+'APR-JUN 2024'!AZ16</f>
        <v>0</v>
      </c>
      <c r="BA16" s="36"/>
      <c r="BB16" s="36">
        <f>+'OCT-DEC 2023'!BB16+'JUL-SEP 2023'!BB16+'JAN-MAR 2024'!BB16+'APR-JUN 2024'!BB16</f>
        <v>0</v>
      </c>
      <c r="BC16" s="36"/>
      <c r="BD16" s="36">
        <f t="shared" si="22"/>
        <v>0</v>
      </c>
      <c r="BE16" s="37"/>
      <c r="BF16" s="38">
        <f>+'OCT-DEC 2023'!BF16+'JUL-SEP 2023'!BF16+'JAN-MAR 2024'!BF16+'APR-JUN 2024'!BF16</f>
        <v>0</v>
      </c>
      <c r="BG16" s="36"/>
      <c r="BH16" s="36">
        <f>+'OCT-DEC 2023'!BH16+'JUL-SEP 2023'!BH16+'JAN-MAR 2024'!BH16+'APR-JUN 2024'!BH16</f>
        <v>0</v>
      </c>
      <c r="BI16" s="36"/>
      <c r="BJ16" s="244">
        <f t="shared" si="23"/>
        <v>0</v>
      </c>
      <c r="BK16" s="37"/>
      <c r="BL16" s="116">
        <f t="shared" si="24"/>
        <v>0</v>
      </c>
      <c r="BM16" s="117">
        <f t="shared" si="25"/>
        <v>0</v>
      </c>
      <c r="BN16" s="118">
        <f t="shared" si="26"/>
        <v>0</v>
      </c>
      <c r="BO16" s="32"/>
      <c r="BP16" s="35">
        <f>+'OCT-DEC 2023'!BP16+'JUL-SEP 2023'!BP16+'JAN-MAR 2024'!BP16+'APR-JUN 2024'!BP16</f>
        <v>0</v>
      </c>
      <c r="BQ16" s="36"/>
      <c r="BR16" s="36">
        <f>+'OCT-DEC 2023'!BR16+'JUL-SEP 2023'!BR16+'JAN-MAR 2024'!BR16+'APR-JUN 2024'!BR16</f>
        <v>0</v>
      </c>
      <c r="BS16" s="36"/>
      <c r="BT16" s="36">
        <f t="shared" si="27"/>
        <v>0</v>
      </c>
      <c r="BU16" s="37"/>
      <c r="BV16" s="38">
        <f>+'OCT-DEC 2023'!BV16+'JUL-SEP 2023'!BV16+'JAN-MAR 2024'!BV16+'APR-JUN 2024'!BV16</f>
        <v>0</v>
      </c>
      <c r="BW16" s="36"/>
      <c r="BX16" s="36">
        <f>+'OCT-DEC 2023'!BX16+'JUL-SEP 2023'!BX16+'JAN-MAR 2024'!BX16+'APR-JUN 2024'!BX16</f>
        <v>0</v>
      </c>
      <c r="BY16" s="36"/>
      <c r="BZ16" s="36">
        <f t="shared" si="28"/>
        <v>0</v>
      </c>
      <c r="CA16" s="37"/>
      <c r="CB16" s="116">
        <f t="shared" si="29"/>
        <v>0</v>
      </c>
      <c r="CC16" s="117">
        <f t="shared" si="30"/>
        <v>0</v>
      </c>
      <c r="CD16" s="118">
        <f t="shared" si="31"/>
        <v>0</v>
      </c>
      <c r="CE16" s="32"/>
      <c r="CF16" s="38">
        <f t="shared" si="0"/>
        <v>0</v>
      </c>
      <c r="CG16" s="36"/>
      <c r="CH16" s="36">
        <f t="shared" si="1"/>
        <v>7500</v>
      </c>
      <c r="CI16" s="39"/>
      <c r="CJ16" s="36">
        <f t="shared" si="2"/>
        <v>7500</v>
      </c>
      <c r="CK16" s="40"/>
      <c r="CL16" s="38">
        <f t="shared" si="32"/>
        <v>0</v>
      </c>
      <c r="CM16" s="39"/>
      <c r="CN16" s="36">
        <f t="shared" si="33"/>
        <v>0</v>
      </c>
      <c r="CO16" s="39"/>
      <c r="CP16" s="36">
        <f t="shared" si="34"/>
        <v>0</v>
      </c>
      <c r="CQ16" s="40"/>
      <c r="CR16" s="152"/>
      <c r="CS16" s="161" t="s">
        <v>5</v>
      </c>
      <c r="CT16" s="38">
        <f t="shared" si="35"/>
        <v>7500</v>
      </c>
      <c r="CU16" s="36">
        <f t="shared" si="36"/>
        <v>0</v>
      </c>
      <c r="CV16" s="37">
        <f t="shared" si="37"/>
        <v>7500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>
        <f>SUM(D10:D16)</f>
        <v>243890269</v>
      </c>
      <c r="E17" s="46">
        <f>+D17/$D$112</f>
        <v>2257.135563103292</v>
      </c>
      <c r="F17" s="43">
        <f>SUM(F10:F16)</f>
        <v>92252734</v>
      </c>
      <c r="G17" s="235">
        <f>+F17/$F$112</f>
        <v>2625.5153826450751</v>
      </c>
      <c r="H17" s="43">
        <f>SUM(H10:H16)</f>
        <v>336143003</v>
      </c>
      <c r="I17" s="201">
        <f>+H17/$H$112</f>
        <v>2347.5312731335989</v>
      </c>
      <c r="J17" s="45">
        <f>SUM(J10:J16)</f>
        <v>135831635</v>
      </c>
      <c r="K17" s="46">
        <f>+J17/$J$112</f>
        <v>376.88610035931799</v>
      </c>
      <c r="L17" s="43">
        <f>SUM(L10:L16)</f>
        <v>191409584</v>
      </c>
      <c r="M17" s="235">
        <f>+L17/$L$112</f>
        <v>605.7840427888724</v>
      </c>
      <c r="N17" s="43">
        <f>+J17+L17</f>
        <v>327241219</v>
      </c>
      <c r="O17" s="47">
        <f>+N17/$N$112</f>
        <v>483.81625429680281</v>
      </c>
      <c r="P17" s="122">
        <f>SUM(P10:P16)</f>
        <v>379721904</v>
      </c>
      <c r="Q17" s="123">
        <f t="shared" ref="Q17:R17" si="68">SUM(Q10:Q16)</f>
        <v>283662318</v>
      </c>
      <c r="R17" s="124">
        <f t="shared" si="68"/>
        <v>663384222</v>
      </c>
      <c r="S17" s="32"/>
      <c r="T17" s="45">
        <f>SUM(T10:T16)</f>
        <v>462736842.59000003</v>
      </c>
      <c r="U17" s="46">
        <f>+T17/$T$112</f>
        <v>2345.5484891754486</v>
      </c>
      <c r="V17" s="43">
        <f>SUM(V10:V16)</f>
        <v>141461551.06</v>
      </c>
      <c r="W17" s="46">
        <f>+V17/$V$112</f>
        <v>2273.2781233528317</v>
      </c>
      <c r="X17" s="43">
        <f>SUM(X10:X16)</f>
        <v>604198393.64999998</v>
      </c>
      <c r="Y17" s="47">
        <f>+X17/$X$112</f>
        <v>2328.2188178921124</v>
      </c>
      <c r="Z17" s="245">
        <f>SUM(Z10:Z16)</f>
        <v>302304950.95999956</v>
      </c>
      <c r="AA17" s="46">
        <f>+Z17/$Z$112</f>
        <v>297.56943103451624</v>
      </c>
      <c r="AB17" s="43">
        <f>SUM(AB10:AB16)</f>
        <v>234184550.10999998</v>
      </c>
      <c r="AC17" s="46">
        <f>+AB17/$AB$112</f>
        <v>498.93697279527532</v>
      </c>
      <c r="AD17" s="43">
        <f>SUM(AD10:AD16)</f>
        <v>536489501.06999958</v>
      </c>
      <c r="AE17" s="46">
        <f>+AD17/$AD$112</f>
        <v>361.2040422452045</v>
      </c>
      <c r="AF17" s="122">
        <f>SUM(AF10:AF16)</f>
        <v>765041793.54999971</v>
      </c>
      <c r="AG17" s="123">
        <f t="shared" ref="AG17:AH17" si="69">SUM(AG10:AG16)</f>
        <v>375646101.16999996</v>
      </c>
      <c r="AH17" s="124">
        <f t="shared" si="69"/>
        <v>1140687894.7199998</v>
      </c>
      <c r="AI17" s="32"/>
      <c r="AJ17" s="42">
        <f>SUM(AJ10:AJ16)</f>
        <v>140594668.04999998</v>
      </c>
      <c r="AK17" s="46">
        <f>+AJ17/$AJ$112</f>
        <v>2418.2505383649527</v>
      </c>
      <c r="AL17" s="43">
        <f>SUM(AL10:AL16)</f>
        <v>75335728.189999998</v>
      </c>
      <c r="AM17" s="46">
        <f>+AL17/$AL$112</f>
        <v>2612.7394114586946</v>
      </c>
      <c r="AN17" s="43">
        <f>SUM(AN10:AN16)</f>
        <v>215930396.23999995</v>
      </c>
      <c r="AO17" s="47">
        <f>+AN17/$AN$112</f>
        <v>2482.7290795994154</v>
      </c>
      <c r="AP17" s="45">
        <f>SUM(AP10:AP16)</f>
        <v>72686229.810000002</v>
      </c>
      <c r="AQ17" s="46">
        <f>+AP17/$AP$112</f>
        <v>437.45248384068179</v>
      </c>
      <c r="AR17" s="43">
        <f>SUM(AR10:AR16)</f>
        <v>97909365.939999998</v>
      </c>
      <c r="AS17" s="46">
        <f>+AR17/$AR$112</f>
        <v>636.0642236081336</v>
      </c>
      <c r="AT17" s="43">
        <f>SUM(AT10:AT16)</f>
        <v>170595595.75</v>
      </c>
      <c r="AU17" s="47">
        <f>+AT17/$AT$112</f>
        <v>532.96467143410564</v>
      </c>
      <c r="AV17" s="122">
        <f>SUM(AV10:AV16)</f>
        <v>213280897.85999998</v>
      </c>
      <c r="AW17" s="123">
        <f t="shared" ref="AW17" si="70">SUM(AW10:AW16)</f>
        <v>173245094.13</v>
      </c>
      <c r="AX17" s="124">
        <f t="shared" ref="AX17" si="71">SUM(AX10:AX16)</f>
        <v>386525991.98999995</v>
      </c>
      <c r="AY17" s="32"/>
      <c r="AZ17" s="42">
        <f>SUM(AZ10:AZ16)</f>
        <v>494229409.94103187</v>
      </c>
      <c r="BA17" s="46">
        <f>+AZ17/$AZ$112</f>
        <v>2203.0570386694712</v>
      </c>
      <c r="BB17" s="43">
        <f>SUM(BB10:BB16)</f>
        <v>141463864.95896828</v>
      </c>
      <c r="BC17" s="46">
        <f>+BB17/$BB$112</f>
        <v>2182.3434167253135</v>
      </c>
      <c r="BD17" s="43">
        <f>SUM(BD10:BD16)</f>
        <v>635693274.90000021</v>
      </c>
      <c r="BE17" s="47">
        <f>+BD17/$BD$112</f>
        <v>2198.4135942039015</v>
      </c>
      <c r="BF17" s="45">
        <f>SUM(BF10:BF16)</f>
        <v>353271534.25767618</v>
      </c>
      <c r="BG17" s="46">
        <f>+BF17/$BF$112</f>
        <v>292.40701424299647</v>
      </c>
      <c r="BH17" s="43">
        <f>SUM(BH10:BH16)</f>
        <v>337083791.64232397</v>
      </c>
      <c r="BI17" s="46">
        <f>+BH17/$BH$112</f>
        <v>528.21617262628035</v>
      </c>
      <c r="BJ17" s="245">
        <f>SUM(BJ10:BJ16)</f>
        <v>690355325.90000021</v>
      </c>
      <c r="BK17" s="47">
        <f>+BJ17/$BJ$112</f>
        <v>373.91185416277386</v>
      </c>
      <c r="BL17" s="122">
        <f>SUM(BL10:BL16)</f>
        <v>847500944.19870818</v>
      </c>
      <c r="BM17" s="123">
        <f t="shared" ref="BM17" si="72">SUM(BM10:BM16)</f>
        <v>478547656.60129231</v>
      </c>
      <c r="BN17" s="124">
        <f t="shared" ref="BN17" si="73">SUM(BN10:BN16)</f>
        <v>1326048600.8000004</v>
      </c>
      <c r="BO17" s="32"/>
      <c r="BP17" s="42">
        <f>SUM(BP10:BP16)</f>
        <v>193612985.48000005</v>
      </c>
      <c r="BQ17" s="46">
        <f>+BP17/$BP$112</f>
        <v>1940.4376263304541</v>
      </c>
      <c r="BR17" s="43">
        <f>SUM(BR10:BR16)</f>
        <v>41425058.36999999</v>
      </c>
      <c r="BS17" s="46">
        <f>+BR17/$BR$112</f>
        <v>1797.0266514836019</v>
      </c>
      <c r="BT17" s="43">
        <f>SUM(BT10:BT16)</f>
        <v>235038043.85000002</v>
      </c>
      <c r="BU17" s="47">
        <f>+BT17/$BT$112</f>
        <v>1913.5231120247499</v>
      </c>
      <c r="BV17" s="45">
        <f>SUM(BV10:BV16)</f>
        <v>86028872.609999999</v>
      </c>
      <c r="BW17" s="46">
        <f>+BV17/$BV$112</f>
        <v>270.49787167611521</v>
      </c>
      <c r="BX17" s="43">
        <f>SUM(BX10:BX16)</f>
        <v>117194164.77999993</v>
      </c>
      <c r="BY17" s="46">
        <f>+BX17/$BX$112</f>
        <v>520.0078305896966</v>
      </c>
      <c r="BZ17" s="43">
        <f>SUM(BZ10:BZ16)</f>
        <v>203223037.38999993</v>
      </c>
      <c r="CA17" s="47">
        <f>+BZ17/$BZ$112</f>
        <v>373.97804856010839</v>
      </c>
      <c r="CB17" s="122">
        <f>SUM(CB10:CB16)</f>
        <v>279641858.09000003</v>
      </c>
      <c r="CC17" s="123">
        <f t="shared" ref="CC17" si="74">SUM(CC10:CC16)</f>
        <v>158619223.14999992</v>
      </c>
      <c r="CD17" s="124">
        <f t="shared" ref="CD17" si="75">SUM(CD10:CD16)</f>
        <v>438261081.24000001</v>
      </c>
      <c r="CE17" s="32"/>
      <c r="CF17" s="45">
        <f>SUM(CF10:CF16)</f>
        <v>1535064175.0610321</v>
      </c>
      <c r="CG17" s="46">
        <f>+CF17/$CF$112</f>
        <v>2232.5251131283453</v>
      </c>
      <c r="CH17" s="43">
        <f>SUM(CH10:CH16)</f>
        <v>491938936.57896835</v>
      </c>
      <c r="CI17" s="46">
        <f>+CH17/$CH$112</f>
        <v>2297.9961815780989</v>
      </c>
      <c r="CJ17" s="43">
        <f t="shared" si="2"/>
        <v>2027003111.6400003</v>
      </c>
      <c r="CK17" s="47">
        <f>+CJ17/CJ112</f>
        <v>2248.0692493434367</v>
      </c>
      <c r="CL17" s="45">
        <f>SUM(CL10:CL16)</f>
        <v>950123222.63767576</v>
      </c>
      <c r="CM17" s="46">
        <f>+CL17/$CL$112</f>
        <v>309.62093060557117</v>
      </c>
      <c r="CN17" s="43">
        <f>SUM(CN10:CN16)</f>
        <v>977781456.47232389</v>
      </c>
      <c r="CO17" s="46">
        <f>+CN17/$CN$112</f>
        <v>542.3706431315004</v>
      </c>
      <c r="CP17" s="43">
        <f>SUM(CP10:CP16)</f>
        <v>1927904679.1099997</v>
      </c>
      <c r="CQ17" s="47">
        <f>+CP17/$CP$112</f>
        <v>395.75516798256285</v>
      </c>
      <c r="CR17" s="153"/>
      <c r="CS17" s="161" t="s">
        <v>92</v>
      </c>
      <c r="CT17" s="45">
        <f>SUM(CT10:CT16)</f>
        <v>2027003111.6400006</v>
      </c>
      <c r="CU17" s="43">
        <f>SUM(CU10:CU16)</f>
        <v>1927904679.1099997</v>
      </c>
      <c r="CV17" s="44">
        <f>SUM(CV10:CV16)</f>
        <v>3954907790.750001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4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244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203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244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9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9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>
        <f>+'JUL-SEP 2023'!D21+'OCT-DEC 2023'!D21+'JAN-MAR 2024'!D21+'APR-JUN 2024'!D21</f>
        <v>353171.38</v>
      </c>
      <c r="E21" s="39">
        <f t="shared" ref="E21:E64" si="76">+D21/$D$112</f>
        <v>3.2685013835802801</v>
      </c>
      <c r="F21" s="36">
        <f>+'JUL-SEP 2023'!F21+'OCT-DEC 2023'!F21+'JAN-MAR 2024'!F21+'APR-JUN 2024'!F21</f>
        <v>8893.7099999999991</v>
      </c>
      <c r="G21" s="39">
        <f t="shared" ref="G21:G64" si="77">+F21/$F$112</f>
        <v>0.25311523465292995</v>
      </c>
      <c r="H21" s="36">
        <f t="shared" ref="H21:H61" si="78">+D21+F21</f>
        <v>362065.09</v>
      </c>
      <c r="I21" s="202">
        <f t="shared" ref="I21:I64" si="79">+H21/$H$112</f>
        <v>2.5285640757036107</v>
      </c>
      <c r="J21" s="38">
        <f>+'JUL-SEP 2023'!J21+'OCT-DEC 2023'!J21+'JAN-MAR 2024'!J21+'APR-JUN 2024'!J21</f>
        <v>0</v>
      </c>
      <c r="K21" s="39">
        <f t="shared" ref="K21:K64" si="80">+J21/$J$112</f>
        <v>0</v>
      </c>
      <c r="L21" s="36">
        <f>+'JUL-SEP 2023'!L21+'OCT-DEC 2023'!L21+'JAN-MAR 2024'!L21+'APR-JUN 2024'!L21</f>
        <v>0</v>
      </c>
      <c r="M21" s="39">
        <f t="shared" ref="M21:M64" si="81">+L21/$L$112</f>
        <v>0</v>
      </c>
      <c r="N21" s="36">
        <f t="shared" ref="N21:N63" si="82">+J21+L21</f>
        <v>0</v>
      </c>
      <c r="O21" s="40">
        <f t="shared" ref="O21:O64" si="83">+N21/$N$112</f>
        <v>0</v>
      </c>
      <c r="P21" s="116">
        <f t="shared" ref="P21:P61" si="84">+D21+J21</f>
        <v>353171.38</v>
      </c>
      <c r="Q21" s="117">
        <f t="shared" ref="Q21:Q61" si="85">+F21+L21</f>
        <v>8893.7099999999991</v>
      </c>
      <c r="R21" s="118">
        <f t="shared" ref="R21:R61" si="86">+P21+Q21</f>
        <v>362065.09</v>
      </c>
      <c r="S21" s="32"/>
      <c r="T21" s="38">
        <f>+'JUL-SEP 2023'!T21+'OCT-DEC 2023'!T21+'JAN-MAR 2024'!T21+'APR-JUN 2024'!T21</f>
        <v>57036.109778814331</v>
      </c>
      <c r="U21" s="39">
        <f t="shared" ref="U21:U64" si="87">+T21/$T$112</f>
        <v>0.28910808219063139</v>
      </c>
      <c r="V21" s="36">
        <f>+'JUL-SEP 2023'!V21+'OCT-DEC 2023'!V21+'JAN-MAR 2024'!V21+'APR-JUN 2024'!V21</f>
        <v>2854.3433292633704</v>
      </c>
      <c r="W21" s="39">
        <f t="shared" ref="W21:W64" si="88">+V21/$V$112</f>
        <v>4.586911565956435E-2</v>
      </c>
      <c r="X21" s="36">
        <f t="shared" ref="X21:X61" si="89">+T21+V21</f>
        <v>59890.453108077701</v>
      </c>
      <c r="Y21" s="40">
        <f t="shared" ref="Y21:Y64" si="90">+X21/$X$112</f>
        <v>0.23078194414910236</v>
      </c>
      <c r="Z21" s="244">
        <f>+'OCT-DEC 2023'!Z21+'JUL-SEP 2023'!Z21+'JAN-MAR 2024'!Z21+'APR-JUN 2024'!Z21</f>
        <v>0</v>
      </c>
      <c r="AA21" s="39">
        <f t="shared" ref="AA21:AA64" si="91">+Z21/$Z$112</f>
        <v>0</v>
      </c>
      <c r="AB21" s="36">
        <f>+'OCT-DEC 2023'!AB21+'JUL-SEP 2023'!AB21+'JAN-MAR 2024'!AB21+'APR-JUN 2024'!AB21</f>
        <v>0</v>
      </c>
      <c r="AC21" s="39">
        <f t="shared" ref="AC21:AC64" si="92">+AB21/$AB$112</f>
        <v>0</v>
      </c>
      <c r="AD21" s="36">
        <f t="shared" ref="AD21:AD61" si="93">+Z21+AB21</f>
        <v>0</v>
      </c>
      <c r="AE21" s="40">
        <f t="shared" ref="AE21:AE64" si="94">+AD21/$AD$112</f>
        <v>0</v>
      </c>
      <c r="AF21" s="116">
        <f t="shared" ref="AF21:AF61" si="95">+T21+Z21</f>
        <v>57036.109778814331</v>
      </c>
      <c r="AG21" s="117">
        <f t="shared" ref="AG21:AG61" si="96">+V21+AB21</f>
        <v>2854.3433292633704</v>
      </c>
      <c r="AH21" s="118">
        <f t="shared" ref="AH21:AH61" si="97">+AF21+AG21</f>
        <v>59890.453108077701</v>
      </c>
      <c r="AI21" s="32"/>
      <c r="AJ21" s="35">
        <f>+'OCT-DEC 2023'!AJ21+'JUL-SEP 2023'!AJ21+'JAN-MAR 2024'!AJ21+'APR-JUN 2024'!AJ21</f>
        <v>40576.499780373284</v>
      </c>
      <c r="AK21" s="39">
        <f t="shared" ref="AK21:AK64" si="98">+AJ21/$AJ$112</f>
        <v>0.6979222171068179</v>
      </c>
      <c r="AL21" s="36">
        <f>+'OCT-DEC 2023'!AL21+'JUL-SEP 2023'!AL21+'JAN-MAR 2024'!AL21+'APR-JUN 2024'!AL21</f>
        <v>16985.820602069445</v>
      </c>
      <c r="AM21" s="39">
        <f t="shared" ref="AM21:AM64" si="99">+AL21/$AL$112</f>
        <v>0.58908998411838265</v>
      </c>
      <c r="AN21" s="36">
        <f t="shared" ref="AN21:AN61" si="100">+AJ21+AL21</f>
        <v>57562.320382442733</v>
      </c>
      <c r="AO21" s="40">
        <f t="shared" ref="AO21:AO64" si="101">+AN21/$AN$112</f>
        <v>0.66184126547828326</v>
      </c>
      <c r="AP21" s="36">
        <f>+'OCT-DEC 2023'!AP21+'JUL-SEP 2023'!AP21+'JAN-MAR 2024'!AP21+'APR-JUN 2024'!AP21</f>
        <v>17698.657635144747</v>
      </c>
      <c r="AQ21" s="39">
        <f t="shared" ref="AQ21:AQ64" si="102">+AP21/$AP$112</f>
        <v>0.10651703580414273</v>
      </c>
      <c r="AR21" s="36">
        <f>+'OCT-DEC 2023'!AR21+'JUL-SEP 2023'!AR21+'JAN-MAR 2024'!AR21+'APR-JUN 2024'!AR21</f>
        <v>28162.571473366723</v>
      </c>
      <c r="AS21" s="39">
        <f t="shared" ref="AS21:AS64" si="103">+AR21/$AR$112</f>
        <v>0.18295700301024312</v>
      </c>
      <c r="AT21" s="36">
        <f t="shared" ref="AT21:AT61" si="104">+AP21+AR21</f>
        <v>45861.22910851147</v>
      </c>
      <c r="AU21" s="40">
        <f t="shared" ref="AU21:AU64" si="105">+AT21/$AT$112</f>
        <v>0.14327693980565179</v>
      </c>
      <c r="AV21" s="116">
        <f t="shared" ref="AV21:AV61" si="106">+AJ21+AP21</f>
        <v>58275.157415518028</v>
      </c>
      <c r="AW21" s="117">
        <f t="shared" ref="AW21:AW61" si="107">+AL21+AR21</f>
        <v>45148.392075436168</v>
      </c>
      <c r="AX21" s="118">
        <f t="shared" ref="AX21:AX61" si="108">+AV21+AW21</f>
        <v>103423.5494909542</v>
      </c>
      <c r="AY21" s="32"/>
      <c r="AZ21" s="35">
        <f>+'OCT-DEC 2023'!AZ21+'JUL-SEP 2023'!AZ21+'JAN-MAR 2024'!AZ21+'APR-JUN 2024'!AZ21</f>
        <v>340502.54706096312</v>
      </c>
      <c r="BA21" s="39">
        <f>+AZ21/$AZ$112</f>
        <v>1.5178103890600929</v>
      </c>
      <c r="BB21" s="36">
        <f>+'OCT-DEC 2023'!BB21+'JUL-SEP 2023'!BB21+'JAN-MAR 2024'!BB21+'APR-JUN 2024'!BB21</f>
        <v>14500.171074482532</v>
      </c>
      <c r="BC21" s="39">
        <f>+BB21/$BB$112</f>
        <v>0.22369212727904927</v>
      </c>
      <c r="BD21" s="36">
        <f t="shared" ref="BD21:BD61" si="109">+AZ21+BB21</f>
        <v>355002.71813544567</v>
      </c>
      <c r="BE21" s="40">
        <f t="shared" ref="BE21:BE33" si="110">+BD21/$BD$112</f>
        <v>1.2277034103452955</v>
      </c>
      <c r="BF21" s="38">
        <f>+'OCT-DEC 2023'!BF21+'JUL-SEP 2023'!BF21+'JAN-MAR 2024'!BF21+'APR-JUN 2024'!BF21</f>
        <v>0</v>
      </c>
      <c r="BG21" s="39">
        <f t="shared" ref="BG21:BG33" si="111">+BF21/$BF$112</f>
        <v>0</v>
      </c>
      <c r="BH21" s="36">
        <f>+'OCT-DEC 2023'!BH21+'JUL-SEP 2023'!BH21+'JAN-MAR 2024'!BH21+'APR-JUN 2024'!BH21</f>
        <v>0</v>
      </c>
      <c r="BI21" s="39">
        <f t="shared" ref="BI21:BI33" si="112">+BH21/$BH$112</f>
        <v>0</v>
      </c>
      <c r="BJ21" s="36">
        <f t="shared" ref="BJ21:BJ61" si="113">+BF21+BH21</f>
        <v>0</v>
      </c>
      <c r="BK21" s="40">
        <f t="shared" ref="BK21:BK43" si="114">+BJ21/$BJ$112</f>
        <v>0</v>
      </c>
      <c r="BL21" s="116">
        <f t="shared" ref="BL21:BL61" si="115">+AZ21+BF21</f>
        <v>340502.54706096312</v>
      </c>
      <c r="BM21" s="117">
        <f t="shared" ref="BM21:BM61" si="116">+BB21+BH21</f>
        <v>14500.171074482532</v>
      </c>
      <c r="BN21" s="118">
        <f t="shared" ref="BN21:BN61" si="117">+BL21+BM21</f>
        <v>355002.71813544567</v>
      </c>
      <c r="BO21" s="32"/>
      <c r="BP21" s="35">
        <f>+'OCT-DEC 2023'!BP21+'JUL-SEP 2023'!BP21+'JAN-MAR 2024'!BP21+'APR-JUN 2024'!BP21</f>
        <v>185363.31421075884</v>
      </c>
      <c r="BQ21" s="39">
        <f t="shared" ref="BQ21:BQ33" si="118">+BP21/$BP$112</f>
        <v>1.8577573634544573</v>
      </c>
      <c r="BR21" s="36">
        <f>+'OCT-DEC 2023'!BR21+'JUL-SEP 2023'!BR21+'JAN-MAR 2024'!BR21+'APR-JUN 2024'!BR21</f>
        <v>0</v>
      </c>
      <c r="BS21" s="39">
        <f t="shared" ref="BS21:BS33" si="119">+BR21/$BR$112</f>
        <v>0</v>
      </c>
      <c r="BT21" s="36">
        <f t="shared" ref="BT21:BT61" si="120">+BP21+BR21</f>
        <v>185363.31421075884</v>
      </c>
      <c r="BU21" s="40">
        <f t="shared" ref="BU21:BU34" si="121">+BT21/$BT$112</f>
        <v>1.5091045690039797</v>
      </c>
      <c r="BV21" s="38">
        <f>+'OCT-DEC 2023'!BV21+'JUL-SEP 2023'!BV21+'JAN-MAR 2024'!BV21+'APR-JUN 2024'!BV21</f>
        <v>0</v>
      </c>
      <c r="BW21" s="39">
        <f t="shared" ref="BW21:BW64" si="122">+BV21/$BV$112</f>
        <v>0</v>
      </c>
      <c r="BX21" s="36">
        <f>+'OCT-DEC 2023'!BX21+'JUL-SEP 2023'!BX21+'JAN-MAR 2024'!BX21+'APR-JUN 2024'!BX21</f>
        <v>0</v>
      </c>
      <c r="BY21" s="39">
        <f t="shared" ref="BY21:BY64" si="123">+BX21/$BX$112</f>
        <v>0</v>
      </c>
      <c r="BZ21" s="36">
        <f t="shared" ref="BZ21:BZ61" si="124">+BV21+BX21</f>
        <v>0</v>
      </c>
      <c r="CA21" s="40">
        <f t="shared" ref="CA21:CA64" si="125">+BZ21/$BZ$112</f>
        <v>0</v>
      </c>
      <c r="CB21" s="116">
        <f t="shared" ref="CB21:CB61" si="126">+BP21+BV21</f>
        <v>185363.31421075884</v>
      </c>
      <c r="CC21" s="117">
        <f t="shared" ref="CC21:CC61" si="127">+BR21+BX21</f>
        <v>0</v>
      </c>
      <c r="CD21" s="118">
        <f t="shared" ref="CD21:CD61" si="128">+CB21+CC21</f>
        <v>185363.31421075884</v>
      </c>
      <c r="CE21" s="32"/>
      <c r="CF21" s="38">
        <f>+D21+T21+AJ21+AZ21+BP21</f>
        <v>976649.85083090956</v>
      </c>
      <c r="CG21" s="39">
        <f t="shared" ref="CG21:CG55" si="129">+CF21/$CF$112</f>
        <v>1.4203935927475921</v>
      </c>
      <c r="CH21" s="36">
        <f t="shared" ref="CH21:CH61" si="130">+F21+V21+AL21+BB21+BR21</f>
        <v>43234.045005815351</v>
      </c>
      <c r="CI21" s="39">
        <f t="shared" ref="CI21:CI55" si="131">+CH21/$CH$112</f>
        <v>0.20195935501354842</v>
      </c>
      <c r="CJ21" s="36">
        <f t="shared" ref="CJ21:CJ64" si="132">+CF21+CH21</f>
        <v>1019883.8958367249</v>
      </c>
      <c r="CK21" s="40">
        <f t="shared" ref="CK21:CK55" si="133">+CJ21/$CJ$112</f>
        <v>1.131113026400882</v>
      </c>
      <c r="CL21" s="38">
        <f t="shared" ref="CL21:CL61" si="134">+J21+Z21+AP21+BF21+BV21</f>
        <v>17698.657635144747</v>
      </c>
      <c r="CM21" s="39">
        <f t="shared" ref="CM21:CM55" si="135">+CL21/$CL$112</f>
        <v>5.7675412166539944E-3</v>
      </c>
      <c r="CN21" s="36">
        <f t="shared" ref="CN21:CN61" si="136">+L21+AB21+AR21+BH21+BX21</f>
        <v>28162.571473366723</v>
      </c>
      <c r="CO21" s="39">
        <f t="shared" ref="CO21:CO55" si="137">+CN21/$CN$112</f>
        <v>1.5621642138065136E-2</v>
      </c>
      <c r="CP21" s="36">
        <f t="shared" ref="CP21:CP61" si="138">+CL21+CN21</f>
        <v>45861.22910851147</v>
      </c>
      <c r="CQ21" s="40">
        <f t="shared" ref="CQ21:CQ55" si="139">+CP21/$CP$112</f>
        <v>9.4142716838596305E-3</v>
      </c>
      <c r="CR21" s="152"/>
      <c r="CS21" s="161" t="s">
        <v>19</v>
      </c>
      <c r="CT21" s="38">
        <f t="shared" ref="CT21:CT56" si="140">+CJ21</f>
        <v>1019883.8958367249</v>
      </c>
      <c r="CU21" s="36">
        <f t="shared" ref="CU21:CU61" si="141">+CP21</f>
        <v>45861.22910851147</v>
      </c>
      <c r="CV21" s="37">
        <f t="shared" ref="CV21:CV63" si="142">+CT21+CU21</f>
        <v>1065745.1249452364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>
        <f>+'JUL-SEP 2023'!D22+'OCT-DEC 2023'!D22+'JAN-MAR 2024'!D22+'APR-JUN 2024'!D22</f>
        <v>2097448.9699999997</v>
      </c>
      <c r="E22" s="39">
        <f t="shared" si="76"/>
        <v>19.411297881595139</v>
      </c>
      <c r="F22" s="36">
        <f>+'JUL-SEP 2023'!F22+'OCT-DEC 2023'!F22+'JAN-MAR 2024'!F22+'APR-JUN 2024'!F22</f>
        <v>3449194.55</v>
      </c>
      <c r="G22" s="39">
        <f t="shared" si="77"/>
        <v>98.16417309388963</v>
      </c>
      <c r="H22" s="36">
        <f t="shared" si="78"/>
        <v>5546643.5199999996</v>
      </c>
      <c r="I22" s="202">
        <f t="shared" si="79"/>
        <v>38.736249179411963</v>
      </c>
      <c r="J22" s="38">
        <f>+'JUL-SEP 2023'!J22+'OCT-DEC 2023'!J22+'JAN-MAR 2024'!J22+'APR-JUN 2024'!J22</f>
        <v>1893367.5899999999</v>
      </c>
      <c r="K22" s="39">
        <f t="shared" si="80"/>
        <v>5.2534442918383482</v>
      </c>
      <c r="L22" s="36">
        <f>+'JUL-SEP 2023'!L22+'OCT-DEC 2023'!L22+'JAN-MAR 2024'!L22+'APR-JUN 2024'!L22</f>
        <v>9414265.6199999992</v>
      </c>
      <c r="M22" s="39">
        <f t="shared" si="81"/>
        <v>29.794808431180172</v>
      </c>
      <c r="N22" s="36">
        <f t="shared" si="82"/>
        <v>11307633.209999999</v>
      </c>
      <c r="O22" s="40">
        <f t="shared" si="83"/>
        <v>16.717994026982073</v>
      </c>
      <c r="P22" s="116">
        <f t="shared" si="84"/>
        <v>3990816.5599999996</v>
      </c>
      <c r="Q22" s="117">
        <f t="shared" si="85"/>
        <v>12863460.169999998</v>
      </c>
      <c r="R22" s="118">
        <f t="shared" si="86"/>
        <v>16854276.729999997</v>
      </c>
      <c r="S22" s="32"/>
      <c r="T22" s="38">
        <f>+'JUL-SEP 2023'!T22+'OCT-DEC 2023'!T22+'JAN-MAR 2024'!T22+'APR-JUN 2024'!T22</f>
        <v>2915445.6066442956</v>
      </c>
      <c r="U22" s="39">
        <f t="shared" si="87"/>
        <v>14.777986986432159</v>
      </c>
      <c r="V22" s="36">
        <f>+'JUL-SEP 2023'!V22+'OCT-DEC 2023'!V22+'JAN-MAR 2024'!V22+'APR-JUN 2024'!V22</f>
        <v>8180055.5610958887</v>
      </c>
      <c r="W22" s="39">
        <f t="shared" si="88"/>
        <v>131.45297231304056</v>
      </c>
      <c r="X22" s="36">
        <f t="shared" si="89"/>
        <v>11095501.167740185</v>
      </c>
      <c r="Y22" s="40">
        <f t="shared" si="90"/>
        <v>42.755417565113561</v>
      </c>
      <c r="Z22" s="244">
        <f>+'OCT-DEC 2023'!Z22+'JUL-SEP 2023'!Z22+'JAN-MAR 2024'!Z22+'APR-JUN 2024'!Z22</f>
        <v>5280798.8846601518</v>
      </c>
      <c r="AA22" s="39">
        <f t="shared" si="91"/>
        <v>5.1980766921807868</v>
      </c>
      <c r="AB22" s="36">
        <f>+'OCT-DEC 2023'!AB22+'JUL-SEP 2023'!AB22+'JAN-MAR 2024'!AB22+'APR-JUN 2024'!AB22</f>
        <v>11361097.461263988</v>
      </c>
      <c r="AC22" s="39">
        <f t="shared" si="92"/>
        <v>24.205147488562229</v>
      </c>
      <c r="AD22" s="36">
        <f t="shared" si="93"/>
        <v>16641896.345924139</v>
      </c>
      <c r="AE22" s="40">
        <f t="shared" si="94"/>
        <v>11.204544019565414</v>
      </c>
      <c r="AF22" s="116">
        <f t="shared" si="95"/>
        <v>8196244.4913044479</v>
      </c>
      <c r="AG22" s="117">
        <f t="shared" si="96"/>
        <v>19541153.022359878</v>
      </c>
      <c r="AH22" s="118">
        <f t="shared" si="97"/>
        <v>27737397.513664328</v>
      </c>
      <c r="AI22" s="32"/>
      <c r="AJ22" s="35">
        <f>+'OCT-DEC 2023'!AJ22+'JUL-SEP 2023'!AJ22+'JAN-MAR 2024'!AJ22+'APR-JUN 2024'!AJ22</f>
        <v>731848.48672247515</v>
      </c>
      <c r="AK22" s="39">
        <f t="shared" si="98"/>
        <v>12.587909780396553</v>
      </c>
      <c r="AL22" s="36">
        <f>+'OCT-DEC 2023'!AL22+'JUL-SEP 2023'!AL22+'JAN-MAR 2024'!AL22+'APR-JUN 2024'!AL22</f>
        <v>2323285.7869920507</v>
      </c>
      <c r="AM22" s="39">
        <f t="shared" si="99"/>
        <v>80.574522681280797</v>
      </c>
      <c r="AN22" s="36">
        <f t="shared" si="100"/>
        <v>3055134.2737145256</v>
      </c>
      <c r="AO22" s="40">
        <f t="shared" si="101"/>
        <v>35.12738750778432</v>
      </c>
      <c r="AP22" s="36">
        <f>+'OCT-DEC 2023'!AP22+'JUL-SEP 2023'!AP22+'JAN-MAR 2024'!AP22+'APR-JUN 2024'!AP22</f>
        <v>740916.37022867985</v>
      </c>
      <c r="AQ22" s="39">
        <f t="shared" si="102"/>
        <v>4.4591074172094025</v>
      </c>
      <c r="AR22" s="36">
        <f>+'OCT-DEC 2023'!AR22+'JUL-SEP 2023'!AR22+'JAN-MAR 2024'!AR22+'APR-JUN 2024'!AR22</f>
        <v>3206556.6305777594</v>
      </c>
      <c r="AS22" s="39">
        <f t="shared" si="103"/>
        <v>20.831265059298119</v>
      </c>
      <c r="AT22" s="36">
        <f t="shared" si="104"/>
        <v>3947473.0008064392</v>
      </c>
      <c r="AU22" s="40">
        <f t="shared" si="105"/>
        <v>12.33246170055247</v>
      </c>
      <c r="AV22" s="116">
        <f t="shared" si="106"/>
        <v>1472764.856951155</v>
      </c>
      <c r="AW22" s="117">
        <f t="shared" si="107"/>
        <v>5529842.4175698105</v>
      </c>
      <c r="AX22" s="118">
        <f t="shared" si="108"/>
        <v>7002607.2745209653</v>
      </c>
      <c r="AY22" s="32"/>
      <c r="AZ22" s="35">
        <f>+'OCT-DEC 2023'!AZ22+'JUL-SEP 2023'!AZ22+'JAN-MAR 2024'!AZ22+'APR-JUN 2024'!AZ22</f>
        <v>4724661.9359031664</v>
      </c>
      <c r="BA22" s="39">
        <f t="shared" ref="BA22:BA61" si="143">+AZ22/$AZ$112</f>
        <v>21.060462052363693</v>
      </c>
      <c r="BB22" s="36">
        <f>+'OCT-DEC 2023'!BB22+'JUL-SEP 2023'!BB22+'JAN-MAR 2024'!BB22+'APR-JUN 2024'!BB22</f>
        <v>7069556.0481731901</v>
      </c>
      <c r="BC22" s="39">
        <f t="shared" ref="BC22:BC61" si="144">+BB22/$BB$112</f>
        <v>109.06106025999182</v>
      </c>
      <c r="BD22" s="36">
        <f t="shared" si="109"/>
        <v>11794217.984076357</v>
      </c>
      <c r="BE22" s="40">
        <f t="shared" si="110"/>
        <v>40.787861336548474</v>
      </c>
      <c r="BF22" s="38">
        <f>+'OCT-DEC 2023'!BF22+'JUL-SEP 2023'!BF22+'JAN-MAR 2024'!BF22+'APR-JUN 2024'!BF22</f>
        <v>5943877.0977996029</v>
      </c>
      <c r="BG22" s="39">
        <f t="shared" si="111"/>
        <v>4.919817156644128</v>
      </c>
      <c r="BH22" s="36">
        <f>+'OCT-DEC 2023'!BH22+'JUL-SEP 2023'!BH22+'JAN-MAR 2024'!BH22+'APR-JUN 2024'!BH22</f>
        <v>17641559.871687256</v>
      </c>
      <c r="BI22" s="39">
        <f t="shared" si="112"/>
        <v>27.644631589014043</v>
      </c>
      <c r="BJ22" s="36">
        <f t="shared" si="113"/>
        <v>23585436.969486859</v>
      </c>
      <c r="BK22" s="40">
        <f t="shared" si="114"/>
        <v>12.774399121210665</v>
      </c>
      <c r="BL22" s="116">
        <f t="shared" si="115"/>
        <v>10668539.033702768</v>
      </c>
      <c r="BM22" s="117">
        <f t="shared" si="116"/>
        <v>24711115.919860445</v>
      </c>
      <c r="BN22" s="118">
        <f t="shared" si="117"/>
        <v>35379654.953563213</v>
      </c>
      <c r="BO22" s="32"/>
      <c r="BP22" s="35">
        <f>+'OCT-DEC 2023'!BP22+'JUL-SEP 2023'!BP22+'JAN-MAR 2024'!BP22+'APR-JUN 2024'!BP22</f>
        <v>1258030.5136240609</v>
      </c>
      <c r="BQ22" s="39">
        <f t="shared" si="118"/>
        <v>12.608295552366863</v>
      </c>
      <c r="BR22" s="36">
        <f>+'OCT-DEC 2023'!BR22+'JUL-SEP 2023'!BR22+'JAN-MAR 2024'!BR22+'APR-JUN 2024'!BR22</f>
        <v>722574.68904956512</v>
      </c>
      <c r="BS22" s="39">
        <f t="shared" si="119"/>
        <v>31.345422915563297</v>
      </c>
      <c r="BT22" s="36">
        <f t="shared" si="120"/>
        <v>1980605.2026736261</v>
      </c>
      <c r="BU22" s="40">
        <f t="shared" si="121"/>
        <v>16.124767586694016</v>
      </c>
      <c r="BV22" s="38">
        <f>+'OCT-DEC 2023'!BV22+'JUL-SEP 2023'!BV22+'JAN-MAR 2024'!BV22+'APR-JUN 2024'!BV22</f>
        <v>1187307.9743663762</v>
      </c>
      <c r="BW22" s="39">
        <f t="shared" si="122"/>
        <v>3.733215028239858</v>
      </c>
      <c r="BX22" s="36">
        <f>+'OCT-DEC 2023'!BX22+'JUL-SEP 2023'!BX22+'JAN-MAR 2024'!BX22+'APR-JUN 2024'!BX22</f>
        <v>6717439.003401123</v>
      </c>
      <c r="BY22" s="39">
        <f t="shared" si="123"/>
        <v>29.806269704934653</v>
      </c>
      <c r="BZ22" s="36">
        <f t="shared" si="124"/>
        <v>7904746.9777674992</v>
      </c>
      <c r="CA22" s="40">
        <f t="shared" si="125"/>
        <v>14.546588256299581</v>
      </c>
      <c r="CB22" s="116">
        <f t="shared" si="126"/>
        <v>2445338.4879904371</v>
      </c>
      <c r="CC22" s="117">
        <f t="shared" si="127"/>
        <v>7440013.6924506882</v>
      </c>
      <c r="CD22" s="118">
        <f t="shared" si="128"/>
        <v>9885352.1804411262</v>
      </c>
      <c r="CE22" s="32"/>
      <c r="CF22" s="38">
        <f t="shared" ref="CF22:CF63" si="145">+D22+T22+AJ22+AZ22+BP22</f>
        <v>11727435.512893997</v>
      </c>
      <c r="CG22" s="39">
        <f t="shared" si="129"/>
        <v>17.055830447015737</v>
      </c>
      <c r="CH22" s="36">
        <f t="shared" si="130"/>
        <v>21744666.635310695</v>
      </c>
      <c r="CI22" s="39">
        <f t="shared" si="131"/>
        <v>101.57594201655834</v>
      </c>
      <c r="CJ22" s="36">
        <f t="shared" si="132"/>
        <v>33472102.148204692</v>
      </c>
      <c r="CK22" s="40">
        <f t="shared" si="133"/>
        <v>37.122589066664183</v>
      </c>
      <c r="CL22" s="38">
        <f t="shared" si="134"/>
        <v>15046267.917054811</v>
      </c>
      <c r="CM22" s="39">
        <f t="shared" si="135"/>
        <v>4.9031950420980364</v>
      </c>
      <c r="CN22" s="36">
        <f t="shared" si="136"/>
        <v>48340918.586930126</v>
      </c>
      <c r="CO22" s="39">
        <f t="shared" si="137"/>
        <v>26.814473653605145</v>
      </c>
      <c r="CP22" s="36">
        <f t="shared" si="138"/>
        <v>63387186.503984936</v>
      </c>
      <c r="CQ22" s="40">
        <f t="shared" si="139"/>
        <v>13.011953814234863</v>
      </c>
      <c r="CR22" s="152"/>
      <c r="CS22" s="161" t="s">
        <v>20</v>
      </c>
      <c r="CT22" s="38">
        <f t="shared" si="140"/>
        <v>33472102.148204692</v>
      </c>
      <c r="CU22" s="36">
        <f t="shared" si="141"/>
        <v>63387186.503984936</v>
      </c>
      <c r="CV22" s="37">
        <f t="shared" si="142"/>
        <v>96859288.652189627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>
        <f>+'JUL-SEP 2023'!D23+'OCT-DEC 2023'!D23+'JAN-MAR 2024'!D23+'APR-JUN 2024'!D23</f>
        <v>16123.720000000001</v>
      </c>
      <c r="E23" s="39">
        <f t="shared" si="76"/>
        <v>0.14922047513720119</v>
      </c>
      <c r="F23" s="36">
        <f>+'JUL-SEP 2023'!F23+'OCT-DEC 2023'!F23+'JAN-MAR 2024'!F23+'APR-JUN 2024'!F23</f>
        <v>2741.4</v>
      </c>
      <c r="G23" s="39">
        <f t="shared" si="77"/>
        <v>7.8020320459914055E-2</v>
      </c>
      <c r="H23" s="36">
        <f t="shared" si="78"/>
        <v>18865.120000000003</v>
      </c>
      <c r="I23" s="202">
        <f t="shared" si="79"/>
        <v>0.13174886514421399</v>
      </c>
      <c r="J23" s="38">
        <f>+'JUL-SEP 2023'!J23+'OCT-DEC 2023'!J23+'JAN-MAR 2024'!J23+'APR-JUN 2024'!J23</f>
        <v>51123.22</v>
      </c>
      <c r="K23" s="39">
        <f t="shared" si="80"/>
        <v>0.14184936391004566</v>
      </c>
      <c r="L23" s="36">
        <f>+'JUL-SEP 2023'!L23+'OCT-DEC 2023'!L23+'JAN-MAR 2024'!L23+'APR-JUN 2024'!L23</f>
        <v>3824.8300000000004</v>
      </c>
      <c r="M23" s="39">
        <f t="shared" si="81"/>
        <v>1.2105041617875116E-2</v>
      </c>
      <c r="N23" s="36">
        <f t="shared" si="82"/>
        <v>54948.05</v>
      </c>
      <c r="O23" s="40">
        <f t="shared" si="83"/>
        <v>8.1239031602291636E-2</v>
      </c>
      <c r="P23" s="116">
        <f t="shared" si="84"/>
        <v>67246.94</v>
      </c>
      <c r="Q23" s="117">
        <f t="shared" si="85"/>
        <v>6566.2300000000005</v>
      </c>
      <c r="R23" s="118">
        <f t="shared" si="86"/>
        <v>73813.17</v>
      </c>
      <c r="S23" s="32"/>
      <c r="T23" s="38">
        <f>+'JUL-SEP 2023'!T23+'OCT-DEC 2023'!T23+'JAN-MAR 2024'!T23+'APR-JUN 2024'!T23</f>
        <v>2007.7292229660363</v>
      </c>
      <c r="U23" s="39">
        <f t="shared" si="87"/>
        <v>1.0176899291708036E-2</v>
      </c>
      <c r="V23" s="36">
        <f>+'JUL-SEP 2023'!V23+'OCT-DEC 2023'!V23+'JAN-MAR 2024'!V23+'APR-JUN 2024'!V23</f>
        <v>254.45550063261626</v>
      </c>
      <c r="W23" s="39">
        <f t="shared" si="88"/>
        <v>4.0890837023946818E-3</v>
      </c>
      <c r="X23" s="36">
        <f t="shared" si="89"/>
        <v>2262.1847235986525</v>
      </c>
      <c r="Y23" s="40">
        <f t="shared" si="90"/>
        <v>8.7171053388821768E-3</v>
      </c>
      <c r="Z23" s="244">
        <f>+'OCT-DEC 2023'!Z23+'JUL-SEP 2023'!Z23+'JAN-MAR 2024'!Z23+'APR-JUN 2024'!Z23</f>
        <v>62191.850975379115</v>
      </c>
      <c r="AA23" s="39">
        <f t="shared" si="91"/>
        <v>6.1217633554985079E-2</v>
      </c>
      <c r="AB23" s="36">
        <f>+'OCT-DEC 2023'!AB23+'JUL-SEP 2023'!AB23+'JAN-MAR 2024'!AB23+'APR-JUN 2024'!AB23</f>
        <v>15903.617833704719</v>
      </c>
      <c r="AC23" s="39">
        <f t="shared" si="92"/>
        <v>3.3883118825364197E-2</v>
      </c>
      <c r="AD23" s="36">
        <f t="shared" si="93"/>
        <v>78095.468809083832</v>
      </c>
      <c r="AE23" s="40">
        <f t="shared" si="94"/>
        <v>5.2579591881323356E-2</v>
      </c>
      <c r="AF23" s="116">
        <f t="shared" si="95"/>
        <v>64199.580198345153</v>
      </c>
      <c r="AG23" s="117">
        <f t="shared" si="96"/>
        <v>16158.073334337334</v>
      </c>
      <c r="AH23" s="118">
        <f t="shared" si="97"/>
        <v>80357.653532682481</v>
      </c>
      <c r="AI23" s="32"/>
      <c r="AJ23" s="35">
        <f>+'OCT-DEC 2023'!AJ23+'JUL-SEP 2023'!AJ23+'JAN-MAR 2024'!AJ23+'APR-JUN 2024'!AJ23</f>
        <v>0</v>
      </c>
      <c r="AK23" s="39">
        <f t="shared" si="98"/>
        <v>0</v>
      </c>
      <c r="AL23" s="36">
        <f>+'OCT-DEC 2023'!AL23+'JUL-SEP 2023'!AL23+'JAN-MAR 2024'!AL23+'APR-JUN 2024'!AL23</f>
        <v>365.93967501438016</v>
      </c>
      <c r="AM23" s="39">
        <f t="shared" si="99"/>
        <v>1.2691255983019357E-2</v>
      </c>
      <c r="AN23" s="36">
        <f t="shared" si="100"/>
        <v>365.93967501438016</v>
      </c>
      <c r="AO23" s="40">
        <f t="shared" si="101"/>
        <v>4.2075089397212943E-3</v>
      </c>
      <c r="AP23" s="36">
        <f>+'OCT-DEC 2023'!AP23+'JUL-SEP 2023'!AP23+'JAN-MAR 2024'!AP23+'APR-JUN 2024'!AP23</f>
        <v>8882.4216448342577</v>
      </c>
      <c r="AQ23" s="39">
        <f t="shared" si="102"/>
        <v>5.3457682716656782E-2</v>
      </c>
      <c r="AR23" s="36">
        <f>+'OCT-DEC 2023'!AR23+'JUL-SEP 2023'!AR23+'JAN-MAR 2024'!AR23+'APR-JUN 2024'!AR23</f>
        <v>1036.3076626229404</v>
      </c>
      <c r="AS23" s="39">
        <f t="shared" si="103"/>
        <v>6.7323306868247931E-3</v>
      </c>
      <c r="AT23" s="36">
        <f t="shared" si="104"/>
        <v>9918.7293074571971</v>
      </c>
      <c r="AU23" s="40">
        <f t="shared" si="105"/>
        <v>3.0987507521235403E-2</v>
      </c>
      <c r="AV23" s="116">
        <f t="shared" si="106"/>
        <v>8882.4216448342577</v>
      </c>
      <c r="AW23" s="117">
        <f t="shared" si="107"/>
        <v>1402.2473376373205</v>
      </c>
      <c r="AX23" s="118">
        <f t="shared" si="108"/>
        <v>10284.668982471578</v>
      </c>
      <c r="AY23" s="32"/>
      <c r="AZ23" s="35">
        <f>+'OCT-DEC 2023'!AZ23+'JUL-SEP 2023'!AZ23+'JAN-MAR 2024'!AZ23+'APR-JUN 2024'!AZ23</f>
        <v>3932.3922491990329</v>
      </c>
      <c r="BA23" s="39">
        <f t="shared" si="143"/>
        <v>1.7528872724188647E-2</v>
      </c>
      <c r="BB23" s="36">
        <f>+'OCT-DEC 2023'!BB23+'JUL-SEP 2023'!BB23+'JAN-MAR 2024'!BB23+'APR-JUN 2024'!BB23</f>
        <v>647.26900300779005</v>
      </c>
      <c r="BC23" s="39">
        <f t="shared" si="144"/>
        <v>9.9853291013512393E-3</v>
      </c>
      <c r="BD23" s="36">
        <f t="shared" si="109"/>
        <v>4579.6612522068226</v>
      </c>
      <c r="BE23" s="40">
        <f t="shared" si="110"/>
        <v>1.5837810389427383E-2</v>
      </c>
      <c r="BF23" s="38">
        <f>+'OCT-DEC 2023'!BF23+'JUL-SEP 2023'!BF23+'JAN-MAR 2024'!BF23+'APR-JUN 2024'!BF23</f>
        <v>116885.97223898256</v>
      </c>
      <c r="BG23" s="39">
        <f t="shared" si="111"/>
        <v>9.674789739600427E-2</v>
      </c>
      <c r="BH23" s="36">
        <f>+'OCT-DEC 2023'!BH23+'JUL-SEP 2023'!BH23+'JAN-MAR 2024'!BH23+'APR-JUN 2024'!BH23</f>
        <v>6530.3731601991112</v>
      </c>
      <c r="BI23" s="39">
        <f t="shared" si="112"/>
        <v>1.0233208484144309E-2</v>
      </c>
      <c r="BJ23" s="36">
        <f t="shared" si="113"/>
        <v>123416.34539918168</v>
      </c>
      <c r="BK23" s="40">
        <f t="shared" si="114"/>
        <v>6.6845047486293802E-2</v>
      </c>
      <c r="BL23" s="116">
        <f t="shared" si="115"/>
        <v>120818.3644881816</v>
      </c>
      <c r="BM23" s="117">
        <f t="shared" si="116"/>
        <v>7177.6421632069014</v>
      </c>
      <c r="BN23" s="118">
        <f t="shared" si="117"/>
        <v>127996.0066513885</v>
      </c>
      <c r="BO23" s="32"/>
      <c r="BP23" s="35">
        <f>+'OCT-DEC 2023'!BP23+'JUL-SEP 2023'!BP23+'JAN-MAR 2024'!BP23+'APR-JUN 2024'!BP23</f>
        <v>1327.241318218063</v>
      </c>
      <c r="BQ23" s="39">
        <f t="shared" si="118"/>
        <v>1.33019434967434E-2</v>
      </c>
      <c r="BR23" s="36">
        <f>+'OCT-DEC 2023'!BR23+'JUL-SEP 2023'!BR23+'JAN-MAR 2024'!BR23+'APR-JUN 2024'!BR23</f>
        <v>271.69248869255171</v>
      </c>
      <c r="BS23" s="39">
        <f t="shared" si="119"/>
        <v>1.1786070132420255E-2</v>
      </c>
      <c r="BT23" s="36">
        <f t="shared" si="120"/>
        <v>1598.9338069106147</v>
      </c>
      <c r="BU23" s="40">
        <f t="shared" si="121"/>
        <v>1.3017453447127044E-2</v>
      </c>
      <c r="BV23" s="38">
        <f>+'OCT-DEC 2023'!BV23+'JUL-SEP 2023'!BV23+'JAN-MAR 2024'!BV23+'APR-JUN 2024'!BV23</f>
        <v>29466.03677760491</v>
      </c>
      <c r="BW23" s="39">
        <f t="shared" si="122"/>
        <v>9.2649130382138387E-2</v>
      </c>
      <c r="BX23" s="36">
        <f>+'OCT-DEC 2023'!BX23+'JUL-SEP 2023'!BX23+'JAN-MAR 2024'!BX23+'APR-JUN 2024'!BX23</f>
        <v>587.67139886411292</v>
      </c>
      <c r="BY23" s="39">
        <f t="shared" si="123"/>
        <v>2.6075848554116027E-3</v>
      </c>
      <c r="BZ23" s="36">
        <f t="shared" si="124"/>
        <v>30053.708176469023</v>
      </c>
      <c r="CA23" s="40">
        <f t="shared" si="125"/>
        <v>5.5305871224931906E-2</v>
      </c>
      <c r="CB23" s="116">
        <f t="shared" si="126"/>
        <v>30793.278095822974</v>
      </c>
      <c r="CC23" s="117">
        <f t="shared" si="127"/>
        <v>859.36388755666462</v>
      </c>
      <c r="CD23" s="118">
        <f t="shared" si="128"/>
        <v>31652.641983379639</v>
      </c>
      <c r="CE23" s="32"/>
      <c r="CF23" s="38">
        <f t="shared" si="145"/>
        <v>23391.082790383138</v>
      </c>
      <c r="CG23" s="39">
        <f t="shared" si="129"/>
        <v>3.4018890285624936E-2</v>
      </c>
      <c r="CH23" s="36">
        <f t="shared" si="130"/>
        <v>4280.7566673473384</v>
      </c>
      <c r="CI23" s="39">
        <f t="shared" si="131"/>
        <v>1.9996714519567336E-2</v>
      </c>
      <c r="CJ23" s="36">
        <f t="shared" si="132"/>
        <v>27671.839457730475</v>
      </c>
      <c r="CK23" s="40">
        <f t="shared" si="133"/>
        <v>3.068974635532801E-2</v>
      </c>
      <c r="CL23" s="38">
        <f t="shared" si="134"/>
        <v>268549.50163680082</v>
      </c>
      <c r="CM23" s="39">
        <f t="shared" si="135"/>
        <v>8.7513434709675417E-2</v>
      </c>
      <c r="CN23" s="36">
        <f t="shared" si="136"/>
        <v>27882.800055390886</v>
      </c>
      <c r="CO23" s="39">
        <f t="shared" si="137"/>
        <v>1.5466454286124458E-2</v>
      </c>
      <c r="CP23" s="36">
        <f t="shared" si="138"/>
        <v>296432.30169219169</v>
      </c>
      <c r="CQ23" s="40">
        <f t="shared" si="139"/>
        <v>6.0850838022660093E-2</v>
      </c>
      <c r="CR23" s="152"/>
      <c r="CS23" s="161" t="s">
        <v>21</v>
      </c>
      <c r="CT23" s="38">
        <f t="shared" si="140"/>
        <v>27671.839457730475</v>
      </c>
      <c r="CU23" s="36">
        <f t="shared" si="141"/>
        <v>296432.30169219169</v>
      </c>
      <c r="CV23" s="37">
        <f t="shared" si="142"/>
        <v>324104.14114992216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>
        <f>+'JUL-SEP 2023'!D24+'OCT-DEC 2023'!D24+'JAN-MAR 2024'!D24+'APR-JUN 2024'!D24</f>
        <v>10438260.23</v>
      </c>
      <c r="E24" s="39">
        <f t="shared" si="76"/>
        <v>96.603150583509944</v>
      </c>
      <c r="F24" s="36">
        <f>+'JUL-SEP 2023'!F24+'OCT-DEC 2023'!F24+'JAN-MAR 2024'!F24+'APR-JUN 2024'!F24</f>
        <v>3473876.7300000004</v>
      </c>
      <c r="G24" s="39">
        <f t="shared" si="77"/>
        <v>98.86662862509607</v>
      </c>
      <c r="H24" s="36">
        <f t="shared" si="78"/>
        <v>13912136.960000001</v>
      </c>
      <c r="I24" s="202">
        <f t="shared" si="79"/>
        <v>97.158579230393187</v>
      </c>
      <c r="J24" s="38">
        <f>+'JUL-SEP 2023'!J24+'OCT-DEC 2023'!J24+'JAN-MAR 2024'!J24+'APR-JUN 2024'!J24</f>
        <v>6174686.4299999997</v>
      </c>
      <c r="K24" s="39">
        <f t="shared" si="80"/>
        <v>17.132632538394304</v>
      </c>
      <c r="L24" s="36">
        <f>+'JUL-SEP 2023'!L24+'OCT-DEC 2023'!L24+'JAN-MAR 2024'!L24+'APR-JUN 2024'!L24</f>
        <v>5736090.0700000003</v>
      </c>
      <c r="M24" s="39">
        <f t="shared" si="81"/>
        <v>18.153907238028928</v>
      </c>
      <c r="N24" s="36">
        <f t="shared" si="82"/>
        <v>11910776.5</v>
      </c>
      <c r="O24" s="40">
        <f t="shared" si="83"/>
        <v>17.60972315653299</v>
      </c>
      <c r="P24" s="116">
        <f t="shared" si="84"/>
        <v>16612946.66</v>
      </c>
      <c r="Q24" s="117">
        <f t="shared" si="85"/>
        <v>9209966.8000000007</v>
      </c>
      <c r="R24" s="118">
        <f t="shared" si="86"/>
        <v>25822913.460000001</v>
      </c>
      <c r="S24" s="32"/>
      <c r="T24" s="38">
        <f>+'JUL-SEP 2023'!T24+'OCT-DEC 2023'!T24+'JAN-MAR 2024'!T24+'APR-JUN 2024'!T24</f>
        <v>13526727.830637002</v>
      </c>
      <c r="U24" s="39">
        <f t="shared" si="87"/>
        <v>68.565095982101866</v>
      </c>
      <c r="V24" s="36">
        <f>+'JUL-SEP 2023'!V24+'OCT-DEC 2023'!V24+'JAN-MAR 2024'!V24+'APR-JUN 2024'!V24</f>
        <v>3963255.0422494481</v>
      </c>
      <c r="W24" s="39">
        <f t="shared" si="88"/>
        <v>63.689256319493609</v>
      </c>
      <c r="X24" s="36">
        <f t="shared" si="89"/>
        <v>17489982.872886449</v>
      </c>
      <c r="Y24" s="40">
        <f t="shared" si="90"/>
        <v>67.395921070345565</v>
      </c>
      <c r="Z24" s="244">
        <f>+'OCT-DEC 2023'!Z24+'JUL-SEP 2023'!Z24+'JAN-MAR 2024'!Z24+'APR-JUN 2024'!Z24</f>
        <v>13475173.134753533</v>
      </c>
      <c r="AA24" s="39">
        <f t="shared" si="91"/>
        <v>13.264088431455352</v>
      </c>
      <c r="AB24" s="36">
        <f>+'OCT-DEC 2023'!AB24+'JUL-SEP 2023'!AB24+'JAN-MAR 2024'!AB24+'APR-JUN 2024'!AB24</f>
        <v>4341673.4950787779</v>
      </c>
      <c r="AC24" s="39">
        <f t="shared" si="92"/>
        <v>9.2500612422236284</v>
      </c>
      <c r="AD24" s="36">
        <f t="shared" si="93"/>
        <v>17816846.629832312</v>
      </c>
      <c r="AE24" s="40">
        <f t="shared" si="94"/>
        <v>11.99560664267052</v>
      </c>
      <c r="AF24" s="116">
        <f t="shared" si="95"/>
        <v>27001900.965390533</v>
      </c>
      <c r="AG24" s="117">
        <f t="shared" si="96"/>
        <v>8304928.5373282265</v>
      </c>
      <c r="AH24" s="118">
        <f t="shared" si="97"/>
        <v>35306829.502718762</v>
      </c>
      <c r="AI24" s="32"/>
      <c r="AJ24" s="35">
        <f>+'OCT-DEC 2023'!AJ24+'JUL-SEP 2023'!AJ24+'JAN-MAR 2024'!AJ24+'APR-JUN 2024'!AJ24</f>
        <v>7198150.104551482</v>
      </c>
      <c r="AK24" s="39">
        <f t="shared" si="98"/>
        <v>123.80932084403726</v>
      </c>
      <c r="AL24" s="36">
        <f>+'OCT-DEC 2023'!AL24+'JUL-SEP 2023'!AL24+'JAN-MAR 2024'!AL24+'APR-JUN 2024'!AL24</f>
        <v>4968615.000539748</v>
      </c>
      <c r="AM24" s="39">
        <f t="shared" si="99"/>
        <v>172.31792330372991</v>
      </c>
      <c r="AN24" s="36">
        <f t="shared" si="100"/>
        <v>12166765.105091229</v>
      </c>
      <c r="AO24" s="40">
        <f t="shared" si="101"/>
        <v>139.89128930922504</v>
      </c>
      <c r="AP24" s="36">
        <f>+'OCT-DEC 2023'!AP24+'JUL-SEP 2023'!AP24+'JAN-MAR 2024'!AP24+'APR-JUN 2024'!AP24</f>
        <v>3475096.7114358451</v>
      </c>
      <c r="AQ24" s="39">
        <f t="shared" si="102"/>
        <v>20.914411051143158</v>
      </c>
      <c r="AR24" s="36">
        <f>+'OCT-DEC 2023'!AR24+'JUL-SEP 2023'!AR24+'JAN-MAR 2024'!AR24+'APR-JUN 2024'!AR24</f>
        <v>5875570.942832496</v>
      </c>
      <c r="AS24" s="39">
        <f t="shared" si="103"/>
        <v>38.170408255911752</v>
      </c>
      <c r="AT24" s="36">
        <f t="shared" si="104"/>
        <v>9350667.6542683411</v>
      </c>
      <c r="AU24" s="40">
        <f t="shared" si="105"/>
        <v>29.212802898791399</v>
      </c>
      <c r="AV24" s="116">
        <f t="shared" si="106"/>
        <v>10673246.815987326</v>
      </c>
      <c r="AW24" s="117">
        <f t="shared" si="107"/>
        <v>10844185.943372244</v>
      </c>
      <c r="AX24" s="118">
        <f t="shared" si="108"/>
        <v>21517432.759359568</v>
      </c>
      <c r="AY24" s="32"/>
      <c r="AZ24" s="35">
        <f>+'OCT-DEC 2023'!AZ24+'JUL-SEP 2023'!AZ24+'JAN-MAR 2024'!AZ24+'APR-JUN 2024'!AZ24</f>
        <v>23638346.080162115</v>
      </c>
      <c r="BA24" s="39">
        <f t="shared" si="143"/>
        <v>105.36933591349711</v>
      </c>
      <c r="BB24" s="36">
        <f>+'OCT-DEC 2023'!BB24+'JUL-SEP 2023'!BB24+'JAN-MAR 2024'!BB24+'APR-JUN 2024'!BB24</f>
        <v>10554805.068742622</v>
      </c>
      <c r="BC24" s="39">
        <f t="shared" si="144"/>
        <v>162.82751332483758</v>
      </c>
      <c r="BD24" s="36">
        <f t="shared" si="109"/>
        <v>34193151.148904741</v>
      </c>
      <c r="BE24" s="40">
        <f t="shared" si="110"/>
        <v>118.24993480738948</v>
      </c>
      <c r="BF24" s="38">
        <f>+'OCT-DEC 2023'!BF24+'JUL-SEP 2023'!BF24+'JAN-MAR 2024'!BF24+'APR-JUN 2024'!BF24</f>
        <v>31515877.052458122</v>
      </c>
      <c r="BG24" s="39">
        <f t="shared" si="111"/>
        <v>26.086063032287484</v>
      </c>
      <c r="BH24" s="36">
        <f>+'OCT-DEC 2023'!BH24+'JUL-SEP 2023'!BH24+'JAN-MAR 2024'!BH24+'APR-JUN 2024'!BH24</f>
        <v>16607272.494359193</v>
      </c>
      <c r="BI24" s="39">
        <f t="shared" si="112"/>
        <v>26.023885254145455</v>
      </c>
      <c r="BJ24" s="36">
        <f t="shared" si="113"/>
        <v>48123149.546817318</v>
      </c>
      <c r="BK24" s="40">
        <f t="shared" si="114"/>
        <v>26.064571967696192</v>
      </c>
      <c r="BL24" s="116">
        <f t="shared" si="115"/>
        <v>55154223.132620238</v>
      </c>
      <c r="BM24" s="117">
        <f t="shared" si="116"/>
        <v>27162077.563101813</v>
      </c>
      <c r="BN24" s="118">
        <f t="shared" si="117"/>
        <v>82316300.695722044</v>
      </c>
      <c r="BO24" s="32"/>
      <c r="BP24" s="35">
        <f>+'OCT-DEC 2023'!BP24+'JUL-SEP 2023'!BP24+'JAN-MAR 2024'!BP24+'APR-JUN 2024'!BP24</f>
        <v>9212848.4035621248</v>
      </c>
      <c r="BQ24" s="39">
        <f t="shared" si="118"/>
        <v>92.333464326425911</v>
      </c>
      <c r="BR24" s="36">
        <f>+'OCT-DEC 2023'!BR24+'JUL-SEP 2023'!BR24+'JAN-MAR 2024'!BR24+'APR-JUN 2024'!BR24</f>
        <v>990478.54313785338</v>
      </c>
      <c r="BS24" s="39">
        <f t="shared" si="119"/>
        <v>42.967141381999539</v>
      </c>
      <c r="BT24" s="36">
        <f t="shared" si="120"/>
        <v>10203326.946699979</v>
      </c>
      <c r="BU24" s="40">
        <f t="shared" si="121"/>
        <v>83.068687997231777</v>
      </c>
      <c r="BV24" s="38">
        <f>+'OCT-DEC 2023'!BV24+'JUL-SEP 2023'!BV24+'JAN-MAR 2024'!BV24+'APR-JUN 2024'!BV24</f>
        <v>4084633.7462057453</v>
      </c>
      <c r="BW24" s="39">
        <f t="shared" si="122"/>
        <v>12.843185100587492</v>
      </c>
      <c r="BX24" s="36">
        <f>+'OCT-DEC 2023'!BX24+'JUL-SEP 2023'!BX24+'JAN-MAR 2024'!BX24+'APR-JUN 2024'!BX24</f>
        <v>6363642.575012424</v>
      </c>
      <c r="BY24" s="39">
        <f t="shared" si="123"/>
        <v>28.236422660568948</v>
      </c>
      <c r="BZ24" s="36">
        <f t="shared" si="124"/>
        <v>10448276.32121817</v>
      </c>
      <c r="CA24" s="40">
        <f t="shared" si="125"/>
        <v>19.227278755446026</v>
      </c>
      <c r="CB24" s="116">
        <f t="shared" si="126"/>
        <v>13297482.14976787</v>
      </c>
      <c r="CC24" s="117">
        <f t="shared" si="127"/>
        <v>7354121.1181502771</v>
      </c>
      <c r="CD24" s="118">
        <f t="shared" si="128"/>
        <v>20651603.267918147</v>
      </c>
      <c r="CE24" s="32"/>
      <c r="CF24" s="38">
        <f t="shared" si="145"/>
        <v>64014332.648912728</v>
      </c>
      <c r="CG24" s="39">
        <f t="shared" si="129"/>
        <v>93.099433600661911</v>
      </c>
      <c r="CH24" s="36">
        <f t="shared" si="130"/>
        <v>23951030.384669673</v>
      </c>
      <c r="CI24" s="39">
        <f t="shared" si="131"/>
        <v>111.88253719371276</v>
      </c>
      <c r="CJ24" s="36">
        <f t="shared" si="132"/>
        <v>87965363.033582404</v>
      </c>
      <c r="CK24" s="40">
        <f t="shared" si="133"/>
        <v>97.558916662506661</v>
      </c>
      <c r="CL24" s="38">
        <f t="shared" si="134"/>
        <v>58725467.074853249</v>
      </c>
      <c r="CM24" s="39">
        <f t="shared" si="135"/>
        <v>19.137132250578347</v>
      </c>
      <c r="CN24" s="36">
        <f t="shared" si="136"/>
        <v>38924249.577282891</v>
      </c>
      <c r="CO24" s="39">
        <f t="shared" si="137"/>
        <v>21.591092914369984</v>
      </c>
      <c r="CP24" s="36">
        <f t="shared" si="138"/>
        <v>97649716.652136147</v>
      </c>
      <c r="CQ24" s="40">
        <f t="shared" si="139"/>
        <v>20.04527528557901</v>
      </c>
      <c r="CR24" s="152"/>
      <c r="CS24" s="161" t="s">
        <v>22</v>
      </c>
      <c r="CT24" s="38">
        <f t="shared" si="140"/>
        <v>87965363.033582404</v>
      </c>
      <c r="CU24" s="36">
        <f t="shared" si="141"/>
        <v>97649716.652136147</v>
      </c>
      <c r="CV24" s="37">
        <f t="shared" si="142"/>
        <v>185615079.68571854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>
        <f>+'JUL-SEP 2023'!D25+'OCT-DEC 2023'!D25+'JAN-MAR 2024'!D25+'APR-JUN 2024'!D25</f>
        <v>27365517.07</v>
      </c>
      <c r="E25" s="39">
        <f t="shared" si="76"/>
        <v>253.26013224991439</v>
      </c>
      <c r="F25" s="36">
        <f>+'JUL-SEP 2023'!F25+'OCT-DEC 2023'!F25+'JAN-MAR 2024'!F25+'APR-JUN 2024'!F25</f>
        <v>0</v>
      </c>
      <c r="G25" s="39">
        <f t="shared" si="77"/>
        <v>0</v>
      </c>
      <c r="H25" s="36">
        <f t="shared" si="78"/>
        <v>27365517.07</v>
      </c>
      <c r="I25" s="202">
        <f t="shared" si="79"/>
        <v>191.1133254417208</v>
      </c>
      <c r="J25" s="38">
        <f>+'JUL-SEP 2023'!J25+'OCT-DEC 2023'!J25+'JAN-MAR 2024'!J25+'APR-JUN 2024'!J25</f>
        <v>0</v>
      </c>
      <c r="K25" s="39">
        <f t="shared" si="80"/>
        <v>0</v>
      </c>
      <c r="L25" s="36">
        <f>+'JUL-SEP 2023'!L25+'OCT-DEC 2023'!L25+'JAN-MAR 2024'!L25+'APR-JUN 2024'!L25</f>
        <v>0</v>
      </c>
      <c r="M25" s="39">
        <f t="shared" si="81"/>
        <v>0</v>
      </c>
      <c r="N25" s="36">
        <f t="shared" si="82"/>
        <v>0</v>
      </c>
      <c r="O25" s="40">
        <f t="shared" si="83"/>
        <v>0</v>
      </c>
      <c r="P25" s="116">
        <f t="shared" si="84"/>
        <v>27365517.07</v>
      </c>
      <c r="Q25" s="117">
        <f t="shared" si="85"/>
        <v>0</v>
      </c>
      <c r="R25" s="118">
        <f t="shared" si="86"/>
        <v>27365517.07</v>
      </c>
      <c r="S25" s="32"/>
      <c r="T25" s="38">
        <f>+'JUL-SEP 2023'!T25+'OCT-DEC 2023'!T25+'JAN-MAR 2024'!T25+'APR-JUN 2024'!T25</f>
        <v>38925003.984885737</v>
      </c>
      <c r="U25" s="39">
        <f t="shared" si="87"/>
        <v>197.30541397325536</v>
      </c>
      <c r="V25" s="36">
        <f>+'JUL-SEP 2023'!V25+'OCT-DEC 2023'!V25+'JAN-MAR 2024'!V25+'APR-JUN 2024'!V25</f>
        <v>2965180.2864578003</v>
      </c>
      <c r="W25" s="39">
        <f t="shared" si="88"/>
        <v>47.650258508353161</v>
      </c>
      <c r="X25" s="36">
        <f t="shared" si="89"/>
        <v>41890184.271343537</v>
      </c>
      <c r="Y25" s="40">
        <f t="shared" si="90"/>
        <v>161.4196865309892</v>
      </c>
      <c r="Z25" s="244">
        <f>+'OCT-DEC 2023'!Z25+'JUL-SEP 2023'!Z25+'JAN-MAR 2024'!Z25+'APR-JUN 2024'!Z25</f>
        <v>-32122.517477273796</v>
      </c>
      <c r="AA25" s="39">
        <f t="shared" si="91"/>
        <v>-3.161932749944759E-2</v>
      </c>
      <c r="AB25" s="36">
        <f>+'OCT-DEC 2023'!AB25+'JUL-SEP 2023'!AB25+'JAN-MAR 2024'!AB25+'APR-JUN 2024'!AB25</f>
        <v>1902.1896327464644</v>
      </c>
      <c r="AC25" s="39">
        <f t="shared" si="92"/>
        <v>4.0526701552228098E-3</v>
      </c>
      <c r="AD25" s="36">
        <f t="shared" si="93"/>
        <v>-30220.327844527332</v>
      </c>
      <c r="AE25" s="40">
        <f t="shared" si="94"/>
        <v>-2.0346539035056215E-2</v>
      </c>
      <c r="AF25" s="116">
        <f t="shared" si="95"/>
        <v>38892881.467408463</v>
      </c>
      <c r="AG25" s="117">
        <f t="shared" si="96"/>
        <v>2967082.4760905467</v>
      </c>
      <c r="AH25" s="118">
        <f t="shared" si="97"/>
        <v>41859963.943499014</v>
      </c>
      <c r="AI25" s="32"/>
      <c r="AJ25" s="35">
        <f>+'OCT-DEC 2023'!AJ25+'JUL-SEP 2023'!AJ25+'JAN-MAR 2024'!AJ25+'APR-JUN 2024'!AJ25</f>
        <v>7426113.0084486576</v>
      </c>
      <c r="AK25" s="39">
        <f t="shared" si="98"/>
        <v>127.73031886425046</v>
      </c>
      <c r="AL25" s="36">
        <f>+'OCT-DEC 2023'!AL25+'JUL-SEP 2023'!AL25+'JAN-MAR 2024'!AL25+'APR-JUN 2024'!AL25</f>
        <v>689427.6262073369</v>
      </c>
      <c r="AM25" s="39">
        <f t="shared" si="99"/>
        <v>23.910231886222409</v>
      </c>
      <c r="AN25" s="36">
        <f t="shared" si="100"/>
        <v>8115540.6346559944</v>
      </c>
      <c r="AO25" s="40">
        <f t="shared" si="101"/>
        <v>93.311034857438457</v>
      </c>
      <c r="AP25" s="36">
        <f>+'OCT-DEC 2023'!AP25+'JUL-SEP 2023'!AP25+'JAN-MAR 2024'!AP25+'APR-JUN 2024'!AP25</f>
        <v>23973.747330000013</v>
      </c>
      <c r="AQ25" s="39">
        <f t="shared" si="102"/>
        <v>0.14428283519300913</v>
      </c>
      <c r="AR25" s="36">
        <f>+'OCT-DEC 2023'!AR25+'JUL-SEP 2023'!AR25+'JAN-MAR 2024'!AR25+'APR-JUN 2024'!AR25</f>
        <v>0</v>
      </c>
      <c r="AS25" s="39">
        <f t="shared" si="103"/>
        <v>0</v>
      </c>
      <c r="AT25" s="36">
        <f t="shared" si="104"/>
        <v>23973.747330000013</v>
      </c>
      <c r="AU25" s="40">
        <f t="shared" si="105"/>
        <v>7.4897363631251448E-2</v>
      </c>
      <c r="AV25" s="116">
        <f t="shared" si="106"/>
        <v>7450086.7557786573</v>
      </c>
      <c r="AW25" s="117">
        <f t="shared" si="107"/>
        <v>689427.6262073369</v>
      </c>
      <c r="AX25" s="118">
        <f t="shared" si="108"/>
        <v>8139514.3819859941</v>
      </c>
      <c r="AY25" s="32"/>
      <c r="AZ25" s="35">
        <f>+'OCT-DEC 2023'!AZ25+'JUL-SEP 2023'!AZ25+'JAN-MAR 2024'!AZ25+'APR-JUN 2024'!AZ25</f>
        <v>40515436.857515536</v>
      </c>
      <c r="BA25" s="39">
        <f t="shared" si="143"/>
        <v>180.59997351102149</v>
      </c>
      <c r="BB25" s="36">
        <f>+'OCT-DEC 2023'!BB25+'JUL-SEP 2023'!BB25+'JAN-MAR 2024'!BB25+'APR-JUN 2024'!BB25</f>
        <v>5403068.8825000161</v>
      </c>
      <c r="BC25" s="39">
        <f t="shared" si="144"/>
        <v>83.352393978896302</v>
      </c>
      <c r="BD25" s="36">
        <f t="shared" si="109"/>
        <v>45918505.740015551</v>
      </c>
      <c r="BE25" s="40">
        <f t="shared" si="110"/>
        <v>158.79964635501298</v>
      </c>
      <c r="BF25" s="38">
        <f>+'OCT-DEC 2023'!BF25+'JUL-SEP 2023'!BF25+'JAN-MAR 2024'!BF25+'APR-JUN 2024'!BF25</f>
        <v>467819.76250000007</v>
      </c>
      <c r="BG25" s="39">
        <f t="shared" si="111"/>
        <v>0.38721993336920091</v>
      </c>
      <c r="BH25" s="36">
        <f>+'OCT-DEC 2023'!BH25+'JUL-SEP 2023'!BH25+'JAN-MAR 2024'!BH25+'APR-JUN 2024'!BH25</f>
        <v>0</v>
      </c>
      <c r="BI25" s="39">
        <f t="shared" si="112"/>
        <v>0</v>
      </c>
      <c r="BJ25" s="36">
        <f t="shared" si="113"/>
        <v>467819.76250000007</v>
      </c>
      <c r="BK25" s="40">
        <f t="shared" si="114"/>
        <v>0.25338162573355977</v>
      </c>
      <c r="BL25" s="116">
        <f t="shared" si="115"/>
        <v>40983256.620015539</v>
      </c>
      <c r="BM25" s="117">
        <f t="shared" si="116"/>
        <v>5403068.8825000161</v>
      </c>
      <c r="BN25" s="118">
        <f t="shared" si="117"/>
        <v>46386325.502515554</v>
      </c>
      <c r="BO25" s="32"/>
      <c r="BP25" s="35">
        <f>+'OCT-DEC 2023'!BP25+'JUL-SEP 2023'!BP25+'JAN-MAR 2024'!BP25+'APR-JUN 2024'!BP25</f>
        <v>13440357.892998826</v>
      </c>
      <c r="BQ25" s="39">
        <f t="shared" si="118"/>
        <v>134.70261874359906</v>
      </c>
      <c r="BR25" s="36">
        <f>+'OCT-DEC 2023'!BR25+'JUL-SEP 2023'!BR25+'JAN-MAR 2024'!BR25+'APR-JUN 2024'!BR25</f>
        <v>879891.11894758965</v>
      </c>
      <c r="BS25" s="39">
        <f t="shared" si="119"/>
        <v>38.16983858006202</v>
      </c>
      <c r="BT25" s="36">
        <f t="shared" si="120"/>
        <v>14320249.011946416</v>
      </c>
      <c r="BU25" s="40">
        <f t="shared" si="121"/>
        <v>116.58592373155105</v>
      </c>
      <c r="BV25" s="38">
        <f>+'OCT-DEC 2023'!BV25+'JUL-SEP 2023'!BV25+'JAN-MAR 2024'!BV25+'APR-JUN 2024'!BV25</f>
        <v>0</v>
      </c>
      <c r="BW25" s="39">
        <f t="shared" si="122"/>
        <v>0</v>
      </c>
      <c r="BX25" s="36">
        <f>+'OCT-DEC 2023'!BX25+'JUL-SEP 2023'!BX25+'JAN-MAR 2024'!BX25+'APR-JUN 2024'!BX25</f>
        <v>0</v>
      </c>
      <c r="BY25" s="39">
        <f t="shared" si="123"/>
        <v>0</v>
      </c>
      <c r="BZ25" s="36">
        <f t="shared" si="124"/>
        <v>0</v>
      </c>
      <c r="CA25" s="40">
        <f t="shared" si="125"/>
        <v>0</v>
      </c>
      <c r="CB25" s="116">
        <f t="shared" si="126"/>
        <v>13440357.892998826</v>
      </c>
      <c r="CC25" s="117">
        <f t="shared" si="127"/>
        <v>879891.11894758965</v>
      </c>
      <c r="CD25" s="118">
        <f t="shared" si="128"/>
        <v>14320249.011946416</v>
      </c>
      <c r="CE25" s="32"/>
      <c r="CF25" s="38">
        <f t="shared" si="145"/>
        <v>127672428.81384875</v>
      </c>
      <c r="CG25" s="39">
        <f t="shared" si="129"/>
        <v>185.68077361956273</v>
      </c>
      <c r="CH25" s="36">
        <f t="shared" si="130"/>
        <v>9937567.914112743</v>
      </c>
      <c r="CI25" s="39">
        <f t="shared" si="131"/>
        <v>46.421397906848334</v>
      </c>
      <c r="CJ25" s="36">
        <f t="shared" si="132"/>
        <v>137609996.72796148</v>
      </c>
      <c r="CK25" s="40">
        <f t="shared" si="133"/>
        <v>152.61782296727105</v>
      </c>
      <c r="CL25" s="38">
        <f t="shared" si="134"/>
        <v>459670.99235272629</v>
      </c>
      <c r="CM25" s="39">
        <f t="shared" si="135"/>
        <v>0.14979505503457408</v>
      </c>
      <c r="CN25" s="36">
        <f t="shared" si="136"/>
        <v>1902.1896327464644</v>
      </c>
      <c r="CO25" s="39">
        <f t="shared" si="137"/>
        <v>1.0551353859715733E-3</v>
      </c>
      <c r="CP25" s="36">
        <f t="shared" si="138"/>
        <v>461573.18198547274</v>
      </c>
      <c r="CQ25" s="40">
        <f t="shared" si="139"/>
        <v>9.4750520683021949E-2</v>
      </c>
      <c r="CR25" s="152"/>
      <c r="CS25" s="161" t="s">
        <v>23</v>
      </c>
      <c r="CT25" s="38">
        <f t="shared" si="140"/>
        <v>137609996.72796148</v>
      </c>
      <c r="CU25" s="36">
        <f t="shared" si="141"/>
        <v>461573.18198547274</v>
      </c>
      <c r="CV25" s="37">
        <f t="shared" si="142"/>
        <v>138071569.90994695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>
        <f>+'JUL-SEP 2023'!D26+'OCT-DEC 2023'!D26+'JAN-MAR 2024'!D26+'APR-JUN 2024'!D26</f>
        <v>313318.11</v>
      </c>
      <c r="E26" s="39">
        <f t="shared" si="76"/>
        <v>2.8996706246008901</v>
      </c>
      <c r="F26" s="36">
        <f>+'JUL-SEP 2023'!F26+'OCT-DEC 2023'!F26+'JAN-MAR 2024'!F26+'APR-JUN 2024'!F26</f>
        <v>0</v>
      </c>
      <c r="G26" s="39">
        <f t="shared" si="77"/>
        <v>0</v>
      </c>
      <c r="H26" s="36">
        <f t="shared" si="78"/>
        <v>313318.11</v>
      </c>
      <c r="I26" s="202">
        <f t="shared" si="79"/>
        <v>2.1881284307563376</v>
      </c>
      <c r="J26" s="38">
        <f>+'JUL-SEP 2023'!J26+'OCT-DEC 2023'!J26+'JAN-MAR 2024'!J26+'APR-JUN 2024'!J26</f>
        <v>0</v>
      </c>
      <c r="K26" s="39">
        <f t="shared" si="80"/>
        <v>0</v>
      </c>
      <c r="L26" s="36">
        <f>+'JUL-SEP 2023'!L26+'OCT-DEC 2023'!L26+'JAN-MAR 2024'!L26+'APR-JUN 2024'!L26</f>
        <v>0</v>
      </c>
      <c r="M26" s="39">
        <f t="shared" si="81"/>
        <v>0</v>
      </c>
      <c r="N26" s="36">
        <f t="shared" si="82"/>
        <v>0</v>
      </c>
      <c r="O26" s="40">
        <f t="shared" si="83"/>
        <v>0</v>
      </c>
      <c r="P26" s="116">
        <f t="shared" si="84"/>
        <v>313318.11</v>
      </c>
      <c r="Q26" s="117">
        <f t="shared" si="85"/>
        <v>0</v>
      </c>
      <c r="R26" s="118">
        <f t="shared" si="86"/>
        <v>313318.11</v>
      </c>
      <c r="S26" s="32"/>
      <c r="T26" s="38">
        <f>+'JUL-SEP 2023'!T26+'OCT-DEC 2023'!T26+'JAN-MAR 2024'!T26+'APR-JUN 2024'!T26</f>
        <v>6433483.2442302946</v>
      </c>
      <c r="U26" s="39">
        <f t="shared" si="87"/>
        <v>32.610428897727097</v>
      </c>
      <c r="V26" s="36">
        <f>+'JUL-SEP 2023'!V26+'OCT-DEC 2023'!V26+'JAN-MAR 2024'!V26+'APR-JUN 2024'!V26</f>
        <v>383345.17834498384</v>
      </c>
      <c r="W26" s="39">
        <f t="shared" si="88"/>
        <v>6.1603326210867104</v>
      </c>
      <c r="X26" s="36">
        <f t="shared" si="89"/>
        <v>6816828.4225752782</v>
      </c>
      <c r="Y26" s="40">
        <f t="shared" si="90"/>
        <v>26.267974854920517</v>
      </c>
      <c r="Z26" s="244">
        <f>+'OCT-DEC 2023'!Z26+'JUL-SEP 2023'!Z26+'JAN-MAR 2024'!Z26+'APR-JUN 2024'!Z26</f>
        <v>6819.0821998805814</v>
      </c>
      <c r="AA26" s="39">
        <f t="shared" si="91"/>
        <v>6.7122632426372519E-3</v>
      </c>
      <c r="AB26" s="36">
        <f>+'OCT-DEC 2023'!AB26+'JUL-SEP 2023'!AB26+'JAN-MAR 2024'!AB26+'APR-JUN 2024'!AB26</f>
        <v>0</v>
      </c>
      <c r="AC26" s="39">
        <f t="shared" si="92"/>
        <v>0</v>
      </c>
      <c r="AD26" s="36">
        <f t="shared" si="93"/>
        <v>6819.0821998805814</v>
      </c>
      <c r="AE26" s="40">
        <f t="shared" si="94"/>
        <v>4.5911057906756914E-3</v>
      </c>
      <c r="AF26" s="116">
        <f t="shared" si="95"/>
        <v>6440302.3264301755</v>
      </c>
      <c r="AG26" s="117">
        <f t="shared" si="96"/>
        <v>383345.17834498384</v>
      </c>
      <c r="AH26" s="118">
        <f t="shared" si="97"/>
        <v>6823647.5047751591</v>
      </c>
      <c r="AI26" s="32"/>
      <c r="AJ26" s="35">
        <f>+'OCT-DEC 2023'!AJ26+'JUL-SEP 2023'!AJ26+'JAN-MAR 2024'!AJ26+'APR-JUN 2024'!AJ26</f>
        <v>2170307.7192499987</v>
      </c>
      <c r="AK26" s="39">
        <f t="shared" si="98"/>
        <v>37.329636203753054</v>
      </c>
      <c r="AL26" s="36">
        <f>+'OCT-DEC 2023'!AL26+'JUL-SEP 2023'!AL26+'JAN-MAR 2024'!AL26+'APR-JUN 2024'!AL26</f>
        <v>200569.53129399972</v>
      </c>
      <c r="AM26" s="39">
        <f t="shared" si="99"/>
        <v>6.9560078828466301</v>
      </c>
      <c r="AN26" s="36">
        <f t="shared" si="100"/>
        <v>2370877.2505439986</v>
      </c>
      <c r="AO26" s="40">
        <f t="shared" si="101"/>
        <v>27.259922625918371</v>
      </c>
      <c r="AP26" s="36">
        <f>+'OCT-DEC 2023'!AP26+'JUL-SEP 2023'!AP26+'JAN-MAR 2024'!AP26+'APR-JUN 2024'!AP26</f>
        <v>6761.8261700000039</v>
      </c>
      <c r="AQ26" s="39">
        <f t="shared" si="102"/>
        <v>4.0695158644182064E-2</v>
      </c>
      <c r="AR26" s="36">
        <f>+'OCT-DEC 2023'!AR26+'JUL-SEP 2023'!AR26+'JAN-MAR 2024'!AR26+'APR-JUN 2024'!AR26</f>
        <v>0</v>
      </c>
      <c r="AS26" s="39">
        <f t="shared" si="103"/>
        <v>0</v>
      </c>
      <c r="AT26" s="36">
        <f t="shared" si="104"/>
        <v>6761.8261700000039</v>
      </c>
      <c r="AU26" s="40">
        <f t="shared" si="105"/>
        <v>2.1124897434455538E-2</v>
      </c>
      <c r="AV26" s="116">
        <f t="shared" si="106"/>
        <v>2177069.5454199985</v>
      </c>
      <c r="AW26" s="117">
        <f t="shared" si="107"/>
        <v>200569.53129399972</v>
      </c>
      <c r="AX26" s="118">
        <f t="shared" si="108"/>
        <v>2377639.0767139983</v>
      </c>
      <c r="AY26" s="32"/>
      <c r="AZ26" s="35">
        <f>+'OCT-DEC 2023'!AZ26+'JUL-SEP 2023'!AZ26+'JAN-MAR 2024'!AZ26+'APR-JUN 2024'!AZ26</f>
        <v>12058063.312500454</v>
      </c>
      <c r="BA26" s="39">
        <f t="shared" si="143"/>
        <v>53.749535578013777</v>
      </c>
      <c r="BB26" s="36">
        <f>+'OCT-DEC 2023'!BB26+'JUL-SEP 2023'!BB26+'JAN-MAR 2024'!BB26+'APR-JUN 2024'!BB26</f>
        <v>1055445.8749999823</v>
      </c>
      <c r="BC26" s="39">
        <f t="shared" si="144"/>
        <v>16.282217071364386</v>
      </c>
      <c r="BD26" s="36">
        <f t="shared" si="109"/>
        <v>13113509.187500436</v>
      </c>
      <c r="BE26" s="40">
        <f t="shared" si="110"/>
        <v>45.35035685260906</v>
      </c>
      <c r="BF26" s="38">
        <f>+'OCT-DEC 2023'!BF26+'JUL-SEP 2023'!BF26+'JAN-MAR 2024'!BF26+'APR-JUN 2024'!BF26</f>
        <v>0</v>
      </c>
      <c r="BG26" s="39">
        <f t="shared" si="111"/>
        <v>0</v>
      </c>
      <c r="BH26" s="36">
        <f>+'OCT-DEC 2023'!BH26+'JUL-SEP 2023'!BH26+'JAN-MAR 2024'!BH26+'APR-JUN 2024'!BH26</f>
        <v>0</v>
      </c>
      <c r="BI26" s="39">
        <f t="shared" si="112"/>
        <v>0</v>
      </c>
      <c r="BJ26" s="36">
        <f t="shared" si="113"/>
        <v>0</v>
      </c>
      <c r="BK26" s="40">
        <f t="shared" si="114"/>
        <v>0</v>
      </c>
      <c r="BL26" s="116">
        <f t="shared" si="115"/>
        <v>12058063.312500454</v>
      </c>
      <c r="BM26" s="117">
        <f t="shared" si="116"/>
        <v>1055445.8749999823</v>
      </c>
      <c r="BN26" s="118">
        <f t="shared" si="117"/>
        <v>13113509.187500436</v>
      </c>
      <c r="BO26" s="32"/>
      <c r="BP26" s="35">
        <f>+'OCT-DEC 2023'!BP26+'JUL-SEP 2023'!BP26+'JAN-MAR 2024'!BP26+'APR-JUN 2024'!BP26</f>
        <v>3662831.8175300346</v>
      </c>
      <c r="BQ26" s="39">
        <f t="shared" si="118"/>
        <v>36.709813962296643</v>
      </c>
      <c r="BR26" s="36">
        <f>+'OCT-DEC 2023'!BR26+'JUL-SEP 2023'!BR26+'JAN-MAR 2024'!BR26+'APR-JUN 2024'!BR26</f>
        <v>218265.79800207954</v>
      </c>
      <c r="BS26" s="39">
        <f t="shared" si="119"/>
        <v>9.4684104633905743</v>
      </c>
      <c r="BT26" s="36">
        <f t="shared" si="120"/>
        <v>3881097.6155321142</v>
      </c>
      <c r="BU26" s="40">
        <f t="shared" si="121"/>
        <v>31.597310229847057</v>
      </c>
      <c r="BV26" s="38">
        <f>+'OCT-DEC 2023'!BV26+'JUL-SEP 2023'!BV26+'JAN-MAR 2024'!BV26+'APR-JUN 2024'!BV26</f>
        <v>55653.872226488813</v>
      </c>
      <c r="BW26" s="39">
        <f t="shared" si="122"/>
        <v>0.17499071568734909</v>
      </c>
      <c r="BX26" s="36">
        <f>+'OCT-DEC 2023'!BX26+'JUL-SEP 2023'!BX26+'JAN-MAR 2024'!BX26+'APR-JUN 2024'!BX26</f>
        <v>9485.11</v>
      </c>
      <c r="BY26" s="39">
        <f t="shared" si="123"/>
        <v>4.2086834982473266E-2</v>
      </c>
      <c r="BZ26" s="36">
        <f t="shared" si="124"/>
        <v>65138.982226488813</v>
      </c>
      <c r="CA26" s="40">
        <f t="shared" si="125"/>
        <v>0.11987100365744552</v>
      </c>
      <c r="CB26" s="116">
        <f t="shared" si="126"/>
        <v>3718485.6897565234</v>
      </c>
      <c r="CC26" s="117">
        <f t="shared" si="127"/>
        <v>227750.90800207952</v>
      </c>
      <c r="CD26" s="118">
        <f t="shared" si="128"/>
        <v>3946236.5977586028</v>
      </c>
      <c r="CE26" s="32"/>
      <c r="CF26" s="38">
        <f t="shared" si="145"/>
        <v>24638004.203510784</v>
      </c>
      <c r="CG26" s="39">
        <f t="shared" si="129"/>
        <v>35.832354122597273</v>
      </c>
      <c r="CH26" s="36">
        <f t="shared" si="130"/>
        <v>1857626.3826410454</v>
      </c>
      <c r="CI26" s="39">
        <f t="shared" si="131"/>
        <v>8.6775370207408002</v>
      </c>
      <c r="CJ26" s="36">
        <f t="shared" si="132"/>
        <v>26495630.586151831</v>
      </c>
      <c r="CK26" s="40">
        <f t="shared" si="133"/>
        <v>29.385259460455149</v>
      </c>
      <c r="CL26" s="38">
        <f t="shared" si="134"/>
        <v>69234.780596369397</v>
      </c>
      <c r="CM26" s="39">
        <f t="shared" si="135"/>
        <v>2.2561849545166986E-2</v>
      </c>
      <c r="CN26" s="36">
        <f t="shared" si="136"/>
        <v>9485.11</v>
      </c>
      <c r="CO26" s="39">
        <f t="shared" si="137"/>
        <v>5.2613446254476393E-3</v>
      </c>
      <c r="CP26" s="36">
        <f t="shared" si="138"/>
        <v>78719.890596369398</v>
      </c>
      <c r="CQ26" s="40">
        <f t="shared" si="139"/>
        <v>1.6159410713665067E-2</v>
      </c>
      <c r="CR26" s="152"/>
      <c r="CS26" s="161" t="s">
        <v>24</v>
      </c>
      <c r="CT26" s="38">
        <f t="shared" si="140"/>
        <v>26495630.586151831</v>
      </c>
      <c r="CU26" s="36">
        <f t="shared" si="141"/>
        <v>78719.890596369398</v>
      </c>
      <c r="CV26" s="37">
        <f t="shared" si="142"/>
        <v>26574350.476748202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>
        <f>+'JUL-SEP 2023'!D27+'OCT-DEC 2023'!D27+'JAN-MAR 2024'!D27+'APR-JUN 2024'!D27</f>
        <v>3495784.7199999997</v>
      </c>
      <c r="E27" s="39">
        <f t="shared" si="76"/>
        <v>32.352500347051908</v>
      </c>
      <c r="F27" s="36">
        <f>+'JUL-SEP 2023'!F27+'OCT-DEC 2023'!F27+'JAN-MAR 2024'!F27+'APR-JUN 2024'!F27</f>
        <v>1083266.3700000001</v>
      </c>
      <c r="G27" s="39">
        <f t="shared" si="77"/>
        <v>30.829791103395284</v>
      </c>
      <c r="H27" s="36">
        <f t="shared" si="78"/>
        <v>4579051.09</v>
      </c>
      <c r="I27" s="202">
        <f t="shared" si="79"/>
        <v>31.978846916684127</v>
      </c>
      <c r="J27" s="38">
        <f>+'JUL-SEP 2023'!J27+'OCT-DEC 2023'!J27+'JAN-MAR 2024'!J27+'APR-JUN 2024'!J27</f>
        <v>1126866.8799999999</v>
      </c>
      <c r="K27" s="39">
        <f t="shared" si="80"/>
        <v>3.1266682759673143</v>
      </c>
      <c r="L27" s="36">
        <f>+'JUL-SEP 2023'!L27+'OCT-DEC 2023'!L27+'JAN-MAR 2024'!L27+'APR-JUN 2024'!L27</f>
        <v>1273592.58</v>
      </c>
      <c r="M27" s="39">
        <f t="shared" si="81"/>
        <v>4.0307389309111628</v>
      </c>
      <c r="N27" s="36">
        <f t="shared" si="82"/>
        <v>2400459.46</v>
      </c>
      <c r="O27" s="40">
        <f t="shared" si="83"/>
        <v>3.5490067787839585</v>
      </c>
      <c r="P27" s="116">
        <f t="shared" si="84"/>
        <v>4622651.5999999996</v>
      </c>
      <c r="Q27" s="117">
        <f t="shared" si="85"/>
        <v>2356858.9500000002</v>
      </c>
      <c r="R27" s="118">
        <f t="shared" si="86"/>
        <v>6979510.5499999998</v>
      </c>
      <c r="S27" s="32"/>
      <c r="T27" s="38">
        <f>+'JUL-SEP 2023'!T27+'OCT-DEC 2023'!T27+'JAN-MAR 2024'!T27+'APR-JUN 2024'!T27</f>
        <v>7939652.8787409198</v>
      </c>
      <c r="U27" s="39">
        <f t="shared" si="87"/>
        <v>40.244992618425918</v>
      </c>
      <c r="V27" s="36">
        <f>+'JUL-SEP 2023'!V27+'OCT-DEC 2023'!V27+'JAN-MAR 2024'!V27+'APR-JUN 2024'!V27</f>
        <v>1660736.4021177434</v>
      </c>
      <c r="W27" s="39">
        <f t="shared" si="88"/>
        <v>26.687928297836077</v>
      </c>
      <c r="X27" s="36">
        <f t="shared" si="89"/>
        <v>9600389.2808586638</v>
      </c>
      <c r="Y27" s="40">
        <f t="shared" si="90"/>
        <v>36.994151619232568</v>
      </c>
      <c r="Z27" s="244">
        <f>+'OCT-DEC 2023'!Z27+'JUL-SEP 2023'!Z27+'JAN-MAR 2024'!Z27+'APR-JUN 2024'!Z27</f>
        <v>2685408.8431334686</v>
      </c>
      <c r="AA27" s="39">
        <f t="shared" si="91"/>
        <v>2.6433426876029551</v>
      </c>
      <c r="AB27" s="36">
        <f>+'OCT-DEC 2023'!AB27+'JUL-SEP 2023'!AB27+'JAN-MAR 2024'!AB27+'APR-JUN 2024'!AB27</f>
        <v>1338034.5390128016</v>
      </c>
      <c r="AC27" s="39">
        <f t="shared" si="92"/>
        <v>2.8507213737071453</v>
      </c>
      <c r="AD27" s="36">
        <f t="shared" si="93"/>
        <v>4023443.38214627</v>
      </c>
      <c r="AE27" s="40">
        <f t="shared" si="94"/>
        <v>2.7088768941003556</v>
      </c>
      <c r="AF27" s="116">
        <f t="shared" si="95"/>
        <v>10625061.721874388</v>
      </c>
      <c r="AG27" s="117">
        <f t="shared" si="96"/>
        <v>2998770.941130545</v>
      </c>
      <c r="AH27" s="118">
        <f t="shared" si="97"/>
        <v>13623832.663004933</v>
      </c>
      <c r="AI27" s="32"/>
      <c r="AJ27" s="35">
        <f>+'OCT-DEC 2023'!AJ27+'JUL-SEP 2023'!AJ27+'JAN-MAR 2024'!AJ27+'APR-JUN 2024'!AJ27</f>
        <v>738928.28578603466</v>
      </c>
      <c r="AK27" s="39">
        <f t="shared" si="98"/>
        <v>12.709683444607487</v>
      </c>
      <c r="AL27" s="36">
        <f>+'OCT-DEC 2023'!AL27+'JUL-SEP 2023'!AL27+'JAN-MAR 2024'!AL27+'APR-JUN 2024'!AL27</f>
        <v>351367.16838074214</v>
      </c>
      <c r="AM27" s="39">
        <f t="shared" si="99"/>
        <v>12.18586281406472</v>
      </c>
      <c r="AN27" s="36">
        <f t="shared" si="100"/>
        <v>1090295.4541667767</v>
      </c>
      <c r="AO27" s="40">
        <f t="shared" si="101"/>
        <v>12.536022146721129</v>
      </c>
      <c r="AP27" s="36">
        <f>+'OCT-DEC 2023'!AP27+'JUL-SEP 2023'!AP27+'JAN-MAR 2024'!AP27+'APR-JUN 2024'!AP27</f>
        <v>316895.30597538239</v>
      </c>
      <c r="AQ27" s="39">
        <f t="shared" si="102"/>
        <v>1.9071925876297404</v>
      </c>
      <c r="AR27" s="36">
        <f>+'OCT-DEC 2023'!AR27+'JUL-SEP 2023'!AR27+'JAN-MAR 2024'!AR27+'APR-JUN 2024'!AR27</f>
        <v>229072.52756941901</v>
      </c>
      <c r="AS27" s="39">
        <f t="shared" si="103"/>
        <v>1.4881603817931464</v>
      </c>
      <c r="AT27" s="36">
        <f t="shared" si="104"/>
        <v>545967.83354480145</v>
      </c>
      <c r="AU27" s="40">
        <f t="shared" si="105"/>
        <v>1.7056804177126337</v>
      </c>
      <c r="AV27" s="116">
        <f t="shared" si="106"/>
        <v>1055823.591761417</v>
      </c>
      <c r="AW27" s="117">
        <f t="shared" si="107"/>
        <v>580439.6959501612</v>
      </c>
      <c r="AX27" s="118">
        <f t="shared" si="108"/>
        <v>1636263.2877115782</v>
      </c>
      <c r="AY27" s="32"/>
      <c r="AZ27" s="35">
        <f>+'OCT-DEC 2023'!AZ27+'JUL-SEP 2023'!AZ27+'JAN-MAR 2024'!AZ27+'APR-JUN 2024'!AZ27</f>
        <v>10974226.853725679</v>
      </c>
      <c r="BA27" s="39">
        <f t="shared" si="143"/>
        <v>48.918269993160671</v>
      </c>
      <c r="BB27" s="36">
        <f>+'OCT-DEC 2023'!BB27+'JUL-SEP 2023'!BB27+'JAN-MAR 2024'!BB27+'APR-JUN 2024'!BB27</f>
        <v>2124711.8692389517</v>
      </c>
      <c r="BC27" s="39">
        <f t="shared" si="144"/>
        <v>32.777635204698278</v>
      </c>
      <c r="BD27" s="36">
        <f t="shared" si="109"/>
        <v>13098938.722964631</v>
      </c>
      <c r="BE27" s="40">
        <f t="shared" si="110"/>
        <v>45.29996791729365</v>
      </c>
      <c r="BF27" s="38">
        <f>+'OCT-DEC 2023'!BF27+'JUL-SEP 2023'!BF27+'JAN-MAR 2024'!BF27+'APR-JUN 2024'!BF27</f>
        <v>3687719.6448956779</v>
      </c>
      <c r="BG27" s="39">
        <f t="shared" si="111"/>
        <v>3.0523690310770002</v>
      </c>
      <c r="BH27" s="36">
        <f>+'OCT-DEC 2023'!BH27+'JUL-SEP 2023'!BH27+'JAN-MAR 2024'!BH27+'APR-JUN 2024'!BH27</f>
        <v>2710808.0807475387</v>
      </c>
      <c r="BI27" s="39">
        <f t="shared" si="112"/>
        <v>4.2478834777562486</v>
      </c>
      <c r="BJ27" s="36">
        <f t="shared" si="113"/>
        <v>6398527.7256432166</v>
      </c>
      <c r="BK27" s="40">
        <f t="shared" si="114"/>
        <v>3.4655854399155159</v>
      </c>
      <c r="BL27" s="116">
        <f t="shared" si="115"/>
        <v>14661946.498621358</v>
      </c>
      <c r="BM27" s="117">
        <f t="shared" si="116"/>
        <v>4835519.9499864904</v>
      </c>
      <c r="BN27" s="118">
        <f t="shared" si="117"/>
        <v>19497466.448607847</v>
      </c>
      <c r="BO27" s="32"/>
      <c r="BP27" s="35">
        <f>+'OCT-DEC 2023'!BP27+'JUL-SEP 2023'!BP27+'JAN-MAR 2024'!BP27+'APR-JUN 2024'!BP27</f>
        <v>875614.75645057147</v>
      </c>
      <c r="BQ27" s="39">
        <f t="shared" si="118"/>
        <v>8.7756294619111568</v>
      </c>
      <c r="BR27" s="36">
        <f>+'OCT-DEC 2023'!BR27+'JUL-SEP 2023'!BR27+'JAN-MAR 2024'!BR27+'APR-JUN 2024'!BR27</f>
        <v>547251.3696950624</v>
      </c>
      <c r="BS27" s="39">
        <f t="shared" si="119"/>
        <v>23.739865074399724</v>
      </c>
      <c r="BT27" s="36">
        <f t="shared" si="120"/>
        <v>1422866.1261456339</v>
      </c>
      <c r="BU27" s="40">
        <f t="shared" si="121"/>
        <v>11.584027730567726</v>
      </c>
      <c r="BV27" s="38">
        <f>+'OCT-DEC 2023'!BV27+'JUL-SEP 2023'!BV27+'JAN-MAR 2024'!BV27+'APR-JUN 2024'!BV27</f>
        <v>720765.68290232611</v>
      </c>
      <c r="BW27" s="39">
        <f t="shared" si="122"/>
        <v>2.2662808111656938</v>
      </c>
      <c r="BX27" s="36">
        <f>+'OCT-DEC 2023'!BX27+'JUL-SEP 2023'!BX27+'JAN-MAR 2024'!BX27+'APR-JUN 2024'!BX27</f>
        <v>744703.48712665529</v>
      </c>
      <c r="BY27" s="39">
        <f t="shared" si="123"/>
        <v>3.3043594405939358</v>
      </c>
      <c r="BZ27" s="36">
        <f t="shared" si="124"/>
        <v>1465469.1700289813</v>
      </c>
      <c r="CA27" s="40">
        <f t="shared" si="125"/>
        <v>2.6968069539315347</v>
      </c>
      <c r="CB27" s="116">
        <f t="shared" si="126"/>
        <v>1596380.4393528975</v>
      </c>
      <c r="CC27" s="117">
        <f t="shared" si="127"/>
        <v>1291954.8568217177</v>
      </c>
      <c r="CD27" s="118">
        <f t="shared" si="128"/>
        <v>2888335.2961746152</v>
      </c>
      <c r="CE27" s="32"/>
      <c r="CF27" s="38">
        <f t="shared" si="145"/>
        <v>24024207.494703203</v>
      </c>
      <c r="CG27" s="39">
        <f t="shared" si="129"/>
        <v>34.939677067767327</v>
      </c>
      <c r="CH27" s="36">
        <f t="shared" si="130"/>
        <v>5767333.1794324992</v>
      </c>
      <c r="CI27" s="39">
        <f t="shared" si="131"/>
        <v>26.940964901844229</v>
      </c>
      <c r="CJ27" s="36">
        <f t="shared" si="132"/>
        <v>29791540.674135704</v>
      </c>
      <c r="CK27" s="40">
        <f t="shared" si="133"/>
        <v>33.040623418630112</v>
      </c>
      <c r="CL27" s="38">
        <f t="shared" si="134"/>
        <v>8537656.3569068555</v>
      </c>
      <c r="CM27" s="39">
        <f t="shared" si="135"/>
        <v>2.7822045008830729</v>
      </c>
      <c r="CN27" s="36">
        <f t="shared" si="136"/>
        <v>6296211.2144564139</v>
      </c>
      <c r="CO27" s="39">
        <f t="shared" si="137"/>
        <v>3.4924778978697564</v>
      </c>
      <c r="CP27" s="36">
        <f t="shared" si="138"/>
        <v>14833867.57136327</v>
      </c>
      <c r="CQ27" s="40">
        <f t="shared" si="139"/>
        <v>3.0450570591726893</v>
      </c>
      <c r="CR27" s="152"/>
      <c r="CS27" s="161" t="s">
        <v>25</v>
      </c>
      <c r="CT27" s="38">
        <f t="shared" si="140"/>
        <v>29791540.674135704</v>
      </c>
      <c r="CU27" s="36">
        <f t="shared" si="141"/>
        <v>14833867.57136327</v>
      </c>
      <c r="CV27" s="37">
        <f t="shared" si="142"/>
        <v>44625408.24549897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>
        <f>+'JUL-SEP 2023'!D28+'OCT-DEC 2023'!D28+'JAN-MAR 2024'!D28+'APR-JUN 2024'!D28</f>
        <v>144207.72</v>
      </c>
      <c r="E28" s="39">
        <f t="shared" si="76"/>
        <v>1.3346017232284157</v>
      </c>
      <c r="F28" s="36">
        <f>+'JUL-SEP 2023'!F28+'OCT-DEC 2023'!F28+'JAN-MAR 2024'!F28+'APR-JUN 2024'!F28</f>
        <v>0</v>
      </c>
      <c r="G28" s="39">
        <f t="shared" si="77"/>
        <v>0</v>
      </c>
      <c r="H28" s="36">
        <f t="shared" si="78"/>
        <v>144207.72</v>
      </c>
      <c r="I28" s="202">
        <f t="shared" si="79"/>
        <v>1.0071074795725958</v>
      </c>
      <c r="J28" s="38">
        <f>+'JUL-SEP 2023'!J28+'OCT-DEC 2023'!J28+'JAN-MAR 2024'!J28+'APR-JUN 2024'!J28</f>
        <v>1087351.8900000001</v>
      </c>
      <c r="K28" s="39">
        <f t="shared" si="80"/>
        <v>3.0170277604361764</v>
      </c>
      <c r="L28" s="36">
        <f>+'JUL-SEP 2023'!L28+'OCT-DEC 2023'!L28+'JAN-MAR 2024'!L28+'APR-JUN 2024'!L28</f>
        <v>0</v>
      </c>
      <c r="M28" s="39">
        <f t="shared" si="81"/>
        <v>0</v>
      </c>
      <c r="N28" s="36">
        <f t="shared" si="82"/>
        <v>1087351.8900000001</v>
      </c>
      <c r="O28" s="40">
        <f t="shared" si="83"/>
        <v>1.6076169136943266</v>
      </c>
      <c r="P28" s="116">
        <f t="shared" si="84"/>
        <v>1231559.6100000001</v>
      </c>
      <c r="Q28" s="117">
        <f t="shared" si="85"/>
        <v>0</v>
      </c>
      <c r="R28" s="118">
        <f t="shared" si="86"/>
        <v>1231559.6100000001</v>
      </c>
      <c r="S28" s="32"/>
      <c r="T28" s="38">
        <f>+'JUL-SEP 2023'!T28+'OCT-DEC 2023'!T28+'JAN-MAR 2024'!T28+'APR-JUN 2024'!T28</f>
        <v>318128.766469842</v>
      </c>
      <c r="U28" s="39">
        <f t="shared" si="87"/>
        <v>1.6125503285627347</v>
      </c>
      <c r="V28" s="36">
        <f>+'JUL-SEP 2023'!V28+'OCT-DEC 2023'!V28+'JAN-MAR 2024'!V28+'APR-JUN 2024'!V28</f>
        <v>-289.95392520567123</v>
      </c>
      <c r="W28" s="39">
        <f t="shared" si="88"/>
        <v>-4.6595411262722762E-3</v>
      </c>
      <c r="X28" s="36">
        <f t="shared" si="89"/>
        <v>317838.81254463631</v>
      </c>
      <c r="Y28" s="40">
        <f t="shared" si="90"/>
        <v>1.2247604631196223</v>
      </c>
      <c r="Z28" s="244">
        <f>+'OCT-DEC 2023'!Z28+'JUL-SEP 2023'!Z28+'JAN-MAR 2024'!Z28+'APR-JUN 2024'!Z28</f>
        <v>2421092.2399184941</v>
      </c>
      <c r="AA28" s="39">
        <f t="shared" si="91"/>
        <v>2.3831665277951619</v>
      </c>
      <c r="AB28" s="36">
        <f>+'OCT-DEC 2023'!AB28+'JUL-SEP 2023'!AB28+'JAN-MAR 2024'!AB28+'APR-JUN 2024'!AB28</f>
        <v>0</v>
      </c>
      <c r="AC28" s="39">
        <f t="shared" si="92"/>
        <v>0</v>
      </c>
      <c r="AD28" s="36">
        <f t="shared" si="93"/>
        <v>2421092.2399184941</v>
      </c>
      <c r="AE28" s="40">
        <f t="shared" si="94"/>
        <v>1.6300566962874325</v>
      </c>
      <c r="AF28" s="116">
        <f t="shared" si="95"/>
        <v>2739221.006388336</v>
      </c>
      <c r="AG28" s="117">
        <f t="shared" si="96"/>
        <v>-289.95392520567123</v>
      </c>
      <c r="AH28" s="118">
        <f t="shared" si="97"/>
        <v>2738931.0524631301</v>
      </c>
      <c r="AI28" s="32"/>
      <c r="AJ28" s="35">
        <f>+'OCT-DEC 2023'!AJ28+'JUL-SEP 2023'!AJ28+'JAN-MAR 2024'!AJ28+'APR-JUN 2024'!AJ28</f>
        <v>33071.562362292818</v>
      </c>
      <c r="AK28" s="39">
        <f t="shared" si="98"/>
        <v>0.568836105923611</v>
      </c>
      <c r="AL28" s="36">
        <f>+'OCT-DEC 2023'!AL28+'JUL-SEP 2023'!AL28+'JAN-MAR 2024'!AL28+'APR-JUN 2024'!AL28</f>
        <v>0</v>
      </c>
      <c r="AM28" s="39">
        <f t="shared" si="99"/>
        <v>0</v>
      </c>
      <c r="AN28" s="36">
        <f t="shared" si="100"/>
        <v>33071.562362292818</v>
      </c>
      <c r="AO28" s="40">
        <f t="shared" si="101"/>
        <v>0.3802509096189946</v>
      </c>
      <c r="AP28" s="36">
        <f>+'OCT-DEC 2023'!AP28+'JUL-SEP 2023'!AP28+'JAN-MAR 2024'!AP28+'APR-JUN 2024'!AP28</f>
        <v>464367.51592837856</v>
      </c>
      <c r="AQ28" s="39">
        <f t="shared" si="102"/>
        <v>2.7947346256477483</v>
      </c>
      <c r="AR28" s="36">
        <f>+'OCT-DEC 2023'!AR28+'JUL-SEP 2023'!AR28+'JAN-MAR 2024'!AR28+'APR-JUN 2024'!AR28</f>
        <v>0</v>
      </c>
      <c r="AS28" s="39">
        <f t="shared" si="103"/>
        <v>0</v>
      </c>
      <c r="AT28" s="36">
        <f t="shared" si="104"/>
        <v>464367.51592837856</v>
      </c>
      <c r="AU28" s="40">
        <f t="shared" si="105"/>
        <v>1.4507495311551153</v>
      </c>
      <c r="AV28" s="116">
        <f t="shared" si="106"/>
        <v>497439.0782906714</v>
      </c>
      <c r="AW28" s="117">
        <f t="shared" si="107"/>
        <v>0</v>
      </c>
      <c r="AX28" s="118">
        <f t="shared" si="108"/>
        <v>497439.0782906714</v>
      </c>
      <c r="AY28" s="32"/>
      <c r="AZ28" s="35">
        <f>+'OCT-DEC 2023'!AZ28+'JUL-SEP 2023'!AZ28+'JAN-MAR 2024'!AZ28+'APR-JUN 2024'!AZ28</f>
        <v>378309.30108061922</v>
      </c>
      <c r="BA28" s="39">
        <f t="shared" si="143"/>
        <v>1.6863362474508072</v>
      </c>
      <c r="BB28" s="36">
        <f>+'OCT-DEC 2023'!BB28+'JUL-SEP 2023'!BB28+'JAN-MAR 2024'!BB28+'APR-JUN 2024'!BB28</f>
        <v>0</v>
      </c>
      <c r="BC28" s="39">
        <f t="shared" si="144"/>
        <v>0</v>
      </c>
      <c r="BD28" s="36">
        <f t="shared" si="109"/>
        <v>378309.30108061922</v>
      </c>
      <c r="BE28" s="40">
        <f t="shared" si="110"/>
        <v>1.3083044026857769</v>
      </c>
      <c r="BF28" s="38">
        <f>+'OCT-DEC 2023'!BF28+'JUL-SEP 2023'!BF28+'JAN-MAR 2024'!BF28+'APR-JUN 2024'!BF28</f>
        <v>3194865.2291595154</v>
      </c>
      <c r="BG28" s="39">
        <f t="shared" si="111"/>
        <v>2.6444276200467782</v>
      </c>
      <c r="BH28" s="36">
        <f>+'OCT-DEC 2023'!BH28+'JUL-SEP 2023'!BH28+'JAN-MAR 2024'!BH28+'APR-JUN 2024'!BH28</f>
        <v>368.64264686542151</v>
      </c>
      <c r="BI28" s="39">
        <f t="shared" si="112"/>
        <v>5.7766944843403486E-4</v>
      </c>
      <c r="BJ28" s="36">
        <f t="shared" si="113"/>
        <v>3195233.8718063808</v>
      </c>
      <c r="BK28" s="40">
        <f t="shared" si="114"/>
        <v>1.7306099868691147</v>
      </c>
      <c r="BL28" s="116">
        <f t="shared" si="115"/>
        <v>3573174.5302401343</v>
      </c>
      <c r="BM28" s="117">
        <f t="shared" si="116"/>
        <v>368.64264686542151</v>
      </c>
      <c r="BN28" s="118">
        <f t="shared" si="117"/>
        <v>3573543.1728869998</v>
      </c>
      <c r="BO28" s="32"/>
      <c r="BP28" s="35">
        <f>+'OCT-DEC 2023'!BP28+'JUL-SEP 2023'!BP28+'JAN-MAR 2024'!BP28+'APR-JUN 2024'!BP28</f>
        <v>138110.56870322948</v>
      </c>
      <c r="BQ28" s="39">
        <f t="shared" si="118"/>
        <v>1.3841785634431385</v>
      </c>
      <c r="BR28" s="36">
        <f>+'OCT-DEC 2023'!BR28+'JUL-SEP 2023'!BR28+'JAN-MAR 2024'!BR28+'APR-JUN 2024'!BR28</f>
        <v>0</v>
      </c>
      <c r="BS28" s="39">
        <f t="shared" si="119"/>
        <v>0</v>
      </c>
      <c r="BT28" s="36">
        <f t="shared" si="120"/>
        <v>138110.56870322948</v>
      </c>
      <c r="BU28" s="40">
        <f t="shared" si="121"/>
        <v>1.1244042066533377</v>
      </c>
      <c r="BV28" s="38">
        <f>+'OCT-DEC 2023'!BV28+'JUL-SEP 2023'!BV28+'JAN-MAR 2024'!BV28+'APR-JUN 2024'!BV28</f>
        <v>854740.67612355761</v>
      </c>
      <c r="BW28" s="39">
        <f t="shared" si="122"/>
        <v>2.6875341581490244</v>
      </c>
      <c r="BX28" s="36">
        <f>+'OCT-DEC 2023'!BX28+'JUL-SEP 2023'!BX28+'JAN-MAR 2024'!BX28+'APR-JUN 2024'!BX28</f>
        <v>8.7644881873508886</v>
      </c>
      <c r="BY28" s="39">
        <f t="shared" si="123"/>
        <v>3.8889329490841234E-5</v>
      </c>
      <c r="BZ28" s="36">
        <f t="shared" si="124"/>
        <v>854749.440611745</v>
      </c>
      <c r="CA28" s="40">
        <f t="shared" si="125"/>
        <v>1.5729394261260763</v>
      </c>
      <c r="CB28" s="116">
        <f t="shared" si="126"/>
        <v>992851.24482678715</v>
      </c>
      <c r="CC28" s="117">
        <f t="shared" si="127"/>
        <v>8.7644881873508886</v>
      </c>
      <c r="CD28" s="118">
        <f t="shared" si="128"/>
        <v>992860.00931497454</v>
      </c>
      <c r="CE28" s="32"/>
      <c r="CF28" s="38">
        <f t="shared" si="145"/>
        <v>1011827.9186159836</v>
      </c>
      <c r="CG28" s="39">
        <f t="shared" si="129"/>
        <v>1.4715549194448205</v>
      </c>
      <c r="CH28" s="36">
        <f t="shared" si="130"/>
        <v>-289.95392520567123</v>
      </c>
      <c r="CI28" s="39">
        <f t="shared" si="131"/>
        <v>-1.3544628477466622E-3</v>
      </c>
      <c r="CJ28" s="36">
        <f t="shared" si="132"/>
        <v>1011537.9646907779</v>
      </c>
      <c r="CK28" s="40">
        <f t="shared" si="133"/>
        <v>1.121856883152458</v>
      </c>
      <c r="CL28" s="38">
        <f t="shared" si="134"/>
        <v>8022417.5511299456</v>
      </c>
      <c r="CM28" s="39">
        <f t="shared" si="135"/>
        <v>2.6143013124041343</v>
      </c>
      <c r="CN28" s="36">
        <f t="shared" si="136"/>
        <v>377.40713505277239</v>
      </c>
      <c r="CO28" s="39">
        <f t="shared" si="137"/>
        <v>2.0934591181499162E-4</v>
      </c>
      <c r="CP28" s="36">
        <f t="shared" si="138"/>
        <v>8022794.9582649982</v>
      </c>
      <c r="CQ28" s="40">
        <f t="shared" si="139"/>
        <v>1.6468981069455999</v>
      </c>
      <c r="CR28" s="152"/>
      <c r="CS28" s="161" t="s">
        <v>26</v>
      </c>
      <c r="CT28" s="38">
        <f t="shared" si="140"/>
        <v>1011537.9646907779</v>
      </c>
      <c r="CU28" s="36">
        <f t="shared" si="141"/>
        <v>8022794.9582649982</v>
      </c>
      <c r="CV28" s="37">
        <f t="shared" si="142"/>
        <v>9034332.9229557756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>
        <f>+'JUL-SEP 2023'!D29+'OCT-DEC 2023'!D29+'JAN-MAR 2024'!D29+'APR-JUN 2024'!D29</f>
        <v>60779.189999999995</v>
      </c>
      <c r="E29" s="39">
        <f t="shared" si="76"/>
        <v>0.56249423893829875</v>
      </c>
      <c r="F29" s="36">
        <f>+'JUL-SEP 2023'!F29+'OCT-DEC 2023'!F29+'JAN-MAR 2024'!F29+'APR-JUN 2024'!F29</f>
        <v>10442.65</v>
      </c>
      <c r="G29" s="39">
        <f t="shared" si="77"/>
        <v>0.29719811025414805</v>
      </c>
      <c r="H29" s="36">
        <f t="shared" si="78"/>
        <v>71221.84</v>
      </c>
      <c r="I29" s="202">
        <f t="shared" si="79"/>
        <v>0.49739395209162651</v>
      </c>
      <c r="J29" s="38">
        <f>+'JUL-SEP 2023'!J29+'OCT-DEC 2023'!J29+'JAN-MAR 2024'!J29+'APR-JUN 2024'!J29</f>
        <v>6906.08</v>
      </c>
      <c r="K29" s="39">
        <f t="shared" si="80"/>
        <v>1.9161998307459665E-2</v>
      </c>
      <c r="L29" s="36">
        <f>+'JUL-SEP 2023'!L29+'OCT-DEC 2023'!L29+'JAN-MAR 2024'!L29+'APR-JUN 2024'!L29</f>
        <v>10564.69</v>
      </c>
      <c r="M29" s="39">
        <f t="shared" si="81"/>
        <v>3.3435737570022474E-2</v>
      </c>
      <c r="N29" s="36">
        <f t="shared" si="82"/>
        <v>17470.77</v>
      </c>
      <c r="O29" s="40">
        <f t="shared" si="83"/>
        <v>2.5830005544261691E-2</v>
      </c>
      <c r="P29" s="116">
        <f t="shared" si="84"/>
        <v>67685.26999999999</v>
      </c>
      <c r="Q29" s="117">
        <f t="shared" si="85"/>
        <v>21007.34</v>
      </c>
      <c r="R29" s="118">
        <f t="shared" si="86"/>
        <v>88692.609999999986</v>
      </c>
      <c r="S29" s="32"/>
      <c r="T29" s="38">
        <f>+'JUL-SEP 2023'!T29+'OCT-DEC 2023'!T29+'JAN-MAR 2024'!T29+'APR-JUN 2024'!T29</f>
        <v>239358.34612267592</v>
      </c>
      <c r="U29" s="39">
        <f t="shared" si="87"/>
        <v>1.2132740587008304</v>
      </c>
      <c r="V29" s="36">
        <f>+'JUL-SEP 2023'!V29+'OCT-DEC 2023'!V29+'JAN-MAR 2024'!V29+'APR-JUN 2024'!V29</f>
        <v>190833.19400675915</v>
      </c>
      <c r="W29" s="39">
        <f t="shared" si="88"/>
        <v>3.0666772836465763</v>
      </c>
      <c r="X29" s="36">
        <f t="shared" si="89"/>
        <v>430191.54012943507</v>
      </c>
      <c r="Y29" s="40">
        <f t="shared" si="90"/>
        <v>1.6577005989319724</v>
      </c>
      <c r="Z29" s="244">
        <f>+'OCT-DEC 2023'!Z29+'JUL-SEP 2023'!Z29+'JAN-MAR 2024'!Z29+'APR-JUN 2024'!Z29</f>
        <v>1568242.7822364776</v>
      </c>
      <c r="AA29" s="39">
        <f t="shared" si="91"/>
        <v>1.5436767110567209</v>
      </c>
      <c r="AB29" s="36">
        <f>+'OCT-DEC 2023'!AB29+'JUL-SEP 2023'!AB29+'JAN-MAR 2024'!AB29+'APR-JUN 2024'!AB29</f>
        <v>730789.48830112687</v>
      </c>
      <c r="AC29" s="39">
        <f t="shared" si="92"/>
        <v>1.5569681897132241</v>
      </c>
      <c r="AD29" s="36">
        <f t="shared" si="93"/>
        <v>2299032.2705376046</v>
      </c>
      <c r="AE29" s="40">
        <f t="shared" si="94"/>
        <v>1.5478769812160826</v>
      </c>
      <c r="AF29" s="116">
        <f t="shared" si="95"/>
        <v>1807601.1283591534</v>
      </c>
      <c r="AG29" s="117">
        <f t="shared" si="96"/>
        <v>921622.68230788596</v>
      </c>
      <c r="AH29" s="118">
        <f t="shared" si="97"/>
        <v>2729223.8106670394</v>
      </c>
      <c r="AI29" s="32"/>
      <c r="AJ29" s="35">
        <f>+'OCT-DEC 2023'!AJ29+'JUL-SEP 2023'!AJ29+'JAN-MAR 2024'!AJ29+'APR-JUN 2024'!AJ29</f>
        <v>47483.726389709416</v>
      </c>
      <c r="AK29" s="39">
        <f t="shared" si="98"/>
        <v>0.81672760779699372</v>
      </c>
      <c r="AL29" s="36">
        <f>+'OCT-DEC 2023'!AL29+'JUL-SEP 2023'!AL29+'JAN-MAR 2024'!AL29+'APR-JUN 2024'!AL29</f>
        <v>59415.594907386061</v>
      </c>
      <c r="AM29" s="39">
        <f t="shared" si="99"/>
        <v>2.0606088266416753</v>
      </c>
      <c r="AN29" s="36">
        <f t="shared" si="100"/>
        <v>106899.32129709548</v>
      </c>
      <c r="AO29" s="40">
        <f t="shared" si="101"/>
        <v>1.2291092787082827</v>
      </c>
      <c r="AP29" s="36">
        <f>+'OCT-DEC 2023'!AP29+'JUL-SEP 2023'!AP29+'JAN-MAR 2024'!AP29+'APR-JUN 2024'!AP29</f>
        <v>105174.0013432101</v>
      </c>
      <c r="AQ29" s="39">
        <f t="shared" si="102"/>
        <v>0.63297585035454262</v>
      </c>
      <c r="AR29" s="36">
        <f>+'OCT-DEC 2023'!AR29+'JUL-SEP 2023'!AR29+'JAN-MAR 2024'!AR29+'APR-JUN 2024'!AR29</f>
        <v>116965.5603954057</v>
      </c>
      <c r="AS29" s="39">
        <f t="shared" si="103"/>
        <v>0.75986201777045215</v>
      </c>
      <c r="AT29" s="36">
        <f t="shared" si="104"/>
        <v>222139.5617386158</v>
      </c>
      <c r="AU29" s="40">
        <f t="shared" si="105"/>
        <v>0.69399528173069847</v>
      </c>
      <c r="AV29" s="116">
        <f t="shared" si="106"/>
        <v>152657.72773291951</v>
      </c>
      <c r="AW29" s="117">
        <f t="shared" si="107"/>
        <v>176381.15530279177</v>
      </c>
      <c r="AX29" s="118">
        <f t="shared" si="108"/>
        <v>329038.88303571125</v>
      </c>
      <c r="AY29" s="32"/>
      <c r="AZ29" s="35">
        <f>+'OCT-DEC 2023'!AZ29+'JUL-SEP 2023'!AZ29+'JAN-MAR 2024'!AZ29+'APR-JUN 2024'!AZ29</f>
        <v>298411.94798920216</v>
      </c>
      <c r="BA29" s="39">
        <f t="shared" si="143"/>
        <v>1.3301890361383366</v>
      </c>
      <c r="BB29" s="36">
        <f>+'OCT-DEC 2023'!BB29+'JUL-SEP 2023'!BB29+'JAN-MAR 2024'!BB29+'APR-JUN 2024'!BB29</f>
        <v>150283.27419496348</v>
      </c>
      <c r="BC29" s="39">
        <f t="shared" si="144"/>
        <v>2.3183992193231231</v>
      </c>
      <c r="BD29" s="36">
        <f t="shared" si="109"/>
        <v>448695.22218416561</v>
      </c>
      <c r="BE29" s="40">
        <f t="shared" si="110"/>
        <v>1.5517195399922727</v>
      </c>
      <c r="BF29" s="38">
        <f>+'OCT-DEC 2023'!BF29+'JUL-SEP 2023'!BF29+'JAN-MAR 2024'!BF29+'APR-JUN 2024'!BF29</f>
        <v>1250424.7056135985</v>
      </c>
      <c r="BG29" s="39">
        <f t="shared" si="111"/>
        <v>1.0349912722870491</v>
      </c>
      <c r="BH29" s="36">
        <f>+'OCT-DEC 2023'!BH29+'JUL-SEP 2023'!BH29+'JAN-MAR 2024'!BH29+'APR-JUN 2024'!BH29</f>
        <v>627804.85459287721</v>
      </c>
      <c r="BI29" s="39">
        <f t="shared" si="112"/>
        <v>0.98378114187443055</v>
      </c>
      <c r="BJ29" s="36">
        <f t="shared" si="113"/>
        <v>1878229.5602064757</v>
      </c>
      <c r="BK29" s="40">
        <f t="shared" si="114"/>
        <v>1.0172910544067615</v>
      </c>
      <c r="BL29" s="116">
        <f t="shared" si="115"/>
        <v>1548836.6536028006</v>
      </c>
      <c r="BM29" s="117">
        <f t="shared" si="116"/>
        <v>778088.12878784072</v>
      </c>
      <c r="BN29" s="118">
        <f t="shared" si="117"/>
        <v>2326924.782390641</v>
      </c>
      <c r="BO29" s="32"/>
      <c r="BP29" s="35">
        <f>+'OCT-DEC 2023'!BP29+'JUL-SEP 2023'!BP29+'JAN-MAR 2024'!BP29+'APR-JUN 2024'!BP29</f>
        <v>31509.699661264898</v>
      </c>
      <c r="BQ29" s="39">
        <f t="shared" si="118"/>
        <v>0.315798068324329</v>
      </c>
      <c r="BR29" s="36">
        <f>+'OCT-DEC 2023'!BR29+'JUL-SEP 2023'!BR29+'JAN-MAR 2024'!BR29+'APR-JUN 2024'!BR29</f>
        <v>29119.76262861288</v>
      </c>
      <c r="BS29" s="39">
        <f t="shared" si="119"/>
        <v>1.2632206588848205</v>
      </c>
      <c r="BT29" s="36">
        <f t="shared" si="120"/>
        <v>60629.462289877774</v>
      </c>
      <c r="BU29" s="40">
        <f t="shared" si="121"/>
        <v>0.49360467548544962</v>
      </c>
      <c r="BV29" s="38">
        <f>+'OCT-DEC 2023'!BV29+'JUL-SEP 2023'!BV29+'JAN-MAR 2024'!BV29+'APR-JUN 2024'!BV29</f>
        <v>202377.15357882754</v>
      </c>
      <c r="BW29" s="39">
        <f t="shared" si="122"/>
        <v>0.63632810309058807</v>
      </c>
      <c r="BX29" s="36">
        <f>+'OCT-DEC 2023'!BX29+'JUL-SEP 2023'!BX29+'JAN-MAR 2024'!BX29+'APR-JUN 2024'!BX29</f>
        <v>126041.92059064424</v>
      </c>
      <c r="BY29" s="39">
        <f t="shared" si="123"/>
        <v>0.55926663083216155</v>
      </c>
      <c r="BZ29" s="36">
        <f t="shared" si="124"/>
        <v>328419.07416947174</v>
      </c>
      <c r="CA29" s="40">
        <f t="shared" si="125"/>
        <v>0.60436811714467698</v>
      </c>
      <c r="CB29" s="116">
        <f t="shared" si="126"/>
        <v>233886.85324009243</v>
      </c>
      <c r="CC29" s="117">
        <f t="shared" si="127"/>
        <v>155161.6832192571</v>
      </c>
      <c r="CD29" s="118">
        <f t="shared" si="128"/>
        <v>389048.53645934956</v>
      </c>
      <c r="CE29" s="32"/>
      <c r="CF29" s="38">
        <f t="shared" si="145"/>
        <v>677542.91016285238</v>
      </c>
      <c r="CG29" s="39">
        <f t="shared" si="129"/>
        <v>0.98538653089242356</v>
      </c>
      <c r="CH29" s="36">
        <f t="shared" si="130"/>
        <v>440094.47573772154</v>
      </c>
      <c r="CI29" s="39">
        <f t="shared" si="131"/>
        <v>2.0558149590920927</v>
      </c>
      <c r="CJ29" s="36">
        <f t="shared" si="132"/>
        <v>1117637.3859005738</v>
      </c>
      <c r="CK29" s="40">
        <f t="shared" si="133"/>
        <v>1.2395275689176608</v>
      </c>
      <c r="CL29" s="38">
        <f t="shared" si="134"/>
        <v>3133124.7227721135</v>
      </c>
      <c r="CM29" s="39">
        <f t="shared" si="135"/>
        <v>1.0210054540872526</v>
      </c>
      <c r="CN29" s="36">
        <f t="shared" si="136"/>
        <v>1612166.513880054</v>
      </c>
      <c r="CO29" s="39">
        <f t="shared" si="137"/>
        <v>0.89426096514742359</v>
      </c>
      <c r="CP29" s="36">
        <f t="shared" si="138"/>
        <v>4745291.2366521675</v>
      </c>
      <c r="CQ29" s="40">
        <f t="shared" si="139"/>
        <v>0.97410082087378513</v>
      </c>
      <c r="CR29" s="152"/>
      <c r="CS29" s="161" t="s">
        <v>27</v>
      </c>
      <c r="CT29" s="38">
        <f t="shared" si="140"/>
        <v>1117637.3859005738</v>
      </c>
      <c r="CU29" s="36">
        <f t="shared" si="141"/>
        <v>4745291.2366521675</v>
      </c>
      <c r="CV29" s="37">
        <f t="shared" si="142"/>
        <v>5862928.6225527413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>
        <f>+'JUL-SEP 2023'!D30+'OCT-DEC 2023'!D30+'JAN-MAR 2024'!D30+'APR-JUN 2024'!D30</f>
        <v>77902.990000000005</v>
      </c>
      <c r="E30" s="39">
        <f t="shared" si="76"/>
        <v>0.72097017204520009</v>
      </c>
      <c r="F30" s="36">
        <f>+'JUL-SEP 2023'!F30+'OCT-DEC 2023'!F30+'JAN-MAR 2024'!F30+'APR-JUN 2024'!F30</f>
        <v>58669.66</v>
      </c>
      <c r="G30" s="39">
        <f t="shared" si="77"/>
        <v>1.6697401599453567</v>
      </c>
      <c r="H30" s="36">
        <f t="shared" si="78"/>
        <v>136572.65000000002</v>
      </c>
      <c r="I30" s="202">
        <f t="shared" si="79"/>
        <v>0.95378622808855384</v>
      </c>
      <c r="J30" s="38">
        <f>+'JUL-SEP 2023'!J30+'OCT-DEC 2023'!J30+'JAN-MAR 2024'!J30+'APR-JUN 2024'!J30</f>
        <v>7933.6</v>
      </c>
      <c r="K30" s="39">
        <f t="shared" si="80"/>
        <v>2.2013013137997531E-2</v>
      </c>
      <c r="L30" s="36">
        <f>+'JUL-SEP 2023'!L30+'OCT-DEC 2023'!L30+'JAN-MAR 2024'!L30+'APR-JUN 2024'!L30</f>
        <v>52217.7</v>
      </c>
      <c r="M30" s="39">
        <f t="shared" si="81"/>
        <v>0.16526157546602524</v>
      </c>
      <c r="N30" s="36">
        <f t="shared" si="82"/>
        <v>60151.299999999996</v>
      </c>
      <c r="O30" s="40">
        <f t="shared" si="83"/>
        <v>8.893187950471261E-2</v>
      </c>
      <c r="P30" s="116">
        <f t="shared" si="84"/>
        <v>85836.590000000011</v>
      </c>
      <c r="Q30" s="117">
        <f t="shared" si="85"/>
        <v>110887.36</v>
      </c>
      <c r="R30" s="118">
        <f t="shared" si="86"/>
        <v>196723.95</v>
      </c>
      <c r="S30" s="32"/>
      <c r="T30" s="38">
        <f>+'JUL-SEP 2023'!T30+'OCT-DEC 2023'!T30+'JAN-MAR 2024'!T30+'APR-JUN 2024'!T30</f>
        <v>1585302.9454215341</v>
      </c>
      <c r="U30" s="39">
        <f t="shared" si="87"/>
        <v>8.0356794321940264</v>
      </c>
      <c r="V30" s="36">
        <f>+'JUL-SEP 2023'!V30+'OCT-DEC 2023'!V30+'JAN-MAR 2024'!V30+'APR-JUN 2024'!V30</f>
        <v>399003.68763598293</v>
      </c>
      <c r="W30" s="39">
        <f t="shared" si="88"/>
        <v>6.4119638689333245</v>
      </c>
      <c r="X30" s="36">
        <f t="shared" si="89"/>
        <v>1984306.633057517</v>
      </c>
      <c r="Y30" s="40">
        <f t="shared" si="90"/>
        <v>7.6463295700664595</v>
      </c>
      <c r="Z30" s="244">
        <f>+'OCT-DEC 2023'!Z30+'JUL-SEP 2023'!Z30+'JAN-MAR 2024'!Z30+'APR-JUN 2024'!Z30</f>
        <v>91974.845145339888</v>
      </c>
      <c r="AA30" s="39">
        <f t="shared" si="91"/>
        <v>9.0534085705423775E-2</v>
      </c>
      <c r="AB30" s="36">
        <f>+'OCT-DEC 2023'!AB30+'JUL-SEP 2023'!AB30+'JAN-MAR 2024'!AB30+'APR-JUN 2024'!AB30</f>
        <v>237337.23227726418</v>
      </c>
      <c r="AC30" s="39">
        <f t="shared" si="92"/>
        <v>0.50565385354586956</v>
      </c>
      <c r="AD30" s="36">
        <f t="shared" si="93"/>
        <v>329312.07742260408</v>
      </c>
      <c r="AE30" s="40">
        <f t="shared" si="94"/>
        <v>0.22171702016157488</v>
      </c>
      <c r="AF30" s="116">
        <f t="shared" si="95"/>
        <v>1677277.790566874</v>
      </c>
      <c r="AG30" s="117">
        <f t="shared" si="96"/>
        <v>636340.91991324711</v>
      </c>
      <c r="AH30" s="118">
        <f t="shared" si="97"/>
        <v>2313618.710480121</v>
      </c>
      <c r="AI30" s="32"/>
      <c r="AJ30" s="35">
        <f>+'OCT-DEC 2023'!AJ30+'JUL-SEP 2023'!AJ30+'JAN-MAR 2024'!AJ30+'APR-JUN 2024'!AJ30</f>
        <v>120516.4882634846</v>
      </c>
      <c r="AK30" s="39">
        <f t="shared" si="98"/>
        <v>2.0729026688364884</v>
      </c>
      <c r="AL30" s="36">
        <f>+'OCT-DEC 2023'!AL30+'JUL-SEP 2023'!AL30+'JAN-MAR 2024'!AL30+'APR-JUN 2024'!AL30</f>
        <v>161644.02408237266</v>
      </c>
      <c r="AM30" s="39">
        <f t="shared" si="99"/>
        <v>5.6060215052497977</v>
      </c>
      <c r="AN30" s="36">
        <f t="shared" si="100"/>
        <v>282160.51234585728</v>
      </c>
      <c r="AO30" s="40">
        <f t="shared" si="101"/>
        <v>3.2442311101819792</v>
      </c>
      <c r="AP30" s="36">
        <f>+'OCT-DEC 2023'!AP30+'JUL-SEP 2023'!AP30+'JAN-MAR 2024'!AP30+'APR-JUN 2024'!AP30</f>
        <v>24049.09270913641</v>
      </c>
      <c r="AQ30" s="39">
        <f t="shared" si="102"/>
        <v>0.14473629141622077</v>
      </c>
      <c r="AR30" s="36">
        <f>+'OCT-DEC 2023'!AR30+'JUL-SEP 2023'!AR30+'JAN-MAR 2024'!AR30+'APR-JUN 2024'!AR30</f>
        <v>54687.435796130645</v>
      </c>
      <c r="AS30" s="39">
        <f t="shared" si="103"/>
        <v>0.3552747079590115</v>
      </c>
      <c r="AT30" s="36">
        <f t="shared" si="104"/>
        <v>78736.528505267052</v>
      </c>
      <c r="AU30" s="40">
        <f t="shared" si="105"/>
        <v>0.24598400597731576</v>
      </c>
      <c r="AV30" s="116">
        <f t="shared" si="106"/>
        <v>144565.58097262101</v>
      </c>
      <c r="AW30" s="117">
        <f t="shared" si="107"/>
        <v>216331.45987850332</v>
      </c>
      <c r="AX30" s="118">
        <f t="shared" si="108"/>
        <v>360897.04085112433</v>
      </c>
      <c r="AY30" s="32"/>
      <c r="AZ30" s="35">
        <f>+'OCT-DEC 2023'!AZ30+'JUL-SEP 2023'!AZ30+'JAN-MAR 2024'!AZ30+'APR-JUN 2024'!AZ30</f>
        <v>533060.90553429967</v>
      </c>
      <c r="BA30" s="39">
        <f t="shared" si="143"/>
        <v>2.3761507436738301</v>
      </c>
      <c r="BB30" s="36">
        <f>+'OCT-DEC 2023'!BB30+'JUL-SEP 2023'!BB30+'JAN-MAR 2024'!BB30+'APR-JUN 2024'!BB30</f>
        <v>260309.46707799929</v>
      </c>
      <c r="BC30" s="39">
        <f t="shared" si="144"/>
        <v>4.0157580308845651</v>
      </c>
      <c r="BD30" s="36">
        <f t="shared" si="109"/>
        <v>793370.37261229893</v>
      </c>
      <c r="BE30" s="40">
        <f t="shared" si="110"/>
        <v>2.743707195366921</v>
      </c>
      <c r="BF30" s="38">
        <f>+'OCT-DEC 2023'!BF30+'JUL-SEP 2023'!BF30+'JAN-MAR 2024'!BF30+'APR-JUN 2024'!BF30</f>
        <v>64786.516136117149</v>
      </c>
      <c r="BG30" s="39">
        <f t="shared" si="111"/>
        <v>5.3624563287768198E-2</v>
      </c>
      <c r="BH30" s="36">
        <f>+'OCT-DEC 2023'!BH30+'JUL-SEP 2023'!BH30+'JAN-MAR 2024'!BH30+'APR-JUN 2024'!BH30</f>
        <v>240105.92111288721</v>
      </c>
      <c r="BI30" s="39">
        <f t="shared" si="112"/>
        <v>0.37625016040442716</v>
      </c>
      <c r="BJ30" s="36">
        <f t="shared" si="113"/>
        <v>304892.43724900438</v>
      </c>
      <c r="BK30" s="40">
        <f t="shared" si="114"/>
        <v>0.16513654962154378</v>
      </c>
      <c r="BL30" s="116">
        <f t="shared" si="115"/>
        <v>597847.42167041684</v>
      </c>
      <c r="BM30" s="117">
        <f t="shared" si="116"/>
        <v>500415.38819088647</v>
      </c>
      <c r="BN30" s="118">
        <f t="shared" si="117"/>
        <v>1098262.8098613033</v>
      </c>
      <c r="BO30" s="32"/>
      <c r="BP30" s="35">
        <f>+'OCT-DEC 2023'!BP30+'JUL-SEP 2023'!BP30+'JAN-MAR 2024'!BP30+'APR-JUN 2024'!BP30</f>
        <v>329434.7459594172</v>
      </c>
      <c r="BQ30" s="39">
        <f t="shared" si="118"/>
        <v>3.3016771829402995</v>
      </c>
      <c r="BR30" s="36">
        <f>+'OCT-DEC 2023'!BR30+'JUL-SEP 2023'!BR30+'JAN-MAR 2024'!BR30+'APR-JUN 2024'!BR30</f>
        <v>1030769.5953017352</v>
      </c>
      <c r="BS30" s="39">
        <f t="shared" si="119"/>
        <v>44.714974635681727</v>
      </c>
      <c r="BT30" s="36">
        <f t="shared" si="120"/>
        <v>1360204.3412611524</v>
      </c>
      <c r="BU30" s="40">
        <f t="shared" si="121"/>
        <v>11.073877238957522</v>
      </c>
      <c r="BV30" s="38">
        <f>+'OCT-DEC 2023'!BV30+'JUL-SEP 2023'!BV30+'JAN-MAR 2024'!BV30+'APR-JUN 2024'!BV30</f>
        <v>41514.774626016224</v>
      </c>
      <c r="BW30" s="39">
        <f t="shared" si="122"/>
        <v>0.13053359690483313</v>
      </c>
      <c r="BX30" s="36">
        <f>+'OCT-DEC 2023'!BX30+'JUL-SEP 2023'!BX30+'JAN-MAR 2024'!BX30+'APR-JUN 2024'!BX30</f>
        <v>189007.04119506726</v>
      </c>
      <c r="BY30" s="39">
        <f t="shared" si="123"/>
        <v>0.83865217728653885</v>
      </c>
      <c r="BZ30" s="36">
        <f t="shared" si="124"/>
        <v>230521.8158210835</v>
      </c>
      <c r="CA30" s="40">
        <f t="shared" si="125"/>
        <v>0.42421420296881995</v>
      </c>
      <c r="CB30" s="116">
        <f t="shared" si="126"/>
        <v>370949.52058543341</v>
      </c>
      <c r="CC30" s="117">
        <f t="shared" si="127"/>
        <v>1219776.6364968026</v>
      </c>
      <c r="CD30" s="118">
        <f t="shared" si="128"/>
        <v>1590726.1570822359</v>
      </c>
      <c r="CE30" s="32"/>
      <c r="CF30" s="38">
        <f t="shared" si="145"/>
        <v>2646218.0751787359</v>
      </c>
      <c r="CG30" s="39">
        <f t="shared" si="129"/>
        <v>3.8485350668911256</v>
      </c>
      <c r="CH30" s="36">
        <f t="shared" si="130"/>
        <v>1910396.43409809</v>
      </c>
      <c r="CI30" s="39">
        <f t="shared" si="131"/>
        <v>8.9240419581081696</v>
      </c>
      <c r="CJ30" s="36">
        <f t="shared" si="132"/>
        <v>4556614.5092768259</v>
      </c>
      <c r="CK30" s="40">
        <f t="shared" si="133"/>
        <v>5.0535615365333717</v>
      </c>
      <c r="CL30" s="38">
        <f t="shared" si="134"/>
        <v>230258.82861660968</v>
      </c>
      <c r="CM30" s="39">
        <f t="shared" si="135"/>
        <v>7.5035480764804541E-2</v>
      </c>
      <c r="CN30" s="36">
        <f t="shared" si="136"/>
        <v>773355.33038134931</v>
      </c>
      <c r="CO30" s="39">
        <f t="shared" si="137"/>
        <v>0.42897646005825923</v>
      </c>
      <c r="CP30" s="36">
        <f t="shared" si="138"/>
        <v>1003614.158997959</v>
      </c>
      <c r="CQ30" s="40">
        <f t="shared" si="139"/>
        <v>0.20601925727327608</v>
      </c>
      <c r="CR30" s="152"/>
      <c r="CS30" s="161" t="s">
        <v>28</v>
      </c>
      <c r="CT30" s="38">
        <f t="shared" si="140"/>
        <v>4556614.5092768259</v>
      </c>
      <c r="CU30" s="36">
        <f t="shared" si="141"/>
        <v>1003614.158997959</v>
      </c>
      <c r="CV30" s="37">
        <f t="shared" si="142"/>
        <v>5560228.6682747845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>
        <f>+'JUL-SEP 2023'!D31+'OCT-DEC 2023'!D31+'JAN-MAR 2024'!D31+'APR-JUN 2024'!D31</f>
        <v>193455</v>
      </c>
      <c r="E31" s="39">
        <f t="shared" si="76"/>
        <v>1.7903713918169788</v>
      </c>
      <c r="F31" s="36">
        <f>+'JUL-SEP 2023'!F31+'OCT-DEC 2023'!F31+'JAN-MAR 2024'!F31+'APR-JUN 2024'!F31</f>
        <v>108801.39000000001</v>
      </c>
      <c r="G31" s="39">
        <f t="shared" si="77"/>
        <v>3.0964905939607825</v>
      </c>
      <c r="H31" s="36">
        <f t="shared" si="78"/>
        <v>302256.39</v>
      </c>
      <c r="I31" s="202">
        <f t="shared" si="79"/>
        <v>2.1108763880159231</v>
      </c>
      <c r="J31" s="38">
        <f>+'JUL-SEP 2023'!J31+'OCT-DEC 2023'!J31+'JAN-MAR 2024'!J31+'APR-JUN 2024'!J31</f>
        <v>3933.1699999999996</v>
      </c>
      <c r="K31" s="39">
        <f t="shared" si="80"/>
        <v>1.0913194877984488E-2</v>
      </c>
      <c r="L31" s="36">
        <f>+'JUL-SEP 2023'!L31+'OCT-DEC 2023'!L31+'JAN-MAR 2024'!L31+'APR-JUN 2024'!L31</f>
        <v>18813.25</v>
      </c>
      <c r="M31" s="39">
        <f t="shared" si="81"/>
        <v>5.9541253916511064E-2</v>
      </c>
      <c r="N31" s="36">
        <f t="shared" si="82"/>
        <v>22746.42</v>
      </c>
      <c r="O31" s="40">
        <f t="shared" si="83"/>
        <v>3.3629894659027902E-2</v>
      </c>
      <c r="P31" s="116">
        <f t="shared" si="84"/>
        <v>197388.17</v>
      </c>
      <c r="Q31" s="117">
        <f t="shared" si="85"/>
        <v>127614.64000000001</v>
      </c>
      <c r="R31" s="118">
        <f t="shared" si="86"/>
        <v>325002.81000000006</v>
      </c>
      <c r="S31" s="32"/>
      <c r="T31" s="38">
        <f>+'JUL-SEP 2023'!T31+'OCT-DEC 2023'!T31+'JAN-MAR 2024'!T31+'APR-JUN 2024'!T31</f>
        <v>956746.29579531739</v>
      </c>
      <c r="U31" s="39">
        <f t="shared" si="87"/>
        <v>4.849613478076253</v>
      </c>
      <c r="V31" s="36">
        <f>+'JUL-SEP 2023'!V31+'OCT-DEC 2023'!V31+'JAN-MAR 2024'!V31+'APR-JUN 2024'!V31</f>
        <v>343028.22102964518</v>
      </c>
      <c r="W31" s="39">
        <f t="shared" si="88"/>
        <v>5.512441682677335</v>
      </c>
      <c r="X31" s="36">
        <f t="shared" si="89"/>
        <v>1299774.5168249626</v>
      </c>
      <c r="Y31" s="40">
        <f t="shared" si="90"/>
        <v>5.0085526888068816</v>
      </c>
      <c r="Z31" s="244">
        <f>+'OCT-DEC 2023'!Z31+'JUL-SEP 2023'!Z31+'JAN-MAR 2024'!Z31+'APR-JUN 2024'!Z31</f>
        <v>8650.3379416427615</v>
      </c>
      <c r="AA31" s="39">
        <f t="shared" si="91"/>
        <v>8.514832891015147E-3</v>
      </c>
      <c r="AB31" s="36">
        <f>+'OCT-DEC 2023'!AB31+'JUL-SEP 2023'!AB31+'JAN-MAR 2024'!AB31+'APR-JUN 2024'!AB31</f>
        <v>6873.5827624591166</v>
      </c>
      <c r="AC31" s="39">
        <f t="shared" si="92"/>
        <v>1.4644367334003278E-2</v>
      </c>
      <c r="AD31" s="36">
        <f t="shared" si="93"/>
        <v>15523.920704101878</v>
      </c>
      <c r="AE31" s="40">
        <f t="shared" si="94"/>
        <v>1.0451840900208027E-2</v>
      </c>
      <c r="AF31" s="116">
        <f t="shared" si="95"/>
        <v>965396.63373696012</v>
      </c>
      <c r="AG31" s="117">
        <f t="shared" si="96"/>
        <v>349901.8037921043</v>
      </c>
      <c r="AH31" s="118">
        <f t="shared" si="97"/>
        <v>1315298.4375290645</v>
      </c>
      <c r="AI31" s="32"/>
      <c r="AJ31" s="35">
        <f>+'OCT-DEC 2023'!AJ31+'JUL-SEP 2023'!AJ31+'JAN-MAR 2024'!AJ31+'APR-JUN 2024'!AJ31</f>
        <v>84719.745074994062</v>
      </c>
      <c r="AK31" s="39">
        <f t="shared" si="98"/>
        <v>1.4571930214656954</v>
      </c>
      <c r="AL31" s="36">
        <f>+'OCT-DEC 2023'!AL31+'JUL-SEP 2023'!AL31+'JAN-MAR 2024'!AL31+'APR-JUN 2024'!AL31</f>
        <v>9525.7071474273289</v>
      </c>
      <c r="AM31" s="39">
        <f t="shared" si="99"/>
        <v>0.33036370768631923</v>
      </c>
      <c r="AN31" s="36">
        <f t="shared" si="100"/>
        <v>94245.452222421387</v>
      </c>
      <c r="AO31" s="40">
        <f t="shared" si="101"/>
        <v>1.0836173550690604</v>
      </c>
      <c r="AP31" s="36">
        <f>+'OCT-DEC 2023'!AP31+'JUL-SEP 2023'!AP31+'JAN-MAR 2024'!AP31+'APR-JUN 2024'!AP31</f>
        <v>713.19971295992036</v>
      </c>
      <c r="AQ31" s="39">
        <f t="shared" si="102"/>
        <v>4.2922983723920624E-3</v>
      </c>
      <c r="AR31" s="36">
        <f>+'OCT-DEC 2023'!AR31+'JUL-SEP 2023'!AR31+'JAN-MAR 2024'!AR31+'APR-JUN 2024'!AR31</f>
        <v>4888.8737644145922</v>
      </c>
      <c r="AS31" s="39">
        <f t="shared" si="103"/>
        <v>3.1760370067008332E-2</v>
      </c>
      <c r="AT31" s="36">
        <f t="shared" si="104"/>
        <v>5602.0734773745125</v>
      </c>
      <c r="AU31" s="40">
        <f t="shared" si="105"/>
        <v>1.7501666658464275E-2</v>
      </c>
      <c r="AV31" s="116">
        <f t="shared" si="106"/>
        <v>85432.94478795398</v>
      </c>
      <c r="AW31" s="117">
        <f t="shared" si="107"/>
        <v>14414.58091184192</v>
      </c>
      <c r="AX31" s="118">
        <f t="shared" si="108"/>
        <v>99847.525699795893</v>
      </c>
      <c r="AY31" s="32"/>
      <c r="AZ31" s="35">
        <f>+'OCT-DEC 2023'!AZ31+'JUL-SEP 2023'!AZ31+'JAN-MAR 2024'!AZ31+'APR-JUN 2024'!AZ31</f>
        <v>1033691.4635573522</v>
      </c>
      <c r="BA31" s="39">
        <f t="shared" si="143"/>
        <v>4.6077412812691216</v>
      </c>
      <c r="BB31" s="36">
        <f>+'OCT-DEC 2023'!BB31+'JUL-SEP 2023'!BB31+'JAN-MAR 2024'!BB31+'APR-JUN 2024'!BB31</f>
        <v>331192.80531008076</v>
      </c>
      <c r="BC31" s="39">
        <f t="shared" si="144"/>
        <v>5.109265454785116</v>
      </c>
      <c r="BD31" s="36">
        <f t="shared" si="109"/>
        <v>1364884.2688674331</v>
      </c>
      <c r="BE31" s="40">
        <f t="shared" si="110"/>
        <v>4.720169694520103</v>
      </c>
      <c r="BF31" s="38">
        <f>+'OCT-DEC 2023'!BF31+'JUL-SEP 2023'!BF31+'JAN-MAR 2024'!BF31+'APR-JUN 2024'!BF31</f>
        <v>18650.513384667509</v>
      </c>
      <c r="BG31" s="39">
        <f t="shared" si="111"/>
        <v>1.5437249832113156E-2</v>
      </c>
      <c r="BH31" s="36">
        <f>+'OCT-DEC 2023'!BH31+'JUL-SEP 2023'!BH31+'JAN-MAR 2024'!BH31+'APR-JUN 2024'!BH31</f>
        <v>22647.595783022451</v>
      </c>
      <c r="BI31" s="39">
        <f t="shared" si="112"/>
        <v>3.5489177054199135E-2</v>
      </c>
      <c r="BJ31" s="36">
        <f t="shared" si="113"/>
        <v>41298.10916768996</v>
      </c>
      <c r="BK31" s="40">
        <f t="shared" si="114"/>
        <v>2.2367977754320093E-2</v>
      </c>
      <c r="BL31" s="116">
        <f t="shared" si="115"/>
        <v>1052341.9769420198</v>
      </c>
      <c r="BM31" s="117">
        <f t="shared" si="116"/>
        <v>353840.40109310322</v>
      </c>
      <c r="BN31" s="118">
        <f t="shared" si="117"/>
        <v>1406182.378035123</v>
      </c>
      <c r="BO31" s="32"/>
      <c r="BP31" s="35">
        <f>+'OCT-DEC 2023'!BP31+'JUL-SEP 2023'!BP31+'JAN-MAR 2024'!BP31+'APR-JUN 2024'!BP31</f>
        <v>270506.54668917379</v>
      </c>
      <c r="BQ31" s="39">
        <f t="shared" si="118"/>
        <v>2.7110840735349857</v>
      </c>
      <c r="BR31" s="36">
        <f>+'OCT-DEC 2023'!BR31+'JUL-SEP 2023'!BR31+'JAN-MAR 2024'!BR31+'APR-JUN 2024'!BR31</f>
        <v>121490.43378695195</v>
      </c>
      <c r="BS31" s="39">
        <f t="shared" si="119"/>
        <v>5.2702773636539977</v>
      </c>
      <c r="BT31" s="36">
        <f t="shared" si="120"/>
        <v>391996.98047612573</v>
      </c>
      <c r="BU31" s="40">
        <f t="shared" si="121"/>
        <v>3.1913781688197163</v>
      </c>
      <c r="BV31" s="38">
        <f>+'OCT-DEC 2023'!BV31+'JUL-SEP 2023'!BV31+'JAN-MAR 2024'!BV31+'APR-JUN 2024'!BV31</f>
        <v>56422.246329824804</v>
      </c>
      <c r="BW31" s="39">
        <f t="shared" si="122"/>
        <v>0.17740669015380128</v>
      </c>
      <c r="BX31" s="36">
        <f>+'OCT-DEC 2023'!BX31+'JUL-SEP 2023'!BX31+'JAN-MAR 2024'!BX31+'APR-JUN 2024'!BX31</f>
        <v>5507.8479414826752</v>
      </c>
      <c r="BY31" s="39">
        <f t="shared" si="123"/>
        <v>2.4439135383958269E-2</v>
      </c>
      <c r="BZ31" s="36">
        <f t="shared" si="124"/>
        <v>61930.094271307476</v>
      </c>
      <c r="CA31" s="40">
        <f t="shared" si="125"/>
        <v>0.11396589727315425</v>
      </c>
      <c r="CB31" s="116">
        <f t="shared" si="126"/>
        <v>326928.79301899858</v>
      </c>
      <c r="CC31" s="117">
        <f t="shared" si="127"/>
        <v>126998.28172843462</v>
      </c>
      <c r="CD31" s="118">
        <f t="shared" si="128"/>
        <v>453927.07474743319</v>
      </c>
      <c r="CE31" s="32"/>
      <c r="CF31" s="38">
        <f t="shared" si="145"/>
        <v>2539119.0511168372</v>
      </c>
      <c r="CG31" s="39">
        <f t="shared" si="129"/>
        <v>3.6927752851867419</v>
      </c>
      <c r="CH31" s="36">
        <f t="shared" si="130"/>
        <v>914038.55727410526</v>
      </c>
      <c r="CI31" s="39">
        <f t="shared" si="131"/>
        <v>4.2697517074741107</v>
      </c>
      <c r="CJ31" s="36">
        <f t="shared" si="132"/>
        <v>3453157.6083909422</v>
      </c>
      <c r="CK31" s="40">
        <f t="shared" si="133"/>
        <v>3.8297609845695759</v>
      </c>
      <c r="CL31" s="38">
        <f t="shared" si="134"/>
        <v>88369.467369094986</v>
      </c>
      <c r="CM31" s="39">
        <f t="shared" si="135"/>
        <v>2.8797356039756358E-2</v>
      </c>
      <c r="CN31" s="36">
        <f t="shared" si="136"/>
        <v>58731.150251378829</v>
      </c>
      <c r="CO31" s="39">
        <f t="shared" si="137"/>
        <v>3.2577884887096696E-2</v>
      </c>
      <c r="CP31" s="36">
        <f t="shared" si="138"/>
        <v>147100.61762047381</v>
      </c>
      <c r="CQ31" s="40">
        <f t="shared" si="139"/>
        <v>3.0196425304390147E-2</v>
      </c>
      <c r="CR31" s="152"/>
      <c r="CS31" s="161" t="s">
        <v>29</v>
      </c>
      <c r="CT31" s="38">
        <f t="shared" si="140"/>
        <v>3453157.6083909422</v>
      </c>
      <c r="CU31" s="36">
        <f t="shared" si="141"/>
        <v>147100.61762047381</v>
      </c>
      <c r="CV31" s="37">
        <f t="shared" si="142"/>
        <v>3600258.2260114159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>
        <f>+'JUL-SEP 2023'!D32+'OCT-DEC 2023'!D32+'JAN-MAR 2024'!D32+'APR-JUN 2024'!D32</f>
        <v>87427.390000000014</v>
      </c>
      <c r="E32" s="39">
        <f t="shared" si="76"/>
        <v>0.80911580428123253</v>
      </c>
      <c r="F32" s="36">
        <f>+'JUL-SEP 2023'!F32+'OCT-DEC 2023'!F32+'JAN-MAR 2024'!F32+'APR-JUN 2024'!F32</f>
        <v>45599.32</v>
      </c>
      <c r="G32" s="39">
        <f t="shared" si="77"/>
        <v>1.2977579190027606</v>
      </c>
      <c r="H32" s="36">
        <f t="shared" si="78"/>
        <v>133026.71000000002</v>
      </c>
      <c r="I32" s="202">
        <f t="shared" si="79"/>
        <v>0.92902234792932481</v>
      </c>
      <c r="J32" s="38">
        <f>+'JUL-SEP 2023'!J32+'OCT-DEC 2023'!J32+'JAN-MAR 2024'!J32+'APR-JUN 2024'!J32</f>
        <v>5555472.1200000001</v>
      </c>
      <c r="K32" s="39">
        <f t="shared" si="80"/>
        <v>15.414525658634037</v>
      </c>
      <c r="L32" s="36">
        <f>+'JUL-SEP 2023'!L32+'OCT-DEC 2023'!L32+'JAN-MAR 2024'!L32+'APR-JUN 2024'!L32</f>
        <v>1408926.9300000002</v>
      </c>
      <c r="M32" s="39">
        <f t="shared" si="81"/>
        <v>4.4590528531189673</v>
      </c>
      <c r="N32" s="36">
        <f t="shared" si="82"/>
        <v>6964399.0500000007</v>
      </c>
      <c r="O32" s="40">
        <f t="shared" si="83"/>
        <v>10.296653557567918</v>
      </c>
      <c r="P32" s="116">
        <f t="shared" si="84"/>
        <v>5642899.5099999998</v>
      </c>
      <c r="Q32" s="117">
        <f t="shared" si="85"/>
        <v>1454526.2500000002</v>
      </c>
      <c r="R32" s="118">
        <f t="shared" si="86"/>
        <v>7097425.7599999998</v>
      </c>
      <c r="S32" s="32"/>
      <c r="T32" s="38">
        <f>+'JUL-SEP 2023'!T32+'OCT-DEC 2023'!T32+'JAN-MAR 2024'!T32+'APR-JUN 2024'!T32</f>
        <v>163850.93041678044</v>
      </c>
      <c r="U32" s="39">
        <f t="shared" si="87"/>
        <v>0.83053750407678528</v>
      </c>
      <c r="V32" s="36">
        <f>+'JUL-SEP 2023'!V32+'OCT-DEC 2023'!V32+'JAN-MAR 2024'!V32+'APR-JUN 2024'!V32</f>
        <v>165218.53462316521</v>
      </c>
      <c r="W32" s="39">
        <f t="shared" si="88"/>
        <v>2.6550513373909688</v>
      </c>
      <c r="X32" s="36">
        <f t="shared" si="89"/>
        <v>329069.46503994567</v>
      </c>
      <c r="Y32" s="40">
        <f t="shared" si="90"/>
        <v>1.2680366729731907</v>
      </c>
      <c r="Z32" s="244">
        <f>+'OCT-DEC 2023'!Z32+'JUL-SEP 2023'!Z32+'JAN-MAR 2024'!Z32+'APR-JUN 2024'!Z32</f>
        <v>8990826.7400275543</v>
      </c>
      <c r="AA32" s="39">
        <f t="shared" si="91"/>
        <v>8.8499880305100174</v>
      </c>
      <c r="AB32" s="36">
        <f>+'OCT-DEC 2023'!AB32+'JUL-SEP 2023'!AB32+'JAN-MAR 2024'!AB32+'APR-JUN 2024'!AB32</f>
        <v>2524361.2612350569</v>
      </c>
      <c r="AC32" s="39">
        <f t="shared" si="92"/>
        <v>5.3782248458776545</v>
      </c>
      <c r="AD32" s="36">
        <f t="shared" si="93"/>
        <v>11515188.001262611</v>
      </c>
      <c r="AE32" s="40">
        <f t="shared" si="94"/>
        <v>7.752868313310822</v>
      </c>
      <c r="AF32" s="116">
        <f t="shared" si="95"/>
        <v>9154677.6704443339</v>
      </c>
      <c r="AG32" s="117">
        <f t="shared" si="96"/>
        <v>2689579.7958582221</v>
      </c>
      <c r="AH32" s="118">
        <f t="shared" si="97"/>
        <v>11844257.466302555</v>
      </c>
      <c r="AI32" s="32"/>
      <c r="AJ32" s="35">
        <f>+'OCT-DEC 2023'!AJ32+'JUL-SEP 2023'!AJ32+'JAN-MAR 2024'!AJ32+'APR-JUN 2024'!AJ32</f>
        <v>37254.813841362273</v>
      </c>
      <c r="AK32" s="39">
        <f t="shared" si="98"/>
        <v>0.64078869332740973</v>
      </c>
      <c r="AL32" s="36">
        <f>+'OCT-DEC 2023'!AL32+'JUL-SEP 2023'!AL32+'JAN-MAR 2024'!AL32+'APR-JUN 2024'!AL32</f>
        <v>67424.73532482874</v>
      </c>
      <c r="AM32" s="39">
        <f t="shared" si="99"/>
        <v>2.3383760603741672</v>
      </c>
      <c r="AN32" s="36">
        <f t="shared" si="100"/>
        <v>104679.54916619102</v>
      </c>
      <c r="AO32" s="40">
        <f t="shared" si="101"/>
        <v>1.2035867357247769</v>
      </c>
      <c r="AP32" s="36">
        <f>+'OCT-DEC 2023'!AP32+'JUL-SEP 2023'!AP32+'JAN-MAR 2024'!AP32+'APR-JUN 2024'!AP32</f>
        <v>4964184.7428495148</v>
      </c>
      <c r="AQ32" s="39">
        <f t="shared" si="102"/>
        <v>29.876290896914472</v>
      </c>
      <c r="AR32" s="36">
        <f>+'OCT-DEC 2023'!AR32+'JUL-SEP 2023'!AR32+'JAN-MAR 2024'!AR32+'APR-JUN 2024'!AR32</f>
        <v>1006866.7734865104</v>
      </c>
      <c r="AS32" s="39">
        <f t="shared" si="103"/>
        <v>6.5410691449783043</v>
      </c>
      <c r="AT32" s="36">
        <f t="shared" si="104"/>
        <v>5971051.5163360257</v>
      </c>
      <c r="AU32" s="40">
        <f t="shared" si="105"/>
        <v>18.654406026892683</v>
      </c>
      <c r="AV32" s="116">
        <f t="shared" si="106"/>
        <v>5001439.5566908773</v>
      </c>
      <c r="AW32" s="117">
        <f t="shared" si="107"/>
        <v>1074291.508811339</v>
      </c>
      <c r="AX32" s="118">
        <f t="shared" si="108"/>
        <v>6075731.0655022161</v>
      </c>
      <c r="AY32" s="32"/>
      <c r="AZ32" s="35">
        <f>+'OCT-DEC 2023'!AZ32+'JUL-SEP 2023'!AZ32+'JAN-MAR 2024'!AZ32+'APR-JUN 2024'!AZ32</f>
        <v>305672.04790481168</v>
      </c>
      <c r="BA32" s="39">
        <f t="shared" si="143"/>
        <v>1.3625513640346785</v>
      </c>
      <c r="BB32" s="36">
        <f>+'OCT-DEC 2023'!BB32+'JUL-SEP 2023'!BB32+'JAN-MAR 2024'!BB32+'APR-JUN 2024'!BB32</f>
        <v>209812.21961305599</v>
      </c>
      <c r="BC32" s="39">
        <f t="shared" si="144"/>
        <v>3.2367440006950723</v>
      </c>
      <c r="BD32" s="36">
        <f t="shared" si="109"/>
        <v>515484.26751786767</v>
      </c>
      <c r="BE32" s="40">
        <f t="shared" si="110"/>
        <v>1.78269562705031</v>
      </c>
      <c r="BF32" s="38">
        <f>+'OCT-DEC 2023'!BF32+'JUL-SEP 2023'!BF32+'JAN-MAR 2024'!BF32+'APR-JUN 2024'!BF32</f>
        <v>11314919.438744048</v>
      </c>
      <c r="BG32" s="39">
        <f t="shared" si="111"/>
        <v>9.3654922308852768</v>
      </c>
      <c r="BH32" s="36">
        <f>+'OCT-DEC 2023'!BH32+'JUL-SEP 2023'!BH32+'JAN-MAR 2024'!BH32+'APR-JUN 2024'!BH32</f>
        <v>3542684.5356491487</v>
      </c>
      <c r="BI32" s="39">
        <f t="shared" si="112"/>
        <v>5.551448371710868</v>
      </c>
      <c r="BJ32" s="36">
        <f t="shared" si="113"/>
        <v>14857603.974393196</v>
      </c>
      <c r="BK32" s="40">
        <f t="shared" si="114"/>
        <v>8.047209954147986</v>
      </c>
      <c r="BL32" s="116">
        <f t="shared" si="115"/>
        <v>11620591.486648859</v>
      </c>
      <c r="BM32" s="117">
        <f t="shared" si="116"/>
        <v>3752496.7552622049</v>
      </c>
      <c r="BN32" s="118">
        <f t="shared" si="117"/>
        <v>15373088.241911065</v>
      </c>
      <c r="BO32" s="32"/>
      <c r="BP32" s="35">
        <f>+'OCT-DEC 2023'!BP32+'JUL-SEP 2023'!BP32+'JAN-MAR 2024'!BP32+'APR-JUN 2024'!BP32</f>
        <v>58057.502923599073</v>
      </c>
      <c r="BQ32" s="39">
        <f t="shared" si="118"/>
        <v>0.58186677347310101</v>
      </c>
      <c r="BR32" s="36">
        <f>+'OCT-DEC 2023'!BR32+'JUL-SEP 2023'!BR32+'JAN-MAR 2024'!BR32+'APR-JUN 2024'!BR32</f>
        <v>35418.42357912998</v>
      </c>
      <c r="BS32" s="39">
        <f t="shared" si="119"/>
        <v>1.5364577294434314</v>
      </c>
      <c r="BT32" s="36">
        <f t="shared" si="120"/>
        <v>93475.926502729053</v>
      </c>
      <c r="BU32" s="40">
        <f t="shared" si="121"/>
        <v>0.76101869659471666</v>
      </c>
      <c r="BV32" s="38">
        <f>+'OCT-DEC 2023'!BV32+'JUL-SEP 2023'!BV32+'JAN-MAR 2024'!BV32+'APR-JUN 2024'!BV32</f>
        <v>4743973.4299546983</v>
      </c>
      <c r="BW32" s="39">
        <f t="shared" si="122"/>
        <v>14.916326079363532</v>
      </c>
      <c r="BX32" s="36">
        <f>+'OCT-DEC 2023'!BX32+'JUL-SEP 2023'!BX32+'JAN-MAR 2024'!BX32+'APR-JUN 2024'!BX32</f>
        <v>916781.43993007601</v>
      </c>
      <c r="BY32" s="39">
        <f t="shared" si="123"/>
        <v>4.0678947505438883</v>
      </c>
      <c r="BZ32" s="36">
        <f t="shared" si="124"/>
        <v>5660754.8698847741</v>
      </c>
      <c r="CA32" s="40">
        <f t="shared" si="125"/>
        <v>10.417116517917028</v>
      </c>
      <c r="CB32" s="116">
        <f t="shared" si="126"/>
        <v>4802030.9328782978</v>
      </c>
      <c r="CC32" s="117">
        <f t="shared" si="127"/>
        <v>952199.86350920598</v>
      </c>
      <c r="CD32" s="118">
        <f t="shared" si="128"/>
        <v>5754230.7963875039</v>
      </c>
      <c r="CE32" s="32"/>
      <c r="CF32" s="38">
        <f t="shared" si="145"/>
        <v>652262.68508655357</v>
      </c>
      <c r="CG32" s="39">
        <f t="shared" si="129"/>
        <v>0.94862016094822876</v>
      </c>
      <c r="CH32" s="36">
        <f t="shared" si="130"/>
        <v>523473.23314017995</v>
      </c>
      <c r="CI32" s="39">
        <f t="shared" si="131"/>
        <v>2.4453024582277072</v>
      </c>
      <c r="CJ32" s="36">
        <f t="shared" si="132"/>
        <v>1175735.9182267336</v>
      </c>
      <c r="CK32" s="40">
        <f t="shared" si="133"/>
        <v>1.3039623609534523</v>
      </c>
      <c r="CL32" s="38">
        <f t="shared" si="134"/>
        <v>35569376.471575819</v>
      </c>
      <c r="CM32" s="39">
        <f t="shared" si="135"/>
        <v>11.591152791335329</v>
      </c>
      <c r="CN32" s="36">
        <f t="shared" si="136"/>
        <v>9399620.9403007925</v>
      </c>
      <c r="CO32" s="39">
        <f t="shared" si="137"/>
        <v>5.2139242576519047</v>
      </c>
      <c r="CP32" s="36">
        <f t="shared" si="138"/>
        <v>44968997.411876611</v>
      </c>
      <c r="CQ32" s="40">
        <f t="shared" si="139"/>
        <v>9.2311167235510627</v>
      </c>
      <c r="CR32" s="152"/>
      <c r="CS32" s="161" t="s">
        <v>59</v>
      </c>
      <c r="CT32" s="38">
        <f t="shared" si="140"/>
        <v>1175735.9182267336</v>
      </c>
      <c r="CU32" s="36">
        <f t="shared" si="141"/>
        <v>44968997.411876611</v>
      </c>
      <c r="CV32" s="37">
        <f t="shared" si="142"/>
        <v>46144733.330103345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>
        <f>+'JUL-SEP 2023'!D33+'OCT-DEC 2023'!D33+'JAN-MAR 2024'!D33+'APR-JUN 2024'!D33</f>
        <v>13398013.799999999</v>
      </c>
      <c r="E33" s="39">
        <f t="shared" si="76"/>
        <v>123.99483401663997</v>
      </c>
      <c r="F33" s="36">
        <f>+'JUL-SEP 2023'!F33+'OCT-DEC 2023'!F33+'JAN-MAR 2024'!F33+'APR-JUN 2024'!F33</f>
        <v>8146650.459999999</v>
      </c>
      <c r="G33" s="39">
        <f t="shared" si="77"/>
        <v>231.85389930842129</v>
      </c>
      <c r="H33" s="36">
        <f t="shared" si="78"/>
        <v>21544664.259999998</v>
      </c>
      <c r="I33" s="202">
        <f t="shared" si="79"/>
        <v>150.46207318946853</v>
      </c>
      <c r="J33" s="38">
        <f>+'JUL-SEP 2023'!J33+'OCT-DEC 2023'!J33+'JAN-MAR 2024'!J33+'APR-JUN 2024'!J33</f>
        <v>14019426.65</v>
      </c>
      <c r="K33" s="39">
        <f t="shared" si="80"/>
        <v>38.899090328935507</v>
      </c>
      <c r="L33" s="36">
        <f>+'JUL-SEP 2023'!L33+'OCT-DEC 2023'!L33+'JAN-MAR 2024'!L33+'APR-JUN 2024'!L33</f>
        <v>13167764.41</v>
      </c>
      <c r="M33" s="39">
        <f t="shared" si="81"/>
        <v>41.674096939582874</v>
      </c>
      <c r="N33" s="36">
        <f t="shared" si="82"/>
        <v>27187191.060000002</v>
      </c>
      <c r="O33" s="40">
        <f t="shared" si="83"/>
        <v>40.195440487895034</v>
      </c>
      <c r="P33" s="116">
        <f t="shared" si="84"/>
        <v>27417440.449999999</v>
      </c>
      <c r="Q33" s="117">
        <f t="shared" si="85"/>
        <v>21314414.869999997</v>
      </c>
      <c r="R33" s="118">
        <f t="shared" si="86"/>
        <v>48731855.319999993</v>
      </c>
      <c r="S33" s="32"/>
      <c r="T33" s="38">
        <f>+'JUL-SEP 2023'!T33+'OCT-DEC 2023'!T33+'JAN-MAR 2024'!T33+'APR-JUN 2024'!T33</f>
        <v>27003352.96393048</v>
      </c>
      <c r="U33" s="39">
        <f t="shared" si="87"/>
        <v>136.87622838222492</v>
      </c>
      <c r="V33" s="36">
        <f>+'JUL-SEP 2023'!V33+'OCT-DEC 2023'!V33+'JAN-MAR 2024'!V33+'APR-JUN 2024'!V33</f>
        <v>16988450.882807534</v>
      </c>
      <c r="W33" s="39">
        <f t="shared" si="88"/>
        <v>273.00332459355167</v>
      </c>
      <c r="X33" s="36">
        <f t="shared" si="89"/>
        <v>43991803.846738011</v>
      </c>
      <c r="Y33" s="40">
        <f t="shared" si="90"/>
        <v>169.51806993436892</v>
      </c>
      <c r="Z33" s="244">
        <f>+'OCT-DEC 2023'!Z33+'JUL-SEP 2023'!Z33+'JAN-MAR 2024'!Z33+'APR-JUN 2024'!Z33</f>
        <v>34767500.412108272</v>
      </c>
      <c r="AA33" s="39">
        <f t="shared" si="91"/>
        <v>34.222877538953369</v>
      </c>
      <c r="AB33" s="36">
        <f>+'OCT-DEC 2023'!AB33+'JUL-SEP 2023'!AB33+'JAN-MAR 2024'!AB33+'APR-JUN 2024'!AB33</f>
        <v>21491352.167889223</v>
      </c>
      <c r="AC33" s="39">
        <f t="shared" si="92"/>
        <v>45.787948807413436</v>
      </c>
      <c r="AD33" s="36">
        <f t="shared" si="93"/>
        <v>56258852.579997495</v>
      </c>
      <c r="AE33" s="40">
        <f t="shared" si="94"/>
        <v>37.87758180438415</v>
      </c>
      <c r="AF33" s="116">
        <f t="shared" si="95"/>
        <v>61770853.376038752</v>
      </c>
      <c r="AG33" s="117">
        <f t="shared" si="96"/>
        <v>38479803.05069676</v>
      </c>
      <c r="AH33" s="118">
        <f t="shared" si="97"/>
        <v>100250656.42673552</v>
      </c>
      <c r="AI33" s="32"/>
      <c r="AJ33" s="35">
        <f>+'OCT-DEC 2023'!AJ33+'JUL-SEP 2023'!AJ33+'JAN-MAR 2024'!AJ33+'APR-JUN 2024'!AJ33</f>
        <v>12735255.391193725</v>
      </c>
      <c r="AK33" s="39">
        <f t="shared" si="98"/>
        <v>219.04840797388545</v>
      </c>
      <c r="AL33" s="36">
        <f>+'OCT-DEC 2023'!AL33+'JUL-SEP 2023'!AL33+'JAN-MAR 2024'!AL33+'APR-JUN 2024'!AL33</f>
        <v>11523899.324609019</v>
      </c>
      <c r="AM33" s="39">
        <f t="shared" si="99"/>
        <v>399.66356816983489</v>
      </c>
      <c r="AN33" s="36">
        <f t="shared" si="100"/>
        <v>24259154.715802744</v>
      </c>
      <c r="AO33" s="40">
        <f t="shared" si="101"/>
        <v>278.92742248517061</v>
      </c>
      <c r="AP33" s="36">
        <f>+'OCT-DEC 2023'!AP33+'JUL-SEP 2023'!AP33+'JAN-MAR 2024'!AP33+'APR-JUN 2024'!AP33</f>
        <v>10060034.888497366</v>
      </c>
      <c r="AQ33" s="39">
        <f t="shared" si="102"/>
        <v>60.544992648547563</v>
      </c>
      <c r="AR33" s="36">
        <f>+'OCT-DEC 2023'!AR33+'JUL-SEP 2023'!AR33+'JAN-MAR 2024'!AR33+'APR-JUN 2024'!AR33</f>
        <v>9162112.9149438962</v>
      </c>
      <c r="AS33" s="39">
        <f t="shared" si="103"/>
        <v>59.521294841446739</v>
      </c>
      <c r="AT33" s="36">
        <f t="shared" si="104"/>
        <v>19222147.803441264</v>
      </c>
      <c r="AU33" s="40">
        <f t="shared" si="105"/>
        <v>60.052697393970604</v>
      </c>
      <c r="AV33" s="116">
        <f t="shared" si="106"/>
        <v>22795290.279691093</v>
      </c>
      <c r="AW33" s="117">
        <f t="shared" si="107"/>
        <v>20686012.239552915</v>
      </c>
      <c r="AX33" s="118">
        <f t="shared" si="108"/>
        <v>43481302.519244008</v>
      </c>
      <c r="AY33" s="32"/>
      <c r="AZ33" s="35">
        <f>+'OCT-DEC 2023'!AZ33+'JUL-SEP 2023'!AZ33+'JAN-MAR 2024'!AZ33+'APR-JUN 2024'!AZ33</f>
        <v>37621925.970638119</v>
      </c>
      <c r="BA33" s="39">
        <f t="shared" si="143"/>
        <v>167.70197635103335</v>
      </c>
      <c r="BB33" s="36">
        <f>+'OCT-DEC 2023'!BB33+'JUL-SEP 2023'!BB33+'JAN-MAR 2024'!BB33+'APR-JUN 2024'!BB33</f>
        <v>18974329.801221512</v>
      </c>
      <c r="BC33" s="39">
        <f t="shared" si="144"/>
        <v>292.71435317055187</v>
      </c>
      <c r="BD33" s="36">
        <f t="shared" si="109"/>
        <v>56596255.771859631</v>
      </c>
      <c r="BE33" s="40">
        <f t="shared" si="110"/>
        <v>195.72643440261319</v>
      </c>
      <c r="BF33" s="38">
        <f>+'OCT-DEC 2023'!BF33+'JUL-SEP 2023'!BF33+'JAN-MAR 2024'!BF33+'APR-JUN 2024'!BF33</f>
        <v>40239719.760689706</v>
      </c>
      <c r="BG33" s="39">
        <f t="shared" si="111"/>
        <v>33.306890502578078</v>
      </c>
      <c r="BH33" s="36">
        <f>+'OCT-DEC 2023'!BH33+'JUL-SEP 2023'!BH33+'JAN-MAR 2024'!BH33+'APR-JUN 2024'!BH33</f>
        <v>35608324.99756968</v>
      </c>
      <c r="BI33" s="39">
        <f t="shared" si="112"/>
        <v>55.798865475581451</v>
      </c>
      <c r="BJ33" s="36">
        <f t="shared" si="113"/>
        <v>75848044.758259386</v>
      </c>
      <c r="BK33" s="40">
        <f t="shared" si="114"/>
        <v>41.080994071000937</v>
      </c>
      <c r="BL33" s="116">
        <f t="shared" si="115"/>
        <v>77861645.731327832</v>
      </c>
      <c r="BM33" s="117">
        <f t="shared" si="116"/>
        <v>54582654.798791192</v>
      </c>
      <c r="BN33" s="118">
        <f t="shared" si="117"/>
        <v>132444300.53011903</v>
      </c>
      <c r="BO33" s="32"/>
      <c r="BP33" s="35">
        <f>+'OCT-DEC 2023'!BP33+'JUL-SEP 2023'!BP33+'JAN-MAR 2024'!BP33+'APR-JUN 2024'!BP33</f>
        <v>7544180.1274007093</v>
      </c>
      <c r="BQ33" s="39">
        <f t="shared" si="118"/>
        <v>75.609654707457651</v>
      </c>
      <c r="BR33" s="36">
        <f>+'OCT-DEC 2023'!BR33+'JUL-SEP 2023'!BR33+'JAN-MAR 2024'!BR33+'APR-JUN 2024'!BR33</f>
        <v>6148686.7020310722</v>
      </c>
      <c r="BS33" s="39">
        <f t="shared" si="119"/>
        <v>266.73116007422664</v>
      </c>
      <c r="BT33" s="36">
        <f t="shared" si="120"/>
        <v>13692866.829431782</v>
      </c>
      <c r="BU33" s="40">
        <f t="shared" si="121"/>
        <v>111.47819612009917</v>
      </c>
      <c r="BV33" s="38">
        <f>+'OCT-DEC 2023'!BV33+'JUL-SEP 2023'!BV33+'JAN-MAR 2024'!BV33+'APR-JUN 2024'!BV33</f>
        <v>13737576.409422208</v>
      </c>
      <c r="BW33" s="39">
        <f t="shared" si="122"/>
        <v>43.194628361371429</v>
      </c>
      <c r="BX33" s="36">
        <f>+'OCT-DEC 2023'!BX33+'JUL-SEP 2023'!BX33+'JAN-MAR 2024'!BX33+'APR-JUN 2024'!BX33</f>
        <v>11992405.795823285</v>
      </c>
      <c r="BY33" s="39">
        <f t="shared" si="123"/>
        <v>53.212077010353134</v>
      </c>
      <c r="BZ33" s="36">
        <f t="shared" si="124"/>
        <v>25729982.205245495</v>
      </c>
      <c r="CA33" s="40">
        <f t="shared" si="125"/>
        <v>47.34920143988321</v>
      </c>
      <c r="CB33" s="116">
        <f t="shared" si="126"/>
        <v>21281756.536822915</v>
      </c>
      <c r="CC33" s="117">
        <f t="shared" si="127"/>
        <v>18141092.497854359</v>
      </c>
      <c r="CD33" s="118">
        <f t="shared" si="128"/>
        <v>39422849.034677275</v>
      </c>
      <c r="CE33" s="32"/>
      <c r="CF33" s="38">
        <f t="shared" si="145"/>
        <v>98302728.253163025</v>
      </c>
      <c r="CG33" s="39">
        <f t="shared" si="129"/>
        <v>142.96686293619757</v>
      </c>
      <c r="CH33" s="36">
        <f t="shared" si="130"/>
        <v>61782017.170669138</v>
      </c>
      <c r="CI33" s="39">
        <f t="shared" si="131"/>
        <v>288.60256627724721</v>
      </c>
      <c r="CJ33" s="36">
        <f t="shared" si="132"/>
        <v>160084745.42383218</v>
      </c>
      <c r="CK33" s="40">
        <f t="shared" si="133"/>
        <v>177.54368082105105</v>
      </c>
      <c r="CL33" s="38">
        <f t="shared" si="134"/>
        <v>112824258.12071754</v>
      </c>
      <c r="CM33" s="39">
        <f t="shared" si="135"/>
        <v>36.766548761161218</v>
      </c>
      <c r="CN33" s="36">
        <f t="shared" si="136"/>
        <v>91421960.286226079</v>
      </c>
      <c r="CO33" s="39">
        <f t="shared" si="137"/>
        <v>50.711319046360359</v>
      </c>
      <c r="CP33" s="36">
        <f t="shared" si="138"/>
        <v>204246218.40694362</v>
      </c>
      <c r="CQ33" s="40">
        <f t="shared" si="139"/>
        <v>41.927122928483342</v>
      </c>
      <c r="CR33" s="152"/>
      <c r="CS33" s="161" t="s">
        <v>30</v>
      </c>
      <c r="CT33" s="38">
        <f t="shared" si="140"/>
        <v>160084745.42383218</v>
      </c>
      <c r="CU33" s="36">
        <f t="shared" si="141"/>
        <v>204246218.40694362</v>
      </c>
      <c r="CV33" s="37">
        <f t="shared" si="142"/>
        <v>364330963.8307758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>
        <f>+'JUL-SEP 2023'!D34+'OCT-DEC 2023'!D34+'JAN-MAR 2024'!D34+'APR-JUN 2024'!D34</f>
        <v>89735.13</v>
      </c>
      <c r="E34" s="39">
        <f t="shared" si="76"/>
        <v>0.83047328625766992</v>
      </c>
      <c r="F34" s="36">
        <f>+'JUL-SEP 2023'!F34+'OCT-DEC 2023'!F34+'JAN-MAR 2024'!F34+'APR-JUN 2024'!F34</f>
        <v>10862.419999999998</v>
      </c>
      <c r="G34" s="39">
        <f t="shared" si="77"/>
        <v>0.30914477616188057</v>
      </c>
      <c r="H34" s="36">
        <f t="shared" si="78"/>
        <v>100597.55</v>
      </c>
      <c r="I34" s="202">
        <f t="shared" si="79"/>
        <v>0.70254591801103428</v>
      </c>
      <c r="J34" s="38">
        <f>+'JUL-SEP 2023'!J34+'OCT-DEC 2023'!J34+'JAN-MAR 2024'!J34+'APR-JUN 2024'!J34</f>
        <v>1748603.02</v>
      </c>
      <c r="K34" s="39">
        <f t="shared" si="80"/>
        <v>4.8517723671980137</v>
      </c>
      <c r="L34" s="36">
        <f>+'JUL-SEP 2023'!L34+'OCT-DEC 2023'!L34+'JAN-MAR 2024'!L34+'APR-JUN 2024'!L34</f>
        <v>3159808.64</v>
      </c>
      <c r="M34" s="39">
        <f t="shared" si="81"/>
        <v>10.000343830110454</v>
      </c>
      <c r="N34" s="36">
        <f t="shared" si="82"/>
        <v>4908411.66</v>
      </c>
      <c r="O34" s="40">
        <f t="shared" si="83"/>
        <v>7.2569383256329703</v>
      </c>
      <c r="P34" s="116">
        <f t="shared" si="84"/>
        <v>1838338.15</v>
      </c>
      <c r="Q34" s="117">
        <f t="shared" si="85"/>
        <v>3170671.06</v>
      </c>
      <c r="R34" s="118">
        <f t="shared" si="86"/>
        <v>5009009.21</v>
      </c>
      <c r="S34" s="32"/>
      <c r="T34" s="38">
        <f>+'JUL-SEP 2023'!T34+'OCT-DEC 2023'!T34+'JAN-MAR 2024'!T34+'APR-JUN 2024'!T34</f>
        <v>2910105.7789661903</v>
      </c>
      <c r="U34" s="39">
        <f t="shared" si="87"/>
        <v>14.750920145000787</v>
      </c>
      <c r="V34" s="36">
        <f>+'JUL-SEP 2023'!V34+'OCT-DEC 2023'!V34+'JAN-MAR 2024'!V34+'APR-JUN 2024'!V34</f>
        <v>2298539.8074147268</v>
      </c>
      <c r="W34" s="39">
        <f t="shared" si="88"/>
        <v>36.937388433096466</v>
      </c>
      <c r="X34" s="36">
        <f t="shared" si="89"/>
        <v>5208645.5863809176</v>
      </c>
      <c r="Y34" s="40">
        <f t="shared" si="90"/>
        <v>20.071001176755196</v>
      </c>
      <c r="Z34" s="244">
        <f>+'OCT-DEC 2023'!Z34+'JUL-SEP 2023'!Z34+'JAN-MAR 2024'!Z34+'APR-JUN 2024'!Z34</f>
        <v>5823885.8994875615</v>
      </c>
      <c r="AA34" s="39">
        <f t="shared" si="91"/>
        <v>5.7326564054512108</v>
      </c>
      <c r="AB34" s="36">
        <f>+'OCT-DEC 2023'!AB34+'JUL-SEP 2023'!AB34+'JAN-MAR 2024'!AB34+'APR-JUN 2024'!AB34</f>
        <v>2561476.2211573846</v>
      </c>
      <c r="AC34" s="39">
        <f t="shared" si="92"/>
        <v>5.4572993439193311</v>
      </c>
      <c r="AD34" s="36">
        <f t="shared" si="93"/>
        <v>8385362.1206449457</v>
      </c>
      <c r="AE34" s="40">
        <f t="shared" si="94"/>
        <v>5.6456401991575635</v>
      </c>
      <c r="AF34" s="116">
        <f t="shared" si="95"/>
        <v>8733991.6784537509</v>
      </c>
      <c r="AG34" s="117">
        <f t="shared" si="96"/>
        <v>4860016.0285721114</v>
      </c>
      <c r="AH34" s="118">
        <f t="shared" si="97"/>
        <v>13594007.707025863</v>
      </c>
      <c r="AI34" s="32"/>
      <c r="AJ34" s="35">
        <f>+'OCT-DEC 2023'!AJ34+'JUL-SEP 2023'!AJ34+'JAN-MAR 2024'!AJ34+'APR-JUN 2024'!AJ34</f>
        <v>1267580.4322717933</v>
      </c>
      <c r="AK34" s="39">
        <f t="shared" si="98"/>
        <v>21.802584018847817</v>
      </c>
      <c r="AL34" s="36">
        <f>+'OCT-DEC 2023'!AL34+'JUL-SEP 2023'!AL34+'JAN-MAR 2024'!AL34+'APR-JUN 2024'!AL34</f>
        <v>1500032.1610331621</v>
      </c>
      <c r="AM34" s="39">
        <f t="shared" si="99"/>
        <v>52.02303395412229</v>
      </c>
      <c r="AN34" s="36">
        <f t="shared" si="100"/>
        <v>2767612.5933049554</v>
      </c>
      <c r="AO34" s="40">
        <f t="shared" si="101"/>
        <v>31.821514645981573</v>
      </c>
      <c r="AP34" s="36">
        <f>+'OCT-DEC 2023'!AP34+'JUL-SEP 2023'!AP34+'JAN-MAR 2024'!AP34+'APR-JUN 2024'!AP34</f>
        <v>926135.38315309281</v>
      </c>
      <c r="AQ34" s="39">
        <f t="shared" si="102"/>
        <v>5.5738236085719182</v>
      </c>
      <c r="AR34" s="36">
        <f>+'OCT-DEC 2023'!AR34+'JUL-SEP 2023'!AR34+'JAN-MAR 2024'!AR34+'APR-JUN 2024'!AR34</f>
        <v>2058375.6542780958</v>
      </c>
      <c r="AS34" s="39">
        <f t="shared" si="103"/>
        <v>13.372153928916363</v>
      </c>
      <c r="AT34" s="36">
        <f t="shared" si="104"/>
        <v>2984511.0374311889</v>
      </c>
      <c r="AU34" s="40">
        <f t="shared" si="105"/>
        <v>9.324032882929659</v>
      </c>
      <c r="AV34" s="116">
        <f t="shared" si="106"/>
        <v>2193715.8154248861</v>
      </c>
      <c r="AW34" s="117">
        <f t="shared" si="107"/>
        <v>3558407.8153112577</v>
      </c>
      <c r="AX34" s="118">
        <f t="shared" si="108"/>
        <v>5752123.6307361443</v>
      </c>
      <c r="AY34" s="32"/>
      <c r="AZ34" s="35">
        <f>+'OCT-DEC 2023'!AZ34+'JUL-SEP 2023'!AZ34+'JAN-MAR 2024'!AZ34+'APR-JUN 2024'!AZ34</f>
        <v>5173383.2519457173</v>
      </c>
      <c r="BA34" s="39">
        <f t="shared" si="143"/>
        <v>23.06066405132308</v>
      </c>
      <c r="BB34" s="36">
        <f>+'OCT-DEC 2023'!BB34+'JUL-SEP 2023'!BB34+'JAN-MAR 2024'!BB34+'APR-JUN 2024'!BB34</f>
        <v>3267853.2937513571</v>
      </c>
      <c r="BC34" s="39">
        <f t="shared" si="144"/>
        <v>50.412719350704343</v>
      </c>
      <c r="BD34" s="36">
        <f t="shared" si="109"/>
        <v>8441236.5456970744</v>
      </c>
      <c r="BE34" s="40">
        <v>21.120095282127341</v>
      </c>
      <c r="BF34" s="38">
        <f>+'OCT-DEC 2023'!BF34+'JUL-SEP 2023'!BF34+'JAN-MAR 2024'!BF34+'APR-JUN 2024'!BF34</f>
        <v>6552864.7363468939</v>
      </c>
      <c r="BG34" s="39">
        <v>4.1699010040134556</v>
      </c>
      <c r="BH34" s="36">
        <f>+'OCT-DEC 2023'!BH34+'JUL-SEP 2023'!BH34+'JAN-MAR 2024'!BH34+'APR-JUN 2024'!BH34</f>
        <v>6205845.1699578864</v>
      </c>
      <c r="BI34" s="39">
        <v>9.2482144864496867</v>
      </c>
      <c r="BJ34" s="36">
        <f t="shared" si="113"/>
        <v>12758709.90630478</v>
      </c>
      <c r="BK34" s="40">
        <f t="shared" si="114"/>
        <v>6.910402076745056</v>
      </c>
      <c r="BL34" s="116">
        <f t="shared" si="115"/>
        <v>11726247.988292612</v>
      </c>
      <c r="BM34" s="117">
        <f t="shared" si="116"/>
        <v>9473698.4637092426</v>
      </c>
      <c r="BN34" s="118">
        <f t="shared" si="117"/>
        <v>21199946.452001855</v>
      </c>
      <c r="BO34" s="32"/>
      <c r="BP34" s="35">
        <f>+'OCT-DEC 2023'!BP34+'JUL-SEP 2023'!BP34+'JAN-MAR 2024'!BP34+'APR-JUN 2024'!BP34</f>
        <v>1577437.1603625675</v>
      </c>
      <c r="BQ34" s="39">
        <v>16.623557320252644</v>
      </c>
      <c r="BR34" s="36">
        <f>+'OCT-DEC 2023'!BR34+'JUL-SEP 2023'!BR34+'JAN-MAR 2024'!BR34+'APR-JUN 2024'!BR34</f>
        <v>500921.41418265959</v>
      </c>
      <c r="BS34" s="39">
        <v>65.026867244646255</v>
      </c>
      <c r="BT34" s="36">
        <f t="shared" si="120"/>
        <v>2078358.574545227</v>
      </c>
      <c r="BU34" s="40">
        <f t="shared" si="121"/>
        <v>16.920610392780485</v>
      </c>
      <c r="BV34" s="38">
        <f>+'OCT-DEC 2023'!BV34+'JUL-SEP 2023'!BV34+'JAN-MAR 2024'!BV34+'APR-JUN 2024'!BV34</f>
        <v>1056397.9971624906</v>
      </c>
      <c r="BW34" s="39">
        <f t="shared" si="122"/>
        <v>3.3215989144805844</v>
      </c>
      <c r="BX34" s="36">
        <f>+'OCT-DEC 2023'!BX34+'JUL-SEP 2023'!BX34+'JAN-MAR 2024'!BX34+'APR-JUN 2024'!BX34</f>
        <v>2787912.8306439682</v>
      </c>
      <c r="BY34" s="39">
        <f t="shared" si="123"/>
        <v>12.370381286967955</v>
      </c>
      <c r="BZ34" s="36">
        <f t="shared" si="124"/>
        <v>3844310.8278064588</v>
      </c>
      <c r="CA34" s="40">
        <f t="shared" si="125"/>
        <v>7.0744334889677178</v>
      </c>
      <c r="CB34" s="116">
        <f t="shared" si="126"/>
        <v>2633835.1575250579</v>
      </c>
      <c r="CC34" s="117">
        <f t="shared" si="127"/>
        <v>3288834.2448266279</v>
      </c>
      <c r="CD34" s="118">
        <f t="shared" si="128"/>
        <v>5922669.4023516858</v>
      </c>
      <c r="CE34" s="32"/>
      <c r="CF34" s="38">
        <f t="shared" si="145"/>
        <v>11018241.753546268</v>
      </c>
      <c r="CG34" s="39">
        <f t="shared" si="129"/>
        <v>16.024412410206455</v>
      </c>
      <c r="CH34" s="36">
        <f t="shared" si="130"/>
        <v>7578209.0963819055</v>
      </c>
      <c r="CI34" s="39">
        <f t="shared" si="131"/>
        <v>35.400116298561265</v>
      </c>
      <c r="CJ34" s="36">
        <f t="shared" si="132"/>
        <v>18596450.849928174</v>
      </c>
      <c r="CK34" s="40">
        <f t="shared" si="133"/>
        <v>20.624590590206743</v>
      </c>
      <c r="CL34" s="38">
        <f t="shared" si="134"/>
        <v>16107887.036150038</v>
      </c>
      <c r="CM34" s="39">
        <f t="shared" si="135"/>
        <v>5.2491496422712798</v>
      </c>
      <c r="CN34" s="36">
        <f t="shared" si="136"/>
        <v>16773418.516037336</v>
      </c>
      <c r="CO34" s="39">
        <f t="shared" si="137"/>
        <v>9.304134096466667</v>
      </c>
      <c r="CP34" s="36">
        <f t="shared" si="138"/>
        <v>32881305.552187376</v>
      </c>
      <c r="CQ34" s="40">
        <f t="shared" si="139"/>
        <v>6.749787343375921</v>
      </c>
      <c r="CR34" s="152"/>
      <c r="CS34" s="161" t="s">
        <v>31</v>
      </c>
      <c r="CT34" s="38">
        <f t="shared" si="140"/>
        <v>18596450.849928174</v>
      </c>
      <c r="CU34" s="36">
        <f t="shared" si="141"/>
        <v>32881305.552187376</v>
      </c>
      <c r="CV34" s="37">
        <f t="shared" si="142"/>
        <v>51477756.402115554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>
        <f>+'JUL-SEP 2023'!D35+'OCT-DEC 2023'!D35+'JAN-MAR 2024'!D35+'APR-JUN 2024'!D35</f>
        <v>945920.27</v>
      </c>
      <c r="E35" s="39">
        <f t="shared" si="76"/>
        <v>8.7542249636752345</v>
      </c>
      <c r="F35" s="36">
        <f>+'JUL-SEP 2023'!F35+'OCT-DEC 2023'!F35+'JAN-MAR 2024'!F35+'APR-JUN 2024'!F35</f>
        <v>766849.39999999991</v>
      </c>
      <c r="G35" s="39">
        <f t="shared" si="77"/>
        <v>21.824555312064202</v>
      </c>
      <c r="H35" s="36">
        <f t="shared" si="78"/>
        <v>1712769.67</v>
      </c>
      <c r="I35" s="202">
        <f t="shared" si="79"/>
        <v>11.961517354563865</v>
      </c>
      <c r="J35" s="38">
        <f>+'JUL-SEP 2023'!J35+'OCT-DEC 2023'!J35+'JAN-MAR 2024'!J35+'APR-JUN 2024'!J35</f>
        <v>2496581.4300000002</v>
      </c>
      <c r="K35" s="39">
        <f t="shared" si="80"/>
        <v>6.9271553668789281</v>
      </c>
      <c r="L35" s="36">
        <f>+'JUL-SEP 2023'!L35+'OCT-DEC 2023'!L35+'JAN-MAR 2024'!L35+'APR-JUN 2024'!L35</f>
        <v>3602222.26</v>
      </c>
      <c r="M35" s="39">
        <f t="shared" si="81"/>
        <v>11.40051985948033</v>
      </c>
      <c r="N35" s="36">
        <f t="shared" si="82"/>
        <v>6098803.6899999995</v>
      </c>
      <c r="O35" s="40">
        <f t="shared" si="83"/>
        <v>9.0168969728331163</v>
      </c>
      <c r="P35" s="116">
        <f t="shared" si="84"/>
        <v>3442501.7</v>
      </c>
      <c r="Q35" s="117">
        <f t="shared" si="85"/>
        <v>4369071.66</v>
      </c>
      <c r="R35" s="118">
        <f t="shared" si="86"/>
        <v>7811573.3600000003</v>
      </c>
      <c r="S35" s="32"/>
      <c r="T35" s="38">
        <f>+'JUL-SEP 2023'!T35+'OCT-DEC 2023'!T35+'JAN-MAR 2024'!T35+'APR-JUN 2024'!T35</f>
        <v>1267762.4203759762</v>
      </c>
      <c r="U35" s="39">
        <f t="shared" si="87"/>
        <v>6.4261108173333552</v>
      </c>
      <c r="V35" s="36">
        <f>+'JUL-SEP 2023'!V35+'OCT-DEC 2023'!V35+'JAN-MAR 2024'!V35+'APR-JUN 2024'!V35</f>
        <v>1002789.8157476533</v>
      </c>
      <c r="W35" s="39">
        <f t="shared" si="88"/>
        <v>16.114768524581429</v>
      </c>
      <c r="X35" s="36">
        <f t="shared" si="89"/>
        <v>2270552.2361236294</v>
      </c>
      <c r="Y35" s="40">
        <f t="shared" si="90"/>
        <v>8.7493487217252035</v>
      </c>
      <c r="Z35" s="244">
        <f>+'OCT-DEC 2023'!Z35+'JUL-SEP 2023'!Z35+'JAN-MAR 2024'!Z35+'APR-JUN 2024'!Z35</f>
        <v>5957499.9812690094</v>
      </c>
      <c r="AA35" s="39">
        <f t="shared" si="91"/>
        <v>5.8641774611522326</v>
      </c>
      <c r="AB35" s="36">
        <f>+'OCT-DEC 2023'!AB35+'JUL-SEP 2023'!AB35+'JAN-MAR 2024'!AB35+'APR-JUN 2024'!AB35</f>
        <v>4054120.7766288039</v>
      </c>
      <c r="AC35" s="39">
        <f t="shared" si="92"/>
        <v>8.6374218396879279</v>
      </c>
      <c r="AD35" s="36">
        <f t="shared" si="93"/>
        <v>10011620.757897813</v>
      </c>
      <c r="AE35" s="40">
        <f t="shared" si="94"/>
        <v>6.7405566743921268</v>
      </c>
      <c r="AF35" s="116">
        <f t="shared" si="95"/>
        <v>7225262.4016449861</v>
      </c>
      <c r="AG35" s="117">
        <f t="shared" si="96"/>
        <v>5056910.5923764575</v>
      </c>
      <c r="AH35" s="118">
        <f t="shared" si="97"/>
        <v>12282172.994021444</v>
      </c>
      <c r="AI35" s="32"/>
      <c r="AJ35" s="35">
        <f>+'OCT-DEC 2023'!AJ35+'JUL-SEP 2023'!AJ35+'JAN-MAR 2024'!AJ35+'APR-JUN 2024'!AJ35</f>
        <v>373539.31478546472</v>
      </c>
      <c r="AK35" s="39">
        <f t="shared" si="98"/>
        <v>6.4249353237149718</v>
      </c>
      <c r="AL35" s="36">
        <f>+'OCT-DEC 2023'!AL35+'JUL-SEP 2023'!AL35+'JAN-MAR 2024'!AL35+'APR-JUN 2024'!AL35</f>
        <v>552193.93101603165</v>
      </c>
      <c r="AM35" s="39">
        <f t="shared" si="99"/>
        <v>19.150791808837887</v>
      </c>
      <c r="AN35" s="36">
        <f t="shared" si="100"/>
        <v>925733.24580149632</v>
      </c>
      <c r="AO35" s="40">
        <f t="shared" si="101"/>
        <v>10.643915304766955</v>
      </c>
      <c r="AP35" s="36">
        <f>+'OCT-DEC 2023'!AP35+'JUL-SEP 2023'!AP35+'JAN-MAR 2024'!AP35+'APR-JUN 2024'!AP35</f>
        <v>1217134.8111107638</v>
      </c>
      <c r="AQ35" s="39">
        <f t="shared" si="102"/>
        <v>7.325165271071894</v>
      </c>
      <c r="AR35" s="36">
        <f>+'OCT-DEC 2023'!AR35+'JUL-SEP 2023'!AR35+'JAN-MAR 2024'!AR35+'APR-JUN 2024'!AR35</f>
        <v>1422149.1626766149</v>
      </c>
      <c r="AS35" s="39">
        <f t="shared" si="103"/>
        <v>9.2389343381836877</v>
      </c>
      <c r="AT35" s="36">
        <f t="shared" si="104"/>
        <v>2639283.9737873785</v>
      </c>
      <c r="AU35" s="40">
        <f t="shared" si="105"/>
        <v>8.2454949069861367</v>
      </c>
      <c r="AV35" s="116">
        <f t="shared" si="106"/>
        <v>1590674.1258962285</v>
      </c>
      <c r="AW35" s="117">
        <f t="shared" si="107"/>
        <v>1974343.0936926466</v>
      </c>
      <c r="AX35" s="118">
        <f t="shared" si="108"/>
        <v>3565017.2195888748</v>
      </c>
      <c r="AY35" s="32"/>
      <c r="AZ35" s="35">
        <f>+'OCT-DEC 2023'!AZ35+'JUL-SEP 2023'!AZ35+'JAN-MAR 2024'!AZ35+'APR-JUN 2024'!AZ35</f>
        <v>2396470.5643090256</v>
      </c>
      <c r="BA35" s="39">
        <f t="shared" si="143"/>
        <v>10.682410310821286</v>
      </c>
      <c r="BB35" s="36">
        <f>+'OCT-DEC 2023'!BB35+'JUL-SEP 2023'!BB35+'JAN-MAR 2024'!BB35+'APR-JUN 2024'!BB35</f>
        <v>1571404.1233611938</v>
      </c>
      <c r="BC35" s="39">
        <f t="shared" si="144"/>
        <v>24.241833380043715</v>
      </c>
      <c r="BD35" s="36">
        <f t="shared" si="109"/>
        <v>3967874.6876702197</v>
      </c>
      <c r="BE35" s="40">
        <v>12.436949992607401</v>
      </c>
      <c r="BF35" s="38">
        <f>+'OCT-DEC 2023'!BF35+'JUL-SEP 2023'!BF35+'JAN-MAR 2024'!BF35+'APR-JUN 2024'!BF35</f>
        <v>6732299.443823467</v>
      </c>
      <c r="BG35" s="39">
        <v>5.6741959183050197</v>
      </c>
      <c r="BH35" s="36">
        <f>+'OCT-DEC 2023'!BH35+'JUL-SEP 2023'!BH35+'JAN-MAR 2024'!BH35+'APR-JUN 2024'!BH35</f>
        <v>6950031.148087725</v>
      </c>
      <c r="BI35" s="39">
        <v>13.448022788293716</v>
      </c>
      <c r="BJ35" s="36">
        <f t="shared" si="113"/>
        <v>13682330.591911193</v>
      </c>
      <c r="BK35" s="40">
        <f t="shared" si="114"/>
        <v>7.410655656520019</v>
      </c>
      <c r="BL35" s="116">
        <f t="shared" si="115"/>
        <v>9128770.0081324931</v>
      </c>
      <c r="BM35" s="117">
        <f t="shared" si="116"/>
        <v>8521435.2714489195</v>
      </c>
      <c r="BN35" s="118">
        <f t="shared" si="117"/>
        <v>17650205.279581413</v>
      </c>
      <c r="BO35" s="32"/>
      <c r="BP35" s="35">
        <f>+'OCT-DEC 2023'!BP35+'JUL-SEP 2023'!BP35+'JAN-MAR 2024'!BP35+'APR-JUN 2024'!BP35</f>
        <v>563232.93038783176</v>
      </c>
      <c r="BQ35" s="39">
        <v>5.568959928128919</v>
      </c>
      <c r="BR35" s="36">
        <f>+'OCT-DEC 2023'!BR35+'JUL-SEP 2023'!BR35+'JAN-MAR 2024'!BR35+'APR-JUN 2024'!BR35</f>
        <v>450862.28476185555</v>
      </c>
      <c r="BS35" s="39">
        <v>18.884164313748535</v>
      </c>
      <c r="BT35" s="36">
        <f t="shared" si="120"/>
        <v>1014095.2151496874</v>
      </c>
      <c r="BU35" s="40">
        <v>7.2106827104577311</v>
      </c>
      <c r="BV35" s="38">
        <f>+'OCT-DEC 2023'!BV35+'JUL-SEP 2023'!BV35+'JAN-MAR 2024'!BV35+'APR-JUN 2024'!BV35</f>
        <v>2094967.9643345813</v>
      </c>
      <c r="BW35" s="39">
        <f t="shared" si="122"/>
        <v>6.5871417163762347</v>
      </c>
      <c r="BX35" s="36">
        <f>+'OCT-DEC 2023'!BX35+'JUL-SEP 2023'!BX35+'JAN-MAR 2024'!BX35+'APR-JUN 2024'!BX35</f>
        <v>2328313.6089046733</v>
      </c>
      <c r="BY35" s="39">
        <f t="shared" si="123"/>
        <v>10.331071610705388</v>
      </c>
      <c r="BZ35" s="36">
        <f t="shared" si="124"/>
        <v>4423281.5732392548</v>
      </c>
      <c r="CA35" s="40">
        <f t="shared" si="125"/>
        <v>8.1398754404863638</v>
      </c>
      <c r="CB35" s="116">
        <f t="shared" si="126"/>
        <v>2658200.8947224133</v>
      </c>
      <c r="CC35" s="117">
        <f t="shared" si="127"/>
        <v>2779175.8936665286</v>
      </c>
      <c r="CD35" s="118">
        <f t="shared" si="128"/>
        <v>5437376.7883889414</v>
      </c>
      <c r="CE35" s="32"/>
      <c r="CF35" s="38">
        <f t="shared" si="145"/>
        <v>5546925.4998582993</v>
      </c>
      <c r="CG35" s="39">
        <f t="shared" si="129"/>
        <v>8.0671874702523727</v>
      </c>
      <c r="CH35" s="36">
        <f t="shared" si="130"/>
        <v>4344099.5548867341</v>
      </c>
      <c r="CI35" s="39">
        <f t="shared" si="131"/>
        <v>20.292608385395329</v>
      </c>
      <c r="CJ35" s="36">
        <f t="shared" si="132"/>
        <v>9891025.0547450334</v>
      </c>
      <c r="CK35" s="40">
        <f t="shared" si="133"/>
        <v>10.969745997117588</v>
      </c>
      <c r="CL35" s="38">
        <f t="shared" si="134"/>
        <v>18498483.630537823</v>
      </c>
      <c r="CM35" s="39">
        <f t="shared" si="135"/>
        <v>6.0281841134023129</v>
      </c>
      <c r="CN35" s="36">
        <f t="shared" si="136"/>
        <v>18356836.956297819</v>
      </c>
      <c r="CO35" s="39">
        <f t="shared" si="137"/>
        <v>10.182448644268344</v>
      </c>
      <c r="CP35" s="36">
        <f t="shared" si="138"/>
        <v>36855320.586835638</v>
      </c>
      <c r="CQ35" s="40">
        <f t="shared" si="139"/>
        <v>7.5655626276231134</v>
      </c>
      <c r="CR35" s="152"/>
      <c r="CS35" s="161" t="s">
        <v>32</v>
      </c>
      <c r="CT35" s="38">
        <f t="shared" si="140"/>
        <v>9891025.0547450334</v>
      </c>
      <c r="CU35" s="36">
        <f t="shared" si="141"/>
        <v>36855320.586835638</v>
      </c>
      <c r="CV35" s="37">
        <f t="shared" si="142"/>
        <v>46746345.641580671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>
        <f>+'JUL-SEP 2023'!D36+'OCT-DEC 2023'!D36+'JAN-MAR 2024'!D36+'APR-JUN 2024'!D36</f>
        <v>189277.8</v>
      </c>
      <c r="E36" s="39">
        <f t="shared" si="76"/>
        <v>1.7517125854904536</v>
      </c>
      <c r="F36" s="36">
        <f>+'JUL-SEP 2023'!F36+'OCT-DEC 2023'!F36+'JAN-MAR 2024'!F36+'APR-JUN 2024'!F36</f>
        <v>0</v>
      </c>
      <c r="G36" s="39">
        <f t="shared" si="77"/>
        <v>0</v>
      </c>
      <c r="H36" s="36">
        <f t="shared" si="78"/>
        <v>189277.8</v>
      </c>
      <c r="I36" s="202">
        <f t="shared" si="79"/>
        <v>1.3218646553530273</v>
      </c>
      <c r="J36" s="38">
        <f>+'JUL-SEP 2023'!J36+'OCT-DEC 2023'!J36+'JAN-MAR 2024'!J36+'APR-JUN 2024'!J36</f>
        <v>0</v>
      </c>
      <c r="K36" s="39">
        <f t="shared" si="80"/>
        <v>0</v>
      </c>
      <c r="L36" s="36">
        <f>+'JUL-SEP 2023'!L36+'OCT-DEC 2023'!L36+'JAN-MAR 2024'!L36+'APR-JUN 2024'!L36</f>
        <v>0</v>
      </c>
      <c r="M36" s="39">
        <f t="shared" si="81"/>
        <v>0</v>
      </c>
      <c r="N36" s="36">
        <f t="shared" si="82"/>
        <v>0</v>
      </c>
      <c r="O36" s="40">
        <f t="shared" si="83"/>
        <v>0</v>
      </c>
      <c r="P36" s="116">
        <f t="shared" si="84"/>
        <v>189277.8</v>
      </c>
      <c r="Q36" s="117">
        <f t="shared" si="85"/>
        <v>0</v>
      </c>
      <c r="R36" s="118">
        <f t="shared" si="86"/>
        <v>189277.8</v>
      </c>
      <c r="S36" s="32"/>
      <c r="T36" s="38">
        <f>+'JUL-SEP 2023'!T36+'OCT-DEC 2023'!T36+'JAN-MAR 2024'!T36+'APR-JUN 2024'!T36</f>
        <v>784589.42530296685</v>
      </c>
      <c r="U36" s="39">
        <f t="shared" si="87"/>
        <v>3.9769743226885583</v>
      </c>
      <c r="V36" s="36">
        <f>+'JUL-SEP 2023'!V36+'OCT-DEC 2023'!V36+'JAN-MAR 2024'!V36+'APR-JUN 2024'!V36</f>
        <v>61516.461183444459</v>
      </c>
      <c r="W36" s="39">
        <f t="shared" si="88"/>
        <v>0.98856561649811114</v>
      </c>
      <c r="X36" s="36">
        <f t="shared" si="89"/>
        <v>846105.88648641133</v>
      </c>
      <c r="Y36" s="40">
        <f t="shared" si="90"/>
        <v>3.2603854421832268</v>
      </c>
      <c r="Z36" s="244">
        <f>+'OCT-DEC 2023'!Z36+'JUL-SEP 2023'!Z36+'JAN-MAR 2024'!Z36+'APR-JUN 2024'!Z36</f>
        <v>0</v>
      </c>
      <c r="AA36" s="39">
        <f t="shared" si="91"/>
        <v>0</v>
      </c>
      <c r="AB36" s="36">
        <f>+'OCT-DEC 2023'!AB36+'JUL-SEP 2023'!AB36+'JAN-MAR 2024'!AB36+'APR-JUN 2024'!AB36</f>
        <v>0</v>
      </c>
      <c r="AC36" s="39">
        <f t="shared" si="92"/>
        <v>0</v>
      </c>
      <c r="AD36" s="36">
        <f t="shared" si="93"/>
        <v>0</v>
      </c>
      <c r="AE36" s="40">
        <f t="shared" si="94"/>
        <v>0</v>
      </c>
      <c r="AF36" s="116">
        <f t="shared" si="95"/>
        <v>784589.42530296685</v>
      </c>
      <c r="AG36" s="117">
        <f t="shared" si="96"/>
        <v>61516.461183444459</v>
      </c>
      <c r="AH36" s="118">
        <f t="shared" si="97"/>
        <v>846105.88648641133</v>
      </c>
      <c r="AI36" s="32"/>
      <c r="AJ36" s="35">
        <f>+'OCT-DEC 2023'!AJ36+'JUL-SEP 2023'!AJ36+'JAN-MAR 2024'!AJ36+'APR-JUN 2024'!AJ36</f>
        <v>631786.85519554466</v>
      </c>
      <c r="AK36" s="39">
        <f t="shared" si="98"/>
        <v>10.866833884235103</v>
      </c>
      <c r="AL36" s="36">
        <f>+'OCT-DEC 2023'!AL36+'JUL-SEP 2023'!AL36+'JAN-MAR 2024'!AL36+'APR-JUN 2024'!AL36</f>
        <v>0</v>
      </c>
      <c r="AM36" s="39">
        <f t="shared" si="99"/>
        <v>0</v>
      </c>
      <c r="AN36" s="36">
        <f t="shared" si="100"/>
        <v>631786.85519554466</v>
      </c>
      <c r="AO36" s="40">
        <f t="shared" si="101"/>
        <v>7.2641722741028207</v>
      </c>
      <c r="AP36" s="36">
        <f>+'OCT-DEC 2023'!AP36+'JUL-SEP 2023'!AP36+'JAN-MAR 2024'!AP36+'APR-JUN 2024'!AP36</f>
        <v>0</v>
      </c>
      <c r="AQ36" s="39">
        <f t="shared" si="102"/>
        <v>0</v>
      </c>
      <c r="AR36" s="36">
        <f>+'OCT-DEC 2023'!AR36+'JUL-SEP 2023'!AR36+'JAN-MAR 2024'!AR36+'APR-JUN 2024'!AR36</f>
        <v>0</v>
      </c>
      <c r="AS36" s="39">
        <f t="shared" si="103"/>
        <v>0</v>
      </c>
      <c r="AT36" s="36">
        <f t="shared" si="104"/>
        <v>0</v>
      </c>
      <c r="AU36" s="40">
        <f t="shared" si="105"/>
        <v>0</v>
      </c>
      <c r="AV36" s="116">
        <f t="shared" si="106"/>
        <v>631786.85519554466</v>
      </c>
      <c r="AW36" s="117">
        <f t="shared" si="107"/>
        <v>0</v>
      </c>
      <c r="AX36" s="118">
        <f t="shared" si="108"/>
        <v>631786.85519554466</v>
      </c>
      <c r="AY36" s="32"/>
      <c r="AZ36" s="35">
        <f>+'OCT-DEC 2023'!AZ36+'JUL-SEP 2023'!AZ36+'JAN-MAR 2024'!AZ36+'APR-JUN 2024'!AZ36</f>
        <v>1096002.1156596136</v>
      </c>
      <c r="BA36" s="39">
        <f t="shared" si="143"/>
        <v>4.88549472518973</v>
      </c>
      <c r="BB36" s="36">
        <f>+'OCT-DEC 2023'!BB36+'JUL-SEP 2023'!BB36+'JAN-MAR 2024'!BB36+'APR-JUN 2024'!BB36</f>
        <v>58424.303666407439</v>
      </c>
      <c r="BC36" s="39">
        <f t="shared" si="144"/>
        <v>0.90130362633685224</v>
      </c>
      <c r="BD36" s="36">
        <f t="shared" si="109"/>
        <v>1154426.4193260211</v>
      </c>
      <c r="BE36" s="40">
        <v>8.1203331295817467</v>
      </c>
      <c r="BF36" s="38">
        <f>+'OCT-DEC 2023'!BF36+'JUL-SEP 2023'!BF36+'JAN-MAR 2024'!BF36+'APR-JUN 2024'!BF36</f>
        <v>0</v>
      </c>
      <c r="BG36" s="39">
        <v>0</v>
      </c>
      <c r="BH36" s="36">
        <f>+'OCT-DEC 2023'!BH36+'JUL-SEP 2023'!BH36+'JAN-MAR 2024'!BH36+'APR-JUN 2024'!BH36</f>
        <v>0</v>
      </c>
      <c r="BI36" s="39">
        <v>0</v>
      </c>
      <c r="BJ36" s="36">
        <f t="shared" si="113"/>
        <v>0</v>
      </c>
      <c r="BK36" s="40">
        <f t="shared" si="114"/>
        <v>0</v>
      </c>
      <c r="BL36" s="116">
        <f t="shared" si="115"/>
        <v>1096002.1156596136</v>
      </c>
      <c r="BM36" s="117">
        <f t="shared" si="116"/>
        <v>58424.303666407439</v>
      </c>
      <c r="BN36" s="118">
        <f t="shared" si="117"/>
        <v>1154426.4193260211</v>
      </c>
      <c r="BO36" s="32"/>
      <c r="BP36" s="35">
        <f>+'OCT-DEC 2023'!BP36+'JUL-SEP 2023'!BP36+'JAN-MAR 2024'!BP36+'APR-JUN 2024'!BP36</f>
        <v>1787770.0720044405</v>
      </c>
      <c r="BQ36" s="39">
        <v>13.452913669174556</v>
      </c>
      <c r="BR36" s="36">
        <f>+'OCT-DEC 2023'!BR36+'JUL-SEP 2023'!BR36+'JAN-MAR 2024'!BR36+'APR-JUN 2024'!BR36</f>
        <v>85255.283070891033</v>
      </c>
      <c r="BS36" s="39">
        <v>9.7189825616474546E-2</v>
      </c>
      <c r="BT36" s="36">
        <f t="shared" si="120"/>
        <v>1873025.3550753314</v>
      </c>
      <c r="BU36" s="40">
        <v>11.806194965243742</v>
      </c>
      <c r="BV36" s="38">
        <f>+'OCT-DEC 2023'!BV36+'JUL-SEP 2023'!BV36+'JAN-MAR 2024'!BV36+'APR-JUN 2024'!BV36</f>
        <v>0</v>
      </c>
      <c r="BW36" s="39">
        <f t="shared" si="122"/>
        <v>0</v>
      </c>
      <c r="BX36" s="36">
        <f>+'OCT-DEC 2023'!BX36+'JUL-SEP 2023'!BX36+'JAN-MAR 2024'!BX36+'APR-JUN 2024'!BX36</f>
        <v>10655.46966497189</v>
      </c>
      <c r="BY36" s="39">
        <f t="shared" si="123"/>
        <v>4.7279893796742647E-2</v>
      </c>
      <c r="BZ36" s="36">
        <f t="shared" si="124"/>
        <v>10655.46966497189</v>
      </c>
      <c r="CA36" s="40">
        <f t="shared" si="125"/>
        <v>1.9608563098829593E-2</v>
      </c>
      <c r="CB36" s="116">
        <f t="shared" si="126"/>
        <v>1787770.0720044405</v>
      </c>
      <c r="CC36" s="117">
        <f t="shared" si="127"/>
        <v>95910.752735862916</v>
      </c>
      <c r="CD36" s="118">
        <f t="shared" si="128"/>
        <v>1883680.8247403034</v>
      </c>
      <c r="CE36" s="32"/>
      <c r="CF36" s="38">
        <f t="shared" si="145"/>
        <v>4489426.2681625653</v>
      </c>
      <c r="CG36" s="39">
        <f t="shared" si="129"/>
        <v>6.5292103418493923</v>
      </c>
      <c r="CH36" s="36">
        <f t="shared" si="130"/>
        <v>205196.04792074295</v>
      </c>
      <c r="CI36" s="39">
        <f t="shared" si="131"/>
        <v>0.95853306078180311</v>
      </c>
      <c r="CJ36" s="36">
        <f t="shared" si="132"/>
        <v>4694622.3160833083</v>
      </c>
      <c r="CK36" s="40">
        <f t="shared" si="133"/>
        <v>5.2066205549775839</v>
      </c>
      <c r="CL36" s="38">
        <f t="shared" si="134"/>
        <v>0</v>
      </c>
      <c r="CM36" s="39">
        <f t="shared" si="135"/>
        <v>0</v>
      </c>
      <c r="CN36" s="36">
        <f t="shared" si="136"/>
        <v>10655.46966497189</v>
      </c>
      <c r="CO36" s="39">
        <f t="shared" si="137"/>
        <v>5.910537469087887E-3</v>
      </c>
      <c r="CP36" s="36">
        <f t="shared" si="138"/>
        <v>10655.46966497189</v>
      </c>
      <c r="CQ36" s="40">
        <f t="shared" si="139"/>
        <v>2.1873266001619825E-3</v>
      </c>
      <c r="CR36" s="152"/>
      <c r="CS36" s="161" t="s">
        <v>33</v>
      </c>
      <c r="CT36" s="38">
        <f t="shared" si="140"/>
        <v>4694622.3160833083</v>
      </c>
      <c r="CU36" s="36">
        <f t="shared" si="141"/>
        <v>10655.46966497189</v>
      </c>
      <c r="CV36" s="37">
        <f t="shared" si="142"/>
        <v>4705277.7857482806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>
        <f>+'JUL-SEP 2023'!D37+'OCT-DEC 2023'!D37+'JAN-MAR 2024'!D37+'APR-JUN 2024'!D37</f>
        <v>80720.490000000005</v>
      </c>
      <c r="E37" s="39">
        <f t="shared" si="76"/>
        <v>0.74704533886148472</v>
      </c>
      <c r="F37" s="36">
        <f>+'JUL-SEP 2023'!F37+'OCT-DEC 2023'!F37+'JAN-MAR 2024'!F37+'APR-JUN 2024'!F37</f>
        <v>1716.63</v>
      </c>
      <c r="G37" s="39">
        <f t="shared" si="77"/>
        <v>4.8855337678230928E-2</v>
      </c>
      <c r="H37" s="36">
        <f t="shared" si="78"/>
        <v>82437.12000000001</v>
      </c>
      <c r="I37" s="202">
        <f t="shared" si="79"/>
        <v>0.57571841609050922</v>
      </c>
      <c r="J37" s="38">
        <f>+'JUL-SEP 2023'!J37+'OCT-DEC 2023'!J37+'JAN-MAR 2024'!J37+'APR-JUN 2024'!J37</f>
        <v>0</v>
      </c>
      <c r="K37" s="39">
        <f t="shared" si="80"/>
        <v>0</v>
      </c>
      <c r="L37" s="36">
        <f>+'JUL-SEP 2023'!L37+'OCT-DEC 2023'!L37+'JAN-MAR 2024'!L37+'APR-JUN 2024'!L37</f>
        <v>0</v>
      </c>
      <c r="M37" s="39">
        <f t="shared" si="81"/>
        <v>0</v>
      </c>
      <c r="N37" s="36">
        <f t="shared" si="82"/>
        <v>0</v>
      </c>
      <c r="O37" s="40">
        <f t="shared" si="83"/>
        <v>0</v>
      </c>
      <c r="P37" s="116">
        <f t="shared" si="84"/>
        <v>80720.490000000005</v>
      </c>
      <c r="Q37" s="117">
        <f t="shared" si="85"/>
        <v>1716.63</v>
      </c>
      <c r="R37" s="118">
        <f t="shared" si="86"/>
        <v>82437.12000000001</v>
      </c>
      <c r="S37" s="32"/>
      <c r="T37" s="38">
        <f>+'JUL-SEP 2023'!T37+'OCT-DEC 2023'!T37+'JAN-MAR 2024'!T37+'APR-JUN 2024'!T37</f>
        <v>58579.434514916982</v>
      </c>
      <c r="U37" s="39">
        <f t="shared" si="87"/>
        <v>0.29693097993702944</v>
      </c>
      <c r="V37" s="36">
        <f>+'JUL-SEP 2023'!V37+'OCT-DEC 2023'!V37+'JAN-MAR 2024'!V37+'APR-JUN 2024'!V37</f>
        <v>218.50426470029367</v>
      </c>
      <c r="W37" s="39">
        <f t="shared" si="88"/>
        <v>3.5113496287891895E-3</v>
      </c>
      <c r="X37" s="36">
        <f t="shared" si="89"/>
        <v>58797.938779617274</v>
      </c>
      <c r="Y37" s="40">
        <f t="shared" si="90"/>
        <v>0.22657204811979945</v>
      </c>
      <c r="Z37" s="244">
        <f>+'OCT-DEC 2023'!Z37+'JUL-SEP 2023'!Z37+'JAN-MAR 2024'!Z37+'APR-JUN 2024'!Z37</f>
        <v>0</v>
      </c>
      <c r="AA37" s="39">
        <f t="shared" si="91"/>
        <v>0</v>
      </c>
      <c r="AB37" s="36">
        <f>+'OCT-DEC 2023'!AB37+'JUL-SEP 2023'!AB37+'JAN-MAR 2024'!AB37+'APR-JUN 2024'!AB37</f>
        <v>0</v>
      </c>
      <c r="AC37" s="39">
        <f t="shared" si="92"/>
        <v>0</v>
      </c>
      <c r="AD37" s="36">
        <f t="shared" si="93"/>
        <v>0</v>
      </c>
      <c r="AE37" s="40">
        <f t="shared" si="94"/>
        <v>0</v>
      </c>
      <c r="AF37" s="116">
        <f t="shared" si="95"/>
        <v>58579.434514916982</v>
      </c>
      <c r="AG37" s="117">
        <f t="shared" si="96"/>
        <v>218.50426470029367</v>
      </c>
      <c r="AH37" s="118">
        <f t="shared" si="97"/>
        <v>58797.938779617274</v>
      </c>
      <c r="AI37" s="32"/>
      <c r="AJ37" s="35">
        <f>+'OCT-DEC 2023'!AJ37+'JUL-SEP 2023'!AJ37+'JAN-MAR 2024'!AJ37+'APR-JUN 2024'!AJ37</f>
        <v>269697.12185719563</v>
      </c>
      <c r="AK37" s="39">
        <f t="shared" si="98"/>
        <v>4.6388331732089583</v>
      </c>
      <c r="AL37" s="36">
        <f>+'OCT-DEC 2023'!AL37+'JUL-SEP 2023'!AL37+'JAN-MAR 2024'!AL37+'APR-JUN 2024'!AL37</f>
        <v>0</v>
      </c>
      <c r="AM37" s="39">
        <f t="shared" si="99"/>
        <v>0</v>
      </c>
      <c r="AN37" s="36">
        <f t="shared" si="100"/>
        <v>269697.12185719563</v>
      </c>
      <c r="AO37" s="40">
        <f t="shared" si="101"/>
        <v>3.1009292752600879</v>
      </c>
      <c r="AP37" s="36">
        <f>+'OCT-DEC 2023'!AP37+'JUL-SEP 2023'!AP37+'JAN-MAR 2024'!AP37+'APR-JUN 2024'!AP37</f>
        <v>0</v>
      </c>
      <c r="AQ37" s="39">
        <f t="shared" si="102"/>
        <v>0</v>
      </c>
      <c r="AR37" s="36">
        <f>+'OCT-DEC 2023'!AR37+'JUL-SEP 2023'!AR37+'JAN-MAR 2024'!AR37+'APR-JUN 2024'!AR37</f>
        <v>0</v>
      </c>
      <c r="AS37" s="39">
        <f t="shared" si="103"/>
        <v>0</v>
      </c>
      <c r="AT37" s="36">
        <f t="shared" si="104"/>
        <v>0</v>
      </c>
      <c r="AU37" s="40">
        <f t="shared" si="105"/>
        <v>0</v>
      </c>
      <c r="AV37" s="116">
        <f t="shared" si="106"/>
        <v>269697.12185719563</v>
      </c>
      <c r="AW37" s="117">
        <f t="shared" si="107"/>
        <v>0</v>
      </c>
      <c r="AX37" s="118">
        <f t="shared" si="108"/>
        <v>269697.12185719563</v>
      </c>
      <c r="AY37" s="32"/>
      <c r="AZ37" s="35">
        <f>+'OCT-DEC 2023'!AZ37+'JUL-SEP 2023'!AZ37+'JAN-MAR 2024'!AZ37+'APR-JUN 2024'!AZ37</f>
        <v>332413.84762909252</v>
      </c>
      <c r="BA37" s="39">
        <f t="shared" si="143"/>
        <v>1.481754529455966</v>
      </c>
      <c r="BB37" s="36">
        <f>+'OCT-DEC 2023'!BB37+'JUL-SEP 2023'!BB37+'JAN-MAR 2024'!BB37+'APR-JUN 2024'!BB37</f>
        <v>4853.9829845918402</v>
      </c>
      <c r="BC37" s="39">
        <f t="shared" si="144"/>
        <v>7.4881722017090493E-2</v>
      </c>
      <c r="BD37" s="36">
        <f t="shared" si="109"/>
        <v>337267.83061368437</v>
      </c>
      <c r="BE37" s="40">
        <v>2.7291832266433618</v>
      </c>
      <c r="BF37" s="38">
        <f>+'OCT-DEC 2023'!BF37+'JUL-SEP 2023'!BF37+'JAN-MAR 2024'!BF37+'APR-JUN 2024'!BF37</f>
        <v>0</v>
      </c>
      <c r="BG37" s="39">
        <v>0</v>
      </c>
      <c r="BH37" s="36">
        <f>+'OCT-DEC 2023'!BH37+'JUL-SEP 2023'!BH37+'JAN-MAR 2024'!BH37+'APR-JUN 2024'!BH37</f>
        <v>0</v>
      </c>
      <c r="BI37" s="39">
        <v>0</v>
      </c>
      <c r="BJ37" s="36">
        <f t="shared" si="113"/>
        <v>0</v>
      </c>
      <c r="BK37" s="40">
        <f t="shared" si="114"/>
        <v>0</v>
      </c>
      <c r="BL37" s="116">
        <f t="shared" si="115"/>
        <v>332413.84762909252</v>
      </c>
      <c r="BM37" s="117">
        <f t="shared" si="116"/>
        <v>4853.9829845918402</v>
      </c>
      <c r="BN37" s="118">
        <f t="shared" si="117"/>
        <v>337267.83061368437</v>
      </c>
      <c r="BO37" s="32"/>
      <c r="BP37" s="35">
        <f>+'OCT-DEC 2023'!BP37+'JUL-SEP 2023'!BP37+'JAN-MAR 2024'!BP37+'APR-JUN 2024'!BP37</f>
        <v>359588.35289856419</v>
      </c>
      <c r="BQ37" s="39">
        <v>4.872569847544697</v>
      </c>
      <c r="BR37" s="36">
        <f>+'OCT-DEC 2023'!BR37+'JUL-SEP 2023'!BR37+'JAN-MAR 2024'!BR37+'APR-JUN 2024'!BR37</f>
        <v>13968.406421290936</v>
      </c>
      <c r="BS37" s="39">
        <v>1.6278598256125879E-2</v>
      </c>
      <c r="BT37" s="36">
        <f t="shared" si="120"/>
        <v>373556.75931985513</v>
      </c>
      <c r="BU37" s="40">
        <v>4.2738044248981195</v>
      </c>
      <c r="BV37" s="38">
        <f>+'OCT-DEC 2023'!BV37+'JUL-SEP 2023'!BV37+'JAN-MAR 2024'!BV37+'APR-JUN 2024'!BV37</f>
        <v>0</v>
      </c>
      <c r="BW37" s="39">
        <f t="shared" si="122"/>
        <v>0</v>
      </c>
      <c r="BX37" s="36">
        <f>+'OCT-DEC 2023'!BX37+'JUL-SEP 2023'!BX37+'JAN-MAR 2024'!BX37+'APR-JUN 2024'!BX37</f>
        <v>0</v>
      </c>
      <c r="BY37" s="39">
        <f t="shared" si="123"/>
        <v>0</v>
      </c>
      <c r="BZ37" s="36">
        <f t="shared" si="124"/>
        <v>0</v>
      </c>
      <c r="CA37" s="40">
        <f t="shared" si="125"/>
        <v>0</v>
      </c>
      <c r="CB37" s="116">
        <f t="shared" si="126"/>
        <v>359588.35289856419</v>
      </c>
      <c r="CC37" s="117">
        <f t="shared" si="127"/>
        <v>13968.406421290936</v>
      </c>
      <c r="CD37" s="118">
        <f t="shared" si="128"/>
        <v>373556.75931985513</v>
      </c>
      <c r="CE37" s="32"/>
      <c r="CF37" s="38">
        <f t="shared" si="145"/>
        <v>1100999.2468997692</v>
      </c>
      <c r="CG37" s="39">
        <f t="shared" si="129"/>
        <v>1.6012415038878769</v>
      </c>
      <c r="CH37" s="36">
        <f t="shared" si="130"/>
        <v>20757.523670583068</v>
      </c>
      <c r="CI37" s="39">
        <f t="shared" si="131"/>
        <v>9.6964697419025608E-2</v>
      </c>
      <c r="CJ37" s="36">
        <f t="shared" si="132"/>
        <v>1121756.7705703522</v>
      </c>
      <c r="CK37" s="40">
        <f t="shared" si="133"/>
        <v>1.2440962160742275</v>
      </c>
      <c r="CL37" s="38">
        <f t="shared" si="134"/>
        <v>0</v>
      </c>
      <c r="CM37" s="39">
        <f t="shared" si="135"/>
        <v>0</v>
      </c>
      <c r="CN37" s="36">
        <f t="shared" si="136"/>
        <v>0</v>
      </c>
      <c r="CO37" s="39">
        <f t="shared" si="137"/>
        <v>0</v>
      </c>
      <c r="CP37" s="36">
        <f t="shared" si="138"/>
        <v>0</v>
      </c>
      <c r="CQ37" s="40">
        <f t="shared" si="139"/>
        <v>0</v>
      </c>
      <c r="CR37" s="152"/>
      <c r="CS37" s="161" t="s">
        <v>34</v>
      </c>
      <c r="CT37" s="38">
        <f t="shared" si="140"/>
        <v>1121756.7705703522</v>
      </c>
      <c r="CU37" s="36">
        <f t="shared" si="141"/>
        <v>0</v>
      </c>
      <c r="CV37" s="37">
        <f t="shared" si="142"/>
        <v>1121756.7705703522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>
        <f>+'JUL-SEP 2023'!D38+'OCT-DEC 2023'!D38+'JAN-MAR 2024'!D38+'APR-JUN 2024'!D38</f>
        <v>22197.040000000001</v>
      </c>
      <c r="E38" s="39">
        <f t="shared" si="76"/>
        <v>0.20542733658482412</v>
      </c>
      <c r="F38" s="36">
        <f>+'JUL-SEP 2023'!F38+'OCT-DEC 2023'!F38+'JAN-MAR 2024'!F38+'APR-JUN 2024'!F38</f>
        <v>76.47</v>
      </c>
      <c r="G38" s="39">
        <f t="shared" si="77"/>
        <v>2.176338332811566E-3</v>
      </c>
      <c r="H38" s="36">
        <f t="shared" si="78"/>
        <v>22273.510000000002</v>
      </c>
      <c r="I38" s="202">
        <f t="shared" si="79"/>
        <v>0.15555213352887773</v>
      </c>
      <c r="J38" s="38">
        <f>+'JUL-SEP 2023'!J38+'OCT-DEC 2023'!J38+'JAN-MAR 2024'!J38+'APR-JUN 2024'!J38</f>
        <v>0</v>
      </c>
      <c r="K38" s="39">
        <f t="shared" si="80"/>
        <v>0</v>
      </c>
      <c r="L38" s="36">
        <f>+'JUL-SEP 2023'!L38+'OCT-DEC 2023'!L38+'JAN-MAR 2024'!L38+'APR-JUN 2024'!L38</f>
        <v>0</v>
      </c>
      <c r="M38" s="39">
        <f t="shared" si="81"/>
        <v>0</v>
      </c>
      <c r="N38" s="36">
        <f t="shared" si="82"/>
        <v>0</v>
      </c>
      <c r="O38" s="40">
        <f t="shared" si="83"/>
        <v>0</v>
      </c>
      <c r="P38" s="116">
        <f t="shared" si="84"/>
        <v>22197.040000000001</v>
      </c>
      <c r="Q38" s="117">
        <f t="shared" si="85"/>
        <v>76.47</v>
      </c>
      <c r="R38" s="118">
        <f t="shared" si="86"/>
        <v>22273.510000000002</v>
      </c>
      <c r="S38" s="32"/>
      <c r="T38" s="38">
        <f>+'JUL-SEP 2023'!T38+'OCT-DEC 2023'!T38+'JAN-MAR 2024'!T38+'APR-JUN 2024'!T38</f>
        <v>250788.65908975605</v>
      </c>
      <c r="U38" s="39">
        <f t="shared" si="87"/>
        <v>1.2712127202534229</v>
      </c>
      <c r="V38" s="36">
        <f>+'JUL-SEP 2023'!V38+'OCT-DEC 2023'!V38+'JAN-MAR 2024'!V38+'APR-JUN 2024'!V38</f>
        <v>10638.418299227993</v>
      </c>
      <c r="W38" s="39">
        <f t="shared" si="88"/>
        <v>0.17095870507212177</v>
      </c>
      <c r="X38" s="36">
        <f t="shared" si="89"/>
        <v>261427.07738898403</v>
      </c>
      <c r="Y38" s="40">
        <f t="shared" si="90"/>
        <v>1.0073834149187666</v>
      </c>
      <c r="Z38" s="244">
        <f>+'OCT-DEC 2023'!Z38+'JUL-SEP 2023'!Z38+'JAN-MAR 2024'!Z38+'APR-JUN 2024'!Z38</f>
        <v>0</v>
      </c>
      <c r="AA38" s="39">
        <f t="shared" si="91"/>
        <v>0</v>
      </c>
      <c r="AB38" s="36">
        <f>+'OCT-DEC 2023'!AB38+'JUL-SEP 2023'!AB38+'JAN-MAR 2024'!AB38+'APR-JUN 2024'!AB38</f>
        <v>0</v>
      </c>
      <c r="AC38" s="39">
        <f t="shared" si="92"/>
        <v>0</v>
      </c>
      <c r="AD38" s="36">
        <f t="shared" si="93"/>
        <v>0</v>
      </c>
      <c r="AE38" s="40">
        <f t="shared" si="94"/>
        <v>0</v>
      </c>
      <c r="AF38" s="116">
        <f t="shared" si="95"/>
        <v>250788.65908975605</v>
      </c>
      <c r="AG38" s="117">
        <f t="shared" si="96"/>
        <v>10638.418299227993</v>
      </c>
      <c r="AH38" s="118">
        <f t="shared" si="97"/>
        <v>261427.07738898403</v>
      </c>
      <c r="AI38" s="32"/>
      <c r="AJ38" s="35">
        <f>+'OCT-DEC 2023'!AJ38+'JUL-SEP 2023'!AJ38+'JAN-MAR 2024'!AJ38+'APR-JUN 2024'!AJ38</f>
        <v>742135.57772443024</v>
      </c>
      <c r="AK38" s="39">
        <f t="shared" si="98"/>
        <v>12.764849373474437</v>
      </c>
      <c r="AL38" s="36">
        <f>+'OCT-DEC 2023'!AL38+'JUL-SEP 2023'!AL38+'JAN-MAR 2024'!AL38+'APR-JUN 2024'!AL38</f>
        <v>0</v>
      </c>
      <c r="AM38" s="39">
        <f t="shared" si="99"/>
        <v>0</v>
      </c>
      <c r="AN38" s="36">
        <f t="shared" si="100"/>
        <v>742135.57772443024</v>
      </c>
      <c r="AO38" s="40">
        <f t="shared" si="101"/>
        <v>8.5329421512932786</v>
      </c>
      <c r="AP38" s="36">
        <f>+'OCT-DEC 2023'!AP38+'JUL-SEP 2023'!AP38+'JAN-MAR 2024'!AP38+'APR-JUN 2024'!AP38</f>
        <v>0</v>
      </c>
      <c r="AQ38" s="39">
        <f t="shared" si="102"/>
        <v>0</v>
      </c>
      <c r="AR38" s="36">
        <f>+'OCT-DEC 2023'!AR38+'JUL-SEP 2023'!AR38+'JAN-MAR 2024'!AR38+'APR-JUN 2024'!AR38</f>
        <v>0</v>
      </c>
      <c r="AS38" s="39">
        <f t="shared" si="103"/>
        <v>0</v>
      </c>
      <c r="AT38" s="36">
        <f t="shared" si="104"/>
        <v>0</v>
      </c>
      <c r="AU38" s="40">
        <f t="shared" si="105"/>
        <v>0</v>
      </c>
      <c r="AV38" s="116">
        <f t="shared" si="106"/>
        <v>742135.57772443024</v>
      </c>
      <c r="AW38" s="117">
        <f t="shared" si="107"/>
        <v>0</v>
      </c>
      <c r="AX38" s="118">
        <f t="shared" si="108"/>
        <v>742135.57772443024</v>
      </c>
      <c r="AY38" s="32"/>
      <c r="AZ38" s="35">
        <f>+'OCT-DEC 2023'!AZ38+'JUL-SEP 2023'!AZ38+'JAN-MAR 2024'!AZ38+'APR-JUN 2024'!AZ38</f>
        <v>1188277.3008267824</v>
      </c>
      <c r="BA38" s="39">
        <f t="shared" si="143"/>
        <v>5.2968168603927213</v>
      </c>
      <c r="BB38" s="36">
        <f>+'OCT-DEC 2023'!BB38+'JUL-SEP 2023'!BB38+'JAN-MAR 2024'!BB38+'APR-JUN 2024'!BB38</f>
        <v>119591.32820617022</v>
      </c>
      <c r="BC38" s="39">
        <f t="shared" si="144"/>
        <v>1.8449188270366577</v>
      </c>
      <c r="BD38" s="36">
        <f t="shared" si="109"/>
        <v>1307868.6290329525</v>
      </c>
      <c r="BE38" s="40">
        <v>11.514872870714669</v>
      </c>
      <c r="BF38" s="38">
        <f>+'OCT-DEC 2023'!BF38+'JUL-SEP 2023'!BF38+'JAN-MAR 2024'!BF38+'APR-JUN 2024'!BF38</f>
        <v>0</v>
      </c>
      <c r="BG38" s="39">
        <v>0</v>
      </c>
      <c r="BH38" s="36">
        <f>+'OCT-DEC 2023'!BH38+'JUL-SEP 2023'!BH38+'JAN-MAR 2024'!BH38+'APR-JUN 2024'!BH38</f>
        <v>0</v>
      </c>
      <c r="BI38" s="39">
        <v>0</v>
      </c>
      <c r="BJ38" s="36">
        <f t="shared" si="113"/>
        <v>0</v>
      </c>
      <c r="BK38" s="40">
        <f t="shared" si="114"/>
        <v>0</v>
      </c>
      <c r="BL38" s="116">
        <f t="shared" si="115"/>
        <v>1188277.3008267824</v>
      </c>
      <c r="BM38" s="117">
        <f t="shared" si="116"/>
        <v>119591.32820617022</v>
      </c>
      <c r="BN38" s="118">
        <f t="shared" si="117"/>
        <v>1307868.6290329525</v>
      </c>
      <c r="BO38" s="32"/>
      <c r="BP38" s="35">
        <f>+'OCT-DEC 2023'!BP38+'JUL-SEP 2023'!BP38+'JAN-MAR 2024'!BP38+'APR-JUN 2024'!BP38</f>
        <v>1869775.2216466279</v>
      </c>
      <c r="BQ38" s="39">
        <v>15.262557340954244</v>
      </c>
      <c r="BR38" s="36">
        <f>+'OCT-DEC 2023'!BR38+'JUL-SEP 2023'!BR38+'JAN-MAR 2024'!BR38+'APR-JUN 2024'!BR38</f>
        <v>113554.34820975126</v>
      </c>
      <c r="BS38" s="39">
        <v>0.41756562274167891</v>
      </c>
      <c r="BT38" s="36">
        <f t="shared" si="120"/>
        <v>1983329.5698563792</v>
      </c>
      <c r="BU38" s="40">
        <v>13.432216596534795</v>
      </c>
      <c r="BV38" s="38">
        <f>+'OCT-DEC 2023'!BV38+'JUL-SEP 2023'!BV38+'JAN-MAR 2024'!BV38+'APR-JUN 2024'!BV38</f>
        <v>414.49389962184625</v>
      </c>
      <c r="BW38" s="39">
        <f t="shared" si="122"/>
        <v>1.3032800996791156E-3</v>
      </c>
      <c r="BX38" s="36">
        <f>+'OCT-DEC 2023'!BX38+'JUL-SEP 2023'!BX38+'JAN-MAR 2024'!BX38+'APR-JUN 2024'!BX38</f>
        <v>16721.039066582416</v>
      </c>
      <c r="BY38" s="39">
        <f t="shared" si="123"/>
        <v>7.4193721731297055E-2</v>
      </c>
      <c r="BZ38" s="36">
        <f t="shared" si="124"/>
        <v>17135.532966204264</v>
      </c>
      <c r="CA38" s="40">
        <f t="shared" si="125"/>
        <v>3.1533399274219352E-2</v>
      </c>
      <c r="CB38" s="116">
        <f t="shared" si="126"/>
        <v>1870189.7155462496</v>
      </c>
      <c r="CC38" s="117">
        <f t="shared" si="127"/>
        <v>130275.38727633367</v>
      </c>
      <c r="CD38" s="118">
        <f t="shared" si="128"/>
        <v>2000465.1028225834</v>
      </c>
      <c r="CE38" s="32"/>
      <c r="CF38" s="38">
        <f t="shared" si="145"/>
        <v>4073173.7992875963</v>
      </c>
      <c r="CG38" s="39">
        <f t="shared" si="129"/>
        <v>5.9238323353382984</v>
      </c>
      <c r="CH38" s="36">
        <f t="shared" si="130"/>
        <v>243860.56471514946</v>
      </c>
      <c r="CI38" s="39">
        <f t="shared" si="131"/>
        <v>1.1391467616894679</v>
      </c>
      <c r="CJ38" s="36">
        <f t="shared" si="132"/>
        <v>4317034.3640027456</v>
      </c>
      <c r="CK38" s="40">
        <f t="shared" si="133"/>
        <v>4.7878526413417255</v>
      </c>
      <c r="CL38" s="38">
        <f t="shared" si="134"/>
        <v>414.49389962184625</v>
      </c>
      <c r="CM38" s="39">
        <f t="shared" si="135"/>
        <v>1.3507299250613988E-4</v>
      </c>
      <c r="CN38" s="36">
        <f t="shared" si="136"/>
        <v>16721.039066582416</v>
      </c>
      <c r="CO38" s="39">
        <f t="shared" si="137"/>
        <v>9.2750794692801029E-3</v>
      </c>
      <c r="CP38" s="36">
        <f t="shared" si="138"/>
        <v>17135.532966204264</v>
      </c>
      <c r="CQ38" s="40">
        <f t="shared" si="139"/>
        <v>3.5175368372680755E-3</v>
      </c>
      <c r="CR38" s="152"/>
      <c r="CS38" s="161" t="s">
        <v>35</v>
      </c>
      <c r="CT38" s="38">
        <f t="shared" si="140"/>
        <v>4317034.3640027456</v>
      </c>
      <c r="CU38" s="36">
        <f t="shared" si="141"/>
        <v>17135.532966204264</v>
      </c>
      <c r="CV38" s="37">
        <f t="shared" si="142"/>
        <v>4334169.8969689496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>
        <f>+'JUL-SEP 2023'!D39+'OCT-DEC 2023'!D39+'JAN-MAR 2024'!D39+'APR-JUN 2024'!D39</f>
        <v>135816.77000000002</v>
      </c>
      <c r="E39" s="39">
        <f t="shared" si="76"/>
        <v>1.2569458506473676</v>
      </c>
      <c r="F39" s="36">
        <f>+'JUL-SEP 2023'!F39+'OCT-DEC 2023'!F39+'JAN-MAR 2024'!F39+'APR-JUN 2024'!F39</f>
        <v>3000.75</v>
      </c>
      <c r="G39" s="39">
        <f t="shared" si="77"/>
        <v>8.5401428693400117E-2</v>
      </c>
      <c r="H39" s="36">
        <f t="shared" si="78"/>
        <v>138817.52000000002</v>
      </c>
      <c r="I39" s="202">
        <f t="shared" si="79"/>
        <v>0.96946378937076627</v>
      </c>
      <c r="J39" s="38">
        <f>+'JUL-SEP 2023'!J39+'OCT-DEC 2023'!J39+'JAN-MAR 2024'!J39+'APR-JUN 2024'!J39</f>
        <v>0</v>
      </c>
      <c r="K39" s="39">
        <f t="shared" si="80"/>
        <v>0</v>
      </c>
      <c r="L39" s="36">
        <f>+'JUL-SEP 2023'!L39+'OCT-DEC 2023'!L39+'JAN-MAR 2024'!L39+'APR-JUN 2024'!L39</f>
        <v>0</v>
      </c>
      <c r="M39" s="39">
        <f t="shared" si="81"/>
        <v>0</v>
      </c>
      <c r="N39" s="36">
        <f t="shared" si="82"/>
        <v>0</v>
      </c>
      <c r="O39" s="40">
        <f t="shared" si="83"/>
        <v>0</v>
      </c>
      <c r="P39" s="116">
        <f t="shared" si="84"/>
        <v>135816.77000000002</v>
      </c>
      <c r="Q39" s="117">
        <f t="shared" si="85"/>
        <v>3000.75</v>
      </c>
      <c r="R39" s="118">
        <f t="shared" si="86"/>
        <v>138817.52000000002</v>
      </c>
      <c r="S39" s="32"/>
      <c r="T39" s="38">
        <f>+'JUL-SEP 2023'!T39+'OCT-DEC 2023'!T39+'JAN-MAR 2024'!T39+'APR-JUN 2024'!T39</f>
        <v>163819.09964094977</v>
      </c>
      <c r="U39" s="39">
        <f t="shared" si="87"/>
        <v>0.83037615831546441</v>
      </c>
      <c r="V39" s="36">
        <f>+'JUL-SEP 2023'!V39+'OCT-DEC 2023'!V39+'JAN-MAR 2024'!V39+'APR-JUN 2024'!V39</f>
        <v>8774.8461536971936</v>
      </c>
      <c r="W39" s="39">
        <f t="shared" si="88"/>
        <v>0.14101121928548552</v>
      </c>
      <c r="X39" s="36">
        <f t="shared" si="89"/>
        <v>172593.94579464698</v>
      </c>
      <c r="Y39" s="40">
        <f t="shared" si="90"/>
        <v>0.66507371862713716</v>
      </c>
      <c r="Z39" s="244">
        <f>+'OCT-DEC 2023'!Z39+'JUL-SEP 2023'!Z39+'JAN-MAR 2024'!Z39+'APR-JUN 2024'!Z39</f>
        <v>0</v>
      </c>
      <c r="AA39" s="39">
        <f t="shared" si="91"/>
        <v>0</v>
      </c>
      <c r="AB39" s="36">
        <f>+'OCT-DEC 2023'!AB39+'JUL-SEP 2023'!AB39+'JAN-MAR 2024'!AB39+'APR-JUN 2024'!AB39</f>
        <v>0</v>
      </c>
      <c r="AC39" s="39">
        <f t="shared" si="92"/>
        <v>0</v>
      </c>
      <c r="AD39" s="36">
        <f t="shared" si="93"/>
        <v>0</v>
      </c>
      <c r="AE39" s="40">
        <f t="shared" si="94"/>
        <v>0</v>
      </c>
      <c r="AF39" s="116">
        <f t="shared" si="95"/>
        <v>163819.09964094977</v>
      </c>
      <c r="AG39" s="117">
        <f t="shared" si="96"/>
        <v>8774.8461536971936</v>
      </c>
      <c r="AH39" s="118">
        <f t="shared" si="97"/>
        <v>172593.94579464698</v>
      </c>
      <c r="AI39" s="32"/>
      <c r="AJ39" s="35">
        <f>+'OCT-DEC 2023'!AJ39+'JUL-SEP 2023'!AJ39+'JAN-MAR 2024'!AJ39+'APR-JUN 2024'!AJ39</f>
        <v>127781.2937099706</v>
      </c>
      <c r="AK39" s="39">
        <f t="shared" si="98"/>
        <v>2.1978584721094379</v>
      </c>
      <c r="AL39" s="36">
        <f>+'OCT-DEC 2023'!AL39+'JUL-SEP 2023'!AL39+'JAN-MAR 2024'!AL39+'APR-JUN 2024'!AL39</f>
        <v>0</v>
      </c>
      <c r="AM39" s="39">
        <f t="shared" si="99"/>
        <v>0</v>
      </c>
      <c r="AN39" s="36">
        <f t="shared" si="100"/>
        <v>127781.2937099706</v>
      </c>
      <c r="AO39" s="40">
        <f t="shared" si="101"/>
        <v>1.469206463039916</v>
      </c>
      <c r="AP39" s="36">
        <f>+'OCT-DEC 2023'!AP39+'JUL-SEP 2023'!AP39+'JAN-MAR 2024'!AP39+'APR-JUN 2024'!AP39</f>
        <v>0</v>
      </c>
      <c r="AQ39" s="39">
        <f t="shared" si="102"/>
        <v>0</v>
      </c>
      <c r="AR39" s="36">
        <f>+'OCT-DEC 2023'!AR39+'JUL-SEP 2023'!AR39+'JAN-MAR 2024'!AR39+'APR-JUN 2024'!AR39</f>
        <v>0</v>
      </c>
      <c r="AS39" s="39">
        <f t="shared" si="103"/>
        <v>0</v>
      </c>
      <c r="AT39" s="36">
        <f t="shared" si="104"/>
        <v>0</v>
      </c>
      <c r="AU39" s="40">
        <f t="shared" si="105"/>
        <v>0</v>
      </c>
      <c r="AV39" s="116">
        <f t="shared" si="106"/>
        <v>127781.2937099706</v>
      </c>
      <c r="AW39" s="117">
        <f t="shared" si="107"/>
        <v>0</v>
      </c>
      <c r="AX39" s="118">
        <f t="shared" si="108"/>
        <v>127781.2937099706</v>
      </c>
      <c r="AY39" s="32"/>
      <c r="AZ39" s="35">
        <f>+'OCT-DEC 2023'!AZ39+'JUL-SEP 2023'!AZ39+'JAN-MAR 2024'!AZ39+'APR-JUN 2024'!AZ39</f>
        <v>617038.91883590631</v>
      </c>
      <c r="BA39" s="39">
        <f t="shared" si="143"/>
        <v>2.7504877409797106</v>
      </c>
      <c r="BB39" s="36">
        <f>+'OCT-DEC 2023'!BB39+'JUL-SEP 2023'!BB39+'JAN-MAR 2024'!BB39+'APR-JUN 2024'!BB39</f>
        <v>34159.681588670202</v>
      </c>
      <c r="BC39" s="39">
        <f t="shared" si="144"/>
        <v>0.52697666824026101</v>
      </c>
      <c r="BD39" s="36">
        <f t="shared" si="109"/>
        <v>651198.60042457655</v>
      </c>
      <c r="BE39" s="40">
        <v>9.9477363918906256</v>
      </c>
      <c r="BF39" s="38">
        <f>+'OCT-DEC 2023'!BF39+'JUL-SEP 2023'!BF39+'JAN-MAR 2024'!BF39+'APR-JUN 2024'!BF39</f>
        <v>0</v>
      </c>
      <c r="BG39" s="39">
        <v>0</v>
      </c>
      <c r="BH39" s="36">
        <f>+'OCT-DEC 2023'!BH39+'JUL-SEP 2023'!BH39+'JAN-MAR 2024'!BH39+'APR-JUN 2024'!BH39</f>
        <v>0</v>
      </c>
      <c r="BI39" s="39">
        <v>0</v>
      </c>
      <c r="BJ39" s="36">
        <f t="shared" si="113"/>
        <v>0</v>
      </c>
      <c r="BK39" s="40">
        <f t="shared" si="114"/>
        <v>0</v>
      </c>
      <c r="BL39" s="116">
        <f t="shared" si="115"/>
        <v>617038.91883590631</v>
      </c>
      <c r="BM39" s="117">
        <f t="shared" si="116"/>
        <v>34159.681588670202</v>
      </c>
      <c r="BN39" s="118">
        <f t="shared" si="117"/>
        <v>651198.60042457655</v>
      </c>
      <c r="BO39" s="32"/>
      <c r="BP39" s="35">
        <f>+'OCT-DEC 2023'!BP39+'JUL-SEP 2023'!BP39+'JAN-MAR 2024'!BP39+'APR-JUN 2024'!BP39</f>
        <v>388901.95245047635</v>
      </c>
      <c r="BQ39" s="39">
        <v>3.1205601084910173</v>
      </c>
      <c r="BR39" s="36">
        <f>+'OCT-DEC 2023'!BR39+'JUL-SEP 2023'!BR39+'JAN-MAR 2024'!BR39+'APR-JUN 2024'!BR39</f>
        <v>19392.227801766996</v>
      </c>
      <c r="BS39" s="39">
        <v>6.3808491857587885E-2</v>
      </c>
      <c r="BT39" s="36">
        <f t="shared" si="120"/>
        <v>408294.18025224336</v>
      </c>
      <c r="BU39" s="40">
        <v>2.7436722573088512</v>
      </c>
      <c r="BV39" s="38">
        <f>+'OCT-DEC 2023'!BV39+'JUL-SEP 2023'!BV39+'JAN-MAR 2024'!BV39+'APR-JUN 2024'!BV39</f>
        <v>199.64608394931531</v>
      </c>
      <c r="BW39" s="39">
        <f t="shared" si="122"/>
        <v>6.277408869645399E-4</v>
      </c>
      <c r="BX39" s="36">
        <f>+'OCT-DEC 2023'!BX39+'JUL-SEP 2023'!BX39+'JAN-MAR 2024'!BX39+'APR-JUN 2024'!BX39</f>
        <v>4147.4038688982318</v>
      </c>
      <c r="BY39" s="39">
        <f t="shared" si="123"/>
        <v>1.8402643958371708E-2</v>
      </c>
      <c r="BZ39" s="36">
        <f t="shared" si="124"/>
        <v>4347.0499528475475</v>
      </c>
      <c r="CA39" s="40">
        <f t="shared" si="125"/>
        <v>7.9995913811651033E-3</v>
      </c>
      <c r="CB39" s="116">
        <f t="shared" si="126"/>
        <v>389101.59853442566</v>
      </c>
      <c r="CC39" s="117">
        <f t="shared" si="127"/>
        <v>23539.631670665229</v>
      </c>
      <c r="CD39" s="118">
        <f t="shared" si="128"/>
        <v>412641.23020509089</v>
      </c>
      <c r="CE39" s="32"/>
      <c r="CF39" s="38">
        <f t="shared" si="145"/>
        <v>1433358.0346373031</v>
      </c>
      <c r="CG39" s="39">
        <f t="shared" si="129"/>
        <v>2.0846084876580746</v>
      </c>
      <c r="CH39" s="36">
        <f t="shared" si="130"/>
        <v>65327.505544134394</v>
      </c>
      <c r="CI39" s="39">
        <f t="shared" si="131"/>
        <v>0.30516461928470379</v>
      </c>
      <c r="CJ39" s="36">
        <f t="shared" si="132"/>
        <v>1498685.5401814375</v>
      </c>
      <c r="CK39" s="40">
        <f t="shared" si="133"/>
        <v>1.662133056417288</v>
      </c>
      <c r="CL39" s="38">
        <f t="shared" si="134"/>
        <v>199.64608394931531</v>
      </c>
      <c r="CM39" s="39">
        <f t="shared" si="135"/>
        <v>6.5059567886930448E-5</v>
      </c>
      <c r="CN39" s="36">
        <f t="shared" si="136"/>
        <v>4147.4038688982318</v>
      </c>
      <c r="CO39" s="39">
        <f t="shared" si="137"/>
        <v>2.3005448598053639E-3</v>
      </c>
      <c r="CP39" s="36">
        <f t="shared" si="138"/>
        <v>4347.0499528475475</v>
      </c>
      <c r="CQ39" s="40">
        <f t="shared" si="139"/>
        <v>8.9235090456441326E-4</v>
      </c>
      <c r="CR39" s="152"/>
      <c r="CS39" s="161" t="s">
        <v>36</v>
      </c>
      <c r="CT39" s="38">
        <f t="shared" si="140"/>
        <v>1498685.5401814375</v>
      </c>
      <c r="CU39" s="36">
        <f t="shared" si="141"/>
        <v>4347.0499528475475</v>
      </c>
      <c r="CV39" s="37">
        <f t="shared" si="142"/>
        <v>1503032.5901342852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>
        <f>+'JUL-SEP 2023'!D40+'OCT-DEC 2023'!D40+'JAN-MAR 2024'!D40+'APR-JUN 2024'!D40</f>
        <v>174844.27</v>
      </c>
      <c r="E40" s="39">
        <f t="shared" si="76"/>
        <v>1.6181343414805696</v>
      </c>
      <c r="F40" s="36">
        <f>+'JUL-SEP 2023'!F40+'OCT-DEC 2023'!F40+'JAN-MAR 2024'!F40+'APR-JUN 2024'!F40</f>
        <v>1366.45</v>
      </c>
      <c r="G40" s="39">
        <f t="shared" si="77"/>
        <v>3.8889205111421007E-2</v>
      </c>
      <c r="H40" s="36">
        <f t="shared" si="78"/>
        <v>176210.72</v>
      </c>
      <c r="I40" s="202">
        <f t="shared" si="79"/>
        <v>1.2306077240030728</v>
      </c>
      <c r="J40" s="38">
        <f>+'JUL-SEP 2023'!J40+'OCT-DEC 2023'!J40+'JAN-MAR 2024'!J40+'APR-JUN 2024'!J40</f>
        <v>0</v>
      </c>
      <c r="K40" s="39">
        <f t="shared" si="80"/>
        <v>0</v>
      </c>
      <c r="L40" s="36">
        <f>+'JUL-SEP 2023'!L40+'OCT-DEC 2023'!L40+'JAN-MAR 2024'!L40+'APR-JUN 2024'!L40</f>
        <v>0</v>
      </c>
      <c r="M40" s="39">
        <f t="shared" si="81"/>
        <v>0</v>
      </c>
      <c r="N40" s="36">
        <f t="shared" si="82"/>
        <v>0</v>
      </c>
      <c r="O40" s="40">
        <f t="shared" si="83"/>
        <v>0</v>
      </c>
      <c r="P40" s="116">
        <f t="shared" si="84"/>
        <v>174844.27</v>
      </c>
      <c r="Q40" s="117">
        <f t="shared" si="85"/>
        <v>1366.45</v>
      </c>
      <c r="R40" s="118">
        <f t="shared" si="86"/>
        <v>176210.72</v>
      </c>
      <c r="S40" s="32"/>
      <c r="T40" s="38">
        <f>+'JUL-SEP 2023'!T40+'OCT-DEC 2023'!T40+'JAN-MAR 2024'!T40+'APR-JUN 2024'!T40</f>
        <v>272895.14105452684</v>
      </c>
      <c r="U40" s="39">
        <f t="shared" si="87"/>
        <v>1.3832673928038748</v>
      </c>
      <c r="V40" s="36">
        <f>+'JUL-SEP 2023'!V40+'OCT-DEC 2023'!V40+'JAN-MAR 2024'!V40+'APR-JUN 2024'!V40</f>
        <v>28545.275082499771</v>
      </c>
      <c r="W40" s="39">
        <f t="shared" si="88"/>
        <v>0.4587207540415853</v>
      </c>
      <c r="X40" s="36">
        <f t="shared" si="89"/>
        <v>301440.41613702662</v>
      </c>
      <c r="Y40" s="40">
        <f t="shared" si="90"/>
        <v>1.1615708626494701</v>
      </c>
      <c r="Z40" s="244">
        <f>+'OCT-DEC 2023'!Z40+'JUL-SEP 2023'!Z40+'JAN-MAR 2024'!Z40+'APR-JUN 2024'!Z40</f>
        <v>0</v>
      </c>
      <c r="AA40" s="39">
        <f t="shared" si="91"/>
        <v>0</v>
      </c>
      <c r="AB40" s="36">
        <f>+'OCT-DEC 2023'!AB40+'JUL-SEP 2023'!AB40+'JAN-MAR 2024'!AB40+'APR-JUN 2024'!AB40</f>
        <v>0</v>
      </c>
      <c r="AC40" s="39">
        <f t="shared" si="92"/>
        <v>0</v>
      </c>
      <c r="AD40" s="36">
        <f t="shared" si="93"/>
        <v>0</v>
      </c>
      <c r="AE40" s="40">
        <f t="shared" si="94"/>
        <v>0</v>
      </c>
      <c r="AF40" s="116">
        <f t="shared" si="95"/>
        <v>272895.14105452684</v>
      </c>
      <c r="AG40" s="117">
        <f t="shared" si="96"/>
        <v>28545.275082499771</v>
      </c>
      <c r="AH40" s="118">
        <f t="shared" si="97"/>
        <v>301440.41613702662</v>
      </c>
      <c r="AI40" s="32"/>
      <c r="AJ40" s="35">
        <f>+'OCT-DEC 2023'!AJ40+'JUL-SEP 2023'!AJ40+'JAN-MAR 2024'!AJ40+'APR-JUN 2024'!AJ40</f>
        <v>260917.29604415601</v>
      </c>
      <c r="AK40" s="39">
        <f t="shared" si="98"/>
        <v>4.4878187798922582</v>
      </c>
      <c r="AL40" s="36">
        <f>+'OCT-DEC 2023'!AL40+'JUL-SEP 2023'!AL40+'JAN-MAR 2024'!AL40+'APR-JUN 2024'!AL40</f>
        <v>0</v>
      </c>
      <c r="AM40" s="39">
        <f t="shared" si="99"/>
        <v>0</v>
      </c>
      <c r="AN40" s="36">
        <f t="shared" si="100"/>
        <v>260917.29604415601</v>
      </c>
      <c r="AO40" s="40">
        <f t="shared" si="101"/>
        <v>2.9999804082204364</v>
      </c>
      <c r="AP40" s="36">
        <f>+'OCT-DEC 2023'!AP40+'JUL-SEP 2023'!AP40+'JAN-MAR 2024'!AP40+'APR-JUN 2024'!AP40</f>
        <v>0</v>
      </c>
      <c r="AQ40" s="39">
        <f t="shared" si="102"/>
        <v>0</v>
      </c>
      <c r="AR40" s="36">
        <f>+'OCT-DEC 2023'!AR40+'JUL-SEP 2023'!AR40+'JAN-MAR 2024'!AR40+'APR-JUN 2024'!AR40</f>
        <v>0</v>
      </c>
      <c r="AS40" s="39">
        <f t="shared" si="103"/>
        <v>0</v>
      </c>
      <c r="AT40" s="36">
        <f t="shared" si="104"/>
        <v>0</v>
      </c>
      <c r="AU40" s="40">
        <f t="shared" si="105"/>
        <v>0</v>
      </c>
      <c r="AV40" s="116">
        <f t="shared" si="106"/>
        <v>260917.29604415601</v>
      </c>
      <c r="AW40" s="117">
        <f t="shared" si="107"/>
        <v>0</v>
      </c>
      <c r="AX40" s="118">
        <f t="shared" si="108"/>
        <v>260917.29604415601</v>
      </c>
      <c r="AY40" s="32"/>
      <c r="AZ40" s="35">
        <f>+'OCT-DEC 2023'!AZ40+'JUL-SEP 2023'!AZ40+'JAN-MAR 2024'!AZ40+'APR-JUN 2024'!AZ40</f>
        <v>592895.36238410685</v>
      </c>
      <c r="BA40" s="39">
        <f t="shared" si="143"/>
        <v>2.6428663997365889</v>
      </c>
      <c r="BB40" s="36">
        <f>+'OCT-DEC 2023'!BB40+'JUL-SEP 2023'!BB40+'JAN-MAR 2024'!BB40+'APR-JUN 2024'!BB40</f>
        <v>30536.057906715167</v>
      </c>
      <c r="BC40" s="39">
        <f t="shared" si="144"/>
        <v>0.4710755284735918</v>
      </c>
      <c r="BD40" s="36">
        <f t="shared" si="109"/>
        <v>623431.42029082205</v>
      </c>
      <c r="BE40" s="40">
        <v>11.04662703940793</v>
      </c>
      <c r="BF40" s="38">
        <f>+'OCT-DEC 2023'!BF40+'JUL-SEP 2023'!BF40+'JAN-MAR 2024'!BF40+'APR-JUN 2024'!BF40</f>
        <v>0</v>
      </c>
      <c r="BG40" s="39">
        <v>0</v>
      </c>
      <c r="BH40" s="36">
        <f>+'OCT-DEC 2023'!BH40+'JUL-SEP 2023'!BH40+'JAN-MAR 2024'!BH40+'APR-JUN 2024'!BH40</f>
        <v>0</v>
      </c>
      <c r="BI40" s="39">
        <v>0</v>
      </c>
      <c r="BJ40" s="36">
        <f t="shared" si="113"/>
        <v>0</v>
      </c>
      <c r="BK40" s="40">
        <f t="shared" si="114"/>
        <v>0</v>
      </c>
      <c r="BL40" s="116">
        <f t="shared" si="115"/>
        <v>592895.36238410685</v>
      </c>
      <c r="BM40" s="117">
        <f t="shared" si="116"/>
        <v>30536.057906715167</v>
      </c>
      <c r="BN40" s="118">
        <f t="shared" si="117"/>
        <v>623431.42029082205</v>
      </c>
      <c r="BO40" s="32"/>
      <c r="BP40" s="35">
        <f>+'OCT-DEC 2023'!BP40+'JUL-SEP 2023'!BP40+'JAN-MAR 2024'!BP40+'APR-JUN 2024'!BP40</f>
        <v>869881.16495378863</v>
      </c>
      <c r="BQ40" s="39">
        <v>8.6571599548155369</v>
      </c>
      <c r="BR40" s="36">
        <f>+'OCT-DEC 2023'!BR40+'JUL-SEP 2023'!BR40+'JAN-MAR 2024'!BR40+'APR-JUN 2024'!BR40</f>
        <v>62767.666031413173</v>
      </c>
      <c r="BS40" s="39">
        <v>0.20898348423580612</v>
      </c>
      <c r="BT40" s="36">
        <f t="shared" si="120"/>
        <v>932648.83098520176</v>
      </c>
      <c r="BU40" s="40">
        <v>7.6155263922196781</v>
      </c>
      <c r="BV40" s="38">
        <f>+'OCT-DEC 2023'!BV40+'JUL-SEP 2023'!BV40+'JAN-MAR 2024'!BV40+'APR-JUN 2024'!BV40</f>
        <v>8.376781501057522</v>
      </c>
      <c r="BW40" s="39">
        <f t="shared" si="122"/>
        <v>2.6338849955689466E-5</v>
      </c>
      <c r="BX40" s="36">
        <f>+'OCT-DEC 2023'!BX40+'JUL-SEP 2023'!BX40+'JAN-MAR 2024'!BX40+'APR-JUN 2024'!BX40</f>
        <v>1505.4356073300175</v>
      </c>
      <c r="BY40" s="39">
        <f t="shared" si="123"/>
        <v>6.6798402952035207E-3</v>
      </c>
      <c r="BZ40" s="36">
        <f t="shared" si="124"/>
        <v>1513.8123888310752</v>
      </c>
      <c r="CA40" s="40">
        <f t="shared" si="125"/>
        <v>2.7857698139542686E-3</v>
      </c>
      <c r="CB40" s="116">
        <f t="shared" si="126"/>
        <v>869889.54173528973</v>
      </c>
      <c r="CC40" s="117">
        <f t="shared" si="127"/>
        <v>64273.101638743188</v>
      </c>
      <c r="CD40" s="118">
        <f t="shared" si="128"/>
        <v>934162.64337403292</v>
      </c>
      <c r="CE40" s="32"/>
      <c r="CF40" s="38">
        <f t="shared" si="145"/>
        <v>2171433.2344365786</v>
      </c>
      <c r="CG40" s="39">
        <f t="shared" si="129"/>
        <v>3.1580303326200876</v>
      </c>
      <c r="CH40" s="36">
        <f t="shared" si="130"/>
        <v>123215.44902062812</v>
      </c>
      <c r="CI40" s="39">
        <f t="shared" si="131"/>
        <v>0.57557678465116158</v>
      </c>
      <c r="CJ40" s="36">
        <f t="shared" si="132"/>
        <v>2294648.6834572069</v>
      </c>
      <c r="CK40" s="40">
        <f t="shared" si="133"/>
        <v>2.5449044028121417</v>
      </c>
      <c r="CL40" s="38">
        <f t="shared" si="134"/>
        <v>8.376781501057522</v>
      </c>
      <c r="CM40" s="39">
        <f t="shared" si="135"/>
        <v>2.7297794875876104E-6</v>
      </c>
      <c r="CN40" s="36">
        <f t="shared" si="136"/>
        <v>1505.4356073300175</v>
      </c>
      <c r="CO40" s="39">
        <f t="shared" si="137"/>
        <v>8.3505784767739014E-4</v>
      </c>
      <c r="CP40" s="36">
        <f t="shared" si="138"/>
        <v>1513.8123888310752</v>
      </c>
      <c r="CQ40" s="40">
        <f t="shared" si="139"/>
        <v>3.1075139903311802E-4</v>
      </c>
      <c r="CR40" s="152"/>
      <c r="CS40" s="161" t="s">
        <v>37</v>
      </c>
      <c r="CT40" s="38">
        <f t="shared" si="140"/>
        <v>2294648.6834572069</v>
      </c>
      <c r="CU40" s="36">
        <f t="shared" si="141"/>
        <v>1513.8123888310752</v>
      </c>
      <c r="CV40" s="37">
        <f t="shared" si="142"/>
        <v>2296162.4958460382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>
        <f>+'JUL-SEP 2023'!D41+'OCT-DEC 2023'!D41+'JAN-MAR 2024'!D41+'APR-JUN 2024'!D41</f>
        <v>52607875.890000001</v>
      </c>
      <c r="E41" s="39">
        <f t="shared" si="76"/>
        <v>486.87103449233246</v>
      </c>
      <c r="F41" s="36">
        <f>+'JUL-SEP 2023'!F41+'OCT-DEC 2023'!F41+'JAN-MAR 2024'!F41+'APR-JUN 2024'!F41</f>
        <v>5495913.0700000003</v>
      </c>
      <c r="G41" s="39">
        <f t="shared" si="77"/>
        <v>156.41383925776248</v>
      </c>
      <c r="H41" s="36">
        <f t="shared" si="78"/>
        <v>58103788.960000001</v>
      </c>
      <c r="I41" s="202">
        <f t="shared" si="79"/>
        <v>405.78105286682029</v>
      </c>
      <c r="J41" s="38">
        <f>+'JUL-SEP 2023'!J41+'OCT-DEC 2023'!J41+'JAN-MAR 2024'!J41+'APR-JUN 2024'!J41</f>
        <v>0</v>
      </c>
      <c r="K41" s="39">
        <f t="shared" si="80"/>
        <v>0</v>
      </c>
      <c r="L41" s="36">
        <f>+'JUL-SEP 2023'!L41+'OCT-DEC 2023'!L41+'JAN-MAR 2024'!L41+'APR-JUN 2024'!L41</f>
        <v>0</v>
      </c>
      <c r="M41" s="39">
        <f t="shared" si="81"/>
        <v>0</v>
      </c>
      <c r="N41" s="36">
        <f t="shared" si="82"/>
        <v>0</v>
      </c>
      <c r="O41" s="40">
        <f t="shared" si="83"/>
        <v>0</v>
      </c>
      <c r="P41" s="116">
        <f t="shared" si="84"/>
        <v>52607875.890000001</v>
      </c>
      <c r="Q41" s="117">
        <f t="shared" si="85"/>
        <v>5495913.0700000003</v>
      </c>
      <c r="R41" s="118">
        <f t="shared" si="86"/>
        <v>58103788.960000001</v>
      </c>
      <c r="S41" s="32"/>
      <c r="T41" s="38">
        <f>+'JUL-SEP 2023'!T41+'OCT-DEC 2023'!T41+'JAN-MAR 2024'!T41+'APR-JUN 2024'!T41</f>
        <v>83797777.755894378</v>
      </c>
      <c r="U41" s="39">
        <f t="shared" si="87"/>
        <v>424.75924309694386</v>
      </c>
      <c r="V41" s="36">
        <f>+'JUL-SEP 2023'!V41+'OCT-DEC 2023'!V41+'JAN-MAR 2024'!V41+'APR-JUN 2024'!V41</f>
        <v>6371651.9251279421</v>
      </c>
      <c r="W41" s="39">
        <f t="shared" si="88"/>
        <v>102.39204096432381</v>
      </c>
      <c r="X41" s="36">
        <f t="shared" si="89"/>
        <v>90169429.681022316</v>
      </c>
      <c r="Y41" s="40">
        <f t="shared" si="90"/>
        <v>347.45898894853133</v>
      </c>
      <c r="Z41" s="244">
        <f>+'OCT-DEC 2023'!Z41+'JUL-SEP 2023'!Z41+'JAN-MAR 2024'!Z41+'APR-JUN 2024'!Z41</f>
        <v>77896.534417885428</v>
      </c>
      <c r="AA41" s="39">
        <f t="shared" si="91"/>
        <v>7.6676307657818896E-2</v>
      </c>
      <c r="AB41" s="36">
        <f>+'OCT-DEC 2023'!AB41+'JUL-SEP 2023'!AB41+'JAN-MAR 2024'!AB41+'APR-JUN 2024'!AB41</f>
        <v>85643.329758364955</v>
      </c>
      <c r="AC41" s="39">
        <f t="shared" si="92"/>
        <v>0.18246559676833896</v>
      </c>
      <c r="AD41" s="36">
        <f t="shared" si="93"/>
        <v>163539.86417625038</v>
      </c>
      <c r="AE41" s="40">
        <f t="shared" si="94"/>
        <v>0.11010701959848028</v>
      </c>
      <c r="AF41" s="116">
        <f t="shared" si="95"/>
        <v>83875674.29031226</v>
      </c>
      <c r="AG41" s="117">
        <f t="shared" si="96"/>
        <v>6457295.2548863068</v>
      </c>
      <c r="AH41" s="118">
        <f t="shared" si="97"/>
        <v>90332969.54519856</v>
      </c>
      <c r="AI41" s="32"/>
      <c r="AJ41" s="35">
        <f>+'OCT-DEC 2023'!AJ41+'JUL-SEP 2023'!AJ41+'JAN-MAR 2024'!AJ41+'APR-JUN 2024'!AJ41</f>
        <v>51728155.90114025</v>
      </c>
      <c r="AK41" s="39">
        <f t="shared" si="98"/>
        <v>889.7324670383091</v>
      </c>
      <c r="AL41" s="36">
        <f>+'OCT-DEC 2023'!AL41+'JUL-SEP 2023'!AL41+'JAN-MAR 2024'!AL41+'APR-JUN 2024'!AL41</f>
        <v>5702223.8990330463</v>
      </c>
      <c r="AM41" s="39">
        <f t="shared" si="99"/>
        <v>197.76041822269011</v>
      </c>
      <c r="AN41" s="36">
        <f t="shared" si="100"/>
        <v>57430379.800173298</v>
      </c>
      <c r="AO41" s="40">
        <f t="shared" si="101"/>
        <v>660.32423625922183</v>
      </c>
      <c r="AP41" s="36">
        <f>+'OCT-DEC 2023'!AP41+'JUL-SEP 2023'!AP41+'JAN-MAR 2024'!AP41+'APR-JUN 2024'!AP41</f>
        <v>0</v>
      </c>
      <c r="AQ41" s="39">
        <f t="shared" si="102"/>
        <v>0</v>
      </c>
      <c r="AR41" s="36">
        <f>+'OCT-DEC 2023'!AR41+'JUL-SEP 2023'!AR41+'JAN-MAR 2024'!AR41+'APR-JUN 2024'!AR41</f>
        <v>27816.657291511357</v>
      </c>
      <c r="AS41" s="39">
        <f t="shared" si="103"/>
        <v>0.1807097855616927</v>
      </c>
      <c r="AT41" s="36">
        <f t="shared" si="104"/>
        <v>27816.657291511357</v>
      </c>
      <c r="AU41" s="40">
        <f t="shared" si="105"/>
        <v>8.6903155668164242E-2</v>
      </c>
      <c r="AV41" s="116">
        <f t="shared" si="106"/>
        <v>51728155.90114025</v>
      </c>
      <c r="AW41" s="117">
        <f t="shared" si="107"/>
        <v>5730040.5563245574</v>
      </c>
      <c r="AX41" s="118">
        <f t="shared" si="108"/>
        <v>57458196.457464807</v>
      </c>
      <c r="AY41" s="32"/>
      <c r="AZ41" s="35">
        <f>+'OCT-DEC 2023'!AZ41+'JUL-SEP 2023'!AZ41+'JAN-MAR 2024'!AZ41+'APR-JUN 2024'!AZ41</f>
        <v>92441288.884440005</v>
      </c>
      <c r="BA41" s="39">
        <f t="shared" si="143"/>
        <v>412.06255241840438</v>
      </c>
      <c r="BB41" s="36">
        <f>+'OCT-DEC 2023'!BB41+'JUL-SEP 2023'!BB41+'JAN-MAR 2024'!BB41+'APR-JUN 2024'!BB41</f>
        <v>10151125.479411768</v>
      </c>
      <c r="BC41" s="39">
        <f t="shared" si="144"/>
        <v>156.60000431044656</v>
      </c>
      <c r="BD41" s="36">
        <f t="shared" si="109"/>
        <v>102592414.36385177</v>
      </c>
      <c r="BE41" s="40">
        <v>298.42336828819572</v>
      </c>
      <c r="BF41" s="38">
        <f>+'OCT-DEC 2023'!BF41+'JUL-SEP 2023'!BF41+'JAN-MAR 2024'!BF41+'APR-JUN 2024'!BF41</f>
        <v>269950.49117991573</v>
      </c>
      <c r="BG41" s="39">
        <v>0.2715044680226672</v>
      </c>
      <c r="BH41" s="36">
        <f>+'OCT-DEC 2023'!BH41+'JUL-SEP 2023'!BH41+'JAN-MAR 2024'!BH41+'APR-JUN 2024'!BH41</f>
        <v>498143.00578427745</v>
      </c>
      <c r="BI41" s="39">
        <v>1.3174588129404015</v>
      </c>
      <c r="BJ41" s="36">
        <f t="shared" si="113"/>
        <v>768093.49696419318</v>
      </c>
      <c r="BK41" s="40">
        <f t="shared" si="114"/>
        <v>0.41601658283121867</v>
      </c>
      <c r="BL41" s="116">
        <f t="shared" si="115"/>
        <v>92711239.375619918</v>
      </c>
      <c r="BM41" s="117">
        <f t="shared" si="116"/>
        <v>10649268.485196045</v>
      </c>
      <c r="BN41" s="118">
        <f t="shared" si="117"/>
        <v>103360507.86081596</v>
      </c>
      <c r="BO41" s="32"/>
      <c r="BP41" s="35">
        <f>+'OCT-DEC 2023'!BP41+'JUL-SEP 2023'!BP41+'JAN-MAR 2024'!BP41+'APR-JUN 2024'!BP41</f>
        <v>65826685.098954171</v>
      </c>
      <c r="BQ41" s="39">
        <v>605.00739674321062</v>
      </c>
      <c r="BR41" s="36">
        <f>+'OCT-DEC 2023'!BR41+'JUL-SEP 2023'!BR41+'JAN-MAR 2024'!BR41+'APR-JUN 2024'!BR41</f>
        <v>5986095.50812029</v>
      </c>
      <c r="BS41" s="39">
        <v>114.90017779257128</v>
      </c>
      <c r="BT41" s="36">
        <f t="shared" si="120"/>
        <v>71812780.607074454</v>
      </c>
      <c r="BU41" s="40">
        <v>544.57871958343173</v>
      </c>
      <c r="BV41" s="38">
        <f>+'OCT-DEC 2023'!BV41+'JUL-SEP 2023'!BV41+'JAN-MAR 2024'!BV41+'APR-JUN 2024'!BV41</f>
        <v>32659.181089209807</v>
      </c>
      <c r="BW41" s="39">
        <f t="shared" si="122"/>
        <v>0.10268923336197701</v>
      </c>
      <c r="BX41" s="36">
        <f>+'OCT-DEC 2023'!BX41+'JUL-SEP 2023'!BX41+'JAN-MAR 2024'!BX41+'APR-JUN 2024'!BX41</f>
        <v>36168.554586650491</v>
      </c>
      <c r="BY41" s="39">
        <f t="shared" si="123"/>
        <v>0.16048522246372848</v>
      </c>
      <c r="BZ41" s="36">
        <f t="shared" si="124"/>
        <v>68827.735675860298</v>
      </c>
      <c r="CA41" s="40">
        <f t="shared" si="125"/>
        <v>0.12665917508885627</v>
      </c>
      <c r="CB41" s="116">
        <f t="shared" si="126"/>
        <v>65859344.280043378</v>
      </c>
      <c r="CC41" s="117">
        <f t="shared" si="127"/>
        <v>6022264.0627069408</v>
      </c>
      <c r="CD41" s="118">
        <f t="shared" si="128"/>
        <v>71881608.342750326</v>
      </c>
      <c r="CE41" s="32"/>
      <c r="CF41" s="38">
        <f t="shared" si="145"/>
        <v>346401783.53042877</v>
      </c>
      <c r="CG41" s="39">
        <f t="shared" si="129"/>
        <v>503.79045614388315</v>
      </c>
      <c r="CH41" s="36">
        <f t="shared" si="130"/>
        <v>33707009.88169305</v>
      </c>
      <c r="CI41" s="39">
        <f t="shared" si="131"/>
        <v>157.45568045336427</v>
      </c>
      <c r="CJ41" s="36">
        <f t="shared" si="132"/>
        <v>380108793.41212183</v>
      </c>
      <c r="CK41" s="40">
        <f t="shared" si="133"/>
        <v>421.56367938846603</v>
      </c>
      <c r="CL41" s="38">
        <f t="shared" si="134"/>
        <v>380506.20668701094</v>
      </c>
      <c r="CM41" s="39">
        <f t="shared" si="135"/>
        <v>0.12399727004731402</v>
      </c>
      <c r="CN41" s="36">
        <f t="shared" si="136"/>
        <v>647771.54742080427</v>
      </c>
      <c r="CO41" s="39">
        <f t="shared" si="137"/>
        <v>0.35931574325868115</v>
      </c>
      <c r="CP41" s="36">
        <f t="shared" si="138"/>
        <v>1028277.7541078152</v>
      </c>
      <c r="CQ41" s="40">
        <f t="shared" si="139"/>
        <v>0.21108213477521826</v>
      </c>
      <c r="CR41" s="152"/>
      <c r="CS41" s="161" t="s">
        <v>38</v>
      </c>
      <c r="CT41" s="38">
        <f t="shared" si="140"/>
        <v>380108793.41212183</v>
      </c>
      <c r="CU41" s="36">
        <f t="shared" si="141"/>
        <v>1028277.7541078152</v>
      </c>
      <c r="CV41" s="37">
        <f t="shared" si="142"/>
        <v>381137071.16622967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>
        <f>+'JUL-SEP 2023'!D42+'OCT-DEC 2023'!D42+'JAN-MAR 2024'!D42+'APR-JUN 2024'!D42</f>
        <v>1714189.36</v>
      </c>
      <c r="E42" s="39">
        <f t="shared" si="76"/>
        <v>15.864338426512916</v>
      </c>
      <c r="F42" s="36">
        <f>+'JUL-SEP 2023'!F42+'OCT-DEC 2023'!F42+'JAN-MAR 2024'!F42+'APR-JUN 2024'!F42</f>
        <v>140320.68</v>
      </c>
      <c r="G42" s="39">
        <f t="shared" si="77"/>
        <v>3.9935304664598568</v>
      </c>
      <c r="H42" s="36">
        <f t="shared" si="78"/>
        <v>1854510.04</v>
      </c>
      <c r="I42" s="202">
        <f t="shared" si="79"/>
        <v>12.951393533067952</v>
      </c>
      <c r="J42" s="38">
        <f>+'JUL-SEP 2023'!J42+'OCT-DEC 2023'!J42+'JAN-MAR 2024'!J42+'APR-JUN 2024'!J42</f>
        <v>317218.56</v>
      </c>
      <c r="K42" s="39">
        <f t="shared" si="80"/>
        <v>0.88017247263495235</v>
      </c>
      <c r="L42" s="36">
        <f>+'JUL-SEP 2023'!L42+'OCT-DEC 2023'!L42+'JAN-MAR 2024'!L42+'APR-JUN 2024'!L42</f>
        <v>115071.51999999999</v>
      </c>
      <c r="M42" s="39">
        <f t="shared" si="81"/>
        <v>0.36418495426781022</v>
      </c>
      <c r="N42" s="36">
        <f t="shared" si="82"/>
        <v>432290.07999999996</v>
      </c>
      <c r="O42" s="40">
        <f t="shared" si="83"/>
        <v>0.63912782110515609</v>
      </c>
      <c r="P42" s="116">
        <f t="shared" si="84"/>
        <v>2031407.9200000002</v>
      </c>
      <c r="Q42" s="117">
        <f t="shared" si="85"/>
        <v>255392.19999999998</v>
      </c>
      <c r="R42" s="118">
        <f t="shared" si="86"/>
        <v>2286800.12</v>
      </c>
      <c r="S42" s="32"/>
      <c r="T42" s="38">
        <f>+'JUL-SEP 2023'!T42+'OCT-DEC 2023'!T42+'JAN-MAR 2024'!T42+'APR-JUN 2024'!T42</f>
        <v>1858416.192247991</v>
      </c>
      <c r="U42" s="39">
        <f t="shared" si="87"/>
        <v>9.4200523727234025</v>
      </c>
      <c r="V42" s="36">
        <f>+'JUL-SEP 2023'!V42+'OCT-DEC 2023'!V42+'JAN-MAR 2024'!V42+'APR-JUN 2024'!V42</f>
        <v>147726.18895761709</v>
      </c>
      <c r="W42" s="39">
        <f t="shared" si="88"/>
        <v>2.3739504557051023</v>
      </c>
      <c r="X42" s="36">
        <f t="shared" si="89"/>
        <v>2006142.3812056081</v>
      </c>
      <c r="Y42" s="40">
        <f t="shared" si="90"/>
        <v>7.7304714682830715</v>
      </c>
      <c r="Z42" s="244">
        <f>+'OCT-DEC 2023'!Z42+'JUL-SEP 2023'!Z42+'JAN-MAR 2024'!Z42+'APR-JUN 2024'!Z42</f>
        <v>601313.82322167885</v>
      </c>
      <c r="AA42" s="39">
        <f t="shared" si="91"/>
        <v>0.59189441549351507</v>
      </c>
      <c r="AB42" s="36">
        <f>+'OCT-DEC 2023'!AB42+'JUL-SEP 2023'!AB42+'JAN-MAR 2024'!AB42+'APR-JUN 2024'!AB42</f>
        <v>152738.74053284651</v>
      </c>
      <c r="AC42" s="39">
        <f t="shared" si="92"/>
        <v>0.32541431445509911</v>
      </c>
      <c r="AD42" s="36">
        <f t="shared" si="93"/>
        <v>754052.56375452538</v>
      </c>
      <c r="AE42" s="40">
        <f t="shared" si="94"/>
        <v>0.50768343751419787</v>
      </c>
      <c r="AF42" s="116">
        <f t="shared" si="95"/>
        <v>2459730.0154696698</v>
      </c>
      <c r="AG42" s="117">
        <f t="shared" si="96"/>
        <v>300464.92949046358</v>
      </c>
      <c r="AH42" s="118">
        <f t="shared" si="97"/>
        <v>2760194.9449601332</v>
      </c>
      <c r="AI42" s="32"/>
      <c r="AJ42" s="35">
        <f>+'OCT-DEC 2023'!AJ42+'JUL-SEP 2023'!AJ42+'JAN-MAR 2024'!AJ42+'APR-JUN 2024'!AJ42</f>
        <v>398630.88645728352</v>
      </c>
      <c r="AK42" s="39">
        <f t="shared" si="98"/>
        <v>6.8565143269970852</v>
      </c>
      <c r="AL42" s="36">
        <f>+'OCT-DEC 2023'!AL42+'JUL-SEP 2023'!AL42+'JAN-MAR 2024'!AL42+'APR-JUN 2024'!AL42</f>
        <v>69825.557133830313</v>
      </c>
      <c r="AM42" s="39">
        <f t="shared" si="99"/>
        <v>2.4216396314708439</v>
      </c>
      <c r="AN42" s="36">
        <f t="shared" si="100"/>
        <v>468456.44359111384</v>
      </c>
      <c r="AO42" s="40">
        <f t="shared" si="101"/>
        <v>5.3862284110139225</v>
      </c>
      <c r="AP42" s="36">
        <f>+'OCT-DEC 2023'!AP42+'JUL-SEP 2023'!AP42+'JAN-MAR 2024'!AP42+'APR-JUN 2024'!AP42</f>
        <v>143102.52931011963</v>
      </c>
      <c r="AQ42" s="39">
        <f t="shared" si="102"/>
        <v>0.86124369160750391</v>
      </c>
      <c r="AR42" s="36">
        <f>+'OCT-DEC 2023'!AR42+'JUL-SEP 2023'!AR42+'JAN-MAR 2024'!AR42+'APR-JUN 2024'!AR42</f>
        <v>34069.228028948142</v>
      </c>
      <c r="AS42" s="39">
        <f t="shared" si="103"/>
        <v>0.22132935768822284</v>
      </c>
      <c r="AT42" s="36">
        <f t="shared" si="104"/>
        <v>177171.75733906776</v>
      </c>
      <c r="AU42" s="40">
        <f t="shared" si="105"/>
        <v>0.55350952656478147</v>
      </c>
      <c r="AV42" s="116">
        <f t="shared" si="106"/>
        <v>541733.41576740309</v>
      </c>
      <c r="AW42" s="117">
        <f t="shared" si="107"/>
        <v>103894.78516277845</v>
      </c>
      <c r="AX42" s="118">
        <f t="shared" si="108"/>
        <v>645628.20093018154</v>
      </c>
      <c r="AY42" s="32"/>
      <c r="AZ42" s="35">
        <f>+'OCT-DEC 2023'!AZ42+'JUL-SEP 2023'!AZ42+'JAN-MAR 2024'!AZ42+'APR-JUN 2024'!AZ42</f>
        <v>3125932.7360208179</v>
      </c>
      <c r="BA42" s="39">
        <f t="shared" si="143"/>
        <v>13.934031399142444</v>
      </c>
      <c r="BB42" s="36">
        <f>+'OCT-DEC 2023'!BB42+'JUL-SEP 2023'!BB42+'JAN-MAR 2024'!BB42+'APR-JUN 2024'!BB42</f>
        <v>315346.47063157003</v>
      </c>
      <c r="BC42" s="39">
        <f t="shared" si="144"/>
        <v>4.8648062483658334</v>
      </c>
      <c r="BD42" s="36">
        <f t="shared" si="109"/>
        <v>3441279.206652388</v>
      </c>
      <c r="BE42" s="40">
        <v>4.4864334864889672</v>
      </c>
      <c r="BF42" s="38">
        <f>+'OCT-DEC 2023'!BF42+'JUL-SEP 2023'!BF42+'JAN-MAR 2024'!BF42+'APR-JUN 2024'!BF42</f>
        <v>1585650.4967034883</v>
      </c>
      <c r="BG42" s="39">
        <v>0.6817584501871059</v>
      </c>
      <c r="BH42" s="36">
        <f>+'OCT-DEC 2023'!BH42+'JUL-SEP 2023'!BH42+'JAN-MAR 2024'!BH42+'APR-JUN 2024'!BH42</f>
        <v>321485.62502447097</v>
      </c>
      <c r="BI42" s="39">
        <v>0.33795991942652287</v>
      </c>
      <c r="BJ42" s="36">
        <f t="shared" si="113"/>
        <v>1907136.1217279593</v>
      </c>
      <c r="BK42" s="40">
        <f t="shared" si="114"/>
        <v>1.0329474933599592</v>
      </c>
      <c r="BL42" s="116">
        <f t="shared" si="115"/>
        <v>4711583.2327243062</v>
      </c>
      <c r="BM42" s="117">
        <f t="shared" si="116"/>
        <v>636832.09565604106</v>
      </c>
      <c r="BN42" s="118">
        <f t="shared" si="117"/>
        <v>5348415.3283803472</v>
      </c>
      <c r="BO42" s="32"/>
      <c r="BP42" s="35">
        <f>+'OCT-DEC 2023'!BP42+'JUL-SEP 2023'!BP42+'JAN-MAR 2024'!BP42+'APR-JUN 2024'!BP42</f>
        <v>808174.62302260287</v>
      </c>
      <c r="BQ42" s="39">
        <v>6.7199145774853184</v>
      </c>
      <c r="BR42" s="36">
        <f>+'OCT-DEC 2023'!BR42+'JUL-SEP 2023'!BR42+'JAN-MAR 2024'!BR42+'APR-JUN 2024'!BR42</f>
        <v>59380.831670915039</v>
      </c>
      <c r="BS42" s="39">
        <v>1.3287411639351365</v>
      </c>
      <c r="BT42" s="36">
        <f t="shared" si="120"/>
        <v>867555.45469351788</v>
      </c>
      <c r="BU42" s="40">
        <v>6.0551998678808916</v>
      </c>
      <c r="BV42" s="38">
        <f>+'OCT-DEC 2023'!BV42+'JUL-SEP 2023'!BV42+'JAN-MAR 2024'!BV42+'APR-JUN 2024'!BV42</f>
        <v>270230.81166127836</v>
      </c>
      <c r="BW42" s="39">
        <f t="shared" si="122"/>
        <v>0.84967822078826294</v>
      </c>
      <c r="BX42" s="36">
        <f>+'OCT-DEC 2023'!BX42+'JUL-SEP 2023'!BX42+'JAN-MAR 2024'!BX42+'APR-JUN 2024'!BX42</f>
        <v>116089.9996475407</v>
      </c>
      <c r="BY42" s="39">
        <f t="shared" si="123"/>
        <v>0.51510848669983</v>
      </c>
      <c r="BZ42" s="36">
        <f t="shared" si="124"/>
        <v>386320.81130881904</v>
      </c>
      <c r="CA42" s="40">
        <f t="shared" si="125"/>
        <v>0.71092089256677571</v>
      </c>
      <c r="CB42" s="116">
        <f t="shared" si="126"/>
        <v>1078405.4346838812</v>
      </c>
      <c r="CC42" s="117">
        <f t="shared" si="127"/>
        <v>175470.83131845575</v>
      </c>
      <c r="CD42" s="118">
        <f t="shared" si="128"/>
        <v>1253876.266002337</v>
      </c>
      <c r="CE42" s="32"/>
      <c r="CF42" s="38">
        <f t="shared" si="145"/>
        <v>7905343.7977486951</v>
      </c>
      <c r="CG42" s="39">
        <f t="shared" si="129"/>
        <v>11.497160081718194</v>
      </c>
      <c r="CH42" s="36">
        <f t="shared" si="130"/>
        <v>732599.72839393246</v>
      </c>
      <c r="CI42" s="39">
        <f t="shared" si="131"/>
        <v>3.422195832234483</v>
      </c>
      <c r="CJ42" s="36">
        <f t="shared" si="132"/>
        <v>8637943.526142627</v>
      </c>
      <c r="CK42" s="40">
        <f t="shared" si="133"/>
        <v>9.58000266855794</v>
      </c>
      <c r="CL42" s="38">
        <f t="shared" si="134"/>
        <v>2917516.2208965649</v>
      </c>
      <c r="CM42" s="39">
        <f t="shared" si="135"/>
        <v>0.95074414123158557</v>
      </c>
      <c r="CN42" s="36">
        <f t="shared" si="136"/>
        <v>739455.11323380633</v>
      </c>
      <c r="CO42" s="39">
        <f t="shared" si="137"/>
        <v>0.41017217362502517</v>
      </c>
      <c r="CP42" s="36">
        <f t="shared" si="138"/>
        <v>3656971.334130371</v>
      </c>
      <c r="CQ42" s="40">
        <f t="shared" si="139"/>
        <v>0.7506933928467352</v>
      </c>
      <c r="CR42" s="152"/>
      <c r="CS42" s="161" t="s">
        <v>39</v>
      </c>
      <c r="CT42" s="38">
        <f t="shared" si="140"/>
        <v>8637943.526142627</v>
      </c>
      <c r="CU42" s="36">
        <f t="shared" si="141"/>
        <v>3656971.334130371</v>
      </c>
      <c r="CV42" s="37">
        <f t="shared" si="142"/>
        <v>12294914.860272998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>
        <f>+'JUL-SEP 2023'!D43+'OCT-DEC 2023'!D43+'JAN-MAR 2024'!D43+'APR-JUN 2024'!D43</f>
        <v>1150151.9100000001</v>
      </c>
      <c r="E43" s="39">
        <f t="shared" si="76"/>
        <v>10.644331115286018</v>
      </c>
      <c r="F43" s="36">
        <f>+'JUL-SEP 2023'!F43+'OCT-DEC 2023'!F43+'JAN-MAR 2024'!F43+'APR-JUN 2024'!F43</f>
        <v>889650.57</v>
      </c>
      <c r="G43" s="39">
        <f t="shared" si="77"/>
        <v>25.319480035290432</v>
      </c>
      <c r="H43" s="36">
        <f t="shared" si="78"/>
        <v>2039802.48</v>
      </c>
      <c r="I43" s="202">
        <f t="shared" si="79"/>
        <v>14.245425518541797</v>
      </c>
      <c r="J43" s="38">
        <f>+'JUL-SEP 2023'!J43+'OCT-DEC 2023'!J43+'JAN-MAR 2024'!J43+'APR-JUN 2024'!J43</f>
        <v>3245810.9</v>
      </c>
      <c r="K43" s="39">
        <f t="shared" si="80"/>
        <v>9.0060096280573241</v>
      </c>
      <c r="L43" s="36">
        <f>+'JUL-SEP 2023'!L43+'OCT-DEC 2023'!L43+'JAN-MAR 2024'!L43+'APR-JUN 2024'!L43</f>
        <v>4016580.73</v>
      </c>
      <c r="M43" s="39">
        <f t="shared" si="81"/>
        <v>12.711905339114473</v>
      </c>
      <c r="N43" s="36">
        <f t="shared" si="82"/>
        <v>7262391.6299999999</v>
      </c>
      <c r="O43" s="40">
        <f t="shared" si="83"/>
        <v>10.737226582886713</v>
      </c>
      <c r="P43" s="116">
        <f t="shared" si="84"/>
        <v>4395962.8100000005</v>
      </c>
      <c r="Q43" s="117">
        <f t="shared" si="85"/>
        <v>4906231.3</v>
      </c>
      <c r="R43" s="118">
        <f t="shared" si="86"/>
        <v>9302194.1099999994</v>
      </c>
      <c r="S43" s="32"/>
      <c r="T43" s="38">
        <f>+'JUL-SEP 2023'!T43+'OCT-DEC 2023'!T43+'JAN-MAR 2024'!T43+'APR-JUN 2024'!T43</f>
        <v>4585933.7668378334</v>
      </c>
      <c r="U43" s="39">
        <f t="shared" si="87"/>
        <v>23.245458386367975</v>
      </c>
      <c r="V43" s="36">
        <f>+'JUL-SEP 2023'!V43+'OCT-DEC 2023'!V43+'JAN-MAR 2024'!V43+'APR-JUN 2024'!V43</f>
        <v>3475909.5243366929</v>
      </c>
      <c r="W43" s="39">
        <f t="shared" si="88"/>
        <v>55.857644859817007</v>
      </c>
      <c r="X43" s="36">
        <f t="shared" si="89"/>
        <v>8061843.2911745263</v>
      </c>
      <c r="Y43" s="40">
        <f t="shared" si="90"/>
        <v>31.065516649292423</v>
      </c>
      <c r="Z43" s="244">
        <f>+'OCT-DEC 2023'!Z43+'JUL-SEP 2023'!Z43+'JAN-MAR 2024'!Z43+'APR-JUN 2024'!Z43</f>
        <v>18486379.121826794</v>
      </c>
      <c r="AA43" s="39">
        <f t="shared" si="91"/>
        <v>18.196795321087016</v>
      </c>
      <c r="AB43" s="36">
        <f>+'OCT-DEC 2023'!AB43+'JUL-SEP 2023'!AB43+'JAN-MAR 2024'!AB43+'APR-JUN 2024'!AB43</f>
        <v>10625113.859008843</v>
      </c>
      <c r="AC43" s="39">
        <f t="shared" si="92"/>
        <v>22.637113088497578</v>
      </c>
      <c r="AD43" s="36">
        <f t="shared" si="93"/>
        <v>29111492.980835639</v>
      </c>
      <c r="AE43" s="40">
        <f t="shared" si="94"/>
        <v>19.599990157307364</v>
      </c>
      <c r="AF43" s="116">
        <f t="shared" si="95"/>
        <v>23072312.888664626</v>
      </c>
      <c r="AG43" s="117">
        <f t="shared" si="96"/>
        <v>14101023.383345537</v>
      </c>
      <c r="AH43" s="118">
        <f t="shared" si="97"/>
        <v>37173336.272010162</v>
      </c>
      <c r="AI43" s="32"/>
      <c r="AJ43" s="35">
        <f>+'OCT-DEC 2023'!AJ43+'JUL-SEP 2023'!AJ43+'JAN-MAR 2024'!AJ43+'APR-JUN 2024'!AJ43</f>
        <v>1019197.737468877</v>
      </c>
      <c r="AK43" s="39">
        <f t="shared" si="98"/>
        <v>17.530362363798432</v>
      </c>
      <c r="AL43" s="36">
        <f>+'OCT-DEC 2023'!AL43+'JUL-SEP 2023'!AL43+'JAN-MAR 2024'!AL43+'APR-JUN 2024'!AL43</f>
        <v>1212067.8484214353</v>
      </c>
      <c r="AM43" s="39">
        <f t="shared" si="99"/>
        <v>42.036063273268894</v>
      </c>
      <c r="AN43" s="36">
        <f t="shared" si="100"/>
        <v>2231265.5858903122</v>
      </c>
      <c r="AO43" s="40">
        <f t="shared" si="101"/>
        <v>25.654692673476966</v>
      </c>
      <c r="AP43" s="36">
        <f>+'OCT-DEC 2023'!AP43+'JUL-SEP 2023'!AP43+'JAN-MAR 2024'!AP43+'APR-JUN 2024'!AP43</f>
        <v>2872235.0108549576</v>
      </c>
      <c r="AQ43" s="39">
        <f t="shared" si="102"/>
        <v>17.286167448181597</v>
      </c>
      <c r="AR43" s="36">
        <f>+'OCT-DEC 2023'!AR43+'JUL-SEP 2023'!AR43+'JAN-MAR 2024'!AR43+'APR-JUN 2024'!AR43</f>
        <v>3152627.6293724217</v>
      </c>
      <c r="AS43" s="39">
        <f t="shared" si="103"/>
        <v>20.480917490888206</v>
      </c>
      <c r="AT43" s="36">
        <f t="shared" si="104"/>
        <v>6024862.6402273793</v>
      </c>
      <c r="AU43" s="40">
        <f t="shared" si="105"/>
        <v>18.822519557832155</v>
      </c>
      <c r="AV43" s="116">
        <f t="shared" si="106"/>
        <v>3891432.7483238345</v>
      </c>
      <c r="AW43" s="117">
        <f t="shared" si="107"/>
        <v>4364695.4777938575</v>
      </c>
      <c r="AX43" s="118">
        <f t="shared" si="108"/>
        <v>8256128.226117692</v>
      </c>
      <c r="AY43" s="32"/>
      <c r="AZ43" s="35">
        <f>+'OCT-DEC 2023'!AZ43+'JUL-SEP 2023'!AZ43+'JAN-MAR 2024'!AZ43+'APR-JUN 2024'!AZ43</f>
        <v>5132171.2284066929</v>
      </c>
      <c r="BA43" s="39">
        <f t="shared" si="143"/>
        <v>22.876959001179884</v>
      </c>
      <c r="BB43" s="36">
        <f>+'OCT-DEC 2023'!BB43+'JUL-SEP 2023'!BB43+'JAN-MAR 2024'!BB43+'APR-JUN 2024'!BB43</f>
        <v>2887114.337682141</v>
      </c>
      <c r="BC43" s="39">
        <f t="shared" si="144"/>
        <v>44.539112302646338</v>
      </c>
      <c r="BD43" s="36">
        <f t="shared" si="109"/>
        <v>8019285.5660888338</v>
      </c>
      <c r="BE43" s="40">
        <v>17.690708467878721</v>
      </c>
      <c r="BF43" s="38">
        <f>+'OCT-DEC 2023'!BF43+'JUL-SEP 2023'!BF43+'JAN-MAR 2024'!BF43+'APR-JUN 2024'!BF43</f>
        <v>16650416.005370161</v>
      </c>
      <c r="BG43" s="39">
        <v>10.184577837430988</v>
      </c>
      <c r="BH43" s="36">
        <f>+'OCT-DEC 2023'!BH43+'JUL-SEP 2023'!BH43+'JAN-MAR 2024'!BH43+'APR-JUN 2024'!BH43</f>
        <v>12128787.593692882</v>
      </c>
      <c r="BI43" s="39">
        <v>17.011011812608064</v>
      </c>
      <c r="BJ43" s="36">
        <f t="shared" si="113"/>
        <v>28779203.599063043</v>
      </c>
      <c r="BK43" s="40">
        <f t="shared" si="114"/>
        <v>15.587459059615309</v>
      </c>
      <c r="BL43" s="116">
        <f t="shared" si="115"/>
        <v>21782587.233776852</v>
      </c>
      <c r="BM43" s="117">
        <f t="shared" si="116"/>
        <v>15015901.931375023</v>
      </c>
      <c r="BN43" s="118">
        <f t="shared" si="117"/>
        <v>36798489.165151879</v>
      </c>
      <c r="BO43" s="32"/>
      <c r="BP43" s="35">
        <f>+'OCT-DEC 2023'!BP43+'JUL-SEP 2023'!BP43+'JAN-MAR 2024'!BP43+'APR-JUN 2024'!BP43</f>
        <v>1941928.9173456552</v>
      </c>
      <c r="BQ43" s="39">
        <v>12.542064675659052</v>
      </c>
      <c r="BR43" s="36">
        <f>+'OCT-DEC 2023'!BR43+'JUL-SEP 2023'!BR43+'JAN-MAR 2024'!BR43+'APR-JUN 2024'!BR43</f>
        <v>1710662.8577334022</v>
      </c>
      <c r="BS43" s="39">
        <v>43.772907968669962</v>
      </c>
      <c r="BT43" s="36">
        <f t="shared" si="120"/>
        <v>3652591.7750790576</v>
      </c>
      <c r="BU43" s="40">
        <v>16.392729333938803</v>
      </c>
      <c r="BV43" s="38">
        <f>+'OCT-DEC 2023'!BV43+'JUL-SEP 2023'!BV43+'JAN-MAR 2024'!BV43+'APR-JUN 2024'!BV43</f>
        <v>5576466.2357359733</v>
      </c>
      <c r="BW43" s="39">
        <f t="shared" si="122"/>
        <v>17.533906960265796</v>
      </c>
      <c r="BX43" s="36">
        <f>+'OCT-DEC 2023'!BX43+'JUL-SEP 2023'!BX43+'JAN-MAR 2024'!BX43+'APR-JUN 2024'!BX43</f>
        <v>6235078.6593434997</v>
      </c>
      <c r="BY43" s="39">
        <f t="shared" si="123"/>
        <v>27.665965564820073</v>
      </c>
      <c r="BZ43" s="36">
        <f t="shared" si="124"/>
        <v>11811544.895079473</v>
      </c>
      <c r="CA43" s="40">
        <f t="shared" si="125"/>
        <v>21.736012644397633</v>
      </c>
      <c r="CB43" s="116">
        <f t="shared" si="126"/>
        <v>7518395.1530816285</v>
      </c>
      <c r="CC43" s="117">
        <f t="shared" si="127"/>
        <v>7945741.5170769021</v>
      </c>
      <c r="CD43" s="118">
        <f t="shared" si="128"/>
        <v>15464136.670158532</v>
      </c>
      <c r="CE43" s="32"/>
      <c r="CF43" s="38">
        <f t="shared" si="145"/>
        <v>13829383.560059059</v>
      </c>
      <c r="CG43" s="39">
        <f t="shared" si="129"/>
        <v>20.112804792469738</v>
      </c>
      <c r="CH43" s="36">
        <f t="shared" si="130"/>
        <v>10175405.138173671</v>
      </c>
      <c r="CI43" s="39">
        <f t="shared" si="131"/>
        <v>47.532407814968124</v>
      </c>
      <c r="CJ43" s="36">
        <f t="shared" si="132"/>
        <v>24004788.698232733</v>
      </c>
      <c r="CK43" s="40">
        <f t="shared" si="133"/>
        <v>26.622764908250449</v>
      </c>
      <c r="CL43" s="38">
        <f t="shared" si="134"/>
        <v>46831307.273787886</v>
      </c>
      <c r="CM43" s="39">
        <f t="shared" si="135"/>
        <v>15.261128866350358</v>
      </c>
      <c r="CN43" s="36">
        <f t="shared" si="136"/>
        <v>36158188.471417651</v>
      </c>
      <c r="CO43" s="39">
        <f t="shared" si="137"/>
        <v>20.056772201905517</v>
      </c>
      <c r="CP43" s="36">
        <f t="shared" si="138"/>
        <v>82989495.745205536</v>
      </c>
      <c r="CQ43" s="40">
        <f t="shared" si="139"/>
        <v>17.035863953913907</v>
      </c>
      <c r="CR43" s="152"/>
      <c r="CS43" s="161" t="s">
        <v>55</v>
      </c>
      <c r="CT43" s="38">
        <f t="shared" si="140"/>
        <v>24004788.698232733</v>
      </c>
      <c r="CU43" s="36">
        <f t="shared" si="141"/>
        <v>82989495.745205536</v>
      </c>
      <c r="CV43" s="37">
        <f t="shared" si="142"/>
        <v>106994284.44343826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>
        <f>+'JUL-SEP 2023'!D44+'OCT-DEC 2023'!D44+'JAN-MAR 2024'!D44+'APR-JUN 2024'!D44</f>
        <v>25150.54</v>
      </c>
      <c r="E44" s="39">
        <f t="shared" si="76"/>
        <v>0.23276114499366052</v>
      </c>
      <c r="F44" s="36">
        <f>+'JUL-SEP 2023'!F44+'OCT-DEC 2023'!F44+'JAN-MAR 2024'!F44+'APR-JUN 2024'!F44</f>
        <v>7321.12</v>
      </c>
      <c r="G44" s="39">
        <f t="shared" si="77"/>
        <v>0.20835927939209381</v>
      </c>
      <c r="H44" s="36">
        <f t="shared" si="78"/>
        <v>32471.66</v>
      </c>
      <c r="I44" s="202">
        <f t="shared" si="79"/>
        <v>0.2267732383546337</v>
      </c>
      <c r="J44" s="38">
        <f>+'JUL-SEP 2023'!J44+'OCT-DEC 2023'!J44+'JAN-MAR 2024'!J44+'APR-JUN 2024'!J44</f>
        <v>580632.06000000006</v>
      </c>
      <c r="K44" s="39">
        <f t="shared" si="80"/>
        <v>1.611054397136555</v>
      </c>
      <c r="L44" s="36">
        <f>+'JUL-SEP 2023'!L44+'OCT-DEC 2023'!L44+'JAN-MAR 2024'!L44+'APR-JUN 2024'!L44</f>
        <v>268632.56</v>
      </c>
      <c r="M44" s="39">
        <f t="shared" si="81"/>
        <v>0.85018375162198945</v>
      </c>
      <c r="N44" s="36">
        <f t="shared" si="82"/>
        <v>849264.62000000011</v>
      </c>
      <c r="O44" s="40">
        <f t="shared" si="83"/>
        <v>1.2556120790981335</v>
      </c>
      <c r="P44" s="116">
        <f t="shared" si="84"/>
        <v>605782.60000000009</v>
      </c>
      <c r="Q44" s="117">
        <f t="shared" si="85"/>
        <v>275953.68</v>
      </c>
      <c r="R44" s="118">
        <f t="shared" si="86"/>
        <v>881736.28</v>
      </c>
      <c r="S44" s="32"/>
      <c r="T44" s="38">
        <f>+'JUL-SEP 2023'!T44+'OCT-DEC 2023'!T44+'JAN-MAR 2024'!T44+'APR-JUN 2024'!T44</f>
        <v>23823.670237248152</v>
      </c>
      <c r="U44" s="39">
        <f t="shared" si="87"/>
        <v>0.12075886030346331</v>
      </c>
      <c r="V44" s="36">
        <f>+'JUL-SEP 2023'!V44+'OCT-DEC 2023'!V44+'JAN-MAR 2024'!V44+'APR-JUN 2024'!V44</f>
        <v>33301.51126807899</v>
      </c>
      <c r="W44" s="39">
        <f t="shared" si="88"/>
        <v>0.53515316687148851</v>
      </c>
      <c r="X44" s="36">
        <f t="shared" si="89"/>
        <v>57125.181505327142</v>
      </c>
      <c r="Y44" s="40">
        <f t="shared" si="90"/>
        <v>0.22012624322409124</v>
      </c>
      <c r="Z44" s="244">
        <f>+'OCT-DEC 2023'!Z44+'JUL-SEP 2023'!Z44+'JAN-MAR 2024'!Z44+'APR-JUN 2024'!Z44</f>
        <v>779349.64872111229</v>
      </c>
      <c r="AA44" s="39">
        <f t="shared" si="91"/>
        <v>0.76714136110055797</v>
      </c>
      <c r="AB44" s="36">
        <f>+'OCT-DEC 2023'!AB44+'JUL-SEP 2023'!AB44+'JAN-MAR 2024'!AB44+'APR-JUN 2024'!AB44</f>
        <v>300884.30047704902</v>
      </c>
      <c r="AC44" s="39">
        <f t="shared" si="92"/>
        <v>0.64104272451418409</v>
      </c>
      <c r="AD44" s="36">
        <f t="shared" si="93"/>
        <v>1080233.9491981613</v>
      </c>
      <c r="AE44" s="40">
        <f t="shared" si="94"/>
        <v>0.72729264644074842</v>
      </c>
      <c r="AF44" s="116">
        <f t="shared" si="95"/>
        <v>803173.31895836047</v>
      </c>
      <c r="AG44" s="117">
        <f t="shared" si="96"/>
        <v>334185.81174512801</v>
      </c>
      <c r="AH44" s="118">
        <f t="shared" si="97"/>
        <v>1137359.1307034884</v>
      </c>
      <c r="AI44" s="32"/>
      <c r="AJ44" s="35">
        <f>+'OCT-DEC 2023'!AJ44+'JUL-SEP 2023'!AJ44+'JAN-MAR 2024'!AJ44+'APR-JUN 2024'!AJ44</f>
        <v>21713.513093690319</v>
      </c>
      <c r="AK44" s="39">
        <f t="shared" si="98"/>
        <v>0.37347586118939641</v>
      </c>
      <c r="AL44" s="36">
        <f>+'OCT-DEC 2023'!AL44+'JUL-SEP 2023'!AL44+'JAN-MAR 2024'!AL44+'APR-JUN 2024'!AL44</f>
        <v>13031.047173609248</v>
      </c>
      <c r="AM44" s="39">
        <f t="shared" si="99"/>
        <v>0.45193338328394422</v>
      </c>
      <c r="AN44" s="36">
        <f t="shared" si="100"/>
        <v>34744.560267299566</v>
      </c>
      <c r="AO44" s="40">
        <f t="shared" si="101"/>
        <v>0.39948674033665121</v>
      </c>
      <c r="AP44" s="36">
        <f>+'OCT-DEC 2023'!AP44+'JUL-SEP 2023'!AP44+'JAN-MAR 2024'!AP44+'APR-JUN 2024'!AP44</f>
        <v>410759.23237586673</v>
      </c>
      <c r="AQ44" s="39">
        <f t="shared" si="102"/>
        <v>2.4721002442005005</v>
      </c>
      <c r="AR44" s="36">
        <f>+'OCT-DEC 2023'!AR44+'JUL-SEP 2023'!AR44+'JAN-MAR 2024'!AR44+'APR-JUN 2024'!AR44</f>
        <v>117894.71059029689</v>
      </c>
      <c r="AS44" s="39">
        <f t="shared" si="103"/>
        <v>0.76589820431557776</v>
      </c>
      <c r="AT44" s="36">
        <f t="shared" si="104"/>
        <v>528653.94296616362</v>
      </c>
      <c r="AU44" s="40">
        <f t="shared" si="105"/>
        <v>1.6515893846884719</v>
      </c>
      <c r="AV44" s="116">
        <f t="shared" si="106"/>
        <v>432472.74546955706</v>
      </c>
      <c r="AW44" s="117">
        <f t="shared" si="107"/>
        <v>130925.75776390613</v>
      </c>
      <c r="AX44" s="118">
        <f t="shared" si="108"/>
        <v>563398.50323346315</v>
      </c>
      <c r="AY44" s="32"/>
      <c r="AZ44" s="35">
        <f>+'OCT-DEC 2023'!AZ44+'JUL-SEP 2023'!AZ44+'JAN-MAR 2024'!AZ44+'APR-JUN 2024'!AZ44</f>
        <v>67335.009541831663</v>
      </c>
      <c r="BA44" s="39">
        <f t="shared" si="143"/>
        <v>0.3001498165350126</v>
      </c>
      <c r="BB44" s="36">
        <f>+'OCT-DEC 2023'!BB44+'JUL-SEP 2023'!BB44+'JAN-MAR 2024'!BB44+'APR-JUN 2024'!BB44</f>
        <v>54622.033981280692</v>
      </c>
      <c r="BC44" s="39">
        <f t="shared" si="144"/>
        <v>0.84264653946624124</v>
      </c>
      <c r="BD44" s="36">
        <f t="shared" si="109"/>
        <v>121957.04352311236</v>
      </c>
      <c r="BE44" s="40">
        <v>0.45134121013507772</v>
      </c>
      <c r="BF44" s="38">
        <f>+'OCT-DEC 2023'!BF44+'JUL-SEP 2023'!BF44+'JAN-MAR 2024'!BF44+'APR-JUN 2024'!BF44</f>
        <v>1454093.6502578608</v>
      </c>
      <c r="BG44" s="39">
        <v>1.6819084811848191</v>
      </c>
      <c r="BH44" s="36">
        <f>+'OCT-DEC 2023'!BH44+'JUL-SEP 2023'!BH44+'JAN-MAR 2024'!BH44+'APR-JUN 2024'!BH44</f>
        <v>594618.53205316979</v>
      </c>
      <c r="BI44" s="39">
        <v>1.4901807385494354</v>
      </c>
      <c r="BJ44" s="36">
        <f t="shared" si="113"/>
        <v>2048712.1823110306</v>
      </c>
      <c r="BK44" s="40">
        <v>1.6286152740436823</v>
      </c>
      <c r="BL44" s="116">
        <f t="shared" si="115"/>
        <v>1521428.6597996925</v>
      </c>
      <c r="BM44" s="117">
        <f t="shared" si="116"/>
        <v>649240.56603445043</v>
      </c>
      <c r="BN44" s="118">
        <f t="shared" si="117"/>
        <v>2170669.2258341429</v>
      </c>
      <c r="BO44" s="32"/>
      <c r="BP44" s="35">
        <f>+'OCT-DEC 2023'!BP44+'JUL-SEP 2023'!BP44+'JAN-MAR 2024'!BP44+'APR-JUN 2024'!BP44</f>
        <v>9778.8260960772859</v>
      </c>
      <c r="BQ44" s="39">
        <v>0.33559087906990176</v>
      </c>
      <c r="BR44" s="36">
        <f>+'OCT-DEC 2023'!BR44+'JUL-SEP 2023'!BR44+'JAN-MAR 2024'!BR44+'APR-JUN 2024'!BR44</f>
        <v>-5431.255109546154</v>
      </c>
      <c r="BS44" s="39">
        <v>0.47126276888323637</v>
      </c>
      <c r="BT44" s="36">
        <f t="shared" si="120"/>
        <v>4347.5709865311319</v>
      </c>
      <c r="BU44" s="40">
        <v>0.3523187959668222</v>
      </c>
      <c r="BV44" s="38">
        <f>+'OCT-DEC 2023'!BV44+'JUL-SEP 2023'!BV44+'JAN-MAR 2024'!BV44+'APR-JUN 2024'!BV44</f>
        <v>322231.91254608275</v>
      </c>
      <c r="BW44" s="39">
        <f t="shared" si="122"/>
        <v>1.013183642717034</v>
      </c>
      <c r="BX44" s="36">
        <f>+'OCT-DEC 2023'!BX44+'JUL-SEP 2023'!BX44+'JAN-MAR 2024'!BX44+'APR-JUN 2024'!BX44</f>
        <v>62747.042190847307</v>
      </c>
      <c r="BY44" s="39">
        <f t="shared" si="123"/>
        <v>0.27841790030104852</v>
      </c>
      <c r="BZ44" s="36">
        <f t="shared" si="124"/>
        <v>384978.95473693009</v>
      </c>
      <c r="CA44" s="40">
        <f t="shared" si="125"/>
        <v>0.70845156178298496</v>
      </c>
      <c r="CB44" s="116">
        <f t="shared" si="126"/>
        <v>332010.73864216002</v>
      </c>
      <c r="CC44" s="117">
        <f t="shared" si="127"/>
        <v>57315.787081301154</v>
      </c>
      <c r="CD44" s="118">
        <f t="shared" si="128"/>
        <v>389326.52572346118</v>
      </c>
      <c r="CE44" s="32"/>
      <c r="CF44" s="38">
        <f t="shared" si="145"/>
        <v>147801.55896884741</v>
      </c>
      <c r="CG44" s="39">
        <f t="shared" si="129"/>
        <v>0.21495563346356689</v>
      </c>
      <c r="CH44" s="36">
        <f t="shared" si="130"/>
        <v>102844.45731342278</v>
      </c>
      <c r="CI44" s="39">
        <f t="shared" si="131"/>
        <v>0.48041769542830148</v>
      </c>
      <c r="CJ44" s="36">
        <f t="shared" si="132"/>
        <v>250646.0162822702</v>
      </c>
      <c r="CK44" s="40">
        <f t="shared" si="133"/>
        <v>0.2779816165248587</v>
      </c>
      <c r="CL44" s="38">
        <f t="shared" si="134"/>
        <v>3547066.5039009228</v>
      </c>
      <c r="CM44" s="39">
        <f t="shared" si="135"/>
        <v>1.1558985252552487</v>
      </c>
      <c r="CN44" s="36">
        <f t="shared" si="136"/>
        <v>1344777.1453113628</v>
      </c>
      <c r="CO44" s="39">
        <f t="shared" si="137"/>
        <v>0.74594137610515399</v>
      </c>
      <c r="CP44" s="36">
        <f t="shared" si="138"/>
        <v>4891843.6492122859</v>
      </c>
      <c r="CQ44" s="40">
        <f t="shared" si="139"/>
        <v>1.004184712094877</v>
      </c>
      <c r="CR44" s="152"/>
      <c r="CS44" s="161" t="s">
        <v>56</v>
      </c>
      <c r="CT44" s="38">
        <f t="shared" si="140"/>
        <v>250646.0162822702</v>
      </c>
      <c r="CU44" s="36">
        <f t="shared" si="141"/>
        <v>4891843.6492122859</v>
      </c>
      <c r="CV44" s="37">
        <f t="shared" si="142"/>
        <v>5142489.6654945556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>
        <f>+'JUL-SEP 2023'!D45+'OCT-DEC 2023'!D45+'JAN-MAR 2024'!D45+'APR-JUN 2024'!D45</f>
        <v>11653740.689999999</v>
      </c>
      <c r="E45" s="39">
        <f t="shared" si="76"/>
        <v>107.85207897975992</v>
      </c>
      <c r="F45" s="36">
        <f>+'JUL-SEP 2023'!F45+'OCT-DEC 2023'!F45+'JAN-MAR 2024'!F45+'APR-JUN 2024'!F45</f>
        <v>6265295.5599999996</v>
      </c>
      <c r="G45" s="39">
        <f t="shared" si="77"/>
        <v>178.31048638187664</v>
      </c>
      <c r="H45" s="36">
        <f t="shared" si="78"/>
        <v>17919036.25</v>
      </c>
      <c r="I45" s="202">
        <f t="shared" si="79"/>
        <v>125.14167365039458</v>
      </c>
      <c r="J45" s="38">
        <f>+'JUL-SEP 2023'!J45+'OCT-DEC 2023'!J45+'JAN-MAR 2024'!J45+'APR-JUN 2024'!J45</f>
        <v>7830907.3099999996</v>
      </c>
      <c r="K45" s="39">
        <f t="shared" si="80"/>
        <v>21.728076219808269</v>
      </c>
      <c r="L45" s="36">
        <f>+'JUL-SEP 2023'!L45+'OCT-DEC 2023'!L45+'JAN-MAR 2024'!L45+'APR-JUN 2024'!L45</f>
        <v>15071822.050000001</v>
      </c>
      <c r="M45" s="39">
        <f t="shared" si="81"/>
        <v>47.700167895686299</v>
      </c>
      <c r="N45" s="36">
        <f t="shared" si="82"/>
        <v>22902729.359999999</v>
      </c>
      <c r="O45" s="40">
        <f t="shared" si="83"/>
        <v>33.860993324708929</v>
      </c>
      <c r="P45" s="116">
        <f t="shared" si="84"/>
        <v>19484648</v>
      </c>
      <c r="Q45" s="117">
        <f t="shared" si="85"/>
        <v>21337117.609999999</v>
      </c>
      <c r="R45" s="118">
        <f t="shared" si="86"/>
        <v>40821765.609999999</v>
      </c>
      <c r="S45" s="32"/>
      <c r="T45" s="38">
        <f>+'JUL-SEP 2023'!T45+'OCT-DEC 2023'!T45+'JAN-MAR 2024'!T45+'APR-JUN 2024'!T45</f>
        <v>15761121.746311715</v>
      </c>
      <c r="U45" s="39">
        <f t="shared" si="87"/>
        <v>79.890926974507252</v>
      </c>
      <c r="V45" s="36">
        <f>+'JUL-SEP 2023'!V45+'OCT-DEC 2023'!V45+'JAN-MAR 2024'!V45+'APR-JUN 2024'!V45</f>
        <v>11008560.360659132</v>
      </c>
      <c r="W45" s="39">
        <f t="shared" si="88"/>
        <v>176.90686444460906</v>
      </c>
      <c r="X45" s="36">
        <f t="shared" si="89"/>
        <v>26769682.106970847</v>
      </c>
      <c r="Y45" s="40">
        <f t="shared" si="90"/>
        <v>103.15432527704354</v>
      </c>
      <c r="Z45" s="244">
        <f>+'OCT-DEC 2023'!Z45+'JUL-SEP 2023'!Z45+'JAN-MAR 2024'!Z45+'APR-JUN 2024'!Z45</f>
        <v>22480930.508473091</v>
      </c>
      <c r="AA45" s="39">
        <f t="shared" si="91"/>
        <v>22.128773211583944</v>
      </c>
      <c r="AB45" s="36">
        <f>+'OCT-DEC 2023'!AB45+'JUL-SEP 2023'!AB45+'JAN-MAR 2024'!AB45+'APR-JUN 2024'!AB45</f>
        <v>22711123.738767449</v>
      </c>
      <c r="AC45" s="39">
        <f t="shared" si="92"/>
        <v>48.386707499179636</v>
      </c>
      <c r="AD45" s="36">
        <f t="shared" si="93"/>
        <v>45192054.247240543</v>
      </c>
      <c r="AE45" s="40">
        <f t="shared" si="94"/>
        <v>30.426602270708738</v>
      </c>
      <c r="AF45" s="116">
        <f t="shared" si="95"/>
        <v>38242052.254784808</v>
      </c>
      <c r="AG45" s="117">
        <f t="shared" si="96"/>
        <v>33719684.099426582</v>
      </c>
      <c r="AH45" s="118">
        <f t="shared" si="97"/>
        <v>71961736.35421139</v>
      </c>
      <c r="AI45" s="32"/>
      <c r="AJ45" s="35">
        <f>+'OCT-DEC 2023'!AJ45+'JUL-SEP 2023'!AJ45+'JAN-MAR 2024'!AJ45+'APR-JUN 2024'!AJ45</f>
        <v>-7256545.2024489157</v>
      </c>
      <c r="AK45" s="39">
        <f t="shared" si="98"/>
        <v>-124.81372576839841</v>
      </c>
      <c r="AL45" s="36">
        <f>+'OCT-DEC 2023'!AL45+'JUL-SEP 2023'!AL45+'JAN-MAR 2024'!AL45+'APR-JUN 2024'!AL45</f>
        <v>1129031.1920835399</v>
      </c>
      <c r="AM45" s="39">
        <f t="shared" si="99"/>
        <v>39.156245823803147</v>
      </c>
      <c r="AN45" s="36">
        <f t="shared" si="100"/>
        <v>-6127514.0103653762</v>
      </c>
      <c r="AO45" s="40">
        <f t="shared" si="101"/>
        <v>-70.453060264281746</v>
      </c>
      <c r="AP45" s="36">
        <f>+'OCT-DEC 2023'!AP45+'JUL-SEP 2023'!AP45+'JAN-MAR 2024'!AP45+'APR-JUN 2024'!AP45</f>
        <v>2756191.9612872438</v>
      </c>
      <c r="AQ45" s="39">
        <f t="shared" si="102"/>
        <v>16.587777665157525</v>
      </c>
      <c r="AR45" s="36">
        <f>+'OCT-DEC 2023'!AR45+'JUL-SEP 2023'!AR45+'JAN-MAR 2024'!AR45+'APR-JUN 2024'!AR45</f>
        <v>7369032.2397177136</v>
      </c>
      <c r="AS45" s="39">
        <f t="shared" si="103"/>
        <v>47.87261898082059</v>
      </c>
      <c r="AT45" s="36">
        <f t="shared" si="104"/>
        <v>10125224.201004958</v>
      </c>
      <c r="AU45" s="40">
        <f t="shared" si="105"/>
        <v>31.632626655810146</v>
      </c>
      <c r="AV45" s="116">
        <f t="shared" si="106"/>
        <v>-4500353.2411616724</v>
      </c>
      <c r="AW45" s="117">
        <f t="shared" si="107"/>
        <v>8498063.4318012539</v>
      </c>
      <c r="AX45" s="118">
        <f t="shared" si="108"/>
        <v>3997710.1906395815</v>
      </c>
      <c r="AY45" s="32"/>
      <c r="AZ45" s="35">
        <f>+'OCT-DEC 2023'!AZ45+'JUL-SEP 2023'!AZ45+'JAN-MAR 2024'!AZ45+'APR-JUN 2024'!AZ45</f>
        <v>35048821.404063106</v>
      </c>
      <c r="BA45" s="39">
        <f t="shared" si="143"/>
        <v>156.23220945209061</v>
      </c>
      <c r="BB45" s="36">
        <f>+'OCT-DEC 2023'!BB45+'JUL-SEP 2023'!BB45+'JAN-MAR 2024'!BB45+'APR-JUN 2024'!BB45</f>
        <v>12552609.135148771</v>
      </c>
      <c r="BC45" s="39">
        <f t="shared" si="144"/>
        <v>193.64735946358908</v>
      </c>
      <c r="BD45" s="36">
        <f t="shared" si="109"/>
        <v>47601430.539211877</v>
      </c>
      <c r="BE45" s="40">
        <v>110.66492198672111</v>
      </c>
      <c r="BF45" s="38">
        <f>+'OCT-DEC 2023'!BF45+'JUL-SEP 2023'!BF45+'JAN-MAR 2024'!BF45+'APR-JUN 2024'!BF45</f>
        <v>30978217.847035598</v>
      </c>
      <c r="BG45" s="39">
        <v>24.893732597670553</v>
      </c>
      <c r="BH45" s="36">
        <f>+'OCT-DEC 2023'!BH45+'JUL-SEP 2023'!BH45+'JAN-MAR 2024'!BH45+'APR-JUN 2024'!BH45</f>
        <v>31267565.739499882</v>
      </c>
      <c r="BI45" s="39">
        <v>63.620569785718274</v>
      </c>
      <c r="BJ45" s="36">
        <f t="shared" si="113"/>
        <v>62245783.586535484</v>
      </c>
      <c r="BK45" s="40">
        <v>35.658358143326012</v>
      </c>
      <c r="BL45" s="116">
        <f t="shared" si="115"/>
        <v>66027039.251098707</v>
      </c>
      <c r="BM45" s="117">
        <f t="shared" si="116"/>
        <v>43820174.874648653</v>
      </c>
      <c r="BN45" s="118">
        <f t="shared" si="117"/>
        <v>109847214.12574735</v>
      </c>
      <c r="BO45" s="32"/>
      <c r="BP45" s="35">
        <f>+'OCT-DEC 2023'!BP45+'JUL-SEP 2023'!BP45+'JAN-MAR 2024'!BP45+'APR-JUN 2024'!BP45</f>
        <v>2397655.2546031</v>
      </c>
      <c r="BQ45" s="39">
        <v>41.618144431038466</v>
      </c>
      <c r="BR45" s="36">
        <f>+'OCT-DEC 2023'!BR45+'JUL-SEP 2023'!BR45+'JAN-MAR 2024'!BR45+'APR-JUN 2024'!BR45</f>
        <v>1767238.1671409518</v>
      </c>
      <c r="BS45" s="39">
        <v>153.14549240937387</v>
      </c>
      <c r="BT45" s="36">
        <f t="shared" si="120"/>
        <v>4164893.4217440519</v>
      </c>
      <c r="BU45" s="40">
        <v>55.369115330628304</v>
      </c>
      <c r="BV45" s="38">
        <f>+'OCT-DEC 2023'!BV45+'JUL-SEP 2023'!BV45+'JAN-MAR 2024'!BV45+'APR-JUN 2024'!BV45</f>
        <v>2842724.3213647841</v>
      </c>
      <c r="BW45" s="39">
        <f t="shared" si="122"/>
        <v>8.9382884531921682</v>
      </c>
      <c r="BX45" s="36">
        <f>+'OCT-DEC 2023'!BX45+'JUL-SEP 2023'!BX45+'JAN-MAR 2024'!BX45+'APR-JUN 2024'!BX45</f>
        <v>5529070.1340468517</v>
      </c>
      <c r="BY45" s="39">
        <f t="shared" si="123"/>
        <v>24.533301389035149</v>
      </c>
      <c r="BZ45" s="36">
        <f t="shared" si="124"/>
        <v>8371794.4554116353</v>
      </c>
      <c r="CA45" s="40">
        <f t="shared" si="125"/>
        <v>15.40606514689973</v>
      </c>
      <c r="CB45" s="116">
        <f t="shared" si="126"/>
        <v>5240379.5759678837</v>
      </c>
      <c r="CC45" s="117">
        <f t="shared" si="127"/>
        <v>7296308.301187804</v>
      </c>
      <c r="CD45" s="118">
        <f t="shared" si="128"/>
        <v>12536687.877155688</v>
      </c>
      <c r="CE45" s="32"/>
      <c r="CF45" s="38">
        <f t="shared" si="145"/>
        <v>57604793.892529011</v>
      </c>
      <c r="CG45" s="39">
        <f t="shared" si="129"/>
        <v>83.777701995123564</v>
      </c>
      <c r="CH45" s="36">
        <f t="shared" si="130"/>
        <v>32722734.415032398</v>
      </c>
      <c r="CI45" s="39">
        <f t="shared" si="131"/>
        <v>152.85783081020213</v>
      </c>
      <c r="CJ45" s="36">
        <f t="shared" si="132"/>
        <v>90327528.307561412</v>
      </c>
      <c r="CK45" s="40">
        <f t="shared" si="133"/>
        <v>100.17870105445201</v>
      </c>
      <c r="CL45" s="38">
        <f t="shared" si="134"/>
        <v>66888971.948160715</v>
      </c>
      <c r="CM45" s="39">
        <f t="shared" si="135"/>
        <v>21.797410323626199</v>
      </c>
      <c r="CN45" s="36">
        <f t="shared" si="136"/>
        <v>81948613.902031898</v>
      </c>
      <c r="CO45" s="39">
        <f t="shared" si="137"/>
        <v>45.456499641684623</v>
      </c>
      <c r="CP45" s="36">
        <f t="shared" si="138"/>
        <v>148837585.85019261</v>
      </c>
      <c r="CQ45" s="40">
        <f t="shared" si="139"/>
        <v>30.55298554358728</v>
      </c>
      <c r="CR45" s="152"/>
      <c r="CS45" s="161" t="s">
        <v>60</v>
      </c>
      <c r="CT45" s="38">
        <f t="shared" si="140"/>
        <v>90327528.307561412</v>
      </c>
      <c r="CU45" s="36">
        <f t="shared" si="141"/>
        <v>148837585.85019261</v>
      </c>
      <c r="CV45" s="37">
        <f t="shared" si="142"/>
        <v>239165114.157754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>
        <f>+'JUL-SEP 2023'!D46+'OCT-DEC 2023'!D46+'JAN-MAR 2024'!D46+'APR-JUN 2024'!D46</f>
        <v>235256.44999999998</v>
      </c>
      <c r="E46" s="39">
        <f t="shared" si="76"/>
        <v>2.1772320065153212</v>
      </c>
      <c r="F46" s="36">
        <f>+'JUL-SEP 2023'!F46+'OCT-DEC 2023'!F46+'JAN-MAR 2024'!F46+'APR-JUN 2024'!F46</f>
        <v>120751.17</v>
      </c>
      <c r="G46" s="39">
        <f t="shared" si="77"/>
        <v>3.4365816660500328</v>
      </c>
      <c r="H46" s="36">
        <f t="shared" si="78"/>
        <v>356007.62</v>
      </c>
      <c r="I46" s="202">
        <f t="shared" si="79"/>
        <v>2.4862603533766325</v>
      </c>
      <c r="J46" s="38">
        <f>+'JUL-SEP 2023'!J46+'OCT-DEC 2023'!J46+'JAN-MAR 2024'!J46+'APR-JUN 2024'!J46</f>
        <v>750639.96</v>
      </c>
      <c r="K46" s="39">
        <f t="shared" si="80"/>
        <v>2.0827678861281056</v>
      </c>
      <c r="L46" s="36">
        <f>+'JUL-SEP 2023'!L46+'OCT-DEC 2023'!L46+'JAN-MAR 2024'!L46+'APR-JUN 2024'!L46</f>
        <v>278083.09000000003</v>
      </c>
      <c r="M46" s="39">
        <f t="shared" si="81"/>
        <v>0.88009333164540948</v>
      </c>
      <c r="N46" s="36">
        <f t="shared" si="82"/>
        <v>1028723.05</v>
      </c>
      <c r="O46" s="40">
        <f t="shared" si="83"/>
        <v>1.520935945296618</v>
      </c>
      <c r="P46" s="116">
        <f t="shared" si="84"/>
        <v>985896.40999999992</v>
      </c>
      <c r="Q46" s="117">
        <f t="shared" si="85"/>
        <v>398834.26</v>
      </c>
      <c r="R46" s="118">
        <f t="shared" si="86"/>
        <v>1384730.67</v>
      </c>
      <c r="S46" s="32"/>
      <c r="T46" s="38">
        <f>+'JUL-SEP 2023'!T46+'OCT-DEC 2023'!T46+'JAN-MAR 2024'!T46+'APR-JUN 2024'!T46</f>
        <v>545877.41538552055</v>
      </c>
      <c r="U46" s="39">
        <f t="shared" si="87"/>
        <v>2.7669764520284086</v>
      </c>
      <c r="V46" s="36">
        <f>+'JUL-SEP 2023'!V46+'OCT-DEC 2023'!V46+'JAN-MAR 2024'!V46+'APR-JUN 2024'!V46</f>
        <v>257636.76424072281</v>
      </c>
      <c r="W46" s="39">
        <f t="shared" si="88"/>
        <v>4.1402064061310471</v>
      </c>
      <c r="X46" s="36">
        <f t="shared" si="89"/>
        <v>803514.17962624342</v>
      </c>
      <c r="Y46" s="40">
        <f t="shared" si="90"/>
        <v>3.0962625076634263</v>
      </c>
      <c r="Z46" s="244">
        <f>+'OCT-DEC 2023'!Z46+'JUL-SEP 2023'!Z46+'JAN-MAR 2024'!Z46+'APR-JUN 2024'!Z46</f>
        <v>2171146.2590149441</v>
      </c>
      <c r="AA46" s="39">
        <f t="shared" si="91"/>
        <v>2.1371358786422316</v>
      </c>
      <c r="AB46" s="36">
        <f>+'OCT-DEC 2023'!AB46+'JUL-SEP 2023'!AB46+'JAN-MAR 2024'!AB46+'APR-JUN 2024'!AB46</f>
        <v>432270.18983235618</v>
      </c>
      <c r="AC46" s="39">
        <f t="shared" si="92"/>
        <v>0.92096417053682122</v>
      </c>
      <c r="AD46" s="36">
        <f t="shared" si="93"/>
        <v>2603416.4488473004</v>
      </c>
      <c r="AE46" s="40">
        <f t="shared" si="94"/>
        <v>1.7528107131561639</v>
      </c>
      <c r="AF46" s="116">
        <f t="shared" si="95"/>
        <v>2717023.6744004646</v>
      </c>
      <c r="AG46" s="117">
        <f t="shared" si="96"/>
        <v>689906.95407307893</v>
      </c>
      <c r="AH46" s="118">
        <f t="shared" si="97"/>
        <v>3406930.6284735436</v>
      </c>
      <c r="AI46" s="32"/>
      <c r="AJ46" s="35">
        <f>+'OCT-DEC 2023'!AJ46+'JUL-SEP 2023'!AJ46+'JAN-MAR 2024'!AJ46+'APR-JUN 2024'!AJ46</f>
        <v>102248.52434108766</v>
      </c>
      <c r="AK46" s="39">
        <f t="shared" si="98"/>
        <v>1.758690798622055</v>
      </c>
      <c r="AL46" s="36">
        <f>+'OCT-DEC 2023'!AL46+'JUL-SEP 2023'!AL46+'JAN-MAR 2024'!AL46+'APR-JUN 2024'!AL46</f>
        <v>107601.82012309854</v>
      </c>
      <c r="AM46" s="39">
        <f t="shared" si="99"/>
        <v>3.7317687495005392</v>
      </c>
      <c r="AN46" s="36">
        <f t="shared" si="100"/>
        <v>209850.3444641862</v>
      </c>
      <c r="AO46" s="40">
        <f t="shared" si="101"/>
        <v>2.4128217316199994</v>
      </c>
      <c r="AP46" s="36">
        <f>+'OCT-DEC 2023'!AP46+'JUL-SEP 2023'!AP46+'JAN-MAR 2024'!AP46+'APR-JUN 2024'!AP46</f>
        <v>288575.27579780685</v>
      </c>
      <c r="AQ46" s="39">
        <f t="shared" si="102"/>
        <v>1.7367522225701251</v>
      </c>
      <c r="AR46" s="36">
        <f>+'OCT-DEC 2023'!AR46+'JUL-SEP 2023'!AR46+'JAN-MAR 2024'!AR46+'APR-JUN 2024'!AR46</f>
        <v>141368.81020364037</v>
      </c>
      <c r="AS46" s="39">
        <f t="shared" si="103"/>
        <v>0.91839674010030781</v>
      </c>
      <c r="AT46" s="36">
        <f t="shared" si="104"/>
        <v>429944.08600144723</v>
      </c>
      <c r="AU46" s="40">
        <f t="shared" si="105"/>
        <v>1.3432058871355603</v>
      </c>
      <c r="AV46" s="116">
        <f t="shared" si="106"/>
        <v>390823.80013889453</v>
      </c>
      <c r="AW46" s="117">
        <f t="shared" si="107"/>
        <v>248970.63032673893</v>
      </c>
      <c r="AX46" s="118">
        <f t="shared" si="108"/>
        <v>639794.43046563352</v>
      </c>
      <c r="AY46" s="32"/>
      <c r="AZ46" s="35">
        <f>+'OCT-DEC 2023'!AZ46+'JUL-SEP 2023'!AZ46+'JAN-MAR 2024'!AZ46+'APR-JUN 2024'!AZ46</f>
        <v>1992703.0795992773</v>
      </c>
      <c r="BA46" s="39">
        <f t="shared" si="143"/>
        <v>8.8825926931651225</v>
      </c>
      <c r="BB46" s="36">
        <f>+'OCT-DEC 2023'!BB46+'JUL-SEP 2023'!BB46+'JAN-MAR 2024'!BB46+'APR-JUN 2024'!BB46</f>
        <v>237540.18015771621</v>
      </c>
      <c r="BC46" s="39">
        <f t="shared" si="144"/>
        <v>3.6644994007854774</v>
      </c>
      <c r="BD46" s="36">
        <f t="shared" si="109"/>
        <v>2230243.2597569935</v>
      </c>
      <c r="BE46" s="40">
        <v>6.6298407477189985</v>
      </c>
      <c r="BF46" s="38">
        <f>+'OCT-DEC 2023'!BF46+'JUL-SEP 2023'!BF46+'JAN-MAR 2024'!BF46+'APR-JUN 2024'!BF46</f>
        <v>2626629.535131671</v>
      </c>
      <c r="BG46" s="39">
        <v>1.6247441262185349</v>
      </c>
      <c r="BH46" s="36">
        <f>+'OCT-DEC 2023'!BH46+'JUL-SEP 2023'!BH46+'JAN-MAR 2024'!BH46+'APR-JUN 2024'!BH46</f>
        <v>627477.76013188472</v>
      </c>
      <c r="BI46" s="39">
        <v>6.7252455330693328</v>
      </c>
      <c r="BJ46" s="36">
        <f t="shared" si="113"/>
        <v>3254107.2952635558</v>
      </c>
      <c r="BK46" s="40">
        <v>3.0424944958971372</v>
      </c>
      <c r="BL46" s="116">
        <f t="shared" si="115"/>
        <v>4619332.6147309486</v>
      </c>
      <c r="BM46" s="117">
        <f t="shared" si="116"/>
        <v>865017.94028960099</v>
      </c>
      <c r="BN46" s="118">
        <f t="shared" si="117"/>
        <v>5484350.5550205493</v>
      </c>
      <c r="BO46" s="32"/>
      <c r="BP46" s="35">
        <f>+'OCT-DEC 2023'!BP46+'JUL-SEP 2023'!BP46+'JAN-MAR 2024'!BP46+'APR-JUN 2024'!BP46</f>
        <v>49517.101987945643</v>
      </c>
      <c r="BQ46" s="39">
        <v>0.5101455376827686</v>
      </c>
      <c r="BR46" s="36">
        <f>+'OCT-DEC 2023'!BR46+'JUL-SEP 2023'!BR46+'JAN-MAR 2024'!BR46+'APR-JUN 2024'!BR46</f>
        <v>33522.639453283853</v>
      </c>
      <c r="BS46" s="39">
        <v>2.5269069298298654</v>
      </c>
      <c r="BT46" s="36">
        <f t="shared" si="120"/>
        <v>83039.741441229504</v>
      </c>
      <c r="BU46" s="40">
        <v>0.75880586824328866</v>
      </c>
      <c r="BV46" s="38">
        <f>+'OCT-DEC 2023'!BV46+'JUL-SEP 2023'!BV46+'JAN-MAR 2024'!BV46+'APR-JUN 2024'!BV46</f>
        <v>410835.30945232662</v>
      </c>
      <c r="BW46" s="39">
        <f t="shared" si="122"/>
        <v>1.2917765099636416</v>
      </c>
      <c r="BX46" s="36">
        <f>+'OCT-DEC 2023'!BX46+'JUL-SEP 2023'!BX46+'JAN-MAR 2024'!BX46+'APR-JUN 2024'!BX46</f>
        <v>-44492.258138045043</v>
      </c>
      <c r="BY46" s="39">
        <f t="shared" si="123"/>
        <v>-0.19741872537624813</v>
      </c>
      <c r="BZ46" s="36">
        <f t="shared" si="124"/>
        <v>366343.05131428159</v>
      </c>
      <c r="CA46" s="40">
        <f t="shared" si="125"/>
        <v>0.67415712900279823</v>
      </c>
      <c r="CB46" s="116">
        <f t="shared" si="126"/>
        <v>460352.41144027223</v>
      </c>
      <c r="CC46" s="117">
        <f t="shared" si="127"/>
        <v>-10969.61868476119</v>
      </c>
      <c r="CD46" s="118">
        <f t="shared" si="128"/>
        <v>449382.79275551107</v>
      </c>
      <c r="CE46" s="32"/>
      <c r="CF46" s="38">
        <f t="shared" si="145"/>
        <v>2925602.5713138315</v>
      </c>
      <c r="CG46" s="39">
        <f t="shared" si="129"/>
        <v>4.2548587333368699</v>
      </c>
      <c r="CH46" s="36">
        <f t="shared" si="130"/>
        <v>757052.57397482137</v>
      </c>
      <c r="CI46" s="39">
        <f t="shared" si="131"/>
        <v>3.5364225006181131</v>
      </c>
      <c r="CJ46" s="36">
        <f t="shared" si="132"/>
        <v>3682655.1452886527</v>
      </c>
      <c r="CK46" s="40">
        <f t="shared" si="133"/>
        <v>4.0842876562540509</v>
      </c>
      <c r="CL46" s="38">
        <f t="shared" si="134"/>
        <v>6247826.3393967487</v>
      </c>
      <c r="CM46" s="39">
        <f t="shared" si="135"/>
        <v>2.0360072876607451</v>
      </c>
      <c r="CN46" s="36">
        <f t="shared" si="136"/>
        <v>1434707.5920298363</v>
      </c>
      <c r="CO46" s="39">
        <f t="shared" si="137"/>
        <v>0.79582535979183189</v>
      </c>
      <c r="CP46" s="36">
        <f t="shared" si="138"/>
        <v>7682533.9314265847</v>
      </c>
      <c r="CQ46" s="40">
        <f t="shared" si="139"/>
        <v>1.5770502242709645</v>
      </c>
      <c r="CR46" s="152"/>
      <c r="CS46" s="161" t="s">
        <v>61</v>
      </c>
      <c r="CT46" s="38">
        <f t="shared" si="140"/>
        <v>3682655.1452886527</v>
      </c>
      <c r="CU46" s="36">
        <f t="shared" si="141"/>
        <v>7682533.9314265847</v>
      </c>
      <c r="CV46" s="37">
        <f t="shared" si="142"/>
        <v>11365189.076715238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>
        <f>+'JUL-SEP 2023'!D47+'OCT-DEC 2023'!D47+'JAN-MAR 2024'!D47+'APR-JUN 2024'!D47</f>
        <v>24139045.920000002</v>
      </c>
      <c r="E47" s="39">
        <f t="shared" si="76"/>
        <v>223.40005293698465</v>
      </c>
      <c r="F47" s="36">
        <f>+'JUL-SEP 2023'!F47+'OCT-DEC 2023'!F47+'JAN-MAR 2024'!F47+'APR-JUN 2024'!F47</f>
        <v>1692411.54</v>
      </c>
      <c r="G47" s="39">
        <f t="shared" si="77"/>
        <v>48.166079631158041</v>
      </c>
      <c r="H47" s="36">
        <f t="shared" si="78"/>
        <v>25831457.460000001</v>
      </c>
      <c r="I47" s="202">
        <f t="shared" si="79"/>
        <v>180.39987052168448</v>
      </c>
      <c r="J47" s="38">
        <f>+'JUL-SEP 2023'!J47+'OCT-DEC 2023'!J47+'JAN-MAR 2024'!J47+'APR-JUN 2024'!J47</f>
        <v>0</v>
      </c>
      <c r="K47" s="39">
        <f t="shared" si="80"/>
        <v>0</v>
      </c>
      <c r="L47" s="36">
        <f>+'JUL-SEP 2023'!L47+'OCT-DEC 2023'!L47+'JAN-MAR 2024'!L47+'APR-JUN 2024'!L47</f>
        <v>0</v>
      </c>
      <c r="M47" s="39">
        <f t="shared" si="81"/>
        <v>0</v>
      </c>
      <c r="N47" s="36">
        <f t="shared" si="82"/>
        <v>0</v>
      </c>
      <c r="O47" s="40">
        <f t="shared" si="83"/>
        <v>0</v>
      </c>
      <c r="P47" s="116">
        <f t="shared" si="84"/>
        <v>24139045.920000002</v>
      </c>
      <c r="Q47" s="117">
        <f t="shared" si="85"/>
        <v>1692411.54</v>
      </c>
      <c r="R47" s="118">
        <f t="shared" si="86"/>
        <v>25831457.460000001</v>
      </c>
      <c r="S47" s="32"/>
      <c r="T47" s="38">
        <f>+'JUL-SEP 2023'!T47+'OCT-DEC 2023'!T47+'JAN-MAR 2024'!T47+'APR-JUN 2024'!T47</f>
        <v>82152538.04428117</v>
      </c>
      <c r="U47" s="39">
        <f t="shared" si="87"/>
        <v>416.41975255993253</v>
      </c>
      <c r="V47" s="36">
        <f>+'JUL-SEP 2023'!V47+'OCT-DEC 2023'!V47+'JAN-MAR 2024'!V47+'APR-JUN 2024'!V47</f>
        <v>4986356.7657842534</v>
      </c>
      <c r="W47" s="39">
        <f t="shared" si="88"/>
        <v>80.130435909626755</v>
      </c>
      <c r="X47" s="36">
        <f t="shared" si="89"/>
        <v>87138894.810065418</v>
      </c>
      <c r="Y47" s="40">
        <f t="shared" si="90"/>
        <v>335.78112222628488</v>
      </c>
      <c r="Z47" s="244">
        <f>+'OCT-DEC 2023'!Z47+'JUL-SEP 2023'!Z47+'JAN-MAR 2024'!Z47+'APR-JUN 2024'!Z47</f>
        <v>0</v>
      </c>
      <c r="AA47" s="39">
        <f t="shared" si="91"/>
        <v>0</v>
      </c>
      <c r="AB47" s="36">
        <f>+'OCT-DEC 2023'!AB47+'JUL-SEP 2023'!AB47+'JAN-MAR 2024'!AB47+'APR-JUN 2024'!AB47</f>
        <v>0</v>
      </c>
      <c r="AC47" s="39">
        <f t="shared" si="92"/>
        <v>0</v>
      </c>
      <c r="AD47" s="36">
        <f t="shared" si="93"/>
        <v>0</v>
      </c>
      <c r="AE47" s="40">
        <f t="shared" si="94"/>
        <v>0</v>
      </c>
      <c r="AF47" s="116">
        <f t="shared" si="95"/>
        <v>82152538.04428117</v>
      </c>
      <c r="AG47" s="117">
        <f t="shared" si="96"/>
        <v>4986356.7657842534</v>
      </c>
      <c r="AH47" s="118">
        <f t="shared" si="97"/>
        <v>87138894.810065418</v>
      </c>
      <c r="AI47" s="32"/>
      <c r="AJ47" s="35">
        <f>+'OCT-DEC 2023'!AJ47+'JUL-SEP 2023'!AJ47+'JAN-MAR 2024'!AJ47+'APR-JUN 2024'!AJ47</f>
        <v>7619706.3158987788</v>
      </c>
      <c r="AK47" s="39">
        <f t="shared" si="98"/>
        <v>131.06015438687936</v>
      </c>
      <c r="AL47" s="36">
        <f>+'OCT-DEC 2023'!AL47+'JUL-SEP 2023'!AL47+'JAN-MAR 2024'!AL47+'APR-JUN 2024'!AL47</f>
        <v>707787.35592909926</v>
      </c>
      <c r="AM47" s="39">
        <f t="shared" si="99"/>
        <v>24.546970795904116</v>
      </c>
      <c r="AN47" s="36">
        <f t="shared" si="100"/>
        <v>8327493.6718278779</v>
      </c>
      <c r="AO47" s="40">
        <f t="shared" si="101"/>
        <v>95.748032973772069</v>
      </c>
      <c r="AP47" s="36">
        <f>+'OCT-DEC 2023'!AP47+'JUL-SEP 2023'!AP47+'JAN-MAR 2024'!AP47+'APR-JUN 2024'!AP47</f>
        <v>0</v>
      </c>
      <c r="AQ47" s="39">
        <f t="shared" si="102"/>
        <v>0</v>
      </c>
      <c r="AR47" s="36">
        <f>+'OCT-DEC 2023'!AR47+'JUL-SEP 2023'!AR47+'JAN-MAR 2024'!AR47+'APR-JUN 2024'!AR47</f>
        <v>0</v>
      </c>
      <c r="AS47" s="39">
        <f t="shared" si="103"/>
        <v>0</v>
      </c>
      <c r="AT47" s="36">
        <f t="shared" si="104"/>
        <v>0</v>
      </c>
      <c r="AU47" s="40">
        <f t="shared" si="105"/>
        <v>0</v>
      </c>
      <c r="AV47" s="116">
        <f t="shared" si="106"/>
        <v>7619706.3158987788</v>
      </c>
      <c r="AW47" s="117">
        <f t="shared" si="107"/>
        <v>707787.35592909926</v>
      </c>
      <c r="AX47" s="118">
        <f t="shared" si="108"/>
        <v>8327493.6718278779</v>
      </c>
      <c r="AY47" s="32"/>
      <c r="AZ47" s="35">
        <f>+'OCT-DEC 2023'!AZ47+'JUL-SEP 2023'!AZ47+'JAN-MAR 2024'!AZ47+'APR-JUN 2024'!AZ47</f>
        <v>38836149.523724817</v>
      </c>
      <c r="BA47" s="39">
        <f t="shared" si="143"/>
        <v>173.11445017662999</v>
      </c>
      <c r="BB47" s="36">
        <f>+'OCT-DEC 2023'!BB47+'JUL-SEP 2023'!BB47+'JAN-MAR 2024'!BB47+'APR-JUN 2024'!BB47</f>
        <v>1954717.1804994033</v>
      </c>
      <c r="BC47" s="39">
        <f t="shared" si="144"/>
        <v>30.155150728138647</v>
      </c>
      <c r="BD47" s="36">
        <f t="shared" si="109"/>
        <v>40790866.704224221</v>
      </c>
      <c r="BE47" s="40">
        <v>122.06418622946738</v>
      </c>
      <c r="BF47" s="38">
        <f>+'OCT-DEC 2023'!BF47+'JUL-SEP 2023'!BF47+'JAN-MAR 2024'!BF47+'APR-JUN 2024'!BF47</f>
        <v>0</v>
      </c>
      <c r="BG47" s="39">
        <v>0</v>
      </c>
      <c r="BH47" s="36">
        <f>+'OCT-DEC 2023'!BH47+'JUL-SEP 2023'!BH47+'JAN-MAR 2024'!BH47+'APR-JUN 2024'!BH47</f>
        <v>0</v>
      </c>
      <c r="BI47" s="39">
        <v>0</v>
      </c>
      <c r="BJ47" s="36">
        <f t="shared" si="113"/>
        <v>0</v>
      </c>
      <c r="BK47" s="40">
        <v>0</v>
      </c>
      <c r="BL47" s="116">
        <f t="shared" si="115"/>
        <v>38836149.523724817</v>
      </c>
      <c r="BM47" s="117">
        <f t="shared" si="116"/>
        <v>1954717.1804994033</v>
      </c>
      <c r="BN47" s="118">
        <f t="shared" si="117"/>
        <v>40790866.704224221</v>
      </c>
      <c r="BO47" s="32"/>
      <c r="BP47" s="35">
        <f>+'OCT-DEC 2023'!BP47+'JUL-SEP 2023'!BP47+'JAN-MAR 2024'!BP47+'APR-JUN 2024'!BP47</f>
        <v>24148983.854768462</v>
      </c>
      <c r="BQ47" s="39">
        <v>154.51862162360962</v>
      </c>
      <c r="BR47" s="36">
        <f>+'OCT-DEC 2023'!BR47+'JUL-SEP 2023'!BR47+'JAN-MAR 2024'!BR47+'APR-JUN 2024'!BR47</f>
        <v>0</v>
      </c>
      <c r="BS47" s="39">
        <v>0</v>
      </c>
      <c r="BT47" s="36">
        <f t="shared" si="120"/>
        <v>24148983.854768462</v>
      </c>
      <c r="BU47" s="40">
        <v>135.46696202704379</v>
      </c>
      <c r="BV47" s="38">
        <f>+'OCT-DEC 2023'!BV47+'JUL-SEP 2023'!BV47+'JAN-MAR 2024'!BV47+'APR-JUN 2024'!BV47</f>
        <v>0</v>
      </c>
      <c r="BW47" s="39">
        <f t="shared" si="122"/>
        <v>0</v>
      </c>
      <c r="BX47" s="36">
        <f>+'OCT-DEC 2023'!BX47+'JUL-SEP 2023'!BX47+'JAN-MAR 2024'!BX47+'APR-JUN 2024'!BX47</f>
        <v>0</v>
      </c>
      <c r="BY47" s="39">
        <f t="shared" si="123"/>
        <v>0</v>
      </c>
      <c r="BZ47" s="36">
        <f t="shared" si="124"/>
        <v>0</v>
      </c>
      <c r="CA47" s="40">
        <f t="shared" si="125"/>
        <v>0</v>
      </c>
      <c r="CB47" s="116">
        <f t="shared" si="126"/>
        <v>24148983.854768462</v>
      </c>
      <c r="CC47" s="117">
        <f t="shared" si="127"/>
        <v>0</v>
      </c>
      <c r="CD47" s="118">
        <f t="shared" si="128"/>
        <v>24148983.854768462</v>
      </c>
      <c r="CE47" s="32"/>
      <c r="CF47" s="38">
        <f t="shared" si="145"/>
        <v>176896423.65867323</v>
      </c>
      <c r="CG47" s="39">
        <f t="shared" si="129"/>
        <v>257.2698357870787</v>
      </c>
      <c r="CH47" s="36">
        <f t="shared" si="130"/>
        <v>9341272.8422127552</v>
      </c>
      <c r="CI47" s="39">
        <f t="shared" si="131"/>
        <v>43.635922522750441</v>
      </c>
      <c r="CJ47" s="36">
        <f t="shared" si="132"/>
        <v>186237696.50088599</v>
      </c>
      <c r="CK47" s="40">
        <f t="shared" si="133"/>
        <v>206.54888794593774</v>
      </c>
      <c r="CL47" s="38">
        <f t="shared" si="134"/>
        <v>0</v>
      </c>
      <c r="CM47" s="39">
        <f t="shared" si="135"/>
        <v>0</v>
      </c>
      <c r="CN47" s="36">
        <f t="shared" si="136"/>
        <v>0</v>
      </c>
      <c r="CO47" s="39">
        <f t="shared" si="137"/>
        <v>0</v>
      </c>
      <c r="CP47" s="36">
        <f t="shared" si="138"/>
        <v>0</v>
      </c>
      <c r="CQ47" s="40">
        <f t="shared" si="139"/>
        <v>0</v>
      </c>
      <c r="CR47" s="152"/>
      <c r="CS47" s="161" t="s">
        <v>47</v>
      </c>
      <c r="CT47" s="38">
        <f t="shared" si="140"/>
        <v>186237696.50088599</v>
      </c>
      <c r="CU47" s="36">
        <f t="shared" si="141"/>
        <v>0</v>
      </c>
      <c r="CV47" s="37">
        <f t="shared" si="142"/>
        <v>186237696.50088599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>
        <f>+'JUL-SEP 2023'!D48+'OCT-DEC 2023'!D48+'JAN-MAR 2024'!D48+'APR-JUN 2024'!D48</f>
        <v>4225929.54</v>
      </c>
      <c r="E48" s="39">
        <f t="shared" si="76"/>
        <v>39.109784457627278</v>
      </c>
      <c r="F48" s="36">
        <f>+'JUL-SEP 2023'!F48+'OCT-DEC 2023'!F48+'JAN-MAR 2024'!F48+'APR-JUN 2024'!F48</f>
        <v>261516.71000000002</v>
      </c>
      <c r="G48" s="39">
        <f t="shared" si="77"/>
        <v>7.4427728605174037</v>
      </c>
      <c r="H48" s="36">
        <f t="shared" si="78"/>
        <v>4487446.25</v>
      </c>
      <c r="I48" s="202">
        <f t="shared" si="79"/>
        <v>31.339103638522243</v>
      </c>
      <c r="J48" s="38">
        <f>+'JUL-SEP 2023'!J48+'OCT-DEC 2023'!J48+'JAN-MAR 2024'!J48+'APR-JUN 2024'!J48</f>
        <v>0</v>
      </c>
      <c r="K48" s="39">
        <f t="shared" si="80"/>
        <v>0</v>
      </c>
      <c r="L48" s="36">
        <f>+'JUL-SEP 2023'!L48+'OCT-DEC 2023'!L48+'JAN-MAR 2024'!L48+'APR-JUN 2024'!L48</f>
        <v>0</v>
      </c>
      <c r="M48" s="39">
        <f t="shared" si="81"/>
        <v>0</v>
      </c>
      <c r="N48" s="36">
        <f t="shared" si="82"/>
        <v>0</v>
      </c>
      <c r="O48" s="40">
        <f t="shared" si="83"/>
        <v>0</v>
      </c>
      <c r="P48" s="116">
        <f t="shared" si="84"/>
        <v>4225929.54</v>
      </c>
      <c r="Q48" s="117">
        <f t="shared" si="85"/>
        <v>261516.71000000002</v>
      </c>
      <c r="R48" s="118">
        <f t="shared" si="86"/>
        <v>4487446.25</v>
      </c>
      <c r="S48" s="32"/>
      <c r="T48" s="38">
        <f>+'JUL-SEP 2023'!T48+'OCT-DEC 2023'!T48+'JAN-MAR 2024'!T48+'APR-JUN 2024'!T48</f>
        <v>1543516.4370703544</v>
      </c>
      <c r="U48" s="39">
        <f t="shared" si="87"/>
        <v>7.8238694518552254</v>
      </c>
      <c r="V48" s="36">
        <f>+'JUL-SEP 2023'!V48+'OCT-DEC 2023'!V48+'JAN-MAR 2024'!V48+'APR-JUN 2024'!V48</f>
        <v>0</v>
      </c>
      <c r="W48" s="39">
        <f t="shared" si="88"/>
        <v>0</v>
      </c>
      <c r="X48" s="36">
        <f t="shared" si="89"/>
        <v>1543516.4370703544</v>
      </c>
      <c r="Y48" s="40">
        <f t="shared" si="90"/>
        <v>5.9477880978854625</v>
      </c>
      <c r="Z48" s="244">
        <f>+'OCT-DEC 2023'!Z48+'JUL-SEP 2023'!Z48+'JAN-MAR 2024'!Z48+'APR-JUN 2024'!Z48</f>
        <v>0</v>
      </c>
      <c r="AA48" s="39">
        <f t="shared" si="91"/>
        <v>0</v>
      </c>
      <c r="AB48" s="36">
        <f>+'OCT-DEC 2023'!AB48+'JUL-SEP 2023'!AB48+'JAN-MAR 2024'!AB48+'APR-JUN 2024'!AB48</f>
        <v>0</v>
      </c>
      <c r="AC48" s="39">
        <f t="shared" si="92"/>
        <v>0</v>
      </c>
      <c r="AD48" s="36">
        <f t="shared" si="93"/>
        <v>0</v>
      </c>
      <c r="AE48" s="40">
        <f t="shared" si="94"/>
        <v>0</v>
      </c>
      <c r="AF48" s="116">
        <f t="shared" si="95"/>
        <v>1543516.4370703544</v>
      </c>
      <c r="AG48" s="117">
        <f t="shared" si="96"/>
        <v>0</v>
      </c>
      <c r="AH48" s="118">
        <f t="shared" si="97"/>
        <v>1543516.4370703544</v>
      </c>
      <c r="AI48" s="32"/>
      <c r="AJ48" s="35">
        <f>+'OCT-DEC 2023'!AJ48+'JUL-SEP 2023'!AJ48+'JAN-MAR 2024'!AJ48+'APR-JUN 2024'!AJ48</f>
        <v>1514563.5831079793</v>
      </c>
      <c r="AK48" s="39">
        <f t="shared" si="98"/>
        <v>26.050733296203568</v>
      </c>
      <c r="AL48" s="36">
        <f>+'OCT-DEC 2023'!AL48+'JUL-SEP 2023'!AL48+'JAN-MAR 2024'!AL48+'APR-JUN 2024'!AL48</f>
        <v>213112.10750789678</v>
      </c>
      <c r="AM48" s="39">
        <f t="shared" si="99"/>
        <v>7.3910004684711375</v>
      </c>
      <c r="AN48" s="36">
        <f t="shared" si="100"/>
        <v>1727675.6906158761</v>
      </c>
      <c r="AO48" s="40">
        <f t="shared" si="101"/>
        <v>19.864506118173182</v>
      </c>
      <c r="AP48" s="36">
        <f>+'OCT-DEC 2023'!AP48+'JUL-SEP 2023'!AP48+'JAN-MAR 2024'!AP48+'APR-JUN 2024'!AP48</f>
        <v>0</v>
      </c>
      <c r="AQ48" s="39">
        <f t="shared" si="102"/>
        <v>0</v>
      </c>
      <c r="AR48" s="36">
        <f>+'OCT-DEC 2023'!AR48+'JUL-SEP 2023'!AR48+'JAN-MAR 2024'!AR48+'APR-JUN 2024'!AR48</f>
        <v>0</v>
      </c>
      <c r="AS48" s="39">
        <f t="shared" si="103"/>
        <v>0</v>
      </c>
      <c r="AT48" s="36">
        <f t="shared" si="104"/>
        <v>0</v>
      </c>
      <c r="AU48" s="40">
        <f t="shared" si="105"/>
        <v>0</v>
      </c>
      <c r="AV48" s="116">
        <f t="shared" si="106"/>
        <v>1514563.5831079793</v>
      </c>
      <c r="AW48" s="117">
        <f t="shared" si="107"/>
        <v>213112.10750789678</v>
      </c>
      <c r="AX48" s="118">
        <f t="shared" si="108"/>
        <v>1727675.6906158761</v>
      </c>
      <c r="AY48" s="32"/>
      <c r="AZ48" s="35">
        <f>+'OCT-DEC 2023'!AZ48+'JUL-SEP 2023'!AZ48+'JAN-MAR 2024'!AZ48+'APR-JUN 2024'!AZ48</f>
        <v>4987150.6000089999</v>
      </c>
      <c r="BA48" s="39">
        <f t="shared" si="143"/>
        <v>22.230520910452086</v>
      </c>
      <c r="BB48" s="36">
        <f>+'OCT-DEC 2023'!BB48+'JUL-SEP 2023'!BB48+'JAN-MAR 2024'!BB48+'APR-JUN 2024'!BB48</f>
        <v>389069.66067031992</v>
      </c>
      <c r="BC48" s="39">
        <f t="shared" si="144"/>
        <v>6.0021236720607192</v>
      </c>
      <c r="BD48" s="36">
        <f t="shared" si="109"/>
        <v>5376220.2606793195</v>
      </c>
      <c r="BE48" s="40">
        <v>12.285214634016819</v>
      </c>
      <c r="BF48" s="38">
        <f>+'OCT-DEC 2023'!BF48+'JUL-SEP 2023'!BF48+'JAN-MAR 2024'!BF48+'APR-JUN 2024'!BF48</f>
        <v>0</v>
      </c>
      <c r="BG48" s="39">
        <v>0</v>
      </c>
      <c r="BH48" s="36">
        <f>+'OCT-DEC 2023'!BH48+'JUL-SEP 2023'!BH48+'JAN-MAR 2024'!BH48+'APR-JUN 2024'!BH48</f>
        <v>0</v>
      </c>
      <c r="BI48" s="39">
        <v>0</v>
      </c>
      <c r="BJ48" s="36">
        <f t="shared" si="113"/>
        <v>0</v>
      </c>
      <c r="BK48" s="40">
        <v>0</v>
      </c>
      <c r="BL48" s="116">
        <f t="shared" si="115"/>
        <v>4987150.6000089999</v>
      </c>
      <c r="BM48" s="117">
        <f t="shared" si="116"/>
        <v>389069.66067031992</v>
      </c>
      <c r="BN48" s="118">
        <f t="shared" si="117"/>
        <v>5376220.2606793195</v>
      </c>
      <c r="BO48" s="32"/>
      <c r="BP48" s="35">
        <f>+'OCT-DEC 2023'!BP48+'JUL-SEP 2023'!BP48+'JAN-MAR 2024'!BP48+'APR-JUN 2024'!BP48</f>
        <v>3610983.1178027149</v>
      </c>
      <c r="BQ48" s="39">
        <v>21.124579542487965</v>
      </c>
      <c r="BR48" s="36">
        <f>+'OCT-DEC 2023'!BR48+'JUL-SEP 2023'!BR48+'JAN-MAR 2024'!BR48+'APR-JUN 2024'!BR48</f>
        <v>0</v>
      </c>
      <c r="BS48" s="39">
        <v>0</v>
      </c>
      <c r="BT48" s="36">
        <f t="shared" si="120"/>
        <v>3610983.1178027149</v>
      </c>
      <c r="BU48" s="40">
        <v>18.519985388494</v>
      </c>
      <c r="BV48" s="38">
        <f>+'OCT-DEC 2023'!BV48+'JUL-SEP 2023'!BV48+'JAN-MAR 2024'!BV48+'APR-JUN 2024'!BV48</f>
        <v>0</v>
      </c>
      <c r="BW48" s="39">
        <f t="shared" si="122"/>
        <v>0</v>
      </c>
      <c r="BX48" s="36">
        <f>+'OCT-DEC 2023'!BX48+'JUL-SEP 2023'!BX48+'JAN-MAR 2024'!BX48+'APR-JUN 2024'!BX48</f>
        <v>0</v>
      </c>
      <c r="BY48" s="39">
        <f t="shared" si="123"/>
        <v>0</v>
      </c>
      <c r="BZ48" s="36">
        <f t="shared" si="124"/>
        <v>0</v>
      </c>
      <c r="CA48" s="40">
        <f t="shared" si="125"/>
        <v>0</v>
      </c>
      <c r="CB48" s="116">
        <f t="shared" si="126"/>
        <v>3610983.1178027149</v>
      </c>
      <c r="CC48" s="117">
        <f t="shared" si="127"/>
        <v>0</v>
      </c>
      <c r="CD48" s="118">
        <f t="shared" si="128"/>
        <v>3610983.1178027149</v>
      </c>
      <c r="CE48" s="32"/>
      <c r="CF48" s="38">
        <f t="shared" si="145"/>
        <v>15882143.277990049</v>
      </c>
      <c r="CG48" s="39">
        <f t="shared" si="129"/>
        <v>23.098241946142473</v>
      </c>
      <c r="CH48" s="36">
        <f t="shared" si="130"/>
        <v>863698.47817821673</v>
      </c>
      <c r="CI48" s="39">
        <f t="shared" si="131"/>
        <v>4.0345979090227013</v>
      </c>
      <c r="CJ48" s="36">
        <f t="shared" si="132"/>
        <v>16745841.756168265</v>
      </c>
      <c r="CK48" s="40">
        <f t="shared" si="133"/>
        <v>18.57215299287569</v>
      </c>
      <c r="CL48" s="38">
        <f t="shared" si="134"/>
        <v>0</v>
      </c>
      <c r="CM48" s="39">
        <f t="shared" si="135"/>
        <v>0</v>
      </c>
      <c r="CN48" s="36">
        <f t="shared" si="136"/>
        <v>0</v>
      </c>
      <c r="CO48" s="39">
        <f t="shared" si="137"/>
        <v>0</v>
      </c>
      <c r="CP48" s="36">
        <f t="shared" si="138"/>
        <v>0</v>
      </c>
      <c r="CQ48" s="40">
        <f t="shared" si="139"/>
        <v>0</v>
      </c>
      <c r="CR48" s="152"/>
      <c r="CS48" s="161" t="s">
        <v>40</v>
      </c>
      <c r="CT48" s="38">
        <f t="shared" si="140"/>
        <v>16745841.756168265</v>
      </c>
      <c r="CU48" s="36">
        <f t="shared" si="141"/>
        <v>0</v>
      </c>
      <c r="CV48" s="37">
        <f t="shared" si="142"/>
        <v>16745841.756168265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>
        <f>+'JUL-SEP 2023'!D49+'OCT-DEC 2023'!D49+'JAN-MAR 2024'!D49+'APR-JUN 2024'!D49</f>
        <v>22230445.920000002</v>
      </c>
      <c r="E49" s="39">
        <f t="shared" si="76"/>
        <v>205.73649894033485</v>
      </c>
      <c r="F49" s="36">
        <f>+'JUL-SEP 2023'!F49+'OCT-DEC 2023'!F49+'JAN-MAR 2024'!F49+'APR-JUN 2024'!F49</f>
        <v>16337536.309999999</v>
      </c>
      <c r="G49" s="39">
        <f t="shared" si="77"/>
        <v>464.96673905000421</v>
      </c>
      <c r="H49" s="36">
        <f t="shared" si="78"/>
        <v>38567982.230000004</v>
      </c>
      <c r="I49" s="202">
        <f t="shared" si="79"/>
        <v>269.34829408478248</v>
      </c>
      <c r="J49" s="38">
        <f>+'JUL-SEP 2023'!J49+'OCT-DEC 2023'!J49+'JAN-MAR 2024'!J49+'APR-JUN 2024'!J49</f>
        <v>18247167.890000001</v>
      </c>
      <c r="K49" s="39">
        <f t="shared" si="80"/>
        <v>50.629619150677712</v>
      </c>
      <c r="L49" s="36">
        <f>+'JUL-SEP 2023'!L49+'OCT-DEC 2023'!L49+'JAN-MAR 2024'!L49+'APR-JUN 2024'!L49</f>
        <v>45748881.009999998</v>
      </c>
      <c r="M49" s="39">
        <f t="shared" si="81"/>
        <v>144.78868566636072</v>
      </c>
      <c r="N49" s="36">
        <f t="shared" si="82"/>
        <v>63996048.899999999</v>
      </c>
      <c r="O49" s="40">
        <f t="shared" si="83"/>
        <v>94.616224579560154</v>
      </c>
      <c r="P49" s="116">
        <f t="shared" si="84"/>
        <v>40477613.810000002</v>
      </c>
      <c r="Q49" s="117">
        <f t="shared" si="85"/>
        <v>62086417.319999993</v>
      </c>
      <c r="R49" s="118">
        <f t="shared" si="86"/>
        <v>102564031.13</v>
      </c>
      <c r="S49" s="32"/>
      <c r="T49" s="38">
        <f>+'JUL-SEP 2023'!T49+'OCT-DEC 2023'!T49+'JAN-MAR 2024'!T49+'APR-JUN 2024'!T49</f>
        <v>46842422.309999987</v>
      </c>
      <c r="U49" s="39">
        <f t="shared" si="87"/>
        <v>237.43770274174656</v>
      </c>
      <c r="V49" s="36">
        <f>+'JUL-SEP 2023'!V49+'OCT-DEC 2023'!V49+'JAN-MAR 2024'!V49+'APR-JUN 2024'!V49</f>
        <v>35302632.540000007</v>
      </c>
      <c r="W49" s="39">
        <f t="shared" si="88"/>
        <v>567.31105836600898</v>
      </c>
      <c r="X49" s="36">
        <f t="shared" si="89"/>
        <v>82145054.849999994</v>
      </c>
      <c r="Y49" s="40">
        <f t="shared" si="90"/>
        <v>316.5378533087229</v>
      </c>
      <c r="Z49" s="244">
        <f>+'OCT-DEC 2023'!Z49+'JUL-SEP 2023'!Z49+'JAN-MAR 2024'!Z49+'APR-JUN 2024'!Z49</f>
        <v>50550824.599999987</v>
      </c>
      <c r="AA49" s="39">
        <f t="shared" si="91"/>
        <v>49.758960502562211</v>
      </c>
      <c r="AB49" s="36">
        <f>+'OCT-DEC 2023'!AB49+'JUL-SEP 2023'!AB49+'JAN-MAR 2024'!AB49+'APR-JUN 2024'!AB49</f>
        <v>65463903.51000002</v>
      </c>
      <c r="AC49" s="39">
        <f t="shared" si="92"/>
        <v>139.47274416394851</v>
      </c>
      <c r="AD49" s="36">
        <f t="shared" si="93"/>
        <v>116014728.11000001</v>
      </c>
      <c r="AE49" s="40">
        <f t="shared" si="94"/>
        <v>78.109615695615858</v>
      </c>
      <c r="AF49" s="116">
        <f t="shared" si="95"/>
        <v>97393246.909999967</v>
      </c>
      <c r="AG49" s="117">
        <f t="shared" si="96"/>
        <v>100766536.05000003</v>
      </c>
      <c r="AH49" s="118">
        <f t="shared" si="97"/>
        <v>198159782.95999998</v>
      </c>
      <c r="AI49" s="32"/>
      <c r="AJ49" s="35">
        <f>+'OCT-DEC 2023'!AJ49+'JUL-SEP 2023'!AJ49+'JAN-MAR 2024'!AJ49+'APR-JUN 2024'!AJ49</f>
        <v>9476304.1799999997</v>
      </c>
      <c r="AK49" s="39">
        <f t="shared" si="98"/>
        <v>162.99393144016923</v>
      </c>
      <c r="AL49" s="36">
        <f>+'OCT-DEC 2023'!AL49+'JUL-SEP 2023'!AL49+'JAN-MAR 2024'!AL49+'APR-JUN 2024'!AL49</f>
        <v>10279120.9</v>
      </c>
      <c r="AM49" s="39">
        <f t="shared" si="99"/>
        <v>356.49306027606298</v>
      </c>
      <c r="AN49" s="36">
        <f t="shared" si="100"/>
        <v>19755425.079999998</v>
      </c>
      <c r="AO49" s="40">
        <f t="shared" si="101"/>
        <v>227.14434456670458</v>
      </c>
      <c r="AP49" s="36">
        <f>+'OCT-DEC 2023'!AP49+'JUL-SEP 2023'!AP49+'JAN-MAR 2024'!AP49+'APR-JUN 2024'!AP49</f>
        <v>5716848.04</v>
      </c>
      <c r="AQ49" s="39">
        <f t="shared" si="102"/>
        <v>34.406095643905196</v>
      </c>
      <c r="AR49" s="36">
        <f>+'OCT-DEC 2023'!AR49+'JUL-SEP 2023'!AR49+'JAN-MAR 2024'!AR49+'APR-JUN 2024'!AR49</f>
        <v>15734351.85</v>
      </c>
      <c r="AS49" s="39">
        <f t="shared" si="103"/>
        <v>102.21757844474762</v>
      </c>
      <c r="AT49" s="36">
        <f t="shared" si="104"/>
        <v>21451199.890000001</v>
      </c>
      <c r="AU49" s="40">
        <f t="shared" si="105"/>
        <v>67.016570099472645</v>
      </c>
      <c r="AV49" s="116">
        <f t="shared" si="106"/>
        <v>15193152.219999999</v>
      </c>
      <c r="AW49" s="117">
        <f t="shared" si="107"/>
        <v>26013472.75</v>
      </c>
      <c r="AX49" s="118">
        <f t="shared" si="108"/>
        <v>41206624.969999999</v>
      </c>
      <c r="AY49" s="32"/>
      <c r="AZ49" s="35">
        <f>+'OCT-DEC 2023'!AZ49+'JUL-SEP 2023'!AZ49+'JAN-MAR 2024'!AZ49+'APR-JUN 2024'!AZ49</f>
        <v>60500197.01522097</v>
      </c>
      <c r="BA49" s="39">
        <f t="shared" si="143"/>
        <v>269.68323251175002</v>
      </c>
      <c r="BB49" s="36">
        <f>+'OCT-DEC 2023'!BB49+'JUL-SEP 2023'!BB49+'JAN-MAR 2024'!BB49+'APR-JUN 2024'!BB49</f>
        <v>28277764.494778942</v>
      </c>
      <c r="BC49" s="39">
        <f t="shared" si="144"/>
        <v>436.23714934403353</v>
      </c>
      <c r="BD49" s="36">
        <f t="shared" si="109"/>
        <v>88777961.509999916</v>
      </c>
      <c r="BE49" s="40">
        <v>288.07181874913329</v>
      </c>
      <c r="BF49" s="38">
        <f>+'OCT-DEC 2023'!BF49+'JUL-SEP 2023'!BF49+'JAN-MAR 2024'!BF49+'APR-JUN 2024'!BF49</f>
        <v>58858231.317580849</v>
      </c>
      <c r="BG49" s="39">
        <v>45.575948019389976</v>
      </c>
      <c r="BH49" s="36">
        <f>+'OCT-DEC 2023'!BH49+'JUL-SEP 2023'!BH49+'JAN-MAR 2024'!BH49+'APR-JUN 2024'!BH49</f>
        <v>82460793.142419189</v>
      </c>
      <c r="BI49" s="39">
        <v>133.36785980265026</v>
      </c>
      <c r="BJ49" s="36">
        <f t="shared" si="113"/>
        <v>141319024.46000004</v>
      </c>
      <c r="BK49" s="40">
        <v>69.978845981211762</v>
      </c>
      <c r="BL49" s="116">
        <f t="shared" si="115"/>
        <v>119358428.33280182</v>
      </c>
      <c r="BM49" s="117">
        <f t="shared" si="116"/>
        <v>110738557.63719814</v>
      </c>
      <c r="BN49" s="118">
        <f t="shared" si="117"/>
        <v>230096985.96999997</v>
      </c>
      <c r="BO49" s="32"/>
      <c r="BP49" s="35">
        <f>+'OCT-DEC 2023'!BP49+'JUL-SEP 2023'!BP49+'JAN-MAR 2024'!BP49+'APR-JUN 2024'!BP49</f>
        <v>13319017.890000002</v>
      </c>
      <c r="BQ49" s="39">
        <v>127.06840757440305</v>
      </c>
      <c r="BR49" s="36">
        <f>+'OCT-DEC 2023'!BR49+'JUL-SEP 2023'!BR49+'JAN-MAR 2024'!BR49+'APR-JUN 2024'!BR49</f>
        <v>9399317.8399999961</v>
      </c>
      <c r="BS49" s="39">
        <v>370.78641439034499</v>
      </c>
      <c r="BT49" s="36">
        <f t="shared" si="120"/>
        <v>22718335.729999997</v>
      </c>
      <c r="BU49" s="40">
        <v>157.11807055108454</v>
      </c>
      <c r="BV49" s="38">
        <f>+'OCT-DEC 2023'!BV49+'JUL-SEP 2023'!BV49+'JAN-MAR 2024'!BV49+'APR-JUN 2024'!BV49</f>
        <v>11052586.690000001</v>
      </c>
      <c r="BW49" s="39">
        <f t="shared" si="122"/>
        <v>34.752299843729858</v>
      </c>
      <c r="BX49" s="36">
        <f>+'OCT-DEC 2023'!BX49+'JUL-SEP 2023'!BX49+'JAN-MAR 2024'!BX49+'APR-JUN 2024'!BX49</f>
        <v>29350757.589999989</v>
      </c>
      <c r="BY49" s="39">
        <f t="shared" si="123"/>
        <v>130.23364950969511</v>
      </c>
      <c r="BZ49" s="36">
        <f t="shared" si="124"/>
        <v>40403344.279999986</v>
      </c>
      <c r="CA49" s="40">
        <f t="shared" si="125"/>
        <v>74.351628846780216</v>
      </c>
      <c r="CB49" s="116">
        <f t="shared" si="126"/>
        <v>24371604.580000006</v>
      </c>
      <c r="CC49" s="117">
        <f t="shared" si="127"/>
        <v>38750075.429999985</v>
      </c>
      <c r="CD49" s="118">
        <f t="shared" si="128"/>
        <v>63121680.00999999</v>
      </c>
      <c r="CE49" s="32"/>
      <c r="CF49" s="38">
        <f t="shared" si="145"/>
        <v>152368387.31522098</v>
      </c>
      <c r="CG49" s="39">
        <f t="shared" si="129"/>
        <v>221.59741374628373</v>
      </c>
      <c r="CH49" s="36">
        <f t="shared" si="130"/>
        <v>99596372.084778935</v>
      </c>
      <c r="CI49" s="39">
        <f t="shared" si="131"/>
        <v>465.2449028358501</v>
      </c>
      <c r="CJ49" s="36">
        <f t="shared" si="132"/>
        <v>251964759.39999992</v>
      </c>
      <c r="CK49" s="40">
        <f t="shared" si="133"/>
        <v>279.44418253362664</v>
      </c>
      <c r="CL49" s="38">
        <f t="shared" si="134"/>
        <v>144425658.53758085</v>
      </c>
      <c r="CM49" s="39">
        <f t="shared" si="135"/>
        <v>47.064639337608213</v>
      </c>
      <c r="CN49" s="36">
        <f t="shared" si="136"/>
        <v>238758687.1024192</v>
      </c>
      <c r="CO49" s="39">
        <f t="shared" si="137"/>
        <v>132.43828855598383</v>
      </c>
      <c r="CP49" s="36">
        <f t="shared" si="138"/>
        <v>383184345.64000005</v>
      </c>
      <c r="CQ49" s="40">
        <f t="shared" si="139"/>
        <v>78.659067909443138</v>
      </c>
      <c r="CR49" s="152"/>
      <c r="CS49" s="161" t="s">
        <v>53</v>
      </c>
      <c r="CT49" s="38">
        <f t="shared" si="140"/>
        <v>251964759.39999992</v>
      </c>
      <c r="CU49" s="36">
        <f t="shared" si="141"/>
        <v>383184345.64000005</v>
      </c>
      <c r="CV49" s="37">
        <f t="shared" si="142"/>
        <v>635149105.03999996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>
        <f>+'JUL-SEP 2023'!D50+'OCT-DEC 2023'!D50+'JAN-MAR 2024'!D50+'APR-JUN 2024'!D50</f>
        <v>370.36</v>
      </c>
      <c r="E50" s="39">
        <f t="shared" si="76"/>
        <v>3.427577207481514E-3</v>
      </c>
      <c r="F50" s="36">
        <f>+'JUL-SEP 2023'!F50+'OCT-DEC 2023'!F50+'JAN-MAR 2024'!F50+'APR-JUN 2024'!F50</f>
        <v>446.45</v>
      </c>
      <c r="G50" s="39">
        <f t="shared" si="77"/>
        <v>1.2705979451859863E-2</v>
      </c>
      <c r="H50" s="36">
        <f t="shared" si="78"/>
        <v>816.81</v>
      </c>
      <c r="I50" s="202">
        <f t="shared" si="79"/>
        <v>5.7043787974020528E-3</v>
      </c>
      <c r="J50" s="38">
        <f>+'JUL-SEP 2023'!J50+'OCT-DEC 2023'!J50+'JAN-MAR 2024'!J50+'APR-JUN 2024'!J50</f>
        <v>25046.010000000002</v>
      </c>
      <c r="K50" s="39">
        <f t="shared" si="80"/>
        <v>6.9494069172181303E-2</v>
      </c>
      <c r="L50" s="36">
        <f>+'JUL-SEP 2023'!L50+'OCT-DEC 2023'!L50+'JAN-MAR 2024'!L50+'APR-JUN 2024'!L50</f>
        <v>7808.8200000000006</v>
      </c>
      <c r="M50" s="39">
        <f t="shared" si="81"/>
        <v>2.4713801943222459E-2</v>
      </c>
      <c r="N50" s="36">
        <f t="shared" si="82"/>
        <v>32854.83</v>
      </c>
      <c r="O50" s="40">
        <f t="shared" si="83"/>
        <v>4.8574873406024767E-2</v>
      </c>
      <c r="P50" s="116">
        <f t="shared" si="84"/>
        <v>25416.370000000003</v>
      </c>
      <c r="Q50" s="117">
        <f t="shared" si="85"/>
        <v>8255.27</v>
      </c>
      <c r="R50" s="118">
        <f t="shared" si="86"/>
        <v>33671.64</v>
      </c>
      <c r="S50" s="32"/>
      <c r="T50" s="38">
        <f>+'JUL-SEP 2023'!T50+'OCT-DEC 2023'!T50+'JAN-MAR 2024'!T50+'APR-JUN 2024'!T50</f>
        <v>78776.861061240241</v>
      </c>
      <c r="U50" s="39">
        <f t="shared" si="87"/>
        <v>0.39930891694287007</v>
      </c>
      <c r="V50" s="36">
        <f>+'JUL-SEP 2023'!V50+'OCT-DEC 2023'!V50+'JAN-MAR 2024'!V50+'APR-JUN 2024'!V50</f>
        <v>49792.389992832119</v>
      </c>
      <c r="W50" s="39">
        <f t="shared" si="88"/>
        <v>0.80016053854907954</v>
      </c>
      <c r="X50" s="36">
        <f t="shared" si="89"/>
        <v>128569.25105407236</v>
      </c>
      <c r="Y50" s="40">
        <f t="shared" si="90"/>
        <v>0.49542890688283875</v>
      </c>
      <c r="Z50" s="244">
        <f>+'OCT-DEC 2023'!Z50+'JUL-SEP 2023'!Z50+'JAN-MAR 2024'!Z50+'APR-JUN 2024'!Z50</f>
        <v>6895.0166389911947</v>
      </c>
      <c r="AA50" s="39">
        <f t="shared" si="91"/>
        <v>6.7870081906452658E-3</v>
      </c>
      <c r="AB50" s="36">
        <f>+'OCT-DEC 2023'!AB50+'JUL-SEP 2023'!AB50+'JAN-MAR 2024'!AB50+'APR-JUN 2024'!AB50</f>
        <v>8192.7858934810902</v>
      </c>
      <c r="AC50" s="39">
        <f t="shared" si="92"/>
        <v>1.7454967847081473E-2</v>
      </c>
      <c r="AD50" s="36">
        <f t="shared" si="93"/>
        <v>15087.802532472284</v>
      </c>
      <c r="AE50" s="40">
        <f t="shared" si="94"/>
        <v>1.0158214191437366E-2</v>
      </c>
      <c r="AF50" s="116">
        <f t="shared" si="95"/>
        <v>85671.877700231431</v>
      </c>
      <c r="AG50" s="117">
        <f t="shared" si="96"/>
        <v>57985.175886313213</v>
      </c>
      <c r="AH50" s="118">
        <f t="shared" si="97"/>
        <v>143657.05358654464</v>
      </c>
      <c r="AI50" s="32"/>
      <c r="AJ50" s="35">
        <f>+'OCT-DEC 2023'!AJ50+'JUL-SEP 2023'!AJ50+'JAN-MAR 2024'!AJ50+'APR-JUN 2024'!AJ50</f>
        <v>0</v>
      </c>
      <c r="AK50" s="39">
        <f t="shared" si="98"/>
        <v>0</v>
      </c>
      <c r="AL50" s="36">
        <f>+'OCT-DEC 2023'!AL50+'JUL-SEP 2023'!AL50+'JAN-MAR 2024'!AL50+'APR-JUN 2024'!AL50</f>
        <v>0</v>
      </c>
      <c r="AM50" s="39">
        <f t="shared" si="99"/>
        <v>0</v>
      </c>
      <c r="AN50" s="36">
        <f t="shared" si="100"/>
        <v>0</v>
      </c>
      <c r="AO50" s="40">
        <f t="shared" si="101"/>
        <v>0</v>
      </c>
      <c r="AP50" s="36">
        <f>+'OCT-DEC 2023'!AP50+'JUL-SEP 2023'!AP50+'JAN-MAR 2024'!AP50+'APR-JUN 2024'!AP50</f>
        <v>0</v>
      </c>
      <c r="AQ50" s="39">
        <f t="shared" si="102"/>
        <v>0</v>
      </c>
      <c r="AR50" s="36">
        <f>+'OCT-DEC 2023'!AR50+'JUL-SEP 2023'!AR50+'JAN-MAR 2024'!AR50+'APR-JUN 2024'!AR50</f>
        <v>0</v>
      </c>
      <c r="AS50" s="39">
        <f t="shared" si="103"/>
        <v>0</v>
      </c>
      <c r="AT50" s="36">
        <f t="shared" si="104"/>
        <v>0</v>
      </c>
      <c r="AU50" s="40">
        <f t="shared" si="105"/>
        <v>0</v>
      </c>
      <c r="AV50" s="116">
        <f t="shared" si="106"/>
        <v>0</v>
      </c>
      <c r="AW50" s="117">
        <f t="shared" si="107"/>
        <v>0</v>
      </c>
      <c r="AX50" s="118">
        <f t="shared" si="108"/>
        <v>0</v>
      </c>
      <c r="AY50" s="32"/>
      <c r="AZ50" s="35">
        <f>+'OCT-DEC 2023'!AZ50+'JUL-SEP 2023'!AZ50+'JAN-MAR 2024'!AZ50+'APR-JUN 2024'!AZ50</f>
        <v>36517.414296863135</v>
      </c>
      <c r="BA50" s="39">
        <f t="shared" si="143"/>
        <v>0.16277854976358502</v>
      </c>
      <c r="BB50" s="36">
        <f>+'OCT-DEC 2023'!BB50+'JUL-SEP 2023'!BB50+'JAN-MAR 2024'!BB50+'APR-JUN 2024'!BB50</f>
        <v>63622.140346595777</v>
      </c>
      <c r="BC50" s="39">
        <f t="shared" si="144"/>
        <v>0.98148993160648823</v>
      </c>
      <c r="BD50" s="36">
        <f t="shared" si="109"/>
        <v>100139.55464345892</v>
      </c>
      <c r="BE50" s="40">
        <v>0.14607441267679189</v>
      </c>
      <c r="BF50" s="38">
        <f>+'OCT-DEC 2023'!BF50+'JUL-SEP 2023'!BF50+'JAN-MAR 2024'!BF50+'APR-JUN 2024'!BF50</f>
        <v>105278.99590748962</v>
      </c>
      <c r="BG50" s="39">
        <v>0.10414497002918791</v>
      </c>
      <c r="BH50" s="36">
        <f>+'OCT-DEC 2023'!BH50+'JUL-SEP 2023'!BH50+'JAN-MAR 2024'!BH50+'APR-JUN 2024'!BH50</f>
        <v>47210.27793654862</v>
      </c>
      <c r="BI50" s="39">
        <v>0.15827173319796631</v>
      </c>
      <c r="BJ50" s="36">
        <f t="shared" si="113"/>
        <v>152489.27384403825</v>
      </c>
      <c r="BK50" s="40">
        <v>0.11919020428575919</v>
      </c>
      <c r="BL50" s="116">
        <f t="shared" si="115"/>
        <v>141796.41020435275</v>
      </c>
      <c r="BM50" s="117">
        <f t="shared" si="116"/>
        <v>110832.41828314439</v>
      </c>
      <c r="BN50" s="118">
        <f t="shared" si="117"/>
        <v>252628.82848749714</v>
      </c>
      <c r="BO50" s="32"/>
      <c r="BP50" s="35">
        <f>+'OCT-DEC 2023'!BP50+'JUL-SEP 2023'!BP50+'JAN-MAR 2024'!BP50+'APR-JUN 2024'!BP50</f>
        <v>-2482.73826699852</v>
      </c>
      <c r="BQ50" s="39">
        <v>1.3521949762886381</v>
      </c>
      <c r="BR50" s="36">
        <f>+'OCT-DEC 2023'!BR50+'JUL-SEP 2023'!BR50+'JAN-MAR 2024'!BR50+'APR-JUN 2024'!BR50</f>
        <v>348.59068148611215</v>
      </c>
      <c r="BS50" s="39">
        <v>0.50234200082256941</v>
      </c>
      <c r="BT50" s="36">
        <f t="shared" si="120"/>
        <v>-2134.1475855124077</v>
      </c>
      <c r="BU50" s="40">
        <v>1.2474107798883627</v>
      </c>
      <c r="BV50" s="38">
        <f>+'OCT-DEC 2023'!BV50+'JUL-SEP 2023'!BV50+'JAN-MAR 2024'!BV50+'APR-JUN 2024'!BV50</f>
        <v>16273.040537970108</v>
      </c>
      <c r="BW50" s="39">
        <f t="shared" si="122"/>
        <v>5.1166808278136036E-2</v>
      </c>
      <c r="BX50" s="36">
        <f>+'OCT-DEC 2023'!BX50+'JUL-SEP 2023'!BX50+'JAN-MAR 2024'!BX50+'APR-JUN 2024'!BX50</f>
        <v>6549.7541064252027</v>
      </c>
      <c r="BY50" s="39">
        <f t="shared" si="123"/>
        <v>2.9062227032991092E-2</v>
      </c>
      <c r="BZ50" s="36">
        <f t="shared" si="124"/>
        <v>22822.794644395311</v>
      </c>
      <c r="CA50" s="40">
        <f t="shared" si="125"/>
        <v>4.1999294535783015E-2</v>
      </c>
      <c r="CB50" s="116">
        <f t="shared" si="126"/>
        <v>13790.302270971588</v>
      </c>
      <c r="CC50" s="117">
        <f t="shared" si="127"/>
        <v>6898.3447879113146</v>
      </c>
      <c r="CD50" s="118">
        <f t="shared" si="128"/>
        <v>20688.647058882903</v>
      </c>
      <c r="CE50" s="32"/>
      <c r="CF50" s="38">
        <f t="shared" si="145"/>
        <v>113181.89709110485</v>
      </c>
      <c r="CG50" s="39">
        <f t="shared" si="129"/>
        <v>0.16460642604557776</v>
      </c>
      <c r="CH50" s="36">
        <f t="shared" si="130"/>
        <v>114209.57102091399</v>
      </c>
      <c r="CI50" s="39">
        <f t="shared" si="131"/>
        <v>0.53350759330188302</v>
      </c>
      <c r="CJ50" s="36">
        <f t="shared" si="132"/>
        <v>227391.46811201883</v>
      </c>
      <c r="CK50" s="40">
        <f t="shared" si="133"/>
        <v>0.25219091381270498</v>
      </c>
      <c r="CL50" s="38">
        <f t="shared" si="134"/>
        <v>153493.06308445093</v>
      </c>
      <c r="CM50" s="39">
        <f t="shared" si="135"/>
        <v>5.0019475265294731E-2</v>
      </c>
      <c r="CN50" s="36">
        <f t="shared" si="136"/>
        <v>69761.637936454907</v>
      </c>
      <c r="CO50" s="39">
        <f t="shared" si="137"/>
        <v>3.8696443037496787E-2</v>
      </c>
      <c r="CP50" s="36">
        <f t="shared" si="138"/>
        <v>223254.70102090584</v>
      </c>
      <c r="CQ50" s="40">
        <f t="shared" si="139"/>
        <v>4.5829133910403379E-2</v>
      </c>
      <c r="CR50" s="152"/>
      <c r="CS50" s="161" t="s">
        <v>41</v>
      </c>
      <c r="CT50" s="38">
        <f t="shared" si="140"/>
        <v>227391.46811201883</v>
      </c>
      <c r="CU50" s="36">
        <f t="shared" si="141"/>
        <v>223254.70102090584</v>
      </c>
      <c r="CV50" s="37">
        <f t="shared" si="142"/>
        <v>450646.16913292464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>
        <f>+'JUL-SEP 2023'!D51+'OCT-DEC 2023'!D51+'JAN-MAR 2024'!D51+'APR-JUN 2024'!D51</f>
        <v>15991.279999999999</v>
      </c>
      <c r="E51" s="39">
        <f t="shared" si="76"/>
        <v>0.14799478033927793</v>
      </c>
      <c r="F51" s="36">
        <f>+'JUL-SEP 2023'!F51+'OCT-DEC 2023'!F51+'JAN-MAR 2024'!F51+'APR-JUN 2024'!F51</f>
        <v>16132.69</v>
      </c>
      <c r="G51" s="39">
        <f t="shared" si="77"/>
        <v>0.4591368073540712</v>
      </c>
      <c r="H51" s="36">
        <f t="shared" si="78"/>
        <v>32123.97</v>
      </c>
      <c r="I51" s="202">
        <f t="shared" si="79"/>
        <v>0.2243450659962288</v>
      </c>
      <c r="J51" s="38">
        <f>+'JUL-SEP 2023'!J51+'OCT-DEC 2023'!J51+'JAN-MAR 2024'!J51+'APR-JUN 2024'!J51</f>
        <v>17297.96</v>
      </c>
      <c r="K51" s="39">
        <f t="shared" si="80"/>
        <v>4.7995893508691607E-2</v>
      </c>
      <c r="L51" s="36">
        <f>+'JUL-SEP 2023'!L51+'OCT-DEC 2023'!L51+'JAN-MAR 2024'!L51+'APR-JUN 2024'!L51</f>
        <v>31005.42</v>
      </c>
      <c r="M51" s="39">
        <f t="shared" si="81"/>
        <v>9.8127733645599263E-2</v>
      </c>
      <c r="N51" s="36">
        <f t="shared" si="82"/>
        <v>48303.38</v>
      </c>
      <c r="O51" s="40">
        <f t="shared" si="83"/>
        <v>7.1415087784143405E-2</v>
      </c>
      <c r="P51" s="116">
        <f t="shared" si="84"/>
        <v>33289.24</v>
      </c>
      <c r="Q51" s="117">
        <f t="shared" si="85"/>
        <v>47138.11</v>
      </c>
      <c r="R51" s="118">
        <f t="shared" si="86"/>
        <v>80427.350000000006</v>
      </c>
      <c r="S51" s="32"/>
      <c r="T51" s="38">
        <f>+'JUL-SEP 2023'!T51+'OCT-DEC 2023'!T51+'JAN-MAR 2024'!T51+'APR-JUN 2024'!T51</f>
        <v>33208.504371142342</v>
      </c>
      <c r="U51" s="39">
        <f t="shared" si="87"/>
        <v>0.16832927505736603</v>
      </c>
      <c r="V51" s="36">
        <f>+'JUL-SEP 2023'!V51+'OCT-DEC 2023'!V51+'JAN-MAR 2024'!V51+'APR-JUN 2024'!V51</f>
        <v>19853.844195341022</v>
      </c>
      <c r="W51" s="39">
        <f t="shared" si="88"/>
        <v>0.31905001278107958</v>
      </c>
      <c r="X51" s="36">
        <f t="shared" si="89"/>
        <v>53062.348566483364</v>
      </c>
      <c r="Y51" s="40">
        <f t="shared" si="90"/>
        <v>0.20447051788357087</v>
      </c>
      <c r="Z51" s="244">
        <f>+'OCT-DEC 2023'!Z51+'JUL-SEP 2023'!Z51+'JAN-MAR 2024'!Z51+'APR-JUN 2024'!Z51</f>
        <v>68275.609309796375</v>
      </c>
      <c r="AA51" s="39">
        <f t="shared" si="91"/>
        <v>6.7206091568574086E-2</v>
      </c>
      <c r="AB51" s="36">
        <f>+'OCT-DEC 2023'!AB51+'JUL-SEP 2023'!AB51+'JAN-MAR 2024'!AB51+'APR-JUN 2024'!AB51</f>
        <v>27679.470590306591</v>
      </c>
      <c r="AC51" s="39">
        <f t="shared" si="92"/>
        <v>5.8971914494002756E-2</v>
      </c>
      <c r="AD51" s="36">
        <f t="shared" si="93"/>
        <v>95955.079900102966</v>
      </c>
      <c r="AE51" s="40">
        <f t="shared" si="94"/>
        <v>6.4603990692739602E-2</v>
      </c>
      <c r="AF51" s="116">
        <f t="shared" si="95"/>
        <v>101484.11368093872</v>
      </c>
      <c r="AG51" s="117">
        <f t="shared" si="96"/>
        <v>47533.314785647613</v>
      </c>
      <c r="AH51" s="118">
        <f t="shared" si="97"/>
        <v>149017.42846658634</v>
      </c>
      <c r="AI51" s="32"/>
      <c r="AJ51" s="35">
        <f>+'OCT-DEC 2023'!AJ51+'JUL-SEP 2023'!AJ51+'JAN-MAR 2024'!AJ51+'APR-JUN 2024'!AJ51</f>
        <v>13040.2137056662</v>
      </c>
      <c r="AK51" s="39">
        <f t="shared" si="98"/>
        <v>0.22429373923985965</v>
      </c>
      <c r="AL51" s="36">
        <f>+'OCT-DEC 2023'!AL51+'JUL-SEP 2023'!AL51+'JAN-MAR 2024'!AL51+'APR-JUN 2024'!AL51</f>
        <v>12994.013561268575</v>
      </c>
      <c r="AM51" s="39">
        <f t="shared" si="99"/>
        <v>0.45064901024029186</v>
      </c>
      <c r="AN51" s="36">
        <f t="shared" si="100"/>
        <v>26034.227266934773</v>
      </c>
      <c r="AO51" s="40">
        <f t="shared" si="101"/>
        <v>0.29933688922924095</v>
      </c>
      <c r="AP51" s="36">
        <f>+'OCT-DEC 2023'!AP51+'JUL-SEP 2023'!AP51+'JAN-MAR 2024'!AP51+'APR-JUN 2024'!AP51</f>
        <v>4296.5661326443424</v>
      </c>
      <c r="AQ51" s="39">
        <f t="shared" si="102"/>
        <v>2.5858316377450032E-2</v>
      </c>
      <c r="AR51" s="36">
        <f>+'OCT-DEC 2023'!AR51+'JUL-SEP 2023'!AR51+'JAN-MAR 2024'!AR51+'APR-JUN 2024'!AR51</f>
        <v>12918.682114653375</v>
      </c>
      <c r="AS51" s="39">
        <f t="shared" si="103"/>
        <v>8.3925694241885104E-2</v>
      </c>
      <c r="AT51" s="36">
        <f t="shared" si="104"/>
        <v>17215.248247297717</v>
      </c>
      <c r="AU51" s="40">
        <f t="shared" si="105"/>
        <v>5.3782860486171667E-2</v>
      </c>
      <c r="AV51" s="116">
        <f t="shared" si="106"/>
        <v>17336.77983831054</v>
      </c>
      <c r="AW51" s="117">
        <f t="shared" si="107"/>
        <v>25912.69567592195</v>
      </c>
      <c r="AX51" s="118">
        <f t="shared" si="108"/>
        <v>43249.475514232487</v>
      </c>
      <c r="AY51" s="32"/>
      <c r="AZ51" s="35">
        <f>+'OCT-DEC 2023'!AZ51+'JUL-SEP 2023'!AZ51+'JAN-MAR 2024'!AZ51+'APR-JUN 2024'!AZ51</f>
        <v>59641.623920070619</v>
      </c>
      <c r="BA51" s="39">
        <f t="shared" si="143"/>
        <v>0.26585609179038155</v>
      </c>
      <c r="BB51" s="36">
        <f>+'OCT-DEC 2023'!BB51+'JUL-SEP 2023'!BB51+'JAN-MAR 2024'!BB51+'APR-JUN 2024'!BB51</f>
        <v>50931.688928862517</v>
      </c>
      <c r="BC51" s="39">
        <f t="shared" si="144"/>
        <v>0.78571609837497325</v>
      </c>
      <c r="BD51" s="36">
        <f t="shared" si="109"/>
        <v>110573.31284893313</v>
      </c>
      <c r="BE51" s="40">
        <v>5.7277952982882022E-3</v>
      </c>
      <c r="BF51" s="38">
        <f>+'OCT-DEC 2023'!BF51+'JUL-SEP 2023'!BF51+'JAN-MAR 2024'!BF51+'APR-JUN 2024'!BF51</f>
        <v>100802.77525547234</v>
      </c>
      <c r="BG51" s="39">
        <v>5.0995830671534282E-4</v>
      </c>
      <c r="BH51" s="36">
        <f>+'OCT-DEC 2023'!BH51+'JUL-SEP 2023'!BH51+'JAN-MAR 2024'!BH51+'APR-JUN 2024'!BH51</f>
        <v>88868.51513715621</v>
      </c>
      <c r="BI51" s="39">
        <v>4.053294084454968E-3</v>
      </c>
      <c r="BJ51" s="36">
        <f t="shared" si="113"/>
        <v>189671.29039262855</v>
      </c>
      <c r="BK51" s="40">
        <v>1.494874339095671E-3</v>
      </c>
      <c r="BL51" s="116">
        <f t="shared" si="115"/>
        <v>160444.39917554296</v>
      </c>
      <c r="BM51" s="117">
        <f t="shared" si="116"/>
        <v>139800.20406601872</v>
      </c>
      <c r="BN51" s="118">
        <f t="shared" si="117"/>
        <v>300244.60324156168</v>
      </c>
      <c r="BO51" s="32"/>
      <c r="BP51" s="35">
        <f>+'OCT-DEC 2023'!BP51+'JUL-SEP 2023'!BP51+'JAN-MAR 2024'!BP51+'APR-JUN 2024'!BP51</f>
        <v>12792.055072746785</v>
      </c>
      <c r="BQ51" s="39">
        <v>3.8893963540249541E-3</v>
      </c>
      <c r="BR51" s="36">
        <f>+'OCT-DEC 2023'!BR51+'JUL-SEP 2023'!BR51+'JAN-MAR 2024'!BR51+'APR-JUN 2024'!BR51</f>
        <v>4478.9318236581294</v>
      </c>
      <c r="BS51" s="39">
        <v>0</v>
      </c>
      <c r="BT51" s="36">
        <f t="shared" si="120"/>
        <v>17270.986896404916</v>
      </c>
      <c r="BU51" s="40">
        <v>3.4098460280227861E-3</v>
      </c>
      <c r="BV51" s="38">
        <f>+'OCT-DEC 2023'!BV51+'JUL-SEP 2023'!BV51+'JAN-MAR 2024'!BV51+'APR-JUN 2024'!BV51</f>
        <v>13544.585310684874</v>
      </c>
      <c r="BW51" s="39">
        <f t="shared" si="122"/>
        <v>4.2587812534578696E-2</v>
      </c>
      <c r="BX51" s="36">
        <f>+'OCT-DEC 2023'!BX51+'JUL-SEP 2023'!BX51+'JAN-MAR 2024'!BX51+'APR-JUN 2024'!BX51</f>
        <v>25113.144881221437</v>
      </c>
      <c r="BY51" s="39">
        <f t="shared" si="123"/>
        <v>0.1114307355957822</v>
      </c>
      <c r="BZ51" s="36">
        <f t="shared" si="124"/>
        <v>38657.73019190631</v>
      </c>
      <c r="CA51" s="40">
        <f t="shared" si="125"/>
        <v>7.1139289544167122E-2</v>
      </c>
      <c r="CB51" s="116">
        <f t="shared" si="126"/>
        <v>26336.640383431659</v>
      </c>
      <c r="CC51" s="117">
        <f t="shared" si="127"/>
        <v>29592.076704879568</v>
      </c>
      <c r="CD51" s="118">
        <f t="shared" si="128"/>
        <v>55928.717088311227</v>
      </c>
      <c r="CE51" s="32"/>
      <c r="CF51" s="38">
        <f t="shared" si="145"/>
        <v>134673.67706962593</v>
      </c>
      <c r="CG51" s="39">
        <f t="shared" si="129"/>
        <v>0.19586305968173803</v>
      </c>
      <c r="CH51" s="36">
        <f t="shared" si="130"/>
        <v>104391.16850913025</v>
      </c>
      <c r="CI51" s="39">
        <f t="shared" si="131"/>
        <v>0.48764285318153272</v>
      </c>
      <c r="CJ51" s="36">
        <f t="shared" si="132"/>
        <v>239064.84557875618</v>
      </c>
      <c r="CK51" s="40">
        <f t="shared" si="133"/>
        <v>0.26513739661199315</v>
      </c>
      <c r="CL51" s="38">
        <f t="shared" si="134"/>
        <v>204217.49600859793</v>
      </c>
      <c r="CM51" s="39">
        <f t="shared" si="135"/>
        <v>6.654927450840134E-2</v>
      </c>
      <c r="CN51" s="36">
        <f t="shared" si="136"/>
        <v>185585.23272333763</v>
      </c>
      <c r="CO51" s="39">
        <f t="shared" si="137"/>
        <v>0.10294323067960011</v>
      </c>
      <c r="CP51" s="36">
        <f t="shared" si="138"/>
        <v>389802.72873193555</v>
      </c>
      <c r="CQ51" s="40">
        <f t="shared" si="139"/>
        <v>8.0017672066953163E-2</v>
      </c>
      <c r="CR51" s="152"/>
      <c r="CS51" s="161" t="s">
        <v>42</v>
      </c>
      <c r="CT51" s="38">
        <f t="shared" si="140"/>
        <v>239064.84557875618</v>
      </c>
      <c r="CU51" s="36">
        <f t="shared" si="141"/>
        <v>389802.72873193555</v>
      </c>
      <c r="CV51" s="37">
        <f t="shared" si="142"/>
        <v>628867.57431069179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>
        <f>+'JUL-SEP 2023'!D52+'OCT-DEC 2023'!D52+'JAN-MAR 2024'!D52+'APR-JUN 2024'!D52</f>
        <v>36894.68</v>
      </c>
      <c r="E52" s="39">
        <f t="shared" si="76"/>
        <v>0.3414498440580086</v>
      </c>
      <c r="F52" s="36">
        <f>+'JUL-SEP 2023'!F52+'OCT-DEC 2023'!F52+'JAN-MAR 2024'!F52+'APR-JUN 2024'!F52</f>
        <v>21949.69</v>
      </c>
      <c r="G52" s="39">
        <f t="shared" si="77"/>
        <v>0.62468878959501373</v>
      </c>
      <c r="H52" s="36">
        <f t="shared" si="78"/>
        <v>58844.369999999995</v>
      </c>
      <c r="I52" s="202">
        <f t="shared" si="79"/>
        <v>0.41095306934841813</v>
      </c>
      <c r="J52" s="38">
        <f>+'JUL-SEP 2023'!J52+'OCT-DEC 2023'!J52+'JAN-MAR 2024'!J52+'APR-JUN 2024'!J52</f>
        <v>1769545.0300000003</v>
      </c>
      <c r="K52" s="39">
        <f t="shared" si="80"/>
        <v>4.9098792469582841</v>
      </c>
      <c r="L52" s="36">
        <f>+'JUL-SEP 2023'!L52+'OCT-DEC 2023'!L52+'JAN-MAR 2024'!L52+'APR-JUN 2024'!L52</f>
        <v>518327.72</v>
      </c>
      <c r="M52" s="39">
        <f t="shared" si="81"/>
        <v>1.6404333322783808</v>
      </c>
      <c r="N52" s="36">
        <f t="shared" si="82"/>
        <v>2287872.75</v>
      </c>
      <c r="O52" s="40">
        <f t="shared" si="83"/>
        <v>3.3825507299944557</v>
      </c>
      <c r="P52" s="116">
        <f t="shared" si="84"/>
        <v>1806439.7100000002</v>
      </c>
      <c r="Q52" s="117">
        <f t="shared" si="85"/>
        <v>540277.40999999992</v>
      </c>
      <c r="R52" s="118">
        <f t="shared" si="86"/>
        <v>2346717.12</v>
      </c>
      <c r="S52" s="32"/>
      <c r="T52" s="38">
        <f>+'JUL-SEP 2023'!T52+'OCT-DEC 2023'!T52+'JAN-MAR 2024'!T52+'APR-JUN 2024'!T52</f>
        <v>48310.00599211143</v>
      </c>
      <c r="U52" s="39">
        <f t="shared" si="87"/>
        <v>0.24487667965365201</v>
      </c>
      <c r="V52" s="36">
        <f>+'JUL-SEP 2023'!V52+'OCT-DEC 2023'!V52+'JAN-MAR 2024'!V52+'APR-JUN 2024'!V52</f>
        <v>67696.321758342689</v>
      </c>
      <c r="W52" s="39">
        <f t="shared" si="88"/>
        <v>1.0878755826692597</v>
      </c>
      <c r="X52" s="36">
        <f t="shared" si="89"/>
        <v>116006.32775045412</v>
      </c>
      <c r="Y52" s="40">
        <f t="shared" si="90"/>
        <v>0.44701892309171526</v>
      </c>
      <c r="Z52" s="244">
        <f>+'OCT-DEC 2023'!Z52+'JUL-SEP 2023'!Z52+'JAN-MAR 2024'!Z52+'APR-JUN 2024'!Z52</f>
        <v>3596355.9686993621</v>
      </c>
      <c r="AA52" s="39">
        <f t="shared" si="91"/>
        <v>3.5400200890029687</v>
      </c>
      <c r="AB52" s="36">
        <f>+'OCT-DEC 2023'!AB52+'JUL-SEP 2023'!AB52+'JAN-MAR 2024'!AB52+'APR-JUN 2024'!AB52</f>
        <v>1075671.7674313553</v>
      </c>
      <c r="AC52" s="39">
        <f t="shared" si="92"/>
        <v>2.2917498832072885</v>
      </c>
      <c r="AD52" s="36">
        <f t="shared" si="93"/>
        <v>4672027.7361307172</v>
      </c>
      <c r="AE52" s="40">
        <f t="shared" si="94"/>
        <v>3.1455514048390287</v>
      </c>
      <c r="AF52" s="116">
        <f t="shared" si="95"/>
        <v>3644665.9746914734</v>
      </c>
      <c r="AG52" s="117">
        <f t="shared" si="96"/>
        <v>1143368.089189698</v>
      </c>
      <c r="AH52" s="118">
        <f t="shared" si="97"/>
        <v>4788034.0638811719</v>
      </c>
      <c r="AI52" s="32"/>
      <c r="AJ52" s="35">
        <f>+'OCT-DEC 2023'!AJ52+'JUL-SEP 2023'!AJ52+'JAN-MAR 2024'!AJ52+'APR-JUN 2024'!AJ52</f>
        <v>4611.126602875408</v>
      </c>
      <c r="AK52" s="39">
        <f t="shared" si="98"/>
        <v>7.931210724084363E-2</v>
      </c>
      <c r="AL52" s="36">
        <f>+'OCT-DEC 2023'!AL52+'JUL-SEP 2023'!AL52+'JAN-MAR 2024'!AL52+'APR-JUN 2024'!AL52</f>
        <v>19800.452724344344</v>
      </c>
      <c r="AM52" s="39">
        <f t="shared" si="99"/>
        <v>0.68670502616162665</v>
      </c>
      <c r="AN52" s="36">
        <f t="shared" si="100"/>
        <v>24411.579327219752</v>
      </c>
      <c r="AO52" s="40">
        <f t="shared" si="101"/>
        <v>0.28067997340806633</v>
      </c>
      <c r="AP52" s="36">
        <f>+'OCT-DEC 2023'!AP52+'JUL-SEP 2023'!AP52+'JAN-MAR 2024'!AP52+'APR-JUN 2024'!AP52</f>
        <v>936781.69631618285</v>
      </c>
      <c r="AQ52" s="39">
        <f t="shared" si="102"/>
        <v>5.6378970396621462</v>
      </c>
      <c r="AR52" s="36">
        <f>+'OCT-DEC 2023'!AR52+'JUL-SEP 2023'!AR52+'JAN-MAR 2024'!AR52+'APR-JUN 2024'!AR52</f>
        <v>200195.85718088795</v>
      </c>
      <c r="AS52" s="39">
        <f t="shared" si="103"/>
        <v>1.3005642641518089</v>
      </c>
      <c r="AT52" s="36">
        <f t="shared" si="104"/>
        <v>1136977.5534970709</v>
      </c>
      <c r="AU52" s="40">
        <f t="shared" si="105"/>
        <v>3.5520780332192112</v>
      </c>
      <c r="AV52" s="116">
        <f t="shared" si="106"/>
        <v>941392.82291905826</v>
      </c>
      <c r="AW52" s="117">
        <f t="shared" si="107"/>
        <v>219996.30990523228</v>
      </c>
      <c r="AX52" s="118">
        <f t="shared" si="108"/>
        <v>1161389.1328242905</v>
      </c>
      <c r="AY52" s="32"/>
      <c r="AZ52" s="35">
        <f>+'OCT-DEC 2023'!AZ52+'JUL-SEP 2023'!AZ52+'JAN-MAR 2024'!AZ52+'APR-JUN 2024'!AZ52</f>
        <v>111090.04426576194</v>
      </c>
      <c r="BA52" s="39">
        <f t="shared" si="143"/>
        <v>0.49519049053553987</v>
      </c>
      <c r="BB52" s="36">
        <f>+'OCT-DEC 2023'!BB52+'JUL-SEP 2023'!BB52+'JAN-MAR 2024'!BB52+'APR-JUN 2024'!BB52</f>
        <v>83222.352607241846</v>
      </c>
      <c r="BC52" s="39">
        <f t="shared" si="144"/>
        <v>1.2838596866378984</v>
      </c>
      <c r="BD52" s="36">
        <f t="shared" si="109"/>
        <v>194312.3968730038</v>
      </c>
      <c r="BE52" s="40">
        <v>0.54960628014203217</v>
      </c>
      <c r="BF52" s="38">
        <f>+'OCT-DEC 2023'!BF52+'JUL-SEP 2023'!BF52+'JAN-MAR 2024'!BF52+'APR-JUN 2024'!BF52</f>
        <v>4211695.0528659811</v>
      </c>
      <c r="BG52" s="39">
        <v>4.4983011547851612</v>
      </c>
      <c r="BH52" s="36">
        <f>+'OCT-DEC 2023'!BH52+'JUL-SEP 2023'!BH52+'JAN-MAR 2024'!BH52+'APR-JUN 2024'!BH52</f>
        <v>1342421.2824140589</v>
      </c>
      <c r="BI52" s="39">
        <v>2.0014693470844604</v>
      </c>
      <c r="BJ52" s="36">
        <f t="shared" si="113"/>
        <v>5554116.3352800403</v>
      </c>
      <c r="BK52" s="40">
        <v>3.8042744432861064</v>
      </c>
      <c r="BL52" s="116">
        <f t="shared" si="115"/>
        <v>4322785.0971317431</v>
      </c>
      <c r="BM52" s="117">
        <f t="shared" si="116"/>
        <v>1425643.6350213008</v>
      </c>
      <c r="BN52" s="118">
        <f t="shared" si="117"/>
        <v>5748428.7321530441</v>
      </c>
      <c r="BO52" s="32"/>
      <c r="BP52" s="35">
        <f>+'OCT-DEC 2023'!BP52+'JUL-SEP 2023'!BP52+'JAN-MAR 2024'!BP52+'APR-JUN 2024'!BP52</f>
        <v>20373.193652085352</v>
      </c>
      <c r="BQ52" s="39">
        <v>0.3400737096664912</v>
      </c>
      <c r="BR52" s="36">
        <f>+'OCT-DEC 2023'!BR52+'JUL-SEP 2023'!BR52+'JAN-MAR 2024'!BR52+'APR-JUN 2024'!BR52</f>
        <v>5524.2997715191368</v>
      </c>
      <c r="BS52" s="39">
        <v>0.63723067193148419</v>
      </c>
      <c r="BT52" s="36">
        <f t="shared" si="120"/>
        <v>25897.49342360449</v>
      </c>
      <c r="BU52" s="40">
        <v>0.37671222761556133</v>
      </c>
      <c r="BV52" s="38">
        <f>+'OCT-DEC 2023'!BV52+'JUL-SEP 2023'!BV52+'JAN-MAR 2024'!BV52+'APR-JUN 2024'!BV52</f>
        <v>1428642.0119428467</v>
      </c>
      <c r="BW52" s="39">
        <f t="shared" si="122"/>
        <v>4.4920340333822164</v>
      </c>
      <c r="BX52" s="36">
        <f>+'OCT-DEC 2023'!BX52+'JUL-SEP 2023'!BX52+'JAN-MAR 2024'!BX52+'APR-JUN 2024'!BX52</f>
        <v>331882.63032801374</v>
      </c>
      <c r="BY52" s="39">
        <f t="shared" si="123"/>
        <v>1.4726122834805597</v>
      </c>
      <c r="BZ52" s="36">
        <f t="shared" si="124"/>
        <v>1760524.6422708605</v>
      </c>
      <c r="CA52" s="40">
        <f t="shared" si="125"/>
        <v>3.2397782191146272</v>
      </c>
      <c r="CB52" s="116">
        <f t="shared" si="126"/>
        <v>1449015.205594932</v>
      </c>
      <c r="CC52" s="117">
        <f t="shared" si="127"/>
        <v>337406.93009953288</v>
      </c>
      <c r="CD52" s="118">
        <f t="shared" si="128"/>
        <v>1786422.1356944649</v>
      </c>
      <c r="CE52" s="32"/>
      <c r="CF52" s="38">
        <f t="shared" si="145"/>
        <v>221279.05051283413</v>
      </c>
      <c r="CG52" s="39">
        <f t="shared" si="129"/>
        <v>0.32181784013001064</v>
      </c>
      <c r="CH52" s="36">
        <f t="shared" si="130"/>
        <v>198193.11686144804</v>
      </c>
      <c r="CI52" s="39">
        <f t="shared" si="131"/>
        <v>0.92582024291455733</v>
      </c>
      <c r="CJ52" s="36">
        <f t="shared" si="132"/>
        <v>419472.16737428214</v>
      </c>
      <c r="CK52" s="40">
        <f t="shared" si="133"/>
        <v>0.46522004579786058</v>
      </c>
      <c r="CL52" s="38">
        <f t="shared" si="134"/>
        <v>11943019.759824373</v>
      </c>
      <c r="CM52" s="39">
        <f t="shared" si="135"/>
        <v>3.8919255988838057</v>
      </c>
      <c r="CN52" s="36">
        <f t="shared" si="136"/>
        <v>3468499.2573543154</v>
      </c>
      <c r="CO52" s="39">
        <f t="shared" si="137"/>
        <v>1.9239597565078586</v>
      </c>
      <c r="CP52" s="36">
        <f t="shared" si="138"/>
        <v>15411519.017178688</v>
      </c>
      <c r="CQ52" s="40">
        <f t="shared" si="139"/>
        <v>3.1636358185123812</v>
      </c>
      <c r="CR52" s="152"/>
      <c r="CS52" s="161" t="s">
        <v>62</v>
      </c>
      <c r="CT52" s="38">
        <f t="shared" si="140"/>
        <v>419472.16737428214</v>
      </c>
      <c r="CU52" s="36">
        <f t="shared" si="141"/>
        <v>15411519.017178688</v>
      </c>
      <c r="CV52" s="37">
        <f t="shared" si="142"/>
        <v>15830991.184552971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>
        <f>+'JUL-SEP 2023'!D53+'OCT-DEC 2023'!D53+'JAN-MAR 2024'!D53+'APR-JUN 2024'!D53</f>
        <v>606896.27999999991</v>
      </c>
      <c r="E53" s="39">
        <f t="shared" si="76"/>
        <v>5.6166536792129778</v>
      </c>
      <c r="F53" s="36">
        <f>+'JUL-SEP 2023'!F53+'OCT-DEC 2023'!F53+'JAN-MAR 2024'!F53+'APR-JUN 2024'!F53</f>
        <v>630993.06000000006</v>
      </c>
      <c r="G53" s="39">
        <f t="shared" si="77"/>
        <v>17.958080086518486</v>
      </c>
      <c r="H53" s="36">
        <f t="shared" si="78"/>
        <v>1237889.3399999999</v>
      </c>
      <c r="I53" s="202">
        <f t="shared" si="79"/>
        <v>8.645082338152104</v>
      </c>
      <c r="J53" s="38">
        <f>+'JUL-SEP 2023'!J53+'OCT-DEC 2023'!J53+'JAN-MAR 2024'!J53+'APR-JUN 2024'!J53</f>
        <v>3379.4300000000003</v>
      </c>
      <c r="K53" s="39">
        <f t="shared" si="80"/>
        <v>9.3767567042632605E-3</v>
      </c>
      <c r="L53" s="36">
        <f>+'JUL-SEP 2023'!L53+'OCT-DEC 2023'!L53+'JAN-MAR 2024'!L53+'APR-JUN 2024'!L53</f>
        <v>33821.879999999997</v>
      </c>
      <c r="M53" s="39">
        <f t="shared" si="81"/>
        <v>0.10704142798366932</v>
      </c>
      <c r="N53" s="36">
        <f t="shared" si="82"/>
        <v>37201.31</v>
      </c>
      <c r="O53" s="40">
        <f t="shared" si="83"/>
        <v>5.500101275180188E-2</v>
      </c>
      <c r="P53" s="116">
        <f t="shared" si="84"/>
        <v>610275.71</v>
      </c>
      <c r="Q53" s="117">
        <f t="shared" si="85"/>
        <v>664814.94000000006</v>
      </c>
      <c r="R53" s="118">
        <f t="shared" si="86"/>
        <v>1275090.6499999999</v>
      </c>
      <c r="S53" s="32"/>
      <c r="T53" s="38">
        <f>+'JUL-SEP 2023'!T53+'OCT-DEC 2023'!T53+'JAN-MAR 2024'!T53+'APR-JUN 2024'!T53</f>
        <v>1387807.2153273902</v>
      </c>
      <c r="U53" s="39">
        <f t="shared" si="87"/>
        <v>7.0346011330291525</v>
      </c>
      <c r="V53" s="36">
        <f>+'JUL-SEP 2023'!V53+'OCT-DEC 2023'!V53+'JAN-MAR 2024'!V53+'APR-JUN 2024'!V53</f>
        <v>1120285.171661488</v>
      </c>
      <c r="W53" s="39">
        <f t="shared" si="88"/>
        <v>18.002911417070901</v>
      </c>
      <c r="X53" s="36">
        <f t="shared" si="89"/>
        <v>2508092.3869888783</v>
      </c>
      <c r="Y53" s="40">
        <f t="shared" si="90"/>
        <v>9.664686225203857</v>
      </c>
      <c r="Z53" s="244">
        <f>+'OCT-DEC 2023'!Z53+'JUL-SEP 2023'!Z53+'JAN-MAR 2024'!Z53+'APR-JUN 2024'!Z53</f>
        <v>7261060.5136141228</v>
      </c>
      <c r="AA53" s="39">
        <f t="shared" si="91"/>
        <v>7.1473180934745688</v>
      </c>
      <c r="AB53" s="36">
        <f>+'OCT-DEC 2023'!AB53+'JUL-SEP 2023'!AB53+'JAN-MAR 2024'!AB53+'APR-JUN 2024'!AB53</f>
        <v>3867723.5078969458</v>
      </c>
      <c r="AC53" s="39">
        <f t="shared" si="92"/>
        <v>8.2402970551763239</v>
      </c>
      <c r="AD53" s="36">
        <f t="shared" si="93"/>
        <v>11128784.021511069</v>
      </c>
      <c r="AE53" s="40">
        <f t="shared" si="94"/>
        <v>7.4927128412139306</v>
      </c>
      <c r="AF53" s="116">
        <f t="shared" si="95"/>
        <v>8648867.7289415132</v>
      </c>
      <c r="AG53" s="117">
        <f t="shared" si="96"/>
        <v>4988008.6795584336</v>
      </c>
      <c r="AH53" s="118">
        <f t="shared" si="97"/>
        <v>13636876.408499947</v>
      </c>
      <c r="AI53" s="32"/>
      <c r="AJ53" s="35">
        <f>+'OCT-DEC 2023'!AJ53+'JUL-SEP 2023'!AJ53+'JAN-MAR 2024'!AJ53+'APR-JUN 2024'!AJ53</f>
        <v>260880.297524536</v>
      </c>
      <c r="AK53" s="39">
        <f t="shared" si="98"/>
        <v>4.487182399500095</v>
      </c>
      <c r="AL53" s="36">
        <f>+'OCT-DEC 2023'!AL53+'JUL-SEP 2023'!AL53+'JAN-MAR 2024'!AL53+'APR-JUN 2024'!AL53</f>
        <v>344932.48772143584</v>
      </c>
      <c r="AM53" s="39">
        <f t="shared" si="99"/>
        <v>11.962699858550179</v>
      </c>
      <c r="AN53" s="36">
        <f t="shared" si="100"/>
        <v>605812.78524597187</v>
      </c>
      <c r="AO53" s="40">
        <f t="shared" si="101"/>
        <v>6.9655270629502475</v>
      </c>
      <c r="AP53" s="36">
        <f>+'OCT-DEC 2023'!AP53+'JUL-SEP 2023'!AP53+'JAN-MAR 2024'!AP53+'APR-JUN 2024'!AP53</f>
        <v>632083.21875162877</v>
      </c>
      <c r="AQ53" s="39">
        <f t="shared" si="102"/>
        <v>3.8041094545651055</v>
      </c>
      <c r="AR53" s="36">
        <f>+'OCT-DEC 2023'!AR53+'JUL-SEP 2023'!AR53+'JAN-MAR 2024'!AR53+'APR-JUN 2024'!AR53</f>
        <v>597109.94677220879</v>
      </c>
      <c r="AS53" s="39">
        <f t="shared" si="103"/>
        <v>3.8791005442227555</v>
      </c>
      <c r="AT53" s="36">
        <f t="shared" si="104"/>
        <v>1229193.1655238376</v>
      </c>
      <c r="AU53" s="40">
        <f t="shared" si="105"/>
        <v>3.8401725947984229</v>
      </c>
      <c r="AV53" s="116">
        <f t="shared" si="106"/>
        <v>892963.5162761648</v>
      </c>
      <c r="AW53" s="117">
        <f t="shared" si="107"/>
        <v>942042.43449364463</v>
      </c>
      <c r="AX53" s="118">
        <f t="shared" si="108"/>
        <v>1835005.9507698095</v>
      </c>
      <c r="AY53" s="32"/>
      <c r="AZ53" s="35">
        <f>+'OCT-DEC 2023'!AZ53+'JUL-SEP 2023'!AZ53+'JAN-MAR 2024'!AZ53+'APR-JUN 2024'!AZ53</f>
        <v>2079925.0186362714</v>
      </c>
      <c r="BA53" s="39">
        <f t="shared" si="143"/>
        <v>9.2713896826942896</v>
      </c>
      <c r="BB53" s="36">
        <f>+'OCT-DEC 2023'!BB53+'JUL-SEP 2023'!BB53+'JAN-MAR 2024'!BB53+'APR-JUN 2024'!BB53</f>
        <v>1447614.8491721966</v>
      </c>
      <c r="BC53" s="39">
        <f t="shared" si="144"/>
        <v>22.332153422791592</v>
      </c>
      <c r="BD53" s="36">
        <f t="shared" si="109"/>
        <v>3527539.8678084677</v>
      </c>
      <c r="BE53" s="40">
        <v>9.6498514338682395E-2</v>
      </c>
      <c r="BF53" s="38">
        <f>+'OCT-DEC 2023'!BF53+'JUL-SEP 2023'!BF53+'JAN-MAR 2024'!BF53+'APR-JUN 2024'!BF53</f>
        <v>8954911.9834802169</v>
      </c>
      <c r="BG53" s="39">
        <v>1.8592246898574066E-2</v>
      </c>
      <c r="BH53" s="36">
        <f>+'OCT-DEC 2023'!BH53+'JUL-SEP 2023'!BH53+'JAN-MAR 2024'!BH53+'APR-JUN 2024'!BH53</f>
        <v>4403106.6465415014</v>
      </c>
      <c r="BI53" s="39">
        <v>9.1970375754054576E-2</v>
      </c>
      <c r="BJ53" s="36">
        <f t="shared" si="113"/>
        <v>13358018.630021717</v>
      </c>
      <c r="BK53" s="40">
        <v>3.8988647372349049E-2</v>
      </c>
      <c r="BL53" s="116">
        <f t="shared" si="115"/>
        <v>11034837.002116488</v>
      </c>
      <c r="BM53" s="117">
        <f t="shared" si="116"/>
        <v>5850721.4957136977</v>
      </c>
      <c r="BN53" s="118">
        <f t="shared" si="117"/>
        <v>16885558.497830186</v>
      </c>
      <c r="BO53" s="32"/>
      <c r="BP53" s="35">
        <f>+'OCT-DEC 2023'!BP53+'JUL-SEP 2023'!BP53+'JAN-MAR 2024'!BP53+'APR-JUN 2024'!BP53</f>
        <v>421340.50012806657</v>
      </c>
      <c r="BQ53" s="39">
        <v>6.3539031422479662E-3</v>
      </c>
      <c r="BR53" s="36">
        <f>+'OCT-DEC 2023'!BR53+'JUL-SEP 2023'!BR53+'JAN-MAR 2024'!BR53+'APR-JUN 2024'!BR53</f>
        <v>116800.6245021693</v>
      </c>
      <c r="BS53" s="39">
        <v>0</v>
      </c>
      <c r="BT53" s="36">
        <f t="shared" si="120"/>
        <v>538141.12463023583</v>
      </c>
      <c r="BU53" s="40">
        <v>5.5704868879240792E-3</v>
      </c>
      <c r="BV53" s="38">
        <f>+'OCT-DEC 2023'!BV53+'JUL-SEP 2023'!BV53+'JAN-MAR 2024'!BV53+'APR-JUN 2024'!BV53</f>
        <v>1210895.7290048692</v>
      </c>
      <c r="BW53" s="39">
        <f t="shared" si="122"/>
        <v>3.8073812614329352</v>
      </c>
      <c r="BX53" s="36">
        <f>+'OCT-DEC 2023'!BX53+'JUL-SEP 2023'!BX53+'JAN-MAR 2024'!BX53+'APR-JUN 2024'!BX53</f>
        <v>1250284.8438037427</v>
      </c>
      <c r="BY53" s="39">
        <f t="shared" si="123"/>
        <v>5.5476986457990982</v>
      </c>
      <c r="BZ53" s="36">
        <f t="shared" si="124"/>
        <v>2461180.5728086121</v>
      </c>
      <c r="CA53" s="40">
        <f t="shared" si="125"/>
        <v>4.5291494487735982</v>
      </c>
      <c r="CB53" s="116">
        <f t="shared" si="126"/>
        <v>1632236.2291329359</v>
      </c>
      <c r="CC53" s="117">
        <f t="shared" si="127"/>
        <v>1367085.4683059119</v>
      </c>
      <c r="CD53" s="118">
        <f t="shared" si="128"/>
        <v>2999321.6974388477</v>
      </c>
      <c r="CE53" s="32"/>
      <c r="CF53" s="38">
        <f t="shared" si="145"/>
        <v>4756849.3116162643</v>
      </c>
      <c r="CG53" s="39">
        <f t="shared" si="129"/>
        <v>6.9181378342885003</v>
      </c>
      <c r="CH53" s="36">
        <f t="shared" si="130"/>
        <v>3660626.1930572898</v>
      </c>
      <c r="CI53" s="39">
        <f t="shared" si="131"/>
        <v>17.099896731756409</v>
      </c>
      <c r="CJ53" s="36">
        <f t="shared" si="132"/>
        <v>8417475.5046735536</v>
      </c>
      <c r="CK53" s="40">
        <f t="shared" si="133"/>
        <v>9.335490276503835</v>
      </c>
      <c r="CL53" s="38">
        <f t="shared" si="134"/>
        <v>18062330.874850839</v>
      </c>
      <c r="CM53" s="39">
        <f t="shared" si="135"/>
        <v>5.8860530519942023</v>
      </c>
      <c r="CN53" s="36">
        <f t="shared" si="136"/>
        <v>10152046.825014399</v>
      </c>
      <c r="CO53" s="39">
        <f t="shared" si="137"/>
        <v>5.6312912554606411</v>
      </c>
      <c r="CP53" s="36">
        <f t="shared" si="138"/>
        <v>28214377.699865237</v>
      </c>
      <c r="CQ53" s="40">
        <f t="shared" si="139"/>
        <v>5.791772750553374</v>
      </c>
      <c r="CR53" s="152"/>
      <c r="CS53" s="161" t="s">
        <v>43</v>
      </c>
      <c r="CT53" s="38">
        <f t="shared" si="140"/>
        <v>8417475.5046735536</v>
      </c>
      <c r="CU53" s="36">
        <f t="shared" si="141"/>
        <v>28214377.699865237</v>
      </c>
      <c r="CV53" s="37">
        <f t="shared" si="142"/>
        <v>36631853.204538792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>
        <f>+'JUL-SEP 2023'!D54+'OCT-DEC 2023'!D54+'JAN-MAR 2024'!D54+'APR-JUN 2024'!D54</f>
        <v>996891.17999999993</v>
      </c>
      <c r="E54" s="39">
        <f t="shared" si="76"/>
        <v>9.2259463411473988</v>
      </c>
      <c r="F54" s="36">
        <f>+'JUL-SEP 2023'!F54+'OCT-DEC 2023'!F54+'JAN-MAR 2024'!F54+'APR-JUN 2024'!F54</f>
        <v>835639.71</v>
      </c>
      <c r="G54" s="39">
        <f t="shared" si="77"/>
        <v>23.782329453282863</v>
      </c>
      <c r="H54" s="36">
        <f t="shared" si="78"/>
        <v>1832530.89</v>
      </c>
      <c r="I54" s="202">
        <f t="shared" si="79"/>
        <v>12.797897129687827</v>
      </c>
      <c r="J54" s="38">
        <f>+'JUL-SEP 2023'!J54+'OCT-DEC 2023'!J54+'JAN-MAR 2024'!J54+'APR-JUN 2024'!J54</f>
        <v>1553320.85</v>
      </c>
      <c r="K54" s="39">
        <f t="shared" si="80"/>
        <v>4.309931465989651</v>
      </c>
      <c r="L54" s="36">
        <f>+'JUL-SEP 2023'!L54+'OCT-DEC 2023'!L54+'JAN-MAR 2024'!L54+'APR-JUN 2024'!L54</f>
        <v>3101235.39</v>
      </c>
      <c r="M54" s="39">
        <f t="shared" si="81"/>
        <v>9.8149678450485816</v>
      </c>
      <c r="N54" s="36">
        <f t="shared" si="82"/>
        <v>4654556.24</v>
      </c>
      <c r="O54" s="40">
        <f t="shared" si="83"/>
        <v>6.8816207577157646</v>
      </c>
      <c r="P54" s="116">
        <f t="shared" si="84"/>
        <v>2550212.0300000003</v>
      </c>
      <c r="Q54" s="117">
        <f t="shared" si="85"/>
        <v>3936875.1</v>
      </c>
      <c r="R54" s="118">
        <f t="shared" si="86"/>
        <v>6487087.1300000008</v>
      </c>
      <c r="S54" s="32"/>
      <c r="T54" s="38">
        <f>+'JUL-SEP 2023'!T54+'OCT-DEC 2023'!T54+'JAN-MAR 2024'!T54+'APR-JUN 2024'!T54</f>
        <v>2410112.0304336846</v>
      </c>
      <c r="U54" s="39">
        <f t="shared" si="87"/>
        <v>12.216521598078318</v>
      </c>
      <c r="V54" s="36">
        <f>+'JUL-SEP 2023'!V54+'OCT-DEC 2023'!V54+'JAN-MAR 2024'!V54+'APR-JUN 2024'!V54</f>
        <v>1817593.6592121422</v>
      </c>
      <c r="W54" s="39">
        <f t="shared" si="88"/>
        <v>29.208614437425954</v>
      </c>
      <c r="X54" s="36">
        <f t="shared" si="89"/>
        <v>4227705.6896458268</v>
      </c>
      <c r="Y54" s="40">
        <f t="shared" si="90"/>
        <v>16.291046197062272</v>
      </c>
      <c r="Z54" s="244">
        <f>+'OCT-DEC 2023'!Z54+'JUL-SEP 2023'!Z54+'JAN-MAR 2024'!Z54+'APR-JUN 2024'!Z54</f>
        <v>5678933.2218429949</v>
      </c>
      <c r="AA54" s="39">
        <f t="shared" si="91"/>
        <v>5.5899743697232198</v>
      </c>
      <c r="AB54" s="36">
        <f>+'OCT-DEC 2023'!AB54+'JUL-SEP 2023'!AB54+'JAN-MAR 2024'!AB54+'APR-JUN 2024'!AB54</f>
        <v>5400197.7070609136</v>
      </c>
      <c r="AC54" s="39">
        <f t="shared" si="92"/>
        <v>11.505277761455137</v>
      </c>
      <c r="AD54" s="36">
        <f t="shared" si="93"/>
        <v>11079130.928903908</v>
      </c>
      <c r="AE54" s="40">
        <f t="shared" si="94"/>
        <v>7.4592827410462448</v>
      </c>
      <c r="AF54" s="116">
        <f t="shared" si="95"/>
        <v>8089045.2522766795</v>
      </c>
      <c r="AG54" s="117">
        <f t="shared" si="96"/>
        <v>7217791.3662730558</v>
      </c>
      <c r="AH54" s="118">
        <f t="shared" si="97"/>
        <v>15306836.618549734</v>
      </c>
      <c r="AI54" s="32"/>
      <c r="AJ54" s="35">
        <f>+'OCT-DEC 2023'!AJ54+'JUL-SEP 2023'!AJ54+'JAN-MAR 2024'!AJ54+'APR-JUN 2024'!AJ54</f>
        <v>320640.68136052199</v>
      </c>
      <c r="AK54" s="39">
        <f t="shared" si="98"/>
        <v>5.515070458049192</v>
      </c>
      <c r="AL54" s="36">
        <f>+'OCT-DEC 2023'!AL54+'JUL-SEP 2023'!AL54+'JAN-MAR 2024'!AL54+'APR-JUN 2024'!AL54</f>
        <v>555815.20797246904</v>
      </c>
      <c r="AM54" s="39">
        <f t="shared" si="99"/>
        <v>19.276382325465388</v>
      </c>
      <c r="AN54" s="36">
        <f t="shared" si="100"/>
        <v>876455.88933299109</v>
      </c>
      <c r="AO54" s="40">
        <f t="shared" si="101"/>
        <v>10.077333072712118</v>
      </c>
      <c r="AP54" s="36">
        <f>+'OCT-DEC 2023'!AP54+'JUL-SEP 2023'!AP54+'JAN-MAR 2024'!AP54+'APR-JUN 2024'!AP54</f>
        <v>934515.63873037382</v>
      </c>
      <c r="AQ54" s="39">
        <f t="shared" si="102"/>
        <v>5.6242590710671401</v>
      </c>
      <c r="AR54" s="36">
        <f>+'OCT-DEC 2023'!AR54+'JUL-SEP 2023'!AR54+'JAN-MAR 2024'!AR54+'APR-JUN 2024'!AR54</f>
        <v>970181.00243783835</v>
      </c>
      <c r="AS54" s="39">
        <f t="shared" si="103"/>
        <v>6.3027415217166141</v>
      </c>
      <c r="AT54" s="36">
        <f t="shared" si="104"/>
        <v>1904696.6411682121</v>
      </c>
      <c r="AU54" s="40">
        <f t="shared" si="105"/>
        <v>5.9505406049842922</v>
      </c>
      <c r="AV54" s="116">
        <f t="shared" si="106"/>
        <v>1255156.3200908958</v>
      </c>
      <c r="AW54" s="117">
        <f t="shared" si="107"/>
        <v>1525996.2104103074</v>
      </c>
      <c r="AX54" s="118">
        <f t="shared" si="108"/>
        <v>2781152.5305012031</v>
      </c>
      <c r="AY54" s="32"/>
      <c r="AZ54" s="35">
        <f>+'OCT-DEC 2023'!AZ54+'JUL-SEP 2023'!AZ54+'JAN-MAR 2024'!AZ54+'APR-JUN 2024'!AZ54</f>
        <v>4030002.2309683254</v>
      </c>
      <c r="BA54" s="39">
        <f t="shared" si="143"/>
        <v>17.963975033067626</v>
      </c>
      <c r="BB54" s="36">
        <f>+'OCT-DEC 2023'!BB54+'JUL-SEP 2023'!BB54+'JAN-MAR 2024'!BB54+'APR-JUN 2024'!BB54</f>
        <v>2363207.4381665289</v>
      </c>
      <c r="BC54" s="39">
        <f t="shared" si="144"/>
        <v>36.456873255476985</v>
      </c>
      <c r="BD54" s="36">
        <f t="shared" si="109"/>
        <v>6393209.6691348543</v>
      </c>
      <c r="BE54" s="40">
        <v>16.008052257227199</v>
      </c>
      <c r="BF54" s="38">
        <f>+'OCT-DEC 2023'!BF54+'JUL-SEP 2023'!BF54+'JAN-MAR 2024'!BF54+'APR-JUN 2024'!BF54</f>
        <v>7224566.560717212</v>
      </c>
      <c r="BG54" s="39">
        <v>4.9054643467136394</v>
      </c>
      <c r="BH54" s="36">
        <f>+'OCT-DEC 2023'!BH54+'JUL-SEP 2023'!BH54+'JAN-MAR 2024'!BH54+'APR-JUN 2024'!BH54</f>
        <v>7603125.3325398332</v>
      </c>
      <c r="BI54" s="39">
        <v>13.507663958622363</v>
      </c>
      <c r="BJ54" s="36">
        <f t="shared" si="113"/>
        <v>14827691.893257044</v>
      </c>
      <c r="BK54" s="40">
        <v>7.2965570466297356</v>
      </c>
      <c r="BL54" s="116">
        <f t="shared" si="115"/>
        <v>11254568.791685537</v>
      </c>
      <c r="BM54" s="117">
        <f t="shared" si="116"/>
        <v>9966332.770706363</v>
      </c>
      <c r="BN54" s="118">
        <f t="shared" si="117"/>
        <v>21220901.5623919</v>
      </c>
      <c r="BO54" s="32"/>
      <c r="BP54" s="35">
        <f>+'OCT-DEC 2023'!BP54+'JUL-SEP 2023'!BP54+'JAN-MAR 2024'!BP54+'APR-JUN 2024'!BP54</f>
        <v>699712.9606867542</v>
      </c>
      <c r="BQ54" s="39">
        <v>7.899640789361607</v>
      </c>
      <c r="BR54" s="36">
        <f>+'OCT-DEC 2023'!BR54+'JUL-SEP 2023'!BR54+'JAN-MAR 2024'!BR54+'APR-JUN 2024'!BR54</f>
        <v>585185.22822058049</v>
      </c>
      <c r="BS54" s="39">
        <v>29.003616520005398</v>
      </c>
      <c r="BT54" s="36">
        <f t="shared" si="120"/>
        <v>1284898.1889073346</v>
      </c>
      <c r="BU54" s="40">
        <v>10.501694558219318</v>
      </c>
      <c r="BV54" s="38">
        <f>+'OCT-DEC 2023'!BV54+'JUL-SEP 2023'!BV54+'JAN-MAR 2024'!BV54+'APR-JUN 2024'!BV54</f>
        <v>1941006.0555266961</v>
      </c>
      <c r="BW54" s="39">
        <f t="shared" si="122"/>
        <v>6.1030441408968592</v>
      </c>
      <c r="BX54" s="36">
        <f>+'OCT-DEC 2023'!BX54+'JUL-SEP 2023'!BX54+'JAN-MAR 2024'!BX54+'APR-JUN 2024'!BX54</f>
        <v>2190411.6588804796</v>
      </c>
      <c r="BY54" s="39">
        <f t="shared" si="123"/>
        <v>9.7191802763476929</v>
      </c>
      <c r="BZ54" s="36">
        <f t="shared" si="124"/>
        <v>4131417.7144071758</v>
      </c>
      <c r="CA54" s="40">
        <f t="shared" si="125"/>
        <v>7.6027774924728444</v>
      </c>
      <c r="CB54" s="116">
        <f t="shared" si="126"/>
        <v>2640719.0162134506</v>
      </c>
      <c r="CC54" s="117">
        <f t="shared" si="127"/>
        <v>2775596.8871010602</v>
      </c>
      <c r="CD54" s="118">
        <f t="shared" si="128"/>
        <v>5416315.9033145104</v>
      </c>
      <c r="CE54" s="32"/>
      <c r="CF54" s="38">
        <f t="shared" si="145"/>
        <v>8457359.0834492855</v>
      </c>
      <c r="CG54" s="39">
        <f t="shared" si="129"/>
        <v>12.299985141529318</v>
      </c>
      <c r="CH54" s="36">
        <f t="shared" si="130"/>
        <v>6157441.2435717201</v>
      </c>
      <c r="CI54" s="39">
        <f t="shared" si="131"/>
        <v>28.763278150779033</v>
      </c>
      <c r="CJ54" s="36">
        <f t="shared" si="132"/>
        <v>14614800.327021006</v>
      </c>
      <c r="CK54" s="40">
        <f t="shared" si="133"/>
        <v>16.208698946637558</v>
      </c>
      <c r="CL54" s="38">
        <f t="shared" si="134"/>
        <v>17332342.326817278</v>
      </c>
      <c r="CM54" s="39">
        <f t="shared" si="135"/>
        <v>5.6481683985214675</v>
      </c>
      <c r="CN54" s="36">
        <f t="shared" si="136"/>
        <v>19265151.090919066</v>
      </c>
      <c r="CO54" s="39">
        <f t="shared" si="137"/>
        <v>10.686286100070927</v>
      </c>
      <c r="CP54" s="36">
        <f t="shared" si="138"/>
        <v>36597493.417736344</v>
      </c>
      <c r="CQ54" s="40">
        <f t="shared" si="139"/>
        <v>7.5126365490036751</v>
      </c>
      <c r="CR54" s="152"/>
      <c r="CS54" s="161" t="s">
        <v>44</v>
      </c>
      <c r="CT54" s="38">
        <f t="shared" si="140"/>
        <v>14614800.327021006</v>
      </c>
      <c r="CU54" s="36">
        <f t="shared" si="141"/>
        <v>36597493.417736344</v>
      </c>
      <c r="CV54" s="37">
        <f t="shared" si="142"/>
        <v>51212293.744757354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>
        <f>+'JUL-SEP 2023'!D55+'OCT-DEC 2023'!D55+'JAN-MAR 2024'!D55+'APR-JUN 2024'!D55</f>
        <v>3923984.17</v>
      </c>
      <c r="E55" s="39">
        <f t="shared" si="76"/>
        <v>36.315365329976956</v>
      </c>
      <c r="F55" s="36">
        <f>+'JUL-SEP 2023'!F55+'OCT-DEC 2023'!F55+'JAN-MAR 2024'!F55+'APR-JUN 2024'!F55</f>
        <v>3026007.9000000004</v>
      </c>
      <c r="G55" s="39">
        <f t="shared" si="77"/>
        <v>86.120269231863858</v>
      </c>
      <c r="H55" s="36">
        <f t="shared" si="78"/>
        <v>6949992.0700000003</v>
      </c>
      <c r="I55" s="202">
        <f t="shared" si="79"/>
        <v>48.536853621062924</v>
      </c>
      <c r="J55" s="38">
        <f>+'JUL-SEP 2023'!J55+'OCT-DEC 2023'!J55+'JAN-MAR 2024'!J55+'APR-JUN 2024'!J55</f>
        <v>10363966.460000001</v>
      </c>
      <c r="K55" s="39">
        <f t="shared" si="80"/>
        <v>28.756444721910075</v>
      </c>
      <c r="L55" s="36">
        <f>+'JUL-SEP 2023'!L55+'OCT-DEC 2023'!L55+'JAN-MAR 2024'!L55+'APR-JUN 2024'!L55</f>
        <v>10318764.34</v>
      </c>
      <c r="M55" s="39">
        <f t="shared" si="81"/>
        <v>32.657417919422727</v>
      </c>
      <c r="N55" s="36">
        <f t="shared" si="82"/>
        <v>20682730.800000001</v>
      </c>
      <c r="O55" s="40">
        <f t="shared" si="83"/>
        <v>30.578792533727594</v>
      </c>
      <c r="P55" s="116">
        <f t="shared" si="84"/>
        <v>14287950.630000001</v>
      </c>
      <c r="Q55" s="117">
        <f t="shared" si="85"/>
        <v>13344772.24</v>
      </c>
      <c r="R55" s="118">
        <f t="shared" si="86"/>
        <v>27632722.870000001</v>
      </c>
      <c r="S55" s="32"/>
      <c r="T55" s="38">
        <f>+'JUL-SEP 2023'!T55+'OCT-DEC 2023'!T55+'JAN-MAR 2024'!T55+'APR-JUN 2024'!T55</f>
        <v>9106899.2017739601</v>
      </c>
      <c r="U55" s="39">
        <f t="shared" si="87"/>
        <v>46.161601363391476</v>
      </c>
      <c r="V55" s="36">
        <f>+'JUL-SEP 2023'!V55+'OCT-DEC 2023'!V55+'JAN-MAR 2024'!V55+'APR-JUN 2024'!V55</f>
        <v>6394568.6308719637</v>
      </c>
      <c r="W55" s="39">
        <f t="shared" si="88"/>
        <v>102.76031096728103</v>
      </c>
      <c r="X55" s="36">
        <f t="shared" si="89"/>
        <v>15501467.832645923</v>
      </c>
      <c r="Y55" s="40">
        <f t="shared" si="90"/>
        <v>59.733374818970766</v>
      </c>
      <c r="Z55" s="244">
        <f>+'OCT-DEC 2023'!Z55+'JUL-SEP 2023'!Z55+'JAN-MAR 2024'!Z55+'APR-JUN 2024'!Z55</f>
        <v>32407470.803752825</v>
      </c>
      <c r="AA55" s="39">
        <f t="shared" si="91"/>
        <v>31.899817114197486</v>
      </c>
      <c r="AB55" s="36">
        <f>+'OCT-DEC 2023'!AB55+'JUL-SEP 2023'!AB55+'JAN-MAR 2024'!AB55+'APR-JUN 2024'!AB55</f>
        <v>16920598.819554482</v>
      </c>
      <c r="AC55" s="39">
        <f t="shared" si="92"/>
        <v>36.049826297022335</v>
      </c>
      <c r="AD55" s="36">
        <f t="shared" si="93"/>
        <v>49328069.623307303</v>
      </c>
      <c r="AE55" s="40">
        <f t="shared" si="94"/>
        <v>33.211270879589321</v>
      </c>
      <c r="AF55" s="116">
        <f t="shared" si="95"/>
        <v>41514370.005526781</v>
      </c>
      <c r="AG55" s="117">
        <f t="shared" si="96"/>
        <v>23315167.450426444</v>
      </c>
      <c r="AH55" s="118">
        <f t="shared" si="97"/>
        <v>64829537.455953225</v>
      </c>
      <c r="AI55" s="32"/>
      <c r="AJ55" s="35">
        <f>+'OCT-DEC 2023'!AJ55+'JUL-SEP 2023'!AJ55+'JAN-MAR 2024'!AJ55+'APR-JUN 2024'!AJ55</f>
        <v>1649140.7356776507</v>
      </c>
      <c r="AK55" s="39">
        <f t="shared" si="98"/>
        <v>28.365481616086459</v>
      </c>
      <c r="AL55" s="36">
        <f>+'OCT-DEC 2023'!AL55+'JUL-SEP 2023'!AL55+'JAN-MAR 2024'!AL55+'APR-JUN 2024'!AL55</f>
        <v>2113232.2627692786</v>
      </c>
      <c r="AM55" s="39">
        <f t="shared" si="99"/>
        <v>73.289597793205189</v>
      </c>
      <c r="AN55" s="36">
        <f t="shared" si="100"/>
        <v>3762372.9984469293</v>
      </c>
      <c r="AO55" s="40">
        <f t="shared" si="101"/>
        <v>43.259091884227622</v>
      </c>
      <c r="AP55" s="36">
        <f>+'OCT-DEC 2023'!AP55+'JUL-SEP 2023'!AP55+'JAN-MAR 2024'!AP55+'APR-JUN 2024'!AP55</f>
        <v>4076890.4481389229</v>
      </c>
      <c r="AQ55" s="39">
        <f t="shared" si="102"/>
        <v>24.536227254414008</v>
      </c>
      <c r="AR55" s="36">
        <f>+'OCT-DEC 2023'!AR55+'JUL-SEP 2023'!AR55+'JAN-MAR 2024'!AR55+'APR-JUN 2024'!AR55</f>
        <v>3566397.9568100795</v>
      </c>
      <c r="AS55" s="39">
        <f t="shared" si="103"/>
        <v>23.168959636263754</v>
      </c>
      <c r="AT55" s="36">
        <f t="shared" si="104"/>
        <v>7643288.404949002</v>
      </c>
      <c r="AU55" s="40">
        <f t="shared" si="105"/>
        <v>23.878709620320045</v>
      </c>
      <c r="AV55" s="116">
        <f t="shared" si="106"/>
        <v>5726031.1838165736</v>
      </c>
      <c r="AW55" s="117">
        <f t="shared" si="107"/>
        <v>5679630.2195793577</v>
      </c>
      <c r="AX55" s="118">
        <f t="shared" si="108"/>
        <v>11405661.403395932</v>
      </c>
      <c r="AY55" s="32"/>
      <c r="AZ55" s="35">
        <f>+'OCT-DEC 2023'!AZ55+'JUL-SEP 2023'!AZ55+'JAN-MAR 2024'!AZ55+'APR-JUN 2024'!AZ55</f>
        <v>10854155.268765237</v>
      </c>
      <c r="BA55" s="39">
        <f t="shared" si="143"/>
        <v>48.383043749900764</v>
      </c>
      <c r="BB55" s="36">
        <f>+'OCT-DEC 2023'!BB55+'JUL-SEP 2023'!BB55+'JAN-MAR 2024'!BB55+'APR-JUN 2024'!BB55</f>
        <v>5626132.0738475425</v>
      </c>
      <c r="BC55" s="39">
        <f t="shared" si="144"/>
        <v>86.793558881977461</v>
      </c>
      <c r="BD55" s="36">
        <f t="shared" si="109"/>
        <v>16480287.342612781</v>
      </c>
      <c r="BE55" s="40">
        <v>53.253096201093207</v>
      </c>
      <c r="BF55" s="38">
        <f>+'OCT-DEC 2023'!BF55+'JUL-SEP 2023'!BF55+'JAN-MAR 2024'!BF55+'APR-JUN 2024'!BF55</f>
        <v>32854249.39235216</v>
      </c>
      <c r="BG55" s="39">
        <v>30.32925459269179</v>
      </c>
      <c r="BH55" s="36">
        <f>+'OCT-DEC 2023'!BH55+'JUL-SEP 2023'!BH55+'JAN-MAR 2024'!BH55+'APR-JUN 2024'!BH55</f>
        <v>18604028.653822076</v>
      </c>
      <c r="BI55" s="39">
        <v>39.988103811890007</v>
      </c>
      <c r="BJ55" s="36">
        <f t="shared" si="113"/>
        <v>51458278.046174236</v>
      </c>
      <c r="BK55" s="40">
        <v>33.014056724653777</v>
      </c>
      <c r="BL55" s="116">
        <f t="shared" si="115"/>
        <v>43708404.661117397</v>
      </c>
      <c r="BM55" s="117">
        <f t="shared" si="116"/>
        <v>24230160.727669619</v>
      </c>
      <c r="BN55" s="118">
        <f t="shared" si="117"/>
        <v>67938565.388787016</v>
      </c>
      <c r="BO55" s="32"/>
      <c r="BP55" s="35">
        <f>+'OCT-DEC 2023'!BP55+'JUL-SEP 2023'!BP55+'JAN-MAR 2024'!BP55+'APR-JUN 2024'!BP55</f>
        <v>2589597.4791403031</v>
      </c>
      <c r="BQ55" s="39">
        <v>27.053877300626937</v>
      </c>
      <c r="BR55" s="36">
        <f>+'OCT-DEC 2023'!BR55+'JUL-SEP 2023'!BR55+'JAN-MAR 2024'!BR55+'APR-JUN 2024'!BR55</f>
        <v>1783580.0575186103</v>
      </c>
      <c r="BS55" s="39">
        <v>94.315160099152664</v>
      </c>
      <c r="BT55" s="36">
        <f t="shared" si="120"/>
        <v>4373177.5366589129</v>
      </c>
      <c r="BU55" s="40">
        <v>35.346981720282614</v>
      </c>
      <c r="BV55" s="38">
        <f>+'OCT-DEC 2023'!BV55+'JUL-SEP 2023'!BV55+'JAN-MAR 2024'!BV55+'APR-JUN 2024'!BV55</f>
        <v>9162486.9017418586</v>
      </c>
      <c r="BW55" s="39">
        <f t="shared" si="122"/>
        <v>28.809318673942059</v>
      </c>
      <c r="BX55" s="36">
        <f>+'OCT-DEC 2023'!BX55+'JUL-SEP 2023'!BX55+'JAN-MAR 2024'!BX55+'APR-JUN 2024'!BX55</f>
        <v>6680288.581863584</v>
      </c>
      <c r="BY55" s="39">
        <f t="shared" si="123"/>
        <v>29.641427793688528</v>
      </c>
      <c r="BZ55" s="36">
        <f t="shared" si="124"/>
        <v>15842775.483605443</v>
      </c>
      <c r="CA55" s="40">
        <f t="shared" si="125"/>
        <v>29.154422329415674</v>
      </c>
      <c r="CB55" s="116">
        <f t="shared" si="126"/>
        <v>11752084.380882163</v>
      </c>
      <c r="CC55" s="117">
        <f t="shared" si="127"/>
        <v>8463868.6393821947</v>
      </c>
      <c r="CD55" s="118">
        <f t="shared" si="128"/>
        <v>20215953.020264357</v>
      </c>
      <c r="CE55" s="32"/>
      <c r="CF55" s="38">
        <f t="shared" si="145"/>
        <v>28123776.855357151</v>
      </c>
      <c r="CG55" s="39">
        <f t="shared" si="129"/>
        <v>40.901897865674727</v>
      </c>
      <c r="CH55" s="36">
        <f t="shared" si="130"/>
        <v>18943520.925007395</v>
      </c>
      <c r="CI55" s="39">
        <f t="shared" si="131"/>
        <v>88.490939656133165</v>
      </c>
      <c r="CJ55" s="36">
        <f t="shared" si="132"/>
        <v>47067297.780364543</v>
      </c>
      <c r="CK55" s="40">
        <f t="shared" si="133"/>
        <v>52.20048463769713</v>
      </c>
      <c r="CL55" s="38">
        <f t="shared" si="134"/>
        <v>88865064.005985767</v>
      </c>
      <c r="CM55" s="39">
        <f t="shared" si="135"/>
        <v>28.958858346260481</v>
      </c>
      <c r="CN55" s="36">
        <f t="shared" si="136"/>
        <v>56090078.352050215</v>
      </c>
      <c r="CO55" s="39">
        <f t="shared" si="137"/>
        <v>31.112895082766183</v>
      </c>
      <c r="CP55" s="36">
        <f t="shared" si="138"/>
        <v>144955142.35803598</v>
      </c>
      <c r="CQ55" s="40">
        <f t="shared" si="139"/>
        <v>29.75600782312728</v>
      </c>
      <c r="CR55" s="152"/>
      <c r="CS55" s="161" t="s">
        <v>45</v>
      </c>
      <c r="CT55" s="38">
        <f t="shared" si="140"/>
        <v>47067297.780364543</v>
      </c>
      <c r="CU55" s="36">
        <f t="shared" si="141"/>
        <v>144955142.35803598</v>
      </c>
      <c r="CV55" s="37">
        <f t="shared" si="142"/>
        <v>192022440.13840052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>
        <f>+'JUL-SEP 2023'!D56+'OCT-DEC 2023'!D56+'JAN-MAR 2024'!D56+'APR-JUN 2024'!D56</f>
        <v>7726584.7800000003</v>
      </c>
      <c r="E56" s="39">
        <f t="shared" si="76"/>
        <v>71.507360091806802</v>
      </c>
      <c r="F56" s="36">
        <f>+'JUL-SEP 2023'!F56+'OCT-DEC 2023'!F56+'JAN-MAR 2024'!F56+'APR-JUN 2024'!F56</f>
        <v>68704.820000000007</v>
      </c>
      <c r="G56" s="39">
        <f t="shared" si="77"/>
        <v>1.9553410934342719</v>
      </c>
      <c r="H56" s="36">
        <f t="shared" si="78"/>
        <v>7795289.6000000006</v>
      </c>
      <c r="I56" s="202">
        <f t="shared" si="79"/>
        <v>54.440181576925767</v>
      </c>
      <c r="J56" s="38">
        <f>+'JUL-SEP 2023'!J56+'OCT-DEC 2023'!J56+'JAN-MAR 2024'!J56+'APR-JUN 2024'!J56</f>
        <v>1239466.06</v>
      </c>
      <c r="K56" s="39">
        <f t="shared" si="80"/>
        <v>3.439092298941469</v>
      </c>
      <c r="L56" s="36">
        <f>+'JUL-SEP 2023'!L56+'OCT-DEC 2023'!L56+'JAN-MAR 2024'!L56+'APR-JUN 2024'!L56</f>
        <v>1009.91</v>
      </c>
      <c r="M56" s="39">
        <f t="shared" si="81"/>
        <v>3.1962211602367314E-3</v>
      </c>
      <c r="N56" s="36">
        <f t="shared" si="82"/>
        <v>1240475.97</v>
      </c>
      <c r="O56" s="40">
        <f t="shared" si="83"/>
        <v>1.8340062391424874</v>
      </c>
      <c r="P56" s="116">
        <f t="shared" ref="P56" si="146">+D56+J56</f>
        <v>8966050.8399999999</v>
      </c>
      <c r="Q56" s="117">
        <f t="shared" ref="Q56" si="147">+F56+L56</f>
        <v>69714.73000000001</v>
      </c>
      <c r="R56" s="118">
        <f t="shared" ref="R56" si="148">+P56+Q56</f>
        <v>9035765.5700000003</v>
      </c>
      <c r="S56" s="32"/>
      <c r="T56" s="38">
        <f>+'JUL-SEP 2023'!T56+'OCT-DEC 2023'!T56+'JAN-MAR 2024'!T56+'APR-JUN 2024'!T56</f>
        <v>38842479.147397563</v>
      </c>
      <c r="U56" s="39">
        <f t="shared" si="87"/>
        <v>196.88710708676146</v>
      </c>
      <c r="V56" s="36">
        <f>+'JUL-SEP 2023'!V56+'OCT-DEC 2023'!V56+'JAN-MAR 2024'!V56+'APR-JUN 2024'!V56</f>
        <v>256609.52384190465</v>
      </c>
      <c r="W56" s="39">
        <f t="shared" si="88"/>
        <v>4.1236987182924834</v>
      </c>
      <c r="X56" s="36">
        <f t="shared" si="89"/>
        <v>39099088.671239465</v>
      </c>
      <c r="Y56" s="40">
        <f t="shared" si="90"/>
        <v>150.66447538346915</v>
      </c>
      <c r="Z56" s="244">
        <f>+'OCT-DEC 2023'!Z56+'JUL-SEP 2023'!Z56+'JAN-MAR 2024'!Z56+'APR-JUN 2024'!Z56</f>
        <v>3643621.3272467479</v>
      </c>
      <c r="AA56" s="39">
        <f t="shared" si="91"/>
        <v>3.5865450493316837</v>
      </c>
      <c r="AB56" s="36">
        <f>+'OCT-DEC 2023'!AB56+'JUL-SEP 2023'!AB56+'JAN-MAR 2024'!AB56+'APR-JUN 2024'!AB56</f>
        <v>3302.1069364993859</v>
      </c>
      <c r="AC56" s="39">
        <f t="shared" si="92"/>
        <v>7.0352345531308888E-3</v>
      </c>
      <c r="AD56" s="36">
        <f t="shared" si="93"/>
        <v>3646923.4341832474</v>
      </c>
      <c r="AE56" s="40">
        <f t="shared" si="94"/>
        <v>2.4553760764348613</v>
      </c>
      <c r="AF56" s="116">
        <f t="shared" ref="AF56" si="149">+T56+Z56</f>
        <v>42486100.474644311</v>
      </c>
      <c r="AG56" s="117">
        <f t="shared" ref="AG56" si="150">+V56+AB56</f>
        <v>259911.63077840404</v>
      </c>
      <c r="AH56" s="118">
        <f t="shared" ref="AH56" si="151">+AF56+AG56</f>
        <v>42746012.105422713</v>
      </c>
      <c r="AI56" s="32"/>
      <c r="AJ56" s="35">
        <f>+'OCT-DEC 2023'!AJ56+'JUL-SEP 2023'!AJ56+'JAN-MAR 2024'!AJ56+'APR-JUN 2024'!AJ56</f>
        <v>452518.58239439363</v>
      </c>
      <c r="AK56" s="39">
        <f t="shared" si="98"/>
        <v>7.7833912243828349</v>
      </c>
      <c r="AL56" s="36">
        <f>+'OCT-DEC 2023'!AL56+'JUL-SEP 2023'!AL56+'JAN-MAR 2024'!AL56+'APR-JUN 2024'!AL56</f>
        <v>64.007116301101831</v>
      </c>
      <c r="AM56" s="39">
        <f t="shared" si="99"/>
        <v>2.2198486613408419E-3</v>
      </c>
      <c r="AN56" s="36">
        <f t="shared" si="100"/>
        <v>452582.58951069473</v>
      </c>
      <c r="AO56" s="40">
        <f t="shared" si="101"/>
        <v>5.203713675631457</v>
      </c>
      <c r="AP56" s="36">
        <f>+'OCT-DEC 2023'!AP56+'JUL-SEP 2023'!AP56+'JAN-MAR 2024'!AP56+'APR-JUN 2024'!AP56</f>
        <v>231546.17181263014</v>
      </c>
      <c r="AQ56" s="39">
        <f t="shared" si="102"/>
        <v>1.3935300846942678</v>
      </c>
      <c r="AR56" s="36">
        <f>+'OCT-DEC 2023'!AR56+'JUL-SEP 2023'!AR56+'JAN-MAR 2024'!AR56+'APR-JUN 2024'!AR56</f>
        <v>410.99636357951692</v>
      </c>
      <c r="AS56" s="39">
        <f t="shared" si="103"/>
        <v>2.670021201711927E-3</v>
      </c>
      <c r="AT56" s="36">
        <f t="shared" si="104"/>
        <v>231957.16817620967</v>
      </c>
      <c r="AU56" s="40">
        <f t="shared" si="105"/>
        <v>0.72466686716218565</v>
      </c>
      <c r="AV56" s="116">
        <f t="shared" ref="AV56" si="152">+AJ56+AP56</f>
        <v>684064.75420702377</v>
      </c>
      <c r="AW56" s="117">
        <f t="shared" ref="AW56" si="153">+AL56+AR56</f>
        <v>475.00347988061878</v>
      </c>
      <c r="AX56" s="118">
        <f t="shared" ref="AX56" si="154">+AV56+AW56</f>
        <v>684539.7576869044</v>
      </c>
      <c r="AY56" s="32"/>
      <c r="AZ56" s="35">
        <f>+'OCT-DEC 2023'!AZ56+'JUL-SEP 2023'!AZ56+'JAN-MAR 2024'!AZ56+'APR-JUN 2024'!AZ56</f>
        <v>17781991.958249066</v>
      </c>
      <c r="BA56" s="39">
        <f t="shared" si="143"/>
        <v>79.264288521111297</v>
      </c>
      <c r="BB56" s="36">
        <f>+'OCT-DEC 2023'!BB56+'JUL-SEP 2023'!BB56+'JAN-MAR 2024'!BB56+'APR-JUN 2024'!BB56</f>
        <v>137111.46542819572</v>
      </c>
      <c r="BC56" s="39">
        <f t="shared" si="144"/>
        <v>2.1151995530559953</v>
      </c>
      <c r="BD56" s="36">
        <f t="shared" si="109"/>
        <v>17919103.423677262</v>
      </c>
      <c r="BE56" s="39">
        <f>+BD56/BD112</f>
        <v>61.969509695937411</v>
      </c>
      <c r="BF56" s="38">
        <f>+'OCT-DEC 2023'!BF56+'JUL-SEP 2023'!BF56+'JAN-MAR 2024'!BF56+'APR-JUN 2024'!BF56</f>
        <v>2458346.1320398161</v>
      </c>
      <c r="BG56" s="39">
        <v>0.28199560343097002</v>
      </c>
      <c r="BH56" s="36">
        <f>+'OCT-DEC 2023'!BH56+'JUL-SEP 2023'!BH56+'JAN-MAR 2024'!BH56+'APR-JUN 2024'!BH56</f>
        <v>15213.689050000075</v>
      </c>
      <c r="BI56" s="39">
        <v>1.4851850004975142E-2</v>
      </c>
      <c r="BJ56" s="36">
        <f t="shared" si="113"/>
        <v>2473559.8210898163</v>
      </c>
      <c r="BK56" s="40">
        <v>0.2077395401607354</v>
      </c>
      <c r="BL56" s="116">
        <f t="shared" ref="BL56" si="155">+AZ56+BF56</f>
        <v>20240338.090288881</v>
      </c>
      <c r="BM56" s="117">
        <f t="shared" ref="BM56" si="156">+BB56+BH56</f>
        <v>152325.15447819579</v>
      </c>
      <c r="BN56" s="118">
        <f t="shared" ref="BN56" si="157">+BL56+BM56</f>
        <v>20392663.244767077</v>
      </c>
      <c r="BO56" s="32"/>
      <c r="BP56" s="35">
        <f>+'OCT-DEC 2023'!BP56+'JUL-SEP 2023'!BP56+'JAN-MAR 2024'!BP56+'APR-JUN 2024'!BP56</f>
        <v>2665443.8587576561</v>
      </c>
      <c r="BQ56" s="39">
        <f>+BP56/BP112</f>
        <v>26.713743097252461</v>
      </c>
      <c r="BR56" s="36">
        <f>+'OCT-DEC 2023'!BR56+'JUL-SEP 2023'!BR56+'JAN-MAR 2024'!BR56+'APR-JUN 2024'!BR56</f>
        <v>2549.4029807452712</v>
      </c>
      <c r="BS56" s="39">
        <f>+BR56/BR112</f>
        <v>0.1105935702214676</v>
      </c>
      <c r="BT56" s="36">
        <f t="shared" si="120"/>
        <v>2667993.2617384014</v>
      </c>
      <c r="BU56" s="40">
        <f>+BT56/BT112</f>
        <v>21.721023054126853</v>
      </c>
      <c r="BV56" s="38">
        <f>+'OCT-DEC 2023'!BV56+'JUL-SEP 2023'!BV56+'JAN-MAR 2024'!BV56+'APR-JUN 2024'!BV56</f>
        <v>1224961.7558842227</v>
      </c>
      <c r="BW56" s="39">
        <f t="shared" si="122"/>
        <v>3.8516086262509401</v>
      </c>
      <c r="BX56" s="36">
        <f>+'OCT-DEC 2023'!BX56+'JUL-SEP 2023'!BX56+'JAN-MAR 2024'!BX56+'APR-JUN 2024'!BX56</f>
        <v>1022.4724796945848</v>
      </c>
      <c r="BY56" s="39">
        <f t="shared" si="123"/>
        <v>4.5368615152619456E-3</v>
      </c>
      <c r="BZ56" s="36">
        <f t="shared" si="124"/>
        <v>1225984.2283639172</v>
      </c>
      <c r="CA56" s="40">
        <f t="shared" si="125"/>
        <v>2.2560984973821139</v>
      </c>
      <c r="CB56" s="116">
        <f t="shared" ref="CB56" si="158">+BP56+BV56</f>
        <v>3890405.6146418788</v>
      </c>
      <c r="CC56" s="117">
        <f t="shared" ref="CC56" si="159">+BR56+BX56</f>
        <v>3571.8754604398559</v>
      </c>
      <c r="CD56" s="118">
        <f t="shared" ref="CD56" si="160">+CB56+CC56</f>
        <v>3893977.4901023186</v>
      </c>
      <c r="CE56" s="32"/>
      <c r="CF56" s="38">
        <f t="shared" si="145"/>
        <v>67469018.326798677</v>
      </c>
      <c r="CG56" s="39">
        <f>+CF56/CF112</f>
        <v>98.123765911419255</v>
      </c>
      <c r="CH56" s="36">
        <f t="shared" si="130"/>
        <v>465039.21936714672</v>
      </c>
      <c r="CI56" s="39">
        <f>+CH56/CH112</f>
        <v>2.1723394326568353</v>
      </c>
      <c r="CJ56" s="36">
        <f t="shared" si="132"/>
        <v>67934057.546165824</v>
      </c>
      <c r="CK56" s="39">
        <f>+CJ56/CJ112</f>
        <v>75.342985353929876</v>
      </c>
      <c r="CL56" s="38">
        <f t="shared" si="134"/>
        <v>8797941.4469834175</v>
      </c>
      <c r="CM56" s="39">
        <f>+CL56/CL112</f>
        <v>2.867024774603498</v>
      </c>
      <c r="CN56" s="36">
        <f t="shared" si="136"/>
        <v>20959.174829773565</v>
      </c>
      <c r="CO56" s="39">
        <f>+CN56/CN112</f>
        <v>1.1625952871864067E-2</v>
      </c>
      <c r="CP56" s="36">
        <f t="shared" si="138"/>
        <v>8818900.6218131911</v>
      </c>
      <c r="CQ56" s="39">
        <f>+CP56/CP112</f>
        <v>1.8103205696966269</v>
      </c>
      <c r="CR56" s="152"/>
      <c r="CS56" s="161" t="s">
        <v>179</v>
      </c>
      <c r="CT56" s="38">
        <f t="shared" si="140"/>
        <v>67934057.546165824</v>
      </c>
      <c r="CU56" s="36">
        <f t="shared" ref="CU56" si="161">+CP56</f>
        <v>8818900.6218131911</v>
      </c>
      <c r="CV56" s="37">
        <f t="shared" ref="CV56" si="162">+CT56+CU56</f>
        <v>76752958.167979017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>
        <f>+'JUL-SEP 2023'!D57+'OCT-DEC 2023'!D57+'JAN-MAR 2024'!D57+'APR-JUN 2024'!D57</f>
        <v>4760158.58</v>
      </c>
      <c r="E57" s="39">
        <f t="shared" si="76"/>
        <v>44.053923352428903</v>
      </c>
      <c r="F57" s="36">
        <f>+'JUL-SEP 2023'!F57+'OCT-DEC 2023'!F57+'JAN-MAR 2024'!F57+'APR-JUN 2024'!F57</f>
        <v>2444640.39</v>
      </c>
      <c r="G57" s="39">
        <f t="shared" si="77"/>
        <v>69.574533682443018</v>
      </c>
      <c r="H57" s="36">
        <f t="shared" si="78"/>
        <v>7204798.9700000007</v>
      </c>
      <c r="I57" s="202">
        <f t="shared" si="79"/>
        <v>50.316355681262664</v>
      </c>
      <c r="J57" s="38">
        <f>+'JUL-SEP 2023'!J57+'OCT-DEC 2023'!J57+'JAN-MAR 2024'!J57+'APR-JUN 2024'!J57</f>
        <v>9166303.790000001</v>
      </c>
      <c r="K57" s="39">
        <f t="shared" si="80"/>
        <v>25.433342461952527</v>
      </c>
      <c r="L57" s="36">
        <f>+'JUL-SEP 2023'!L57+'OCT-DEC 2023'!L57+'JAN-MAR 2024'!L57+'APR-JUN 2024'!L57</f>
        <v>7271604.9899999993</v>
      </c>
      <c r="M57" s="39">
        <f t="shared" si="81"/>
        <v>23.013593030983952</v>
      </c>
      <c r="N57" s="36">
        <f t="shared" si="82"/>
        <v>16437908.780000001</v>
      </c>
      <c r="O57" s="40">
        <f t="shared" si="83"/>
        <v>24.302951439659953</v>
      </c>
      <c r="P57" s="116">
        <f t="shared" si="84"/>
        <v>13926462.370000001</v>
      </c>
      <c r="Q57" s="117">
        <f t="shared" si="85"/>
        <v>9716245.379999999</v>
      </c>
      <c r="R57" s="118">
        <f t="shared" si="86"/>
        <v>23642707.75</v>
      </c>
      <c r="S57" s="32"/>
      <c r="T57" s="38">
        <f>+'JUL-SEP 2023'!T57+'OCT-DEC 2023'!T57+'JAN-MAR 2024'!T57+'APR-JUN 2024'!T57</f>
        <v>16219756.747304849</v>
      </c>
      <c r="U57" s="39">
        <f t="shared" si="87"/>
        <v>82.215683800960292</v>
      </c>
      <c r="V57" s="36">
        <f>+'JUL-SEP 2023'!V57+'OCT-DEC 2023'!V57+'JAN-MAR 2024'!V57+'APR-JUN 2024'!V57</f>
        <v>3852858.6708366</v>
      </c>
      <c r="W57" s="39">
        <f t="shared" si="88"/>
        <v>61.915193656177287</v>
      </c>
      <c r="X57" s="36">
        <f t="shared" si="89"/>
        <v>20072615.418141451</v>
      </c>
      <c r="Y57" s="40">
        <f t="shared" si="90"/>
        <v>77.347840431201192</v>
      </c>
      <c r="Z57" s="244">
        <f>+'OCT-DEC 2023'!Z57+'JUL-SEP 2023'!Z57+'JAN-MAR 2024'!Z57+'APR-JUN 2024'!Z57</f>
        <v>23033277.32270423</v>
      </c>
      <c r="AA57" s="39">
        <f t="shared" si="91"/>
        <v>22.672467672169326</v>
      </c>
      <c r="AB57" s="36">
        <f>+'OCT-DEC 2023'!AB57+'JUL-SEP 2023'!AB57+'JAN-MAR 2024'!AB57+'APR-JUN 2024'!AB57</f>
        <v>6715826.0712154396</v>
      </c>
      <c r="AC57" s="39">
        <f t="shared" si="92"/>
        <v>14.308262130093167</v>
      </c>
      <c r="AD57" s="36">
        <f t="shared" si="93"/>
        <v>29749103.393919669</v>
      </c>
      <c r="AE57" s="40">
        <f t="shared" si="94"/>
        <v>20.029276206939745</v>
      </c>
      <c r="AF57" s="116">
        <f t="shared" si="95"/>
        <v>39253034.070009083</v>
      </c>
      <c r="AG57" s="117">
        <f t="shared" si="96"/>
        <v>10568684.742052039</v>
      </c>
      <c r="AH57" s="118">
        <f t="shared" si="97"/>
        <v>49821718.812061124</v>
      </c>
      <c r="AI57" s="32"/>
      <c r="AJ57" s="35">
        <f>+'OCT-DEC 2023'!AJ57+'JUL-SEP 2023'!AJ57+'JAN-MAR 2024'!AJ57+'APR-JUN 2024'!AJ57</f>
        <v>1669472.979895493</v>
      </c>
      <c r="AK57" s="39">
        <f t="shared" si="98"/>
        <v>28.715199434037274</v>
      </c>
      <c r="AL57" s="36">
        <f>+'OCT-DEC 2023'!AL57+'JUL-SEP 2023'!AL57+'JAN-MAR 2024'!AL57+'APR-JUN 2024'!AL57</f>
        <v>1599341.4185672295</v>
      </c>
      <c r="AM57" s="39">
        <f t="shared" si="99"/>
        <v>55.467206026469775</v>
      </c>
      <c r="AN57" s="36">
        <f t="shared" si="100"/>
        <v>3268814.3984627225</v>
      </c>
      <c r="AO57" s="40">
        <f t="shared" si="101"/>
        <v>37.584243368203033</v>
      </c>
      <c r="AP57" s="36">
        <f>+'OCT-DEC 2023'!AP57+'JUL-SEP 2023'!AP57+'JAN-MAR 2024'!AP57+'APR-JUN 2024'!AP57</f>
        <v>3248908.9036404048</v>
      </c>
      <c r="AQ57" s="39">
        <f t="shared" si="102"/>
        <v>19.55312957330014</v>
      </c>
      <c r="AR57" s="36">
        <f>+'OCT-DEC 2023'!AR57+'JUL-SEP 2023'!AR57+'JAN-MAR 2024'!AR57+'APR-JUN 2024'!AR57</f>
        <v>2613193.9268410979</v>
      </c>
      <c r="AS57" s="39">
        <f t="shared" si="103"/>
        <v>16.976508327428686</v>
      </c>
      <c r="AT57" s="36">
        <f t="shared" si="104"/>
        <v>5862102.8304815032</v>
      </c>
      <c r="AU57" s="40">
        <f t="shared" si="105"/>
        <v>18.314034985633647</v>
      </c>
      <c r="AV57" s="116">
        <f t="shared" si="106"/>
        <v>4918381.8835358974</v>
      </c>
      <c r="AW57" s="117">
        <f t="shared" si="107"/>
        <v>4212535.3454083279</v>
      </c>
      <c r="AX57" s="118">
        <f t="shared" si="108"/>
        <v>9130917.2289442252</v>
      </c>
      <c r="AY57" s="32"/>
      <c r="AZ57" s="35">
        <f>+'OCT-DEC 2023'!AZ57+'JUL-SEP 2023'!AZ57+'JAN-MAR 2024'!AZ57+'APR-JUN 2024'!AZ57</f>
        <v>13253840.927908065</v>
      </c>
      <c r="BA57" s="39">
        <f t="shared" si="143"/>
        <v>59.079785537483907</v>
      </c>
      <c r="BB57" s="36">
        <f>+'OCT-DEC 2023'!BB57+'JUL-SEP 2023'!BB57+'JAN-MAR 2024'!BB57+'APR-JUN 2024'!BB57</f>
        <v>4912279.5428779628</v>
      </c>
      <c r="BC57" s="39">
        <f t="shared" si="144"/>
        <v>75.781054933170267</v>
      </c>
      <c r="BD57" s="36">
        <f t="shared" si="109"/>
        <v>18166120.470786028</v>
      </c>
      <c r="BE57" s="40">
        <v>50.80947592488706</v>
      </c>
      <c r="BF57" s="38">
        <f>+'OCT-DEC 2023'!BF57+'JUL-SEP 2023'!BF57+'JAN-MAR 2024'!BF57+'APR-JUN 2024'!BF57</f>
        <v>19781468.353009745</v>
      </c>
      <c r="BG57" s="39">
        <v>11.209649980770365</v>
      </c>
      <c r="BH57" s="36">
        <f>+'OCT-DEC 2023'!BH57+'JUL-SEP 2023'!BH57+'JAN-MAR 2024'!BH57+'APR-JUN 2024'!BH57</f>
        <v>9451486.0940210577</v>
      </c>
      <c r="BI57" s="39">
        <v>25.15986996509827</v>
      </c>
      <c r="BJ57" s="36">
        <f t="shared" si="113"/>
        <v>29232954.447030805</v>
      </c>
      <c r="BK57" s="40">
        <v>15.087294149893376</v>
      </c>
      <c r="BL57" s="116">
        <f t="shared" si="115"/>
        <v>33035309.280917808</v>
      </c>
      <c r="BM57" s="117">
        <f t="shared" si="116"/>
        <v>14363765.636899021</v>
      </c>
      <c r="BN57" s="118">
        <f t="shared" si="117"/>
        <v>47399074.917816833</v>
      </c>
      <c r="BO57" s="32"/>
      <c r="BP57" s="35">
        <f>+'OCT-DEC 2023'!BP57+'JUL-SEP 2023'!BP57+'JAN-MAR 2024'!BP57+'APR-JUN 2024'!BP57</f>
        <v>3693028.7257037647</v>
      </c>
      <c r="BQ57" s="39">
        <v>15.834512638465943</v>
      </c>
      <c r="BR57" s="36">
        <f>+'OCT-DEC 2023'!BR57+'JUL-SEP 2023'!BR57+'JAN-MAR 2024'!BR57+'APR-JUN 2024'!BR57</f>
        <v>1280825.9667154243</v>
      </c>
      <c r="BS57" s="39">
        <v>41.97673480889474</v>
      </c>
      <c r="BT57" s="36">
        <f t="shared" si="120"/>
        <v>4973854.692419189</v>
      </c>
      <c r="BU57" s="40">
        <v>19.057766332134058</v>
      </c>
      <c r="BV57" s="38">
        <f>+'OCT-DEC 2023'!BV57+'JUL-SEP 2023'!BV57+'JAN-MAR 2024'!BV57+'APR-JUN 2024'!BV57</f>
        <v>10028183.815568337</v>
      </c>
      <c r="BW57" s="39">
        <f t="shared" si="122"/>
        <v>31.531302184852603</v>
      </c>
      <c r="BX57" s="36">
        <f>+'OCT-DEC 2023'!BX57+'JUL-SEP 2023'!BX57+'JAN-MAR 2024'!BX57+'APR-JUN 2024'!BX57</f>
        <v>3058905.8074117494</v>
      </c>
      <c r="BY57" s="39">
        <f t="shared" si="123"/>
        <v>13.572817178026131</v>
      </c>
      <c r="BZ57" s="36">
        <f t="shared" si="124"/>
        <v>13087089.622980086</v>
      </c>
      <c r="CA57" s="40">
        <f t="shared" si="125"/>
        <v>24.083314083830203</v>
      </c>
      <c r="CB57" s="116">
        <f t="shared" si="126"/>
        <v>13721212.541272102</v>
      </c>
      <c r="CC57" s="117">
        <f t="shared" si="127"/>
        <v>4339731.7741271742</v>
      </c>
      <c r="CD57" s="118">
        <f t="shared" si="128"/>
        <v>18060944.315399274</v>
      </c>
      <c r="CE57" s="32"/>
      <c r="CF57" s="38">
        <f t="shared" si="145"/>
        <v>39596257.960812166</v>
      </c>
      <c r="CG57" s="39">
        <f t="shared" ref="CG57:CG64" si="163">+CF57/$CF$112</f>
        <v>57.586934617835553</v>
      </c>
      <c r="CH57" s="36">
        <f t="shared" si="130"/>
        <v>14089945.988997217</v>
      </c>
      <c r="CI57" s="39">
        <f t="shared" ref="CI57:CI64" si="164">+CH57/$CH$112</f>
        <v>65.81841703062608</v>
      </c>
      <c r="CJ57" s="36">
        <f t="shared" si="132"/>
        <v>53686203.949809387</v>
      </c>
      <c r="CK57" s="40">
        <f t="shared" ref="CK57:CK64" si="165">+CJ57/$CJ$112</f>
        <v>59.541252561718544</v>
      </c>
      <c r="CL57" s="38">
        <f t="shared" si="134"/>
        <v>65258142.184922718</v>
      </c>
      <c r="CM57" s="39">
        <f t="shared" ref="CM57:CM64" si="166">+CL57/$CL$112</f>
        <v>21.265964489104618</v>
      </c>
      <c r="CN57" s="36">
        <f t="shared" si="136"/>
        <v>29111016.889489342</v>
      </c>
      <c r="CO57" s="39">
        <f t="shared" ref="CO57:CO64" si="167">+CN57/$CN$112</f>
        <v>16.147740221550428</v>
      </c>
      <c r="CP57" s="36">
        <f t="shared" si="138"/>
        <v>94369159.074412063</v>
      </c>
      <c r="CQ57" s="40">
        <f t="shared" ref="CQ57:CQ64" si="168">+CP57/$CP$112</f>
        <v>19.371851112010422</v>
      </c>
      <c r="CR57" s="152"/>
      <c r="CS57" s="161" t="s">
        <v>46</v>
      </c>
      <c r="CT57" s="38">
        <f t="shared" ref="CT57:CT61" si="169">+CJ57</f>
        <v>53686203.949809387</v>
      </c>
      <c r="CU57" s="36">
        <f t="shared" si="141"/>
        <v>94369159.074412063</v>
      </c>
      <c r="CV57" s="37">
        <f t="shared" si="142"/>
        <v>148055363.02422145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>
        <f>+'JUL-SEP 2023'!D58+'OCT-DEC 2023'!D58+'JAN-MAR 2024'!D58+'APR-JUN 2024'!D58</f>
        <v>299192.34000000003</v>
      </c>
      <c r="E58" s="39">
        <f t="shared" si="76"/>
        <v>2.7689406124772105</v>
      </c>
      <c r="F58" s="36">
        <f>+'JUL-SEP 2023'!F58+'OCT-DEC 2023'!F58+'JAN-MAR 2024'!F58+'APR-JUN 2024'!F58</f>
        <v>202139.77</v>
      </c>
      <c r="G58" s="39">
        <f t="shared" si="77"/>
        <v>5.7529034920454221</v>
      </c>
      <c r="H58" s="36">
        <f t="shared" si="78"/>
        <v>501332.11</v>
      </c>
      <c r="I58" s="202">
        <f t="shared" si="79"/>
        <v>3.5011670507717016</v>
      </c>
      <c r="J58" s="38">
        <f>+'JUL-SEP 2023'!J58+'OCT-DEC 2023'!J58+'JAN-MAR 2024'!J58+'APR-JUN 2024'!J58</f>
        <v>260865.39999999997</v>
      </c>
      <c r="K58" s="39">
        <f t="shared" si="80"/>
        <v>0.72381182281044931</v>
      </c>
      <c r="L58" s="36">
        <f>+'JUL-SEP 2023'!L58+'OCT-DEC 2023'!L58+'JAN-MAR 2024'!L58+'APR-JUN 2024'!L58</f>
        <v>526161.87</v>
      </c>
      <c r="M58" s="39">
        <f t="shared" si="81"/>
        <v>1.6652273000601323</v>
      </c>
      <c r="N58" s="36">
        <f t="shared" si="82"/>
        <v>787027.27</v>
      </c>
      <c r="O58" s="40">
        <f t="shared" si="83"/>
        <v>1.1635960377009795</v>
      </c>
      <c r="P58" s="116">
        <f t="shared" si="84"/>
        <v>560057.74</v>
      </c>
      <c r="Q58" s="117">
        <f t="shared" si="85"/>
        <v>728301.64</v>
      </c>
      <c r="R58" s="118">
        <f t="shared" si="86"/>
        <v>1288359.3799999999</v>
      </c>
      <c r="S58" s="32"/>
      <c r="T58" s="38">
        <f>+'JUL-SEP 2023'!T58+'OCT-DEC 2023'!T58+'JAN-MAR 2024'!T58+'APR-JUN 2024'!T58</f>
        <v>568152.81644551002</v>
      </c>
      <c r="U58" s="39">
        <f t="shared" si="87"/>
        <v>2.8798873519031543</v>
      </c>
      <c r="V58" s="36">
        <f>+'JUL-SEP 2023'!V58+'OCT-DEC 2023'!V58+'JAN-MAR 2024'!V58+'APR-JUN 2024'!V58</f>
        <v>364690.66858257656</v>
      </c>
      <c r="W58" s="39">
        <f t="shared" si="88"/>
        <v>5.8605558363208932</v>
      </c>
      <c r="X58" s="36">
        <f t="shared" si="89"/>
        <v>932843.48502808658</v>
      </c>
      <c r="Y58" s="40">
        <f t="shared" si="90"/>
        <v>3.5946202088855062</v>
      </c>
      <c r="Z58" s="244">
        <f>+'OCT-DEC 2023'!Z58+'JUL-SEP 2023'!Z58+'JAN-MAR 2024'!Z58+'APR-JUN 2024'!Z58</f>
        <v>716453.64801386418</v>
      </c>
      <c r="AA58" s="39">
        <f t="shared" si="91"/>
        <v>0.70523060811630134</v>
      </c>
      <c r="AB58" s="36">
        <f>+'OCT-DEC 2023'!AB58+'JUL-SEP 2023'!AB58+'JAN-MAR 2024'!AB58+'APR-JUN 2024'!AB58</f>
        <v>528790.13926806476</v>
      </c>
      <c r="AC58" s="39">
        <f t="shared" si="92"/>
        <v>1.1266027208305329</v>
      </c>
      <c r="AD58" s="36">
        <f t="shared" si="93"/>
        <v>1245243.787281929</v>
      </c>
      <c r="AE58" s="40">
        <f t="shared" si="94"/>
        <v>0.83838936018297483</v>
      </c>
      <c r="AF58" s="116">
        <f t="shared" si="95"/>
        <v>1284606.4644593741</v>
      </c>
      <c r="AG58" s="117">
        <f t="shared" si="96"/>
        <v>893480.80785064131</v>
      </c>
      <c r="AH58" s="118">
        <f t="shared" si="97"/>
        <v>2178087.2723100153</v>
      </c>
      <c r="AI58" s="32"/>
      <c r="AJ58" s="35">
        <f>+'OCT-DEC 2023'!AJ58+'JUL-SEP 2023'!AJ58+'JAN-MAR 2024'!AJ58+'APR-JUN 2024'!AJ58</f>
        <v>169918.83050867004</v>
      </c>
      <c r="AK58" s="39">
        <f t="shared" si="98"/>
        <v>2.9226307729522358</v>
      </c>
      <c r="AL58" s="36">
        <f>+'OCT-DEC 2023'!AL58+'JUL-SEP 2023'!AL58+'JAN-MAR 2024'!AL58+'APR-JUN 2024'!AL58</f>
        <v>143232.40940518741</v>
      </c>
      <c r="AM58" s="39">
        <f t="shared" si="99"/>
        <v>4.9674831589508015</v>
      </c>
      <c r="AN58" s="36">
        <f t="shared" si="100"/>
        <v>313151.23991385743</v>
      </c>
      <c r="AO58" s="40">
        <f t="shared" si="101"/>
        <v>3.6005569534666786</v>
      </c>
      <c r="AP58" s="36">
        <f>+'OCT-DEC 2023'!AP58+'JUL-SEP 2023'!AP58+'JAN-MAR 2024'!AP58+'APR-JUN 2024'!AP58</f>
        <v>101220.07525629282</v>
      </c>
      <c r="AQ58" s="39">
        <f t="shared" si="102"/>
        <v>0.60917966788413935</v>
      </c>
      <c r="AR58" s="36">
        <f>+'OCT-DEC 2023'!AR58+'JUL-SEP 2023'!AR58+'JAN-MAR 2024'!AR58+'APR-JUN 2024'!AR58</f>
        <v>179831.19728822965</v>
      </c>
      <c r="AS58" s="39">
        <f t="shared" si="103"/>
        <v>1.1682660773613309</v>
      </c>
      <c r="AT58" s="36">
        <f t="shared" si="104"/>
        <v>281051.27254452248</v>
      </c>
      <c r="AU58" s="40">
        <f t="shared" si="105"/>
        <v>0.87804376466634948</v>
      </c>
      <c r="AV58" s="116">
        <f t="shared" si="106"/>
        <v>271138.9057649629</v>
      </c>
      <c r="AW58" s="117">
        <f t="shared" si="107"/>
        <v>323063.60669341707</v>
      </c>
      <c r="AX58" s="118">
        <f t="shared" si="108"/>
        <v>594202.51245837996</v>
      </c>
      <c r="AY58" s="32"/>
      <c r="AZ58" s="35">
        <f>+'OCT-DEC 2023'!AZ58+'JUL-SEP 2023'!AZ58+'JAN-MAR 2024'!AZ58+'APR-JUN 2024'!AZ58</f>
        <v>1019123.4390499883</v>
      </c>
      <c r="BA58" s="39">
        <f t="shared" si="143"/>
        <v>4.5428034441333534</v>
      </c>
      <c r="BB58" s="36">
        <f>+'OCT-DEC 2023'!BB58+'JUL-SEP 2023'!BB58+'JAN-MAR 2024'!BB58+'APR-JUN 2024'!BB58</f>
        <v>409070.77095000749</v>
      </c>
      <c r="BC58" s="39">
        <f t="shared" si="144"/>
        <v>6.3106780252076069</v>
      </c>
      <c r="BD58" s="36">
        <f t="shared" si="109"/>
        <v>1428194.2099999958</v>
      </c>
      <c r="BE58" s="40">
        <v>7.0790023178873547</v>
      </c>
      <c r="BF58" s="38">
        <f>+'OCT-DEC 2023'!BF58+'JUL-SEP 2023'!BF58+'JAN-MAR 2024'!BF58+'APR-JUN 2024'!BF58</f>
        <v>841721.96674185037</v>
      </c>
      <c r="BG58" s="39">
        <v>0.79587894630892797</v>
      </c>
      <c r="BH58" s="36">
        <f>+'OCT-DEC 2023'!BH58+'JUL-SEP 2023'!BH58+'JAN-MAR 2024'!BH58+'APR-JUN 2024'!BH58</f>
        <v>899514.20325814909</v>
      </c>
      <c r="BI58" s="39">
        <v>1.9847123428871014</v>
      </c>
      <c r="BJ58" s="36">
        <f t="shared" si="113"/>
        <v>1741236.1699999995</v>
      </c>
      <c r="BK58" s="40">
        <v>1.1263305731276396</v>
      </c>
      <c r="BL58" s="116">
        <f t="shared" si="115"/>
        <v>1860845.4057918387</v>
      </c>
      <c r="BM58" s="117">
        <f t="shared" si="116"/>
        <v>1308584.9742081566</v>
      </c>
      <c r="BN58" s="118">
        <f t="shared" si="117"/>
        <v>3169430.3799999952</v>
      </c>
      <c r="BO58" s="32"/>
      <c r="BP58" s="35">
        <f>+'OCT-DEC 2023'!BP58+'JUL-SEP 2023'!BP58+'JAN-MAR 2024'!BP58+'APR-JUN 2024'!BP58</f>
        <v>215823.49252756443</v>
      </c>
      <c r="BQ58" s="39">
        <v>2.506760405675728</v>
      </c>
      <c r="BR58" s="36">
        <f>+'OCT-DEC 2023'!BR58+'JUL-SEP 2023'!BR58+'JAN-MAR 2024'!BR58+'APR-JUN 2024'!BR58</f>
        <v>141453.36799141567</v>
      </c>
      <c r="BS58" s="39">
        <v>6.7464085503134879</v>
      </c>
      <c r="BT58" s="36">
        <f t="shared" si="120"/>
        <v>357276.86051898007</v>
      </c>
      <c r="BU58" s="40">
        <v>3.0294956748111397</v>
      </c>
      <c r="BV58" s="38">
        <f>+'OCT-DEC 2023'!BV58+'JUL-SEP 2023'!BV58+'JAN-MAR 2024'!BV58+'APR-JUN 2024'!BV58</f>
        <v>204985.77842468265</v>
      </c>
      <c r="BW58" s="39">
        <f t="shared" si="122"/>
        <v>0.64453031994404031</v>
      </c>
      <c r="BX58" s="36">
        <f>+'OCT-DEC 2023'!BX58+'JUL-SEP 2023'!BX58+'JAN-MAR 2024'!BX58+'APR-JUN 2024'!BX58</f>
        <v>325790.67666758242</v>
      </c>
      <c r="BY58" s="39">
        <f t="shared" si="123"/>
        <v>1.4455813846899872</v>
      </c>
      <c r="BZ58" s="36">
        <f t="shared" si="124"/>
        <v>530776.45509226504</v>
      </c>
      <c r="CA58" s="40">
        <f t="shared" si="125"/>
        <v>0.97675315479181435</v>
      </c>
      <c r="CB58" s="116">
        <f t="shared" si="126"/>
        <v>420809.27095224708</v>
      </c>
      <c r="CC58" s="117">
        <f t="shared" si="127"/>
        <v>467244.04465899809</v>
      </c>
      <c r="CD58" s="118">
        <f t="shared" si="128"/>
        <v>888053.31561124511</v>
      </c>
      <c r="CE58" s="32"/>
      <c r="CF58" s="38">
        <f t="shared" si="145"/>
        <v>2272210.9185317326</v>
      </c>
      <c r="CG58" s="39">
        <f t="shared" si="163"/>
        <v>3.3045966548889276</v>
      </c>
      <c r="CH58" s="36">
        <f t="shared" si="130"/>
        <v>1260586.9869291871</v>
      </c>
      <c r="CI58" s="39">
        <f t="shared" si="164"/>
        <v>5.888584674055986</v>
      </c>
      <c r="CJ58" s="36">
        <f t="shared" si="132"/>
        <v>3532797.9054609197</v>
      </c>
      <c r="CK58" s="40">
        <f t="shared" si="165"/>
        <v>3.9180868987349164</v>
      </c>
      <c r="CL58" s="38">
        <f t="shared" si="134"/>
        <v>2125246.86843669</v>
      </c>
      <c r="CM58" s="39">
        <f t="shared" si="166"/>
        <v>0.69256376172470058</v>
      </c>
      <c r="CN58" s="36">
        <f t="shared" si="136"/>
        <v>2460088.0864820257</v>
      </c>
      <c r="CO58" s="39">
        <f t="shared" si="167"/>
        <v>1.3645989589936198</v>
      </c>
      <c r="CP58" s="36">
        <f t="shared" si="138"/>
        <v>4585334.9549187161</v>
      </c>
      <c r="CQ58" s="40">
        <f t="shared" si="168"/>
        <v>0.94126541887843762</v>
      </c>
      <c r="CR58" s="152"/>
      <c r="CS58" s="161" t="s">
        <v>57</v>
      </c>
      <c r="CT58" s="38">
        <f t="shared" si="169"/>
        <v>3532797.9054609197</v>
      </c>
      <c r="CU58" s="36">
        <f t="shared" si="141"/>
        <v>4585334.9549187161</v>
      </c>
      <c r="CV58" s="37">
        <f t="shared" si="142"/>
        <v>8118132.8603796363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>
        <f>+'JUL-SEP 2023'!D59+'OCT-DEC 2023'!D59+'JAN-MAR 2024'!D59+'APR-JUN 2024'!D59</f>
        <v>3409240.3865157054</v>
      </c>
      <c r="E59" s="39">
        <f t="shared" si="76"/>
        <v>31.551556981441564</v>
      </c>
      <c r="F59" s="36">
        <f>+'JUL-SEP 2023'!F59+'OCT-DEC 2023'!F59+'JAN-MAR 2024'!F59+'APR-JUN 2024'!F59</f>
        <v>1099855.1934849781</v>
      </c>
      <c r="G59" s="39">
        <f t="shared" si="77"/>
        <v>31.30190948245377</v>
      </c>
      <c r="H59" s="36">
        <f t="shared" si="78"/>
        <v>4509095.5800006837</v>
      </c>
      <c r="I59" s="202">
        <f t="shared" si="79"/>
        <v>31.490296668766561</v>
      </c>
      <c r="J59" s="38">
        <f>+'JUL-SEP 2023'!J59+'OCT-DEC 2023'!J59+'JAN-MAR 2024'!J59+'APR-JUN 2024'!J59</f>
        <v>979378.25866400939</v>
      </c>
      <c r="K59" s="39">
        <f t="shared" si="80"/>
        <v>2.7174380451547826</v>
      </c>
      <c r="L59" s="36">
        <f>+'JUL-SEP 2023'!L59+'OCT-DEC 2023'!L59+'JAN-MAR 2024'!L59+'APR-JUN 2024'!L59</f>
        <v>858250.10133590561</v>
      </c>
      <c r="M59" s="39">
        <f t="shared" si="81"/>
        <v>2.7162392041519943</v>
      </c>
      <c r="N59" s="36">
        <f t="shared" si="82"/>
        <v>1837628.3599999151</v>
      </c>
      <c r="O59" s="40">
        <f t="shared" si="83"/>
        <v>2.7168780040656664</v>
      </c>
      <c r="P59" s="116">
        <f t="shared" si="84"/>
        <v>4388618.645179715</v>
      </c>
      <c r="Q59" s="117">
        <f t="shared" si="85"/>
        <v>1958105.2948208838</v>
      </c>
      <c r="R59" s="118">
        <f t="shared" si="86"/>
        <v>6346723.9400005993</v>
      </c>
      <c r="S59" s="32"/>
      <c r="T59" s="38">
        <f>+'JUL-SEP 2023'!T59+'OCT-DEC 2023'!T59+'JAN-MAR 2024'!T59+'APR-JUN 2024'!T59</f>
        <v>22444830.370384544</v>
      </c>
      <c r="U59" s="39">
        <f t="shared" si="87"/>
        <v>113.76971340857826</v>
      </c>
      <c r="V59" s="36">
        <f>+'JUL-SEP 2023'!V59+'OCT-DEC 2023'!V59+'JAN-MAR 2024'!V59+'APR-JUN 2024'!V59</f>
        <v>7128113.0652528331</v>
      </c>
      <c r="W59" s="39">
        <f t="shared" si="88"/>
        <v>114.54832334725258</v>
      </c>
      <c r="X59" s="36">
        <f t="shared" si="89"/>
        <v>29572943.435637377</v>
      </c>
      <c r="Y59" s="40">
        <f t="shared" si="90"/>
        <v>113.95641585766067</v>
      </c>
      <c r="Z59" s="244">
        <f>+'OCT-DEC 2023'!Z59+'JUL-SEP 2023'!Z59+'JAN-MAR 2024'!Z59+'APR-JUN 2024'!Z59</f>
        <v>4648449.4861219451</v>
      </c>
      <c r="AA59" s="39">
        <f t="shared" si="91"/>
        <v>4.5756328647129036</v>
      </c>
      <c r="AB59" s="36">
        <f>+'OCT-DEC 2023'!AB59+'JUL-SEP 2023'!AB59+'JAN-MAR 2024'!AB59+'APR-JUN 2024'!AB59</f>
        <v>6104898.8027021028</v>
      </c>
      <c r="AC59" s="39">
        <f t="shared" si="92"/>
        <v>13.006663874328837</v>
      </c>
      <c r="AD59" s="36">
        <f t="shared" si="93"/>
        <v>10753348.288824048</v>
      </c>
      <c r="AE59" s="40">
        <f t="shared" si="94"/>
        <v>7.239941996715805</v>
      </c>
      <c r="AF59" s="116">
        <f t="shared" si="95"/>
        <v>27093279.856506489</v>
      </c>
      <c r="AG59" s="117">
        <f t="shared" si="96"/>
        <v>13233011.867954936</v>
      </c>
      <c r="AH59" s="118">
        <f t="shared" si="97"/>
        <v>40326291.724461421</v>
      </c>
      <c r="AI59" s="32"/>
      <c r="AJ59" s="35">
        <f>+'OCT-DEC 2023'!AJ59+'JUL-SEP 2023'!AJ59+'JAN-MAR 2024'!AJ59+'APR-JUN 2024'!AJ59</f>
        <v>2346198.63</v>
      </c>
      <c r="AK59" s="39">
        <f t="shared" si="98"/>
        <v>40.354987701886856</v>
      </c>
      <c r="AL59" s="36">
        <f>+'OCT-DEC 2023'!AL59+'JUL-SEP 2023'!AL59+'JAN-MAR 2024'!AL59+'APR-JUN 2024'!AL59</f>
        <v>836535.24932755006</v>
      </c>
      <c r="AM59" s="39">
        <f t="shared" si="99"/>
        <v>29.012112413385243</v>
      </c>
      <c r="AN59" s="36">
        <f t="shared" si="100"/>
        <v>3182733.8793275501</v>
      </c>
      <c r="AO59" s="40">
        <f t="shared" si="101"/>
        <v>36.594504953578124</v>
      </c>
      <c r="AP59" s="36">
        <f>+'OCT-DEC 2023'!AP59+'JUL-SEP 2023'!AP59+'JAN-MAR 2024'!AP59+'APR-JUN 2024'!AP59</f>
        <v>266922.96825100697</v>
      </c>
      <c r="AQ59" s="39">
        <f t="shared" si="102"/>
        <v>1.6064406664199555</v>
      </c>
      <c r="AR59" s="36">
        <f>+'OCT-DEC 2023'!AR59+'JUL-SEP 2023'!AR59+'JAN-MAR 2024'!AR59+'APR-JUN 2024'!AR59</f>
        <v>649879.88</v>
      </c>
      <c r="AS59" s="39">
        <f t="shared" si="103"/>
        <v>4.2219182745403758</v>
      </c>
      <c r="AT59" s="36">
        <f t="shared" si="104"/>
        <v>916802.84825100703</v>
      </c>
      <c r="AU59" s="40">
        <f t="shared" si="105"/>
        <v>2.8642212399434124</v>
      </c>
      <c r="AV59" s="116">
        <f t="shared" si="106"/>
        <v>2613121.598251007</v>
      </c>
      <c r="AW59" s="117">
        <f t="shared" si="107"/>
        <v>1486415.1293275501</v>
      </c>
      <c r="AX59" s="118">
        <f t="shared" si="108"/>
        <v>4099536.7275785571</v>
      </c>
      <c r="AY59" s="32"/>
      <c r="AZ59" s="35">
        <f>+'OCT-DEC 2023'!AZ59+'JUL-SEP 2023'!AZ59+'JAN-MAR 2024'!AZ59+'APR-JUN 2024'!AZ59</f>
        <v>11925368.816007074</v>
      </c>
      <c r="BA59" s="39">
        <f t="shared" si="143"/>
        <v>53.158041954582252</v>
      </c>
      <c r="BB59" s="36">
        <f>+'OCT-DEC 2023'!BB59+'JUL-SEP 2023'!BB59+'JAN-MAR 2024'!BB59+'APR-JUN 2024'!BB59</f>
        <v>2802546.3726838054</v>
      </c>
      <c r="BC59" s="39">
        <f t="shared" si="144"/>
        <v>43.234494040353667</v>
      </c>
      <c r="BD59" s="36">
        <f t="shared" si="109"/>
        <v>14727915.188690878</v>
      </c>
      <c r="BE59" s="40">
        <v>33.610944026370717</v>
      </c>
      <c r="BF59" s="38">
        <f>+'OCT-DEC 2023'!BF59+'JUL-SEP 2023'!BF59+'JAN-MAR 2024'!BF59+'APR-JUN 2024'!BF59</f>
        <v>3419608.5787876071</v>
      </c>
      <c r="BG59" s="39">
        <v>1.0989130189078158</v>
      </c>
      <c r="BH59" s="36">
        <f>+'OCT-DEC 2023'!BH59+'JUL-SEP 2023'!BH59+'JAN-MAR 2024'!BH59+'APR-JUN 2024'!BH59</f>
        <v>2207343.7896244633</v>
      </c>
      <c r="BI59" s="39">
        <v>2.1798132101881804</v>
      </c>
      <c r="BJ59" s="36">
        <f t="shared" si="113"/>
        <v>5626952.36841207</v>
      </c>
      <c r="BK59" s="40">
        <v>1.3993632145915351</v>
      </c>
      <c r="BL59" s="116">
        <f t="shared" si="115"/>
        <v>15344977.39479468</v>
      </c>
      <c r="BM59" s="117">
        <f t="shared" si="116"/>
        <v>5009890.1623082682</v>
      </c>
      <c r="BN59" s="118">
        <f t="shared" si="117"/>
        <v>20354867.557102948</v>
      </c>
      <c r="BO59" s="32"/>
      <c r="BP59" s="35">
        <f>+'OCT-DEC 2023'!BP59+'JUL-SEP 2023'!BP59+'JAN-MAR 2024'!BP59+'APR-JUN 2024'!BP59</f>
        <v>3466376.8922810694</v>
      </c>
      <c r="BQ59" s="39">
        <v>32.670404673328129</v>
      </c>
      <c r="BR59" s="36">
        <f>+'OCT-DEC 2023'!BR59+'JUL-SEP 2023'!BR59+'JAN-MAR 2024'!BR59+'APR-JUN 2024'!BR59</f>
        <v>760108.54165710439</v>
      </c>
      <c r="BS59" s="39">
        <v>55.389053253672934</v>
      </c>
      <c r="BT59" s="36">
        <f t="shared" si="120"/>
        <v>4226485.4339381736</v>
      </c>
      <c r="BU59" s="40">
        <v>35.471542521302553</v>
      </c>
      <c r="BV59" s="38">
        <f>+'OCT-DEC 2023'!BV59+'JUL-SEP 2023'!BV59+'JAN-MAR 2024'!BV59+'APR-JUN 2024'!BV59</f>
        <v>1012334.8534323369</v>
      </c>
      <c r="BW59" s="39">
        <f t="shared" si="122"/>
        <v>3.1830525609511318</v>
      </c>
      <c r="BX59" s="36">
        <f>+'OCT-DEC 2023'!BX59+'JUL-SEP 2023'!BX59+'JAN-MAR 2024'!BX59+'APR-JUN 2024'!BX59</f>
        <v>716245.35323585477</v>
      </c>
      <c r="BY59" s="39">
        <f t="shared" si="123"/>
        <v>3.1780864943686149</v>
      </c>
      <c r="BZ59" s="36">
        <f t="shared" si="124"/>
        <v>1728580.2066681916</v>
      </c>
      <c r="CA59" s="40">
        <f t="shared" si="125"/>
        <v>3.1809929660130614</v>
      </c>
      <c r="CB59" s="116">
        <f t="shared" si="126"/>
        <v>4478711.7457134062</v>
      </c>
      <c r="CC59" s="117">
        <f t="shared" si="127"/>
        <v>1476353.8948929592</v>
      </c>
      <c r="CD59" s="118">
        <f t="shared" si="128"/>
        <v>5955065.6406063652</v>
      </c>
      <c r="CE59" s="32"/>
      <c r="CF59" s="38">
        <f t="shared" si="145"/>
        <v>43592015.095188394</v>
      </c>
      <c r="CG59" s="39">
        <f t="shared" si="163"/>
        <v>63.398175798095664</v>
      </c>
      <c r="CH59" s="36">
        <f t="shared" si="130"/>
        <v>12627158.422406271</v>
      </c>
      <c r="CI59" s="39">
        <f t="shared" si="164"/>
        <v>58.985292037792114</v>
      </c>
      <c r="CJ59" s="36">
        <f t="shared" si="132"/>
        <v>56219173.517594665</v>
      </c>
      <c r="CK59" s="40">
        <f t="shared" si="165"/>
        <v>62.350469263045511</v>
      </c>
      <c r="CL59" s="38">
        <f t="shared" si="134"/>
        <v>10326694.145256905</v>
      </c>
      <c r="CM59" s="39">
        <f t="shared" si="166"/>
        <v>3.3652062965656429</v>
      </c>
      <c r="CN59" s="36">
        <f t="shared" si="136"/>
        <v>10536617.926898327</v>
      </c>
      <c r="CO59" s="39">
        <f t="shared" si="167"/>
        <v>5.8446109850156462</v>
      </c>
      <c r="CP59" s="36">
        <f t="shared" si="138"/>
        <v>20863312.07215523</v>
      </c>
      <c r="CQ59" s="40">
        <f t="shared" si="168"/>
        <v>4.2827654620352327</v>
      </c>
      <c r="CR59" s="152"/>
      <c r="CS59" s="161" t="s">
        <v>58</v>
      </c>
      <c r="CT59" s="38">
        <f t="shared" si="169"/>
        <v>56219173.517594665</v>
      </c>
      <c r="CU59" s="36">
        <f t="shared" si="141"/>
        <v>20863312.07215523</v>
      </c>
      <c r="CV59" s="37">
        <f t="shared" si="142"/>
        <v>77082485.589749902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>
        <f>+'JUL-SEP 2023'!D60+'OCT-DEC 2023'!D60+'JAN-MAR 2024'!D60+'APR-JUN 2024'!D60</f>
        <v>18455462.683484226</v>
      </c>
      <c r="E60" s="39">
        <f t="shared" si="76"/>
        <v>170.80009517074237</v>
      </c>
      <c r="F60" s="36">
        <f>+'JUL-SEP 2023'!F60+'OCT-DEC 2023'!F60+'JAN-MAR 2024'!F60+'APR-JUN 2024'!F60</f>
        <v>13890018.236515023</v>
      </c>
      <c r="G60" s="39">
        <f t="shared" si="77"/>
        <v>395.31030641531783</v>
      </c>
      <c r="H60" s="36">
        <f t="shared" si="78"/>
        <v>32345480.919999249</v>
      </c>
      <c r="I60" s="202">
        <f t="shared" si="79"/>
        <v>225.89203799147461</v>
      </c>
      <c r="J60" s="38">
        <f>+'JUL-SEP 2023'!J60+'OCT-DEC 2023'!J60+'JAN-MAR 2024'!J60+'APR-JUN 2024'!J60</f>
        <v>28593042.991335973</v>
      </c>
      <c r="K60" s="39">
        <f t="shared" si="80"/>
        <v>79.335866570485905</v>
      </c>
      <c r="L60" s="36">
        <f>+'JUL-SEP 2023'!L60+'OCT-DEC 2023'!L60+'JAN-MAR 2024'!L60+'APR-JUN 2024'!L60</f>
        <v>35451459.618664101</v>
      </c>
      <c r="M60" s="39">
        <f t="shared" si="81"/>
        <v>112.19881513644998</v>
      </c>
      <c r="N60" s="36">
        <f t="shared" si="82"/>
        <v>64044502.610000074</v>
      </c>
      <c r="O60" s="40">
        <f t="shared" si="83"/>
        <v>94.687861925706997</v>
      </c>
      <c r="P60" s="116">
        <f t="shared" si="84"/>
        <v>47048505.6748202</v>
      </c>
      <c r="Q60" s="117">
        <f t="shared" si="85"/>
        <v>49341477.855179124</v>
      </c>
      <c r="R60" s="118">
        <f t="shared" si="86"/>
        <v>96389983.529999316</v>
      </c>
      <c r="S60" s="32"/>
      <c r="T60" s="38">
        <f>+'JUL-SEP 2023'!T60+'OCT-DEC 2023'!T60+'JAN-MAR 2024'!T60+'APR-JUN 2024'!T60</f>
        <v>0</v>
      </c>
      <c r="U60" s="39">
        <f t="shared" si="87"/>
        <v>0</v>
      </c>
      <c r="V60" s="36">
        <f>+'JUL-SEP 2023'!V60+'OCT-DEC 2023'!V60+'JAN-MAR 2024'!V60+'APR-JUN 2024'!V60</f>
        <v>0</v>
      </c>
      <c r="W60" s="39">
        <f t="shared" si="88"/>
        <v>0</v>
      </c>
      <c r="X60" s="36">
        <f t="shared" si="89"/>
        <v>0</v>
      </c>
      <c r="Y60" s="40">
        <f t="shared" si="90"/>
        <v>0</v>
      </c>
      <c r="Z60" s="244">
        <f>+'OCT-DEC 2023'!Z60+'JUL-SEP 2023'!Z60+'JAN-MAR 2024'!Z60+'APR-JUN 2024'!Z60</f>
        <v>219.30000000000018</v>
      </c>
      <c r="AA60" s="39">
        <f t="shared" si="91"/>
        <v>2.158647287073514E-4</v>
      </c>
      <c r="AB60" s="36">
        <f>+'OCT-DEC 2023'!AB60+'JUL-SEP 2023'!AB60+'JAN-MAR 2024'!AB60+'APR-JUN 2024'!AB60</f>
        <v>0</v>
      </c>
      <c r="AC60" s="39">
        <f t="shared" si="92"/>
        <v>0</v>
      </c>
      <c r="AD60" s="36">
        <f t="shared" si="93"/>
        <v>219.30000000000018</v>
      </c>
      <c r="AE60" s="40">
        <f t="shared" si="94"/>
        <v>1.4764882874015097E-4</v>
      </c>
      <c r="AF60" s="116">
        <f t="shared" si="95"/>
        <v>219.30000000000018</v>
      </c>
      <c r="AG60" s="117">
        <f t="shared" si="96"/>
        <v>0</v>
      </c>
      <c r="AH60" s="118">
        <f t="shared" si="97"/>
        <v>219.30000000000018</v>
      </c>
      <c r="AI60" s="32"/>
      <c r="AJ60" s="35">
        <f>+'OCT-DEC 2023'!AJ60+'JUL-SEP 2023'!AJ60+'JAN-MAR 2024'!AJ60+'APR-JUN 2024'!AJ60</f>
        <v>16153557.6919</v>
      </c>
      <c r="AK60" s="39">
        <f t="shared" si="98"/>
        <v>277.84374846316587</v>
      </c>
      <c r="AL60" s="36">
        <f>+'OCT-DEC 2023'!AL60+'JUL-SEP 2023'!AL60+'JAN-MAR 2024'!AL60+'APR-JUN 2024'!AL60</f>
        <v>19825947.583100002</v>
      </c>
      <c r="AM60" s="39">
        <f t="shared" si="99"/>
        <v>687.5892204723591</v>
      </c>
      <c r="AN60" s="36">
        <f t="shared" si="100"/>
        <v>35979505.275000006</v>
      </c>
      <c r="AO60" s="40">
        <f t="shared" si="101"/>
        <v>413.68591718119421</v>
      </c>
      <c r="AP60" s="36">
        <f>+'OCT-DEC 2023'!AP60+'JUL-SEP 2023'!AP60+'JAN-MAR 2024'!AP60+'APR-JUN 2024'!AP60</f>
        <v>21798937.662000004</v>
      </c>
      <c r="AQ60" s="39">
        <f t="shared" si="102"/>
        <v>131.194030152024</v>
      </c>
      <c r="AR60" s="36">
        <f>+'OCT-DEC 2023'!AR60+'JUL-SEP 2023'!AR60+'JAN-MAR 2024'!AR60+'APR-JUN 2024'!AR60</f>
        <v>30856596.385499999</v>
      </c>
      <c r="AS60" s="39">
        <f t="shared" si="103"/>
        <v>200.45862655427791</v>
      </c>
      <c r="AT60" s="36">
        <f t="shared" si="104"/>
        <v>52655534.047499999</v>
      </c>
      <c r="AU60" s="40">
        <f t="shared" si="105"/>
        <v>164.5033054894279</v>
      </c>
      <c r="AV60" s="116">
        <f t="shared" si="106"/>
        <v>37952495.3539</v>
      </c>
      <c r="AW60" s="117">
        <f t="shared" si="107"/>
        <v>50682543.968600005</v>
      </c>
      <c r="AX60" s="118">
        <f t="shared" si="108"/>
        <v>88635039.322500005</v>
      </c>
      <c r="AY60" s="32"/>
      <c r="AZ60" s="35">
        <f>+'OCT-DEC 2023'!AZ60+'JUL-SEP 2023'!AZ60+'JAN-MAR 2024'!AZ60+'APR-JUN 2024'!AZ60</f>
        <v>347202.71414582978</v>
      </c>
      <c r="BA60" s="39">
        <f t="shared" si="143"/>
        <v>1.5476767830052411</v>
      </c>
      <c r="BB60" s="36">
        <f>+'OCT-DEC 2023'!BB60+'JUL-SEP 2023'!BB60+'JAN-MAR 2024'!BB60+'APR-JUN 2024'!BB60</f>
        <v>97932.435854170428</v>
      </c>
      <c r="BC60" s="39">
        <f t="shared" si="144"/>
        <v>1.510790099876129</v>
      </c>
      <c r="BD60" s="36">
        <f t="shared" si="109"/>
        <v>445135.1500000002</v>
      </c>
      <c r="BE60" s="40">
        <v>2.6062535015947863</v>
      </c>
      <c r="BF60" s="38">
        <f>+'OCT-DEC 2023'!BF60+'JUL-SEP 2023'!BF60+'JAN-MAR 2024'!BF60+'APR-JUN 2024'!BF60</f>
        <v>1148186.9477040099</v>
      </c>
      <c r="BG60" s="39">
        <v>0.70714376017586966</v>
      </c>
      <c r="BH60" s="36">
        <f>+'OCT-DEC 2023'!BH60+'JUL-SEP 2023'!BH60+'JAN-MAR 2024'!BH60+'APR-JUN 2024'!BH60</f>
        <v>997990.45229599159</v>
      </c>
      <c r="BI60" s="39">
        <v>2.2530797414903483</v>
      </c>
      <c r="BJ60" s="36">
        <f t="shared" si="113"/>
        <v>2146177.4000000013</v>
      </c>
      <c r="BK60" s="40">
        <v>1.1368566715504609</v>
      </c>
      <c r="BL60" s="116">
        <f t="shared" si="115"/>
        <v>1495389.6618498396</v>
      </c>
      <c r="BM60" s="117">
        <f t="shared" si="116"/>
        <v>1095922.8881501621</v>
      </c>
      <c r="BN60" s="118">
        <f t="shared" si="117"/>
        <v>2591312.5500000017</v>
      </c>
      <c r="BO60" s="32"/>
      <c r="BP60" s="35">
        <f>+'OCT-DEC 2023'!BP60+'JUL-SEP 2023'!BP60+'JAN-MAR 2024'!BP60+'APR-JUN 2024'!BP60</f>
        <v>0</v>
      </c>
      <c r="BQ60" s="39">
        <v>3.239139166375144E-3</v>
      </c>
      <c r="BR60" s="36">
        <f>+'OCT-DEC 2023'!BR60+'JUL-SEP 2023'!BR60+'JAN-MAR 2024'!BR60+'APR-JUN 2024'!BR60</f>
        <v>0</v>
      </c>
      <c r="BS60" s="39">
        <v>0</v>
      </c>
      <c r="BT60" s="36">
        <f t="shared" si="120"/>
        <v>0</v>
      </c>
      <c r="BU60" s="40">
        <v>2.8397635044953456E-3</v>
      </c>
      <c r="BV60" s="38">
        <f>+'OCT-DEC 2023'!BV60+'JUL-SEP 2023'!BV60+'JAN-MAR 2024'!BV60+'APR-JUN 2024'!BV60</f>
        <v>0</v>
      </c>
      <c r="BW60" s="39">
        <f t="shared" si="122"/>
        <v>0</v>
      </c>
      <c r="BX60" s="36">
        <f>+'OCT-DEC 2023'!BX60+'JUL-SEP 2023'!BX60+'JAN-MAR 2024'!BX60+'APR-JUN 2024'!BX60</f>
        <v>0</v>
      </c>
      <c r="BY60" s="39">
        <f t="shared" si="123"/>
        <v>0</v>
      </c>
      <c r="BZ60" s="36">
        <f t="shared" si="124"/>
        <v>0</v>
      </c>
      <c r="CA60" s="40">
        <f t="shared" si="125"/>
        <v>0</v>
      </c>
      <c r="CB60" s="116">
        <f t="shared" si="126"/>
        <v>0</v>
      </c>
      <c r="CC60" s="117">
        <f t="shared" si="127"/>
        <v>0</v>
      </c>
      <c r="CD60" s="118">
        <f t="shared" si="128"/>
        <v>0</v>
      </c>
      <c r="CE60" s="32"/>
      <c r="CF60" s="38">
        <f t="shared" si="145"/>
        <v>34956223.089530058</v>
      </c>
      <c r="CG60" s="39">
        <f t="shared" si="163"/>
        <v>50.838686209578164</v>
      </c>
      <c r="CH60" s="36">
        <f t="shared" si="130"/>
        <v>33813898.255469188</v>
      </c>
      <c r="CI60" s="39">
        <f t="shared" si="164"/>
        <v>157.95498851078457</v>
      </c>
      <c r="CJ60" s="36">
        <f t="shared" si="132"/>
        <v>68770121.344999254</v>
      </c>
      <c r="CK60" s="40">
        <f t="shared" si="165"/>
        <v>76.270230756689031</v>
      </c>
      <c r="CL60" s="38">
        <f t="shared" si="134"/>
        <v>51540386.901039988</v>
      </c>
      <c r="CM60" s="39">
        <f t="shared" si="166"/>
        <v>16.795697837770547</v>
      </c>
      <c r="CN60" s="36">
        <f t="shared" si="136"/>
        <v>67306046.456460088</v>
      </c>
      <c r="CO60" s="39">
        <f t="shared" si="167"/>
        <v>37.33433832436581</v>
      </c>
      <c r="CP60" s="36">
        <f t="shared" si="138"/>
        <v>118846433.35750008</v>
      </c>
      <c r="CQ60" s="40">
        <f t="shared" si="168"/>
        <v>24.396481167958356</v>
      </c>
      <c r="CR60" s="152"/>
      <c r="CS60" s="161" t="s">
        <v>6</v>
      </c>
      <c r="CT60" s="38">
        <f t="shared" si="169"/>
        <v>68770121.344999254</v>
      </c>
      <c r="CU60" s="36">
        <f t="shared" si="141"/>
        <v>118846433.35750008</v>
      </c>
      <c r="CV60" s="37">
        <f t="shared" si="142"/>
        <v>187616554.70249933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>
        <f>+'JUL-SEP 2023'!D61+'OCT-DEC 2023'!D61+'JAN-MAR 2024'!D61+'APR-JUN 2024'!D61</f>
        <v>-831791</v>
      </c>
      <c r="E61" s="39">
        <f t="shared" si="76"/>
        <v>-7.6979908008107136</v>
      </c>
      <c r="F61" s="36">
        <f>+'JUL-SEP 2023'!F61+'OCT-DEC 2023'!F61+'JAN-MAR 2024'!F61+'APR-JUN 2024'!F61</f>
        <v>-347857</v>
      </c>
      <c r="G61" s="39">
        <f t="shared" si="77"/>
        <v>-9.9000199220195242</v>
      </c>
      <c r="H61" s="36">
        <f t="shared" si="78"/>
        <v>-1179648</v>
      </c>
      <c r="I61" s="202">
        <f t="shared" si="79"/>
        <v>-8.2383406662476428</v>
      </c>
      <c r="J61" s="38">
        <f>+'JUL-SEP 2023'!J61+'OCT-DEC 2023'!J61+'JAN-MAR 2024'!J61+'APR-JUN 2024'!J61</f>
        <v>-538968</v>
      </c>
      <c r="K61" s="39">
        <f t="shared" si="80"/>
        <v>-1.4954509510134433</v>
      </c>
      <c r="L61" s="36">
        <f>+'JUL-SEP 2023'!L61+'OCT-DEC 2023'!L61+'JAN-MAR 2024'!L61+'APR-JUN 2024'!L61</f>
        <v>-1037920</v>
      </c>
      <c r="M61" s="39">
        <f t="shared" si="81"/>
        <v>-3.2848688166598095</v>
      </c>
      <c r="N61" s="36">
        <f t="shared" si="82"/>
        <v>-1576888</v>
      </c>
      <c r="O61" s="40">
        <f t="shared" si="83"/>
        <v>-2.3313812603954909</v>
      </c>
      <c r="P61" s="116">
        <f t="shared" si="84"/>
        <v>-1370759</v>
      </c>
      <c r="Q61" s="117">
        <f t="shared" si="85"/>
        <v>-1385777</v>
      </c>
      <c r="R61" s="118">
        <f t="shared" si="86"/>
        <v>-2756536</v>
      </c>
      <c r="S61" s="32"/>
      <c r="T61" s="38">
        <f>+'JUL-SEP 2023'!T61+'OCT-DEC 2023'!T61+'JAN-MAR 2024'!T61+'APR-JUN 2024'!T61</f>
        <v>154672.18</v>
      </c>
      <c r="U61" s="39">
        <f t="shared" si="87"/>
        <v>0.78401169892996347</v>
      </c>
      <c r="V61" s="36">
        <f>+'JUL-SEP 2023'!V61+'OCT-DEC 2023'!V61+'JAN-MAR 2024'!V61+'APR-JUN 2024'!V61</f>
        <v>82582.55</v>
      </c>
      <c r="W61" s="39">
        <f t="shared" si="88"/>
        <v>1.3270963231985602</v>
      </c>
      <c r="X61" s="36">
        <f t="shared" si="89"/>
        <v>237254.72999999998</v>
      </c>
      <c r="Y61" s="40">
        <f t="shared" si="90"/>
        <v>0.91423766237269322</v>
      </c>
      <c r="Z61" s="244">
        <f>+'OCT-DEC 2023'!Z61+'JUL-SEP 2023'!Z61+'JAN-MAR 2024'!Z61+'APR-JUN 2024'!Z61</f>
        <v>-2107371.1799999997</v>
      </c>
      <c r="AA61" s="39">
        <f t="shared" si="91"/>
        <v>-2.074359817858598</v>
      </c>
      <c r="AB61" s="36">
        <f>+'OCT-DEC 2023'!AB61+'JUL-SEP 2023'!AB61+'JAN-MAR 2024'!AB61+'APR-JUN 2024'!AB61</f>
        <v>715929.33000000007</v>
      </c>
      <c r="AC61" s="39">
        <f t="shared" si="92"/>
        <v>1.5253081916709101</v>
      </c>
      <c r="AD61" s="36">
        <f t="shared" si="93"/>
        <v>-1391441.8499999996</v>
      </c>
      <c r="AE61" s="40">
        <f t="shared" si="94"/>
        <v>-0.93682060835626368</v>
      </c>
      <c r="AF61" s="116">
        <f t="shared" si="95"/>
        <v>-1952698.9999999998</v>
      </c>
      <c r="AG61" s="117">
        <f t="shared" si="96"/>
        <v>798511.88000000012</v>
      </c>
      <c r="AH61" s="118">
        <f t="shared" si="97"/>
        <v>-1154187.1199999996</v>
      </c>
      <c r="AI61" s="32"/>
      <c r="AJ61" s="35">
        <f>+'OCT-DEC 2023'!AJ61+'JUL-SEP 2023'!AJ61+'JAN-MAR 2024'!AJ61+'APR-JUN 2024'!AJ61</f>
        <v>63096.85</v>
      </c>
      <c r="AK61" s="39">
        <f t="shared" si="98"/>
        <v>1.0852758045374018</v>
      </c>
      <c r="AL61" s="36">
        <f>+'OCT-DEC 2023'!AL61+'JUL-SEP 2023'!AL61+'JAN-MAR 2024'!AL61+'APR-JUN 2024'!AL61</f>
        <v>71530.569999999992</v>
      </c>
      <c r="AM61" s="39">
        <f t="shared" si="99"/>
        <v>2.4807716584587638</v>
      </c>
      <c r="AN61" s="36">
        <f t="shared" si="100"/>
        <v>134627.41999999998</v>
      </c>
      <c r="AO61" s="40">
        <f t="shared" si="101"/>
        <v>1.5479219987812307</v>
      </c>
      <c r="AP61" s="36">
        <f>+'OCT-DEC 2023'!AP61+'JUL-SEP 2023'!AP61+'JAN-MAR 2024'!AP61+'APR-JUN 2024'!AP61</f>
        <v>198213.74</v>
      </c>
      <c r="AQ61" s="39">
        <f t="shared" si="102"/>
        <v>1.1929232417337714</v>
      </c>
      <c r="AR61" s="36">
        <f>+'OCT-DEC 2023'!AR61+'JUL-SEP 2023'!AR61+'JAN-MAR 2024'!AR61+'APR-JUN 2024'!AR61</f>
        <v>268988.48</v>
      </c>
      <c r="AS61" s="39">
        <f t="shared" si="103"/>
        <v>1.7474727473526928</v>
      </c>
      <c r="AT61" s="36">
        <f t="shared" si="104"/>
        <v>467202.22</v>
      </c>
      <c r="AU61" s="40">
        <f t="shared" si="105"/>
        <v>1.4596055459748569</v>
      </c>
      <c r="AV61" s="116">
        <f t="shared" si="106"/>
        <v>261310.59</v>
      </c>
      <c r="AW61" s="117">
        <f t="shared" si="107"/>
        <v>340519.05</v>
      </c>
      <c r="AX61" s="118">
        <f t="shared" si="108"/>
        <v>601829.64</v>
      </c>
      <c r="AY61" s="32"/>
      <c r="AZ61" s="35">
        <f>+'OCT-DEC 2023'!AZ61+'JUL-SEP 2023'!AZ61+'JAN-MAR 2024'!AZ61+'APR-JUN 2024'!AZ61</f>
        <v>233289.4240026359</v>
      </c>
      <c r="BA61" s="39">
        <f t="shared" si="143"/>
        <v>1.0399015057753742</v>
      </c>
      <c r="BB61" s="36">
        <f>+'OCT-DEC 2023'!BB61+'JUL-SEP 2023'!BB61+'JAN-MAR 2024'!BB61+'APR-JUN 2024'!BB61</f>
        <v>65262.475997364338</v>
      </c>
      <c r="BC61" s="39">
        <f t="shared" si="144"/>
        <v>1.0067951620956517</v>
      </c>
      <c r="BD61" s="36">
        <f t="shared" si="109"/>
        <v>298551.90000000026</v>
      </c>
      <c r="BE61" s="40">
        <v>4.5561405590665061</v>
      </c>
      <c r="BF61" s="38">
        <f>+'OCT-DEC 2023'!BF61+'JUL-SEP 2023'!BF61+'JAN-MAR 2024'!BF61+'APR-JUN 2024'!BF61</f>
        <v>1398007.0299957145</v>
      </c>
      <c r="BG61" s="39">
        <v>2.7878745497322486</v>
      </c>
      <c r="BH61" s="36">
        <f>+'OCT-DEC 2023'!BH61+'JUL-SEP 2023'!BH61+'JAN-MAR 2024'!BH61+'APR-JUN 2024'!BH61</f>
        <v>1289371.8600042863</v>
      </c>
      <c r="BI61" s="39">
        <v>5.0527625008375798</v>
      </c>
      <c r="BJ61" s="36">
        <f t="shared" si="113"/>
        <v>2687378.8900000006</v>
      </c>
      <c r="BK61" s="40">
        <v>3.4174294647935879</v>
      </c>
      <c r="BL61" s="116">
        <f t="shared" si="115"/>
        <v>1631296.4539983505</v>
      </c>
      <c r="BM61" s="117">
        <f t="shared" si="116"/>
        <v>1354634.3360016507</v>
      </c>
      <c r="BN61" s="118">
        <f t="shared" si="117"/>
        <v>2985930.790000001</v>
      </c>
      <c r="BO61" s="32"/>
      <c r="BP61" s="35">
        <f>+'OCT-DEC 2023'!BP61+'JUL-SEP 2023'!BP61+'JAN-MAR 2024'!BP61+'APR-JUN 2024'!BP61</f>
        <v>292663.64000000007</v>
      </c>
      <c r="BQ61" s="39">
        <v>2.0373182519013695</v>
      </c>
      <c r="BR61" s="36">
        <f>+'OCT-DEC 2023'!BR61+'JUL-SEP 2023'!BR61+'JAN-MAR 2024'!BR61+'APR-JUN 2024'!BR61</f>
        <v>36120.970000000023</v>
      </c>
      <c r="BS61" s="39">
        <v>0</v>
      </c>
      <c r="BT61" s="36">
        <f t="shared" si="120"/>
        <v>328784.6100000001</v>
      </c>
      <c r="BU61" s="40">
        <v>1.7861233252494686</v>
      </c>
      <c r="BV61" s="38">
        <f>+'OCT-DEC 2023'!BV61+'JUL-SEP 2023'!BV61+'JAN-MAR 2024'!BV61+'APR-JUN 2024'!BV61</f>
        <v>469168.09000000032</v>
      </c>
      <c r="BW61" s="39">
        <f t="shared" si="122"/>
        <v>1.4751904326198999</v>
      </c>
      <c r="BX61" s="36">
        <f>+'OCT-DEC 2023'!BX61+'JUL-SEP 2023'!BX61+'JAN-MAR 2024'!BX61+'APR-JUN 2024'!BX61</f>
        <v>248667.72000000026</v>
      </c>
      <c r="BY61" s="39">
        <f t="shared" si="123"/>
        <v>1.103375427075477</v>
      </c>
      <c r="BZ61" s="36">
        <f t="shared" si="124"/>
        <v>717835.81000000052</v>
      </c>
      <c r="CA61" s="40">
        <f t="shared" si="125"/>
        <v>1.3209862368860297</v>
      </c>
      <c r="CB61" s="116">
        <f t="shared" si="126"/>
        <v>761831.73000000045</v>
      </c>
      <c r="CC61" s="117">
        <f t="shared" si="127"/>
        <v>284788.69000000029</v>
      </c>
      <c r="CD61" s="118">
        <f t="shared" si="128"/>
        <v>1046620.4200000007</v>
      </c>
      <c r="CE61" s="32"/>
      <c r="CF61" s="38">
        <f t="shared" si="145"/>
        <v>-88068.905997364142</v>
      </c>
      <c r="CG61" s="39">
        <f t="shared" si="163"/>
        <v>-0.12808327333744063</v>
      </c>
      <c r="CH61" s="36">
        <f t="shared" si="130"/>
        <v>-92360.434002635651</v>
      </c>
      <c r="CI61" s="39">
        <f t="shared" si="164"/>
        <v>-0.43144363839734878</v>
      </c>
      <c r="CJ61" s="36">
        <f t="shared" si="132"/>
        <v>-180429.33999999979</v>
      </c>
      <c r="CK61" s="40">
        <f t="shared" si="165"/>
        <v>-0.20010706870852091</v>
      </c>
      <c r="CL61" s="38">
        <f t="shared" si="134"/>
        <v>-580950.32000428461</v>
      </c>
      <c r="CM61" s="39">
        <f t="shared" si="166"/>
        <v>-0.18931689535592489</v>
      </c>
      <c r="CN61" s="36">
        <f t="shared" si="136"/>
        <v>1485037.3900042865</v>
      </c>
      <c r="CO61" s="39">
        <f t="shared" si="167"/>
        <v>0.82374305521895286</v>
      </c>
      <c r="CP61" s="36">
        <f t="shared" si="138"/>
        <v>904087.07000000193</v>
      </c>
      <c r="CQ61" s="40">
        <f t="shared" si="168"/>
        <v>0.1855885999632968</v>
      </c>
      <c r="CR61" s="152"/>
      <c r="CS61" s="161" t="s">
        <v>7</v>
      </c>
      <c r="CT61" s="38">
        <f t="shared" si="169"/>
        <v>-180429.33999999979</v>
      </c>
      <c r="CU61" s="36">
        <f t="shared" si="141"/>
        <v>904087.07000000193</v>
      </c>
      <c r="CV61" s="37">
        <f t="shared" si="142"/>
        <v>723657.73000000208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>
        <f>SUM(D21:D61)</f>
        <v>217061584</v>
      </c>
      <c r="E62" s="201">
        <f t="shared" si="76"/>
        <v>2008.8436600557134</v>
      </c>
      <c r="F62" s="43">
        <f>SUM(F21:F61)</f>
        <v>70271396</v>
      </c>
      <c r="G62" s="46">
        <f t="shared" si="77"/>
        <v>1999.9258900873722</v>
      </c>
      <c r="H62" s="43">
        <f>SUM(H21:H61)</f>
        <v>287332979.99999994</v>
      </c>
      <c r="I62" s="201">
        <f t="shared" si="79"/>
        <v>2006.6553530274457</v>
      </c>
      <c r="J62" s="45">
        <f>SUM(J21:J61)</f>
        <v>118577273</v>
      </c>
      <c r="K62" s="201">
        <f t="shared" si="80"/>
        <v>329.01117631553393</v>
      </c>
      <c r="L62" s="43">
        <f>SUM(L21:L61)</f>
        <v>160428692</v>
      </c>
      <c r="M62" s="46">
        <f t="shared" si="81"/>
        <v>507.7339367661487</v>
      </c>
      <c r="N62" s="43">
        <f>SUM(N21:N61)</f>
        <v>279005965</v>
      </c>
      <c r="O62" s="47">
        <f t="shared" si="83"/>
        <v>412.50188874514879</v>
      </c>
      <c r="P62" s="122">
        <f>SUM(P21:P61)</f>
        <v>335638856.99999988</v>
      </c>
      <c r="Q62" s="123">
        <f t="shared" ref="Q62:R62" si="170">SUM(Q21:Q61)</f>
        <v>230700087.99999997</v>
      </c>
      <c r="R62" s="124">
        <f t="shared" si="170"/>
        <v>566338945</v>
      </c>
      <c r="S62" s="32"/>
      <c r="T62" s="45">
        <f>SUM(T21:T61)</f>
        <v>434181070.01000017</v>
      </c>
      <c r="U62" s="201">
        <f t="shared" si="87"/>
        <v>2200.8032623692875</v>
      </c>
      <c r="V62" s="43">
        <f>SUM(V21:V61)</f>
        <v>121391369.04000004</v>
      </c>
      <c r="W62" s="201">
        <f t="shared" si="88"/>
        <v>1950.7515754965616</v>
      </c>
      <c r="X62" s="43">
        <f>SUM(X21:X61)</f>
        <v>555572439.05000019</v>
      </c>
      <c r="Y62" s="47">
        <f t="shared" si="90"/>
        <v>2140.8435058629507</v>
      </c>
      <c r="Z62" s="245">
        <f>SUM(Z21:Z61)</f>
        <v>255209424.04999986</v>
      </c>
      <c r="AA62" s="201">
        <f t="shared" si="91"/>
        <v>251.21164197953749</v>
      </c>
      <c r="AB62" s="43">
        <f>SUM(AB21:AB61)</f>
        <v>189805410.20999986</v>
      </c>
      <c r="AC62" s="46">
        <f t="shared" si="92"/>
        <v>404.38592872954393</v>
      </c>
      <c r="AD62" s="43">
        <f>SUM(AD21:AD61)</f>
        <v>445014834.25999969</v>
      </c>
      <c r="AE62" s="47">
        <f t="shared" si="94"/>
        <v>299.61659393744327</v>
      </c>
      <c r="AF62" s="122">
        <f>SUM(AF21:AF61)</f>
        <v>689390494.05999982</v>
      </c>
      <c r="AG62" s="123">
        <f t="shared" ref="AG62:AH62" si="171">SUM(AG21:AG61)</f>
        <v>311196779.24999988</v>
      </c>
      <c r="AH62" s="124">
        <f t="shared" si="171"/>
        <v>1000587273.3099998</v>
      </c>
      <c r="AI62" s="32"/>
      <c r="AJ62" s="42">
        <f>SUM(AJ21:AJ61)</f>
        <v>122764715.78188196</v>
      </c>
      <c r="AK62" s="46">
        <f t="shared" si="98"/>
        <v>2111.5725379157184</v>
      </c>
      <c r="AL62" s="43">
        <f>SUM(AL21:AL61)</f>
        <v>67381979.741481811</v>
      </c>
      <c r="AM62" s="46">
        <f t="shared" si="99"/>
        <v>2336.8932420573565</v>
      </c>
      <c r="AN62" s="45">
        <f>SUM(AN21:AN61)</f>
        <v>190146695.5233638</v>
      </c>
      <c r="AO62" s="47">
        <f t="shared" si="101"/>
        <v>2186.2726998420635</v>
      </c>
      <c r="AP62" s="45">
        <f>SUM(AP21:AP61)</f>
        <v>66970047.8143804</v>
      </c>
      <c r="AQ62" s="46">
        <f t="shared" si="102"/>
        <v>403.05039669700164</v>
      </c>
      <c r="AR62" s="43">
        <f>SUM(AR21:AR61)</f>
        <v>89659310.791969851</v>
      </c>
      <c r="AS62" s="46">
        <f t="shared" si="103"/>
        <v>582.46807504690344</v>
      </c>
      <c r="AT62" s="43">
        <f>SUM(AT21:AT61)</f>
        <v>156629358.60635021</v>
      </c>
      <c r="AU62" s="47">
        <f t="shared" si="105"/>
        <v>489.33217929553814</v>
      </c>
      <c r="AV62" s="122">
        <f>SUM(AV21:AV61)</f>
        <v>189734763.59626237</v>
      </c>
      <c r="AW62" s="123">
        <f t="shared" ref="AW62" si="172">SUM(AW21:AW61)</f>
        <v>157041290.53345168</v>
      </c>
      <c r="AX62" s="124">
        <f t="shared" ref="AX62" si="173">SUM(AX21:AX61)</f>
        <v>346776054.12971401</v>
      </c>
      <c r="AY62" s="32"/>
      <c r="AZ62" s="42">
        <f>SUM(AZ21:AZ61)</f>
        <v>447686621.33865345</v>
      </c>
      <c r="BA62" s="46">
        <f t="shared" ref="BA62:BA64" si="174">+AZ62/$AZ$112</f>
        <v>1995.5897856745332</v>
      </c>
      <c r="BB62" s="43">
        <f>SUM(BB21:BB61)</f>
        <v>126114328.10243733</v>
      </c>
      <c r="BC62" s="46">
        <v>1667.5433244105764</v>
      </c>
      <c r="BD62" s="43">
        <f>SUM(BD21:BD61)</f>
        <v>573800949.44109082</v>
      </c>
      <c r="BE62" s="47">
        <v>1797.2136558555205</v>
      </c>
      <c r="BF62" s="45">
        <f>SUM(BF21:BF61)</f>
        <v>306022742.98590732</v>
      </c>
      <c r="BG62" s="46">
        <v>263.29198855260745</v>
      </c>
      <c r="BH62" s="43">
        <f>SUM(BH21:BH61)</f>
        <v>265012535.88060513</v>
      </c>
      <c r="BI62" s="46">
        <v>475.79120916717926</v>
      </c>
      <c r="BJ62" s="43">
        <f>SUM(BJ21:BJ61)</f>
        <v>571035278.8665123</v>
      </c>
      <c r="BK62" s="47">
        <v>322.35889679383814</v>
      </c>
      <c r="BL62" s="122">
        <f>SUM(BL21:BL61)</f>
        <v>753709364.32456076</v>
      </c>
      <c r="BM62" s="123">
        <f t="shared" ref="BM62" si="175">SUM(BM21:BM61)</f>
        <v>391126863.98304254</v>
      </c>
      <c r="BN62" s="124">
        <f t="shared" ref="BN62" si="176">SUM(BN21:BN61)</f>
        <v>1144836228.3076029</v>
      </c>
      <c r="BO62" s="32"/>
      <c r="BP62" s="42">
        <f>SUM(BP21:BP61)</f>
        <v>170612154.73000002</v>
      </c>
      <c r="BQ62" s="46">
        <v>1518.2495125743383</v>
      </c>
      <c r="BR62" s="43">
        <f>SUM(BR21:BR61)</f>
        <v>35638702.329999983</v>
      </c>
      <c r="BS62" s="46">
        <v>1623.8872939794555</v>
      </c>
      <c r="BT62" s="43">
        <f>SUM(BT21:BT61)</f>
        <v>206250857.06</v>
      </c>
      <c r="BU62" s="47">
        <v>1531.2743184567587</v>
      </c>
      <c r="BV62" s="45">
        <f>SUM(BV21:BV61)</f>
        <v>76086637.559999987</v>
      </c>
      <c r="BW62" s="46">
        <f t="shared" si="122"/>
        <v>239.23681548489333</v>
      </c>
      <c r="BX62" s="43">
        <f>SUM(BX21:BX61)</f>
        <v>88335448.809999928</v>
      </c>
      <c r="BY62" s="46">
        <f t="shared" si="123"/>
        <v>391.95744247237843</v>
      </c>
      <c r="BZ62" s="43">
        <f>SUM(BZ21:BZ61)</f>
        <v>164422086.36999989</v>
      </c>
      <c r="CA62" s="47">
        <f t="shared" si="125"/>
        <v>302.57519910417363</v>
      </c>
      <c r="CB62" s="122">
        <f>SUM(CB21:CB61)</f>
        <v>246698792.29000002</v>
      </c>
      <c r="CC62" s="123">
        <f t="shared" ref="CC62" si="177">SUM(CC21:CC61)</f>
        <v>123974151.1399999</v>
      </c>
      <c r="CD62" s="124">
        <f t="shared" ref="CD62" si="178">SUM(CD21:CD61)</f>
        <v>370672943.42999995</v>
      </c>
      <c r="CE62" s="32"/>
      <c r="CF62" s="45">
        <f>SUM(CF21:CF61)</f>
        <v>1392306145.8605359</v>
      </c>
      <c r="CG62" s="46">
        <f t="shared" si="163"/>
        <v>2024.9045520673421</v>
      </c>
      <c r="CH62" s="46">
        <f>SUM(CH21:CH61)</f>
        <v>420797775.21391916</v>
      </c>
      <c r="CI62" s="46">
        <f t="shared" si="164"/>
        <v>1965.6742102643452</v>
      </c>
      <c r="CJ62" s="43">
        <f t="shared" si="132"/>
        <v>1813103921.074455</v>
      </c>
      <c r="CK62" s="46">
        <f t="shared" si="165"/>
        <v>2010.8420887098243</v>
      </c>
      <c r="CL62" s="45">
        <f>SUM(CL21:CL61)</f>
        <v>822866125.41028762</v>
      </c>
      <c r="CM62" s="46">
        <f t="shared" si="166"/>
        <v>268.15108760949795</v>
      </c>
      <c r="CN62" s="43">
        <f>SUM(CN21:CN61)</f>
        <v>793241397.69257462</v>
      </c>
      <c r="CO62" s="46">
        <f t="shared" si="167"/>
        <v>440.00716538157184</v>
      </c>
      <c r="CP62" s="43">
        <f>SUM(CP21:CP61)</f>
        <v>1616107523.1028624</v>
      </c>
      <c r="CQ62" s="47">
        <f t="shared" si="168"/>
        <v>331.75027334790985</v>
      </c>
      <c r="CR62" s="153"/>
      <c r="CS62" s="161" t="s">
        <v>172</v>
      </c>
      <c r="CT62" s="45">
        <f>SUM(CT21:CT61)</f>
        <v>1813103921.074455</v>
      </c>
      <c r="CU62" s="43">
        <f>SUM(CU21:CU61)</f>
        <v>1616107523.1028624</v>
      </c>
      <c r="CV62" s="44">
        <f t="shared" si="142"/>
        <v>3429211444.1773176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>
        <f>+'JUL-SEP 2023'!D63+'OCT-DEC 2023'!D63+'JAN-MAR 2024'!D63+'APR-JUN 2024'!D63</f>
        <v>0</v>
      </c>
      <c r="E63" s="39">
        <f t="shared" si="76"/>
        <v>0</v>
      </c>
      <c r="F63" s="36">
        <f>+'JUL-SEP 2023'!F63+'OCT-DEC 2023'!F63+'JAN-MAR 2024'!F63+'APR-JUN 2024'!F63</f>
        <v>0</v>
      </c>
      <c r="G63" s="39">
        <f t="shared" si="77"/>
        <v>0</v>
      </c>
      <c r="H63" s="36">
        <f>+D63+F63</f>
        <v>0</v>
      </c>
      <c r="I63" s="202">
        <f t="shared" si="79"/>
        <v>0</v>
      </c>
      <c r="J63" s="38">
        <f>+'JUL-SEP 2023'!J63+'OCT-DEC 2023'!J63+'JAN-MAR 2024'!J63+'APR-JUN 2024'!J63</f>
        <v>0</v>
      </c>
      <c r="K63" s="39">
        <f t="shared" si="80"/>
        <v>0</v>
      </c>
      <c r="L63" s="36">
        <f>+'JUL-SEP 2023'!L63+'OCT-DEC 2023'!L63+'JAN-MAR 2024'!L63+'APR-JUN 2024'!L63</f>
        <v>0</v>
      </c>
      <c r="M63" s="39">
        <f t="shared" si="81"/>
        <v>0</v>
      </c>
      <c r="N63" s="36">
        <f t="shared" si="82"/>
        <v>0</v>
      </c>
      <c r="O63" s="40">
        <f t="shared" si="83"/>
        <v>0</v>
      </c>
      <c r="P63" s="116">
        <f>+D63+J63</f>
        <v>0</v>
      </c>
      <c r="Q63" s="117">
        <f>+F63+L63</f>
        <v>0</v>
      </c>
      <c r="R63" s="118">
        <f>+P63+Q63</f>
        <v>0</v>
      </c>
      <c r="S63" s="32"/>
      <c r="T63" s="38">
        <f>+'JUL-SEP 2023'!T63+'OCT-DEC 2023'!T63+'JAN-MAR 2024'!T63+'APR-JUN 2024'!T63</f>
        <v>347117.39000000013</v>
      </c>
      <c r="U63" s="39">
        <f t="shared" si="87"/>
        <v>1.759489616439329</v>
      </c>
      <c r="V63" s="36">
        <f>+'JUL-SEP 2023'!V63+'OCT-DEC 2023'!V63+'JAN-MAR 2024'!V63+'APR-JUN 2024'!V63</f>
        <v>179788.5400000001</v>
      </c>
      <c r="W63" s="39">
        <f t="shared" si="88"/>
        <v>2.8891903966060308</v>
      </c>
      <c r="X63" s="36">
        <f>+T63+V63</f>
        <v>526905.93000000017</v>
      </c>
      <c r="Y63" s="40">
        <f t="shared" si="90"/>
        <v>2.0303799453587716</v>
      </c>
      <c r="Z63" s="244">
        <f>+'OCT-DEC 2023'!Z63+'JUL-SEP 2023'!Z63+'JAN-MAR 2024'!Z63+'APR-JUN 2024'!Z63</f>
        <v>183850.38999999996</v>
      </c>
      <c r="AA63" s="202">
        <f t="shared" si="91"/>
        <v>0.18097042663060059</v>
      </c>
      <c r="AB63" s="36">
        <f>+'OCT-DEC 2023'!AB63+'JUL-SEP 2023'!AB63+'JAN-MAR 2024'!AB63+'APR-JUN 2024'!AB63</f>
        <v>2717979.92</v>
      </c>
      <c r="AC63" s="39">
        <f t="shared" si="92"/>
        <v>5.7907350111959293</v>
      </c>
      <c r="AD63" s="36">
        <f>+Z63+AB63</f>
        <v>2901830.31</v>
      </c>
      <c r="AE63" s="40">
        <f t="shared" si="94"/>
        <v>1.953724790123889</v>
      </c>
      <c r="AF63" s="116">
        <f>+T63+Z63</f>
        <v>530967.78</v>
      </c>
      <c r="AG63" s="117">
        <f>+V63+AB63</f>
        <v>2897768.46</v>
      </c>
      <c r="AH63" s="118">
        <f>+AF63+AG63</f>
        <v>3428736.24</v>
      </c>
      <c r="AI63" s="32"/>
      <c r="AJ63" s="35">
        <f>+'OCT-DEC 2023'!AJ63+'JUL-SEP 2023'!AJ63+'JAN-MAR 2024'!AJ63+'APR-JUN 2024'!AJ63</f>
        <v>1564460.49</v>
      </c>
      <c r="AK63" s="39">
        <f t="shared" si="98"/>
        <v>26.908967990505513</v>
      </c>
      <c r="AL63" s="36">
        <f>+'OCT-DEC 2023'!AL63+'JUL-SEP 2023'!AL63+'JAN-MAR 2024'!AL63+'APR-JUN 2024'!AL63</f>
        <v>1427620.24</v>
      </c>
      <c r="AM63" s="39">
        <f t="shared" si="99"/>
        <v>49.511695914545328</v>
      </c>
      <c r="AN63" s="38">
        <f t="shared" ref="AN63" si="179">+AJ63+AL63</f>
        <v>2992080.73</v>
      </c>
      <c r="AO63" s="40">
        <f t="shared" si="101"/>
        <v>34.402409138468258</v>
      </c>
      <c r="AP63" s="36">
        <f>+'OCT-DEC 2023'!AP63+'JUL-SEP 2023'!AP63+'JAN-MAR 2024'!AP63+'APR-JUN 2024'!AP63</f>
        <v>239642.83</v>
      </c>
      <c r="AQ63" s="39">
        <f t="shared" si="102"/>
        <v>1.4422587537163423</v>
      </c>
      <c r="AR63" s="36">
        <f>+'OCT-DEC 2023'!AR63+'JUL-SEP 2023'!AR63+'JAN-MAR 2024'!AR63+'APR-JUN 2024'!AR63</f>
        <v>-1402151.31</v>
      </c>
      <c r="AS63" s="39">
        <f t="shared" si="103"/>
        <v>-9.1090190995907232</v>
      </c>
      <c r="AT63" s="36">
        <f t="shared" ref="AT63" si="180">+AP63+AR63</f>
        <v>-1162508.48</v>
      </c>
      <c r="AU63" s="40">
        <f t="shared" si="105"/>
        <v>-3.6318402439329183</v>
      </c>
      <c r="AV63" s="116">
        <f>+AJ63+AP63</f>
        <v>1804103.32</v>
      </c>
      <c r="AW63" s="117">
        <f>+AL63+AR63</f>
        <v>25468.929999999935</v>
      </c>
      <c r="AX63" s="118">
        <f>+AV63+AW63</f>
        <v>1829572.25</v>
      </c>
      <c r="AY63" s="32"/>
      <c r="AZ63" s="35">
        <f>+'OCT-DEC 2023'!AZ63+'JUL-SEP 2023'!AZ63+'JAN-MAR 2024'!AZ63+'APR-JUN 2024'!AZ63</f>
        <v>120088.63</v>
      </c>
      <c r="BA63" s="39">
        <f t="shared" si="174"/>
        <v>0.53530222253920423</v>
      </c>
      <c r="BB63" s="36">
        <f>+'OCT-DEC 2023'!BB63+'JUL-SEP 2023'!BB63+'JAN-MAR 2024'!BB63+'APR-JUN 2024'!BB63</f>
        <v>0</v>
      </c>
      <c r="BC63" s="39">
        <v>0</v>
      </c>
      <c r="BD63" s="36">
        <f t="shared" ref="BD63" si="181">+AZ63+BB63</f>
        <v>120088.63</v>
      </c>
      <c r="BE63" s="40">
        <v>0</v>
      </c>
      <c r="BF63" s="38">
        <f>+'OCT-DEC 2023'!BF63+'JUL-SEP 2023'!BF63+'JAN-MAR 2024'!BF63+'APR-JUN 2024'!BF63</f>
        <v>1253.6500000001397</v>
      </c>
      <c r="BG63" s="39">
        <v>0</v>
      </c>
      <c r="BH63" s="36">
        <f>+'OCT-DEC 2023'!BH63+'JUL-SEP 2023'!BH63+'JAN-MAR 2024'!BH63+'APR-JUN 2024'!BH63</f>
        <v>0</v>
      </c>
      <c r="BI63" s="39">
        <v>0</v>
      </c>
      <c r="BJ63" s="36">
        <f t="shared" ref="BJ63" si="182">+BF63+BH63</f>
        <v>1253.6500000001397</v>
      </c>
      <c r="BK63" s="40">
        <v>0</v>
      </c>
      <c r="BL63" s="116">
        <f>+AZ63+BF63</f>
        <v>121342.28000000014</v>
      </c>
      <c r="BM63" s="117">
        <f>+BB63+BH63</f>
        <v>0</v>
      </c>
      <c r="BN63" s="118">
        <f>+BL63+BM63</f>
        <v>121342.28000000014</v>
      </c>
      <c r="BO63" s="32"/>
      <c r="BP63" s="35">
        <f>+'OCT-DEC 2023'!BP63+'JUL-SEP 2023'!BP63+'JAN-MAR 2024'!BP63+'APR-JUN 2024'!BP63</f>
        <v>0</v>
      </c>
      <c r="BQ63" s="39">
        <v>0</v>
      </c>
      <c r="BR63" s="36">
        <f>+'OCT-DEC 2023'!BR63+'JUL-SEP 2023'!BR63+'JAN-MAR 2024'!BR63+'APR-JUN 2024'!BR63</f>
        <v>0</v>
      </c>
      <c r="BS63" s="39">
        <v>0</v>
      </c>
      <c r="BT63" s="36">
        <f t="shared" ref="BT63" si="183">+BP63+BR63</f>
        <v>0</v>
      </c>
      <c r="BU63" s="40">
        <v>0</v>
      </c>
      <c r="BV63" s="38">
        <f>+'OCT-DEC 2023'!BV63+'JUL-SEP 2023'!BV63+'JAN-MAR 2024'!BV63+'APR-JUN 2024'!BV63</f>
        <v>0</v>
      </c>
      <c r="BW63" s="39">
        <f t="shared" si="122"/>
        <v>0</v>
      </c>
      <c r="BX63" s="36">
        <f>+'OCT-DEC 2023'!BX63+'JUL-SEP 2023'!BX63+'JAN-MAR 2024'!BX63+'APR-JUN 2024'!BX63</f>
        <v>0</v>
      </c>
      <c r="BY63" s="39">
        <f t="shared" si="123"/>
        <v>0</v>
      </c>
      <c r="BZ63" s="36">
        <f t="shared" ref="BZ63" si="184">+BV63+BX63</f>
        <v>0</v>
      </c>
      <c r="CA63" s="40">
        <f t="shared" si="125"/>
        <v>0</v>
      </c>
      <c r="CB63" s="116">
        <f>+BP63+BV63</f>
        <v>0</v>
      </c>
      <c r="CC63" s="117">
        <f>+BR63+BX63</f>
        <v>0</v>
      </c>
      <c r="CD63" s="118">
        <f>+CB63+CC63</f>
        <v>0</v>
      </c>
      <c r="CE63" s="32"/>
      <c r="CF63" s="38">
        <f t="shared" si="145"/>
        <v>2031666.5100000002</v>
      </c>
      <c r="CG63" s="39">
        <f t="shared" si="163"/>
        <v>2.9547601844701288</v>
      </c>
      <c r="CH63" s="36">
        <f t="shared" ref="CH63" si="185">+F63+V63+AL63+BB63+BR63</f>
        <v>1607408.78</v>
      </c>
      <c r="CI63" s="39">
        <f t="shared" si="164"/>
        <v>7.5086946041770801</v>
      </c>
      <c r="CJ63" s="36">
        <f t="shared" si="132"/>
        <v>3639075.29</v>
      </c>
      <c r="CK63" s="39">
        <f t="shared" si="165"/>
        <v>4.0359549566135504</v>
      </c>
      <c r="CL63" s="38">
        <f>+J63+Z63+AP63+BF63+BV63</f>
        <v>424746.87000000011</v>
      </c>
      <c r="CM63" s="39">
        <f t="shared" si="166"/>
        <v>0.13841417410692466</v>
      </c>
      <c r="CN63" s="36">
        <f>+L63+AB63+AR63+BH63+BX63</f>
        <v>1315828.6099999999</v>
      </c>
      <c r="CO63" s="39">
        <f t="shared" si="167"/>
        <v>0.72988376362886009</v>
      </c>
      <c r="CP63" s="36">
        <f>+CL63+CN63</f>
        <v>1740575.48</v>
      </c>
      <c r="CQ63" s="40">
        <f t="shared" si="168"/>
        <v>0.35730072598388407</v>
      </c>
      <c r="CR63" s="152"/>
      <c r="CS63" s="161" t="s">
        <v>8</v>
      </c>
      <c r="CT63" s="38">
        <f t="shared" ref="CT63" si="186">+CJ63</f>
        <v>3639075.29</v>
      </c>
      <c r="CU63" s="36">
        <f t="shared" ref="CU63" si="187">+CP63</f>
        <v>1740575.48</v>
      </c>
      <c r="CV63" s="37">
        <f t="shared" si="142"/>
        <v>5379650.7699999996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>
        <f>+D62-D63</f>
        <v>217061584</v>
      </c>
      <c r="E64" s="46">
        <f t="shared" si="76"/>
        <v>2008.8436600557134</v>
      </c>
      <c r="F64" s="43">
        <f>+F62-F63</f>
        <v>70271396</v>
      </c>
      <c r="G64" s="46">
        <f t="shared" si="77"/>
        <v>1999.9258900873722</v>
      </c>
      <c r="H64" s="43">
        <f>+H62-H63</f>
        <v>287332979.99999994</v>
      </c>
      <c r="I64" s="201">
        <f t="shared" si="79"/>
        <v>2006.6553530274457</v>
      </c>
      <c r="J64" s="45">
        <f>+J62-J63</f>
        <v>118577273</v>
      </c>
      <c r="K64" s="46">
        <f t="shared" si="80"/>
        <v>329.01117631553393</v>
      </c>
      <c r="L64" s="43">
        <f>+L62-L63</f>
        <v>160428692</v>
      </c>
      <c r="M64" s="46">
        <f t="shared" si="81"/>
        <v>507.7339367661487</v>
      </c>
      <c r="N64" s="43">
        <f>+N62-N63</f>
        <v>279005965</v>
      </c>
      <c r="O64" s="47">
        <f t="shared" si="83"/>
        <v>412.50188874514879</v>
      </c>
      <c r="P64" s="122">
        <f>+P62-P63</f>
        <v>335638856.99999988</v>
      </c>
      <c r="Q64" s="123">
        <f t="shared" ref="Q64:R64" si="188">+Q62-Q63</f>
        <v>230700087.99999997</v>
      </c>
      <c r="R64" s="124">
        <f t="shared" si="188"/>
        <v>566338945</v>
      </c>
      <c r="S64" s="32"/>
      <c r="T64" s="45">
        <f>+T62-T63</f>
        <v>433833952.62000018</v>
      </c>
      <c r="U64" s="201">
        <f t="shared" si="87"/>
        <v>2199.0437727528483</v>
      </c>
      <c r="V64" s="43">
        <f>+V62-V63</f>
        <v>121211580.50000003</v>
      </c>
      <c r="W64" s="201">
        <f t="shared" si="88"/>
        <v>1947.8623850999554</v>
      </c>
      <c r="X64" s="43">
        <f>+X62-X63</f>
        <v>555045533.12000024</v>
      </c>
      <c r="Y64" s="47">
        <f t="shared" si="90"/>
        <v>2138.8131259175921</v>
      </c>
      <c r="Z64" s="245">
        <f>+Z62-Z63</f>
        <v>255025573.65999988</v>
      </c>
      <c r="AA64" s="201">
        <f t="shared" si="91"/>
        <v>251.03067155290691</v>
      </c>
      <c r="AB64" s="43">
        <f>+AB62-AB63</f>
        <v>187087430.28999987</v>
      </c>
      <c r="AC64" s="46">
        <f t="shared" si="92"/>
        <v>398.59519371834807</v>
      </c>
      <c r="AD64" s="43">
        <f>+AD62-AD63</f>
        <v>442113003.94999969</v>
      </c>
      <c r="AE64" s="47">
        <f t="shared" si="94"/>
        <v>297.66286914731938</v>
      </c>
      <c r="AF64" s="122">
        <f>+AF62-AF63</f>
        <v>688859526.27999985</v>
      </c>
      <c r="AG64" s="123">
        <f t="shared" ref="AG64:AH64" si="189">+AG62-AG63</f>
        <v>308299010.7899999</v>
      </c>
      <c r="AH64" s="124">
        <f t="shared" si="189"/>
        <v>997158537.06999981</v>
      </c>
      <c r="AI64" s="32"/>
      <c r="AJ64" s="42">
        <f>+AJ62-AJ63</f>
        <v>121200255.29188196</v>
      </c>
      <c r="AK64" s="46">
        <f t="shared" si="98"/>
        <v>2084.6635699252129</v>
      </c>
      <c r="AL64" s="43">
        <f>+AL62-AL63</f>
        <v>65954359.501481809</v>
      </c>
      <c r="AM64" s="46">
        <f t="shared" si="99"/>
        <v>2287.3815461428107</v>
      </c>
      <c r="AN64" s="45">
        <f>+AN62-AN63</f>
        <v>187154614.79336381</v>
      </c>
      <c r="AO64" s="47">
        <f t="shared" si="101"/>
        <v>2151.8702907035954</v>
      </c>
      <c r="AP64" s="45">
        <f>+AP62-AP63</f>
        <v>66730404.984380402</v>
      </c>
      <c r="AQ64" s="46">
        <f t="shared" si="102"/>
        <v>401.60813794328533</v>
      </c>
      <c r="AR64" s="43">
        <f>+AR62-AR63</f>
        <v>91061462.101969853</v>
      </c>
      <c r="AS64" s="46">
        <f t="shared" si="103"/>
        <v>591.57709414649423</v>
      </c>
      <c r="AT64" s="43">
        <f>+AT62-AT63</f>
        <v>157791867.0863502</v>
      </c>
      <c r="AU64" s="47">
        <f t="shared" si="105"/>
        <v>492.96401953947105</v>
      </c>
      <c r="AV64" s="122">
        <f>+AV62-AV63</f>
        <v>187930660.27626237</v>
      </c>
      <c r="AW64" s="123">
        <f t="shared" ref="AW64" si="190">+AW62-AW63</f>
        <v>157015821.60345167</v>
      </c>
      <c r="AX64" s="124">
        <f t="shared" ref="AX64" si="191">+AX62-AX63</f>
        <v>344946481.87971401</v>
      </c>
      <c r="AY64" s="32"/>
      <c r="AZ64" s="42">
        <f>+AZ62-AZ63</f>
        <v>447566532.70865345</v>
      </c>
      <c r="BA64" s="46">
        <f t="shared" si="174"/>
        <v>1995.0544834519942</v>
      </c>
      <c r="BB64" s="43">
        <f>+BB62-BB63</f>
        <v>126114328.10243733</v>
      </c>
      <c r="BC64" s="46">
        <v>1667.5433244105764</v>
      </c>
      <c r="BD64" s="43">
        <f>+BD62-BD63</f>
        <v>573680860.81109083</v>
      </c>
      <c r="BE64" s="47">
        <v>1797.2136558555205</v>
      </c>
      <c r="BF64" s="45">
        <f>+BF62-BF63</f>
        <v>306021489.33590734</v>
      </c>
      <c r="BG64" s="46">
        <v>263.29198855260745</v>
      </c>
      <c r="BH64" s="43">
        <f>+BH62-BH63</f>
        <v>265012535.88060513</v>
      </c>
      <c r="BI64" s="46">
        <v>475.79120916717926</v>
      </c>
      <c r="BJ64" s="43">
        <f>+BJ62-BJ63</f>
        <v>571034025.21651232</v>
      </c>
      <c r="BK64" s="47">
        <v>322.35889679383814</v>
      </c>
      <c r="BL64" s="122">
        <f>+BL62-BL63</f>
        <v>753588022.04456079</v>
      </c>
      <c r="BM64" s="123">
        <f t="shared" ref="BM64" si="192">+BM62-BM63</f>
        <v>391126863.98304254</v>
      </c>
      <c r="BN64" s="124">
        <f t="shared" ref="BN64" si="193">+BN62-BN63</f>
        <v>1144714886.0276029</v>
      </c>
      <c r="BO64" s="32"/>
      <c r="BP64" s="42">
        <f>+BP62-BP63</f>
        <v>170612154.73000002</v>
      </c>
      <c r="BQ64" s="46">
        <v>1518.2495125743383</v>
      </c>
      <c r="BR64" s="43">
        <f>+BR62-BR63</f>
        <v>35638702.329999983</v>
      </c>
      <c r="BS64" s="46">
        <v>1623.8872939794555</v>
      </c>
      <c r="BT64" s="43">
        <f>+BT62-BT63</f>
        <v>206250857.06</v>
      </c>
      <c r="BU64" s="47">
        <v>1531.2743184567587</v>
      </c>
      <c r="BV64" s="45">
        <f>+BV62-BV63</f>
        <v>76086637.559999987</v>
      </c>
      <c r="BW64" s="46">
        <f t="shared" si="122"/>
        <v>239.23681548489333</v>
      </c>
      <c r="BX64" s="43">
        <f>+BX62-BX63</f>
        <v>88335448.809999928</v>
      </c>
      <c r="BY64" s="46">
        <f t="shared" si="123"/>
        <v>391.95744247237843</v>
      </c>
      <c r="BZ64" s="43">
        <f>+BZ62-BZ63</f>
        <v>164422086.36999989</v>
      </c>
      <c r="CA64" s="47">
        <f t="shared" si="125"/>
        <v>302.57519910417363</v>
      </c>
      <c r="CB64" s="122">
        <f>+CB62-CB63</f>
        <v>246698792.29000002</v>
      </c>
      <c r="CC64" s="123">
        <f t="shared" ref="CC64" si="194">+CC62-CC63</f>
        <v>123974151.1399999</v>
      </c>
      <c r="CD64" s="124">
        <f t="shared" ref="CD64" si="195">+CD62-CD63</f>
        <v>370672943.42999995</v>
      </c>
      <c r="CE64" s="32"/>
      <c r="CF64" s="45">
        <f>+CF62-CF63</f>
        <v>1390274479.3505359</v>
      </c>
      <c r="CG64" s="46">
        <f t="shared" si="163"/>
        <v>2021.949791882872</v>
      </c>
      <c r="CH64" s="46">
        <f>+CH62-CH63</f>
        <v>419190366.43391919</v>
      </c>
      <c r="CI64" s="46">
        <f t="shared" si="164"/>
        <v>1958.1655156601682</v>
      </c>
      <c r="CJ64" s="43">
        <f t="shared" si="132"/>
        <v>1809464845.7844551</v>
      </c>
      <c r="CK64" s="46">
        <f t="shared" si="165"/>
        <v>2006.8061337532108</v>
      </c>
      <c r="CL64" s="45">
        <f>+CL62-CL63</f>
        <v>822441378.54028761</v>
      </c>
      <c r="CM64" s="46">
        <f t="shared" si="166"/>
        <v>268.01267343539104</v>
      </c>
      <c r="CN64" s="43">
        <f>+CN62-CN63</f>
        <v>791925569.08257461</v>
      </c>
      <c r="CO64" s="46">
        <f t="shared" si="167"/>
        <v>439.27728161794295</v>
      </c>
      <c r="CP64" s="43">
        <f>+CP62-CP63</f>
        <v>1614366947.6228623</v>
      </c>
      <c r="CQ64" s="47">
        <f t="shared" si="168"/>
        <v>331.39297262192599</v>
      </c>
      <c r="CR64" s="153"/>
      <c r="CS64" s="161" t="s">
        <v>173</v>
      </c>
      <c r="CT64" s="45">
        <f>+CT62-CT63</f>
        <v>1809464845.7844551</v>
      </c>
      <c r="CU64" s="43">
        <f t="shared" ref="CU64:CV64" si="196">+CU62-CU63</f>
        <v>1614366947.6228623</v>
      </c>
      <c r="CV64" s="44">
        <f t="shared" si="196"/>
        <v>3423831793.4073176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202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244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>
        <f>+'JUL-SEP 2023'!D67+'OCT-DEC 2023'!D67+'JAN-MAR 2024'!D67+'APR-JUN 2024'!D67</f>
        <v>7982158.5981591754</v>
      </c>
      <c r="E67" s="39">
        <f t="shared" ref="E67:E74" si="197">+D67/$D$112</f>
        <v>73.87262360285392</v>
      </c>
      <c r="F67" s="36">
        <f>+'JUL-SEP 2023'!F67+'OCT-DEC 2023'!F67+'JAN-MAR 2024'!F67+'APR-JUN 2024'!F67</f>
        <v>197481.4403420474</v>
      </c>
      <c r="G67" s="39">
        <f t="shared" ref="G67:G74" si="198">+F67/$F$112</f>
        <v>5.6203273000554228</v>
      </c>
      <c r="H67" s="36">
        <f t="shared" ref="H67:H73" si="199">+D67+F67</f>
        <v>8179640.0385012226</v>
      </c>
      <c r="I67" s="202">
        <f t="shared" ref="I67:I74" si="200">+H67/$H$112</f>
        <v>57.124380463029702</v>
      </c>
      <c r="J67" s="38">
        <f>+'JUL-SEP 2023'!J67+'OCT-DEC 2023'!J67+'JAN-MAR 2024'!J67+'APR-JUN 2024'!J67</f>
        <v>1475097.1320540872</v>
      </c>
      <c r="K67" s="39">
        <f t="shared" ref="K67:K74" si="201">+J67/$J$112</f>
        <v>4.0928875350066933</v>
      </c>
      <c r="L67" s="36">
        <f>+'JUL-SEP 2023'!L67+'OCT-DEC 2023'!L67+'JAN-MAR 2024'!L67+'APR-JUN 2024'!L67</f>
        <v>1775854.8169985118</v>
      </c>
      <c r="M67" s="39">
        <f t="shared" ref="M67:M74" si="202">+L67/$L$112</f>
        <v>5.6203273000554219</v>
      </c>
      <c r="N67" s="36">
        <f t="shared" ref="N67:N73" si="203">+J67+L67</f>
        <v>3250951.9490525993</v>
      </c>
      <c r="O67" s="40">
        <f t="shared" ref="O67:O74" si="204">+N67/$N$112</f>
        <v>4.8064342251747911</v>
      </c>
      <c r="P67" s="116">
        <f t="shared" ref="P67:P73" si="205">+D67+J67</f>
        <v>9457255.7302132621</v>
      </c>
      <c r="Q67" s="117">
        <f t="shared" ref="Q67:Q73" si="206">+F67+L67</f>
        <v>1973336.2573405593</v>
      </c>
      <c r="R67" s="118">
        <f t="shared" ref="R67:R74" si="207">+P67+Q67</f>
        <v>11430591.987553822</v>
      </c>
      <c r="S67" s="32"/>
      <c r="T67" s="38">
        <f>+'JUL-SEP 2023'!T67+'OCT-DEC 2023'!T67+'JAN-MAR 2024'!T67+'APR-JUN 2024'!T67</f>
        <v>2296050.0040293066</v>
      </c>
      <c r="U67" s="39">
        <f t="shared" ref="U67:U74" si="208">+T67/$T$112</f>
        <v>11.638357101368626</v>
      </c>
      <c r="V67" s="36">
        <f>+'JUL-SEP 2023'!V67+'OCT-DEC 2023'!V67+'JAN-MAR 2024'!V67+'APR-JUN 2024'!V67</f>
        <v>956899.15949602867</v>
      </c>
      <c r="W67" s="39">
        <f t="shared" ref="W67:W74" si="209">+V67/$V$112</f>
        <v>15.377308598959129</v>
      </c>
      <c r="X67" s="36">
        <f t="shared" ref="X67:X73" si="210">+T67+V67</f>
        <v>3252949.1635253355</v>
      </c>
      <c r="Y67" s="40">
        <f t="shared" ref="Y67:Y74" si="211">+X67/$X$112</f>
        <v>12.534918225143965</v>
      </c>
      <c r="Z67" s="244">
        <f>+'OCT-DEC 2023'!Z67+'JUL-SEP 2023'!Z67+'JAN-MAR 2024'!Z67+'APR-JUN 2024'!Z67</f>
        <v>2495264.4617481553</v>
      </c>
      <c r="AA67" s="39">
        <f t="shared" ref="AA67:AA74" si="212">+Z67/$Z$112</f>
        <v>2.4561768631480176</v>
      </c>
      <c r="AB67" s="36">
        <f>+'OCT-DEC 2023'!AB67+'JUL-SEP 2023'!AB67+'JAN-MAR 2024'!AB67+'APR-JUN 2024'!AB67</f>
        <v>1200912.5184342843</v>
      </c>
      <c r="AC67" s="39">
        <f t="shared" ref="AC67:AC74" si="213">+AB67/$AB$112</f>
        <v>2.5585789338285059</v>
      </c>
      <c r="AD67" s="36">
        <f t="shared" ref="AD67:AD73" si="214">+Z67+AB67</f>
        <v>3696176.9801824396</v>
      </c>
      <c r="AE67" s="40">
        <f t="shared" ref="AE67:AE74" si="215">+AD67/$AD$112</f>
        <v>2.4885371725501368</v>
      </c>
      <c r="AF67" s="116">
        <f t="shared" ref="AF67:AF73" si="216">+T67+Z67</f>
        <v>4791314.4657774623</v>
      </c>
      <c r="AG67" s="117">
        <f t="shared" ref="AG67:AG73" si="217">+V67+AB67</f>
        <v>2157811.6779303132</v>
      </c>
      <c r="AH67" s="118">
        <f t="shared" ref="AH67:AH74" si="218">+AF67+AG67</f>
        <v>6949126.1437077755</v>
      </c>
      <c r="AI67" s="32"/>
      <c r="AJ67" s="35">
        <f>+'OCT-DEC 2023'!AJ67+'JUL-SEP 2023'!AJ67+'JAN-MAR 2024'!AJ67+'APR-JUN 2024'!AJ67</f>
        <v>2691441.2322421721</v>
      </c>
      <c r="AK67" s="39">
        <f t="shared" ref="AK67:AK74" si="219">+AJ67/$AJ$112</f>
        <v>46.293215092144209</v>
      </c>
      <c r="AL67" s="36">
        <f>+'OCT-DEC 2023'!AL67+'JUL-SEP 2023'!AL67+'JAN-MAR 2024'!AL67+'APR-JUN 2024'!AL67</f>
        <v>1221538.1027814476</v>
      </c>
      <c r="AM67" s="39">
        <f t="shared" ref="AM67:AM74" si="220">+AL67/$AL$112</f>
        <v>42.364503807361018</v>
      </c>
      <c r="AN67" s="36">
        <f t="shared" ref="AN67:AN73" si="221">+AJ67+AL67</f>
        <v>3912979.3350236197</v>
      </c>
      <c r="AO67" s="40">
        <f t="shared" ref="AO67:AO74" si="222">+AN67/$AN$112</f>
        <v>44.990736608184378</v>
      </c>
      <c r="AP67" s="36">
        <f>+'OCT-DEC 2023'!AP67+'JUL-SEP 2023'!AP67+'JAN-MAR 2024'!AP67+'APR-JUN 2024'!AP67</f>
        <v>307220.86961072189</v>
      </c>
      <c r="AQ67" s="39">
        <f t="shared" ref="AQ67:AQ74" si="223">+AP67/$AP$112</f>
        <v>1.8489682688207723</v>
      </c>
      <c r="AR67" s="36">
        <f>+'OCT-DEC 2023'!AR67+'JUL-SEP 2023'!AR67+'JAN-MAR 2024'!AR67+'APR-JUN 2024'!AR67</f>
        <v>558699.43097791111</v>
      </c>
      <c r="AS67" s="39">
        <f t="shared" ref="AS67:AS74" si="224">+AR67/$AR$112</f>
        <v>3.6295681866946734</v>
      </c>
      <c r="AT67" s="36">
        <f t="shared" ref="AT67:AT73" si="225">+AP67+AR67</f>
        <v>865920.30058863293</v>
      </c>
      <c r="AU67" s="40">
        <f t="shared" ref="AU67:AU74" si="226">+AT67/$AT$112</f>
        <v>2.7052569936662199</v>
      </c>
      <c r="AV67" s="116">
        <f t="shared" ref="AV67:AV73" si="227">+AJ67+AP67</f>
        <v>2998662.1018528938</v>
      </c>
      <c r="AW67" s="117">
        <f t="shared" ref="AW67:AW73" si="228">+AL67+AR67</f>
        <v>1780237.5337593588</v>
      </c>
      <c r="AX67" s="118">
        <f t="shared" ref="AX67:AX74" si="229">+AV67+AW67</f>
        <v>4778899.6356122531</v>
      </c>
      <c r="AY67" s="32"/>
      <c r="AZ67" s="35">
        <f>+'OCT-DEC 2023'!AZ67+'JUL-SEP 2023'!AZ67+'JAN-MAR 2024'!AZ67+'APR-JUN 2024'!AZ67</f>
        <v>3972728.3954108902</v>
      </c>
      <c r="BA67" s="39">
        <f t="shared" ref="BA67:BA74" si="230">+AZ67/$AZ$112</f>
        <v>17.708673498965357</v>
      </c>
      <c r="BB67" s="36">
        <f>+'OCT-DEC 2023'!BB67+'JUL-SEP 2023'!BB67+'JAN-MAR 2024'!BB67+'APR-JUN 2024'!BB67</f>
        <v>1137118.7184391124</v>
      </c>
      <c r="BC67" s="39">
        <f t="shared" ref="BC67:BC74" si="231">+BB67/$BB$112</f>
        <v>17.542172695058969</v>
      </c>
      <c r="BD67" s="36">
        <f t="shared" ref="BD67:BD73" si="232">+AZ67+BB67</f>
        <v>5109847.1138500031</v>
      </c>
      <c r="BE67" s="40">
        <v>11.445010777185651</v>
      </c>
      <c r="BF67" s="38">
        <f>+'OCT-DEC 2023'!BF67+'JUL-SEP 2023'!BF67+'JAN-MAR 2024'!BF67+'APR-JUN 2024'!BF67</f>
        <v>2522374.3549601394</v>
      </c>
      <c r="BG67" s="39">
        <v>1.6203939692529916</v>
      </c>
      <c r="BH67" s="36">
        <f>+'OCT-DEC 2023'!BH67+'JUL-SEP 2023'!BH67+'JAN-MAR 2024'!BH67+'APR-JUN 2024'!BH67</f>
        <v>2406793.1620648596</v>
      </c>
      <c r="BI67" s="39">
        <v>2.9459968070138087</v>
      </c>
      <c r="BJ67" s="36">
        <f t="shared" ref="BJ67:BJ73" si="233">+BF67+BH67</f>
        <v>4929167.5170249995</v>
      </c>
      <c r="BK67" s="40">
        <v>1.9888624321296218</v>
      </c>
      <c r="BL67" s="116">
        <f t="shared" ref="BL67:BL73" si="234">+AZ67+BF67</f>
        <v>6495102.7503710296</v>
      </c>
      <c r="BM67" s="117">
        <f t="shared" ref="BM67:BM73" si="235">+BB67+BH67</f>
        <v>3543911.8805039721</v>
      </c>
      <c r="BN67" s="118">
        <f t="shared" ref="BN67:BN74" si="236">+BL67+BM67</f>
        <v>10039014.630875003</v>
      </c>
      <c r="BO67" s="32"/>
      <c r="BP67" s="35">
        <f>+'OCT-DEC 2023'!BP67+'JUL-SEP 2023'!BP67+'JAN-MAR 2024'!BP67+'APR-JUN 2024'!BP67</f>
        <v>1709045.7900000005</v>
      </c>
      <c r="BQ67" s="39">
        <v>24.079151280755621</v>
      </c>
      <c r="BR67" s="36">
        <f>+'OCT-DEC 2023'!BR67+'JUL-SEP 2023'!BR67+'JAN-MAR 2024'!BR67+'APR-JUN 2024'!BR67</f>
        <v>335993.35999999993</v>
      </c>
      <c r="BS67" s="39">
        <v>24.991996176700912</v>
      </c>
      <c r="BT67" s="36">
        <f t="shared" ref="BT67:BT73" si="237">+BP67+BR67</f>
        <v>2045039.1500000004</v>
      </c>
      <c r="BU67" s="40">
        <v>24.191702182642224</v>
      </c>
      <c r="BV67" s="38">
        <f>+'OCT-DEC 2023'!BV67+'JUL-SEP 2023'!BV67+'JAN-MAR 2024'!BV67+'APR-JUN 2024'!BV67</f>
        <v>472232.06</v>
      </c>
      <c r="BW67" s="39">
        <f t="shared" ref="BW67:BW74" si="238">+BV67/$BV$112</f>
        <v>1.4848243768845959</v>
      </c>
      <c r="BX67" s="36">
        <f>+'OCT-DEC 2023'!BX67+'JUL-SEP 2023'!BX67+'JAN-MAR 2024'!BX67+'APR-JUN 2024'!BX67</f>
        <v>482971.16000000003</v>
      </c>
      <c r="BY67" s="39">
        <f t="shared" ref="BY67:BY74" si="239">+BX67/$BX$112</f>
        <v>2.1430144207303545</v>
      </c>
      <c r="BZ67" s="36">
        <f t="shared" ref="BZ67:BZ73" si="240">+BV67+BX67</f>
        <v>955203.22</v>
      </c>
      <c r="CA67" s="40">
        <f t="shared" ref="CA67:CA74" si="241">+BZ67/$BZ$112</f>
        <v>1.7577979385692912</v>
      </c>
      <c r="CB67" s="116">
        <f t="shared" ref="CB67:CB73" si="242">+BP67+BV67</f>
        <v>2181277.8500000006</v>
      </c>
      <c r="CC67" s="117">
        <f t="shared" ref="CC67:CC73" si="243">+BR67+BX67</f>
        <v>818964.52</v>
      </c>
      <c r="CD67" s="118">
        <f t="shared" ref="CD67:CD74" si="244">+CB67+CC67</f>
        <v>3000242.3700000006</v>
      </c>
      <c r="CE67" s="32"/>
      <c r="CF67" s="38">
        <f t="shared" ref="CF67:CF73" si="245">+D67+T67+AJ67+AZ67+BP67</f>
        <v>18651424.019841544</v>
      </c>
      <c r="CG67" s="39">
        <f>+CF67/$CF$112</f>
        <v>27.125753565479396</v>
      </c>
      <c r="CH67" s="36">
        <f t="shared" ref="CH67:CH73" si="246">+F67+V67+AL67+BB67+BR67</f>
        <v>3849030.781058636</v>
      </c>
      <c r="CI67" s="39">
        <f t="shared" ref="CI67:CI74" si="247">+CH67/$CH$112</f>
        <v>17.979991783450675</v>
      </c>
      <c r="CJ67" s="36">
        <f t="shared" ref="CJ67:CJ74" si="248">+CF67+CH67</f>
        <v>22500454.80090018</v>
      </c>
      <c r="CK67" s="40">
        <f t="shared" ref="CK67:CK74" si="249">+CJ67/$CJ$112</f>
        <v>24.954367481567612</v>
      </c>
      <c r="CL67" s="38">
        <f t="shared" ref="CL67:CL73" si="250">+J67+Z67+AP67+BF67+BV67</f>
        <v>7272188.8783731041</v>
      </c>
      <c r="CM67" s="39">
        <f t="shared" ref="CM67:CM74" si="251">+CL67/$CL$112</f>
        <v>2.3698209183968229</v>
      </c>
      <c r="CN67" s="36">
        <f t="shared" ref="CN67:CN73" si="252">+L67+AB67+AR67+BH67+BX67</f>
        <v>6425231.0884755664</v>
      </c>
      <c r="CO67" s="39">
        <f t="shared" ref="CO67:CO74" si="253">+CN67/$CN$112</f>
        <v>3.5640445977547972</v>
      </c>
      <c r="CP67" s="36">
        <f t="shared" ref="CP67:CP73" si="254">+CL67+CN67</f>
        <v>13697419.966848671</v>
      </c>
      <c r="CQ67" s="40">
        <f t="shared" ref="CQ67:CQ74" si="255">+CP67/$CP$112</f>
        <v>2.8117701039090703</v>
      </c>
      <c r="CR67" s="152"/>
      <c r="CS67" s="161" t="s">
        <v>66</v>
      </c>
      <c r="CT67" s="38">
        <f>+CJ67</f>
        <v>22500454.80090018</v>
      </c>
      <c r="CU67" s="36">
        <f t="shared" ref="CU67:CU73" si="256">+CP67</f>
        <v>13697419.966848671</v>
      </c>
      <c r="CV67" s="37">
        <f t="shared" ref="CV67:CV73" si="257">+CT67+CU67</f>
        <v>36197874.767748848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>
        <f>+'JUL-SEP 2023'!D68+'OCT-DEC 2023'!D68+'JAN-MAR 2024'!D68+'APR-JUN 2024'!D68</f>
        <v>378160.18677639763</v>
      </c>
      <c r="E68" s="39">
        <f t="shared" si="197"/>
        <v>3.4997657332642094</v>
      </c>
      <c r="F68" s="36">
        <f>+'JUL-SEP 2023'!F68+'OCT-DEC 2023'!F68+'JAN-MAR 2024'!F68+'APR-JUN 2024'!F68</f>
        <v>12489.753356862846</v>
      </c>
      <c r="G68" s="39">
        <f t="shared" si="198"/>
        <v>0.35545872888587088</v>
      </c>
      <c r="H68" s="36">
        <f t="shared" si="199"/>
        <v>390649.9401332605</v>
      </c>
      <c r="I68" s="202">
        <f t="shared" si="200"/>
        <v>2.7281928914956386</v>
      </c>
      <c r="J68" s="38">
        <f>+'JUL-SEP 2023'!J68+'OCT-DEC 2023'!J68+'JAN-MAR 2024'!J68+'APR-JUN 2024'!J68</f>
        <v>79049.175166043962</v>
      </c>
      <c r="K68" s="39">
        <f t="shared" si="201"/>
        <v>0.21933429105046812</v>
      </c>
      <c r="L68" s="36">
        <f>+'JUL-SEP 2023'!L68+'OCT-DEC 2023'!L68+'JAN-MAR 2024'!L68+'APR-JUN 2024'!L68</f>
        <v>112314.29456606862</v>
      </c>
      <c r="M68" s="39">
        <f t="shared" si="202"/>
        <v>0.35545872888587088</v>
      </c>
      <c r="N68" s="36">
        <f t="shared" si="203"/>
        <v>191363.4697321126</v>
      </c>
      <c r="O68" s="40">
        <f t="shared" si="204"/>
        <v>0.28292510771703949</v>
      </c>
      <c r="P68" s="116">
        <f t="shared" si="205"/>
        <v>457209.36194244161</v>
      </c>
      <c r="Q68" s="117">
        <f t="shared" si="206"/>
        <v>124804.04792293147</v>
      </c>
      <c r="R68" s="118">
        <f t="shared" si="207"/>
        <v>582013.40986537305</v>
      </c>
      <c r="S68" s="32"/>
      <c r="T68" s="38">
        <f>+'JUL-SEP 2023'!T68+'OCT-DEC 2023'!T68+'JAN-MAR 2024'!T68+'APR-JUN 2024'!T68</f>
        <v>2226955.1039210549</v>
      </c>
      <c r="U68" s="39">
        <f t="shared" si="208"/>
        <v>11.288124693567386</v>
      </c>
      <c r="V68" s="36">
        <f>+'JUL-SEP 2023'!V68+'OCT-DEC 2023'!V68+'JAN-MAR 2024'!V68+'APR-JUN 2024'!V68</f>
        <v>854309.84279178141</v>
      </c>
      <c r="W68" s="39">
        <f t="shared" si="209"/>
        <v>13.728704807992887</v>
      </c>
      <c r="X68" s="36">
        <f t="shared" si="210"/>
        <v>3081264.9467128362</v>
      </c>
      <c r="Y68" s="40">
        <f t="shared" si="211"/>
        <v>11.873350057272472</v>
      </c>
      <c r="Z68" s="244">
        <f>+'OCT-DEC 2023'!Z68+'JUL-SEP 2023'!Z68+'JAN-MAR 2024'!Z68+'APR-JUN 2024'!Z68</f>
        <v>1280557.2846983196</v>
      </c>
      <c r="AA68" s="39">
        <f t="shared" si="212"/>
        <v>1.2604977239198589</v>
      </c>
      <c r="AB68" s="36">
        <f>+'OCT-DEC 2023'!AB68+'JUL-SEP 2023'!AB68+'JAN-MAR 2024'!AB68+'APR-JUN 2024'!AB68</f>
        <v>660221.65744648152</v>
      </c>
      <c r="AC68" s="39">
        <f t="shared" si="213"/>
        <v>1.406621380383541</v>
      </c>
      <c r="AD68" s="36">
        <f t="shared" si="214"/>
        <v>1940778.9421448011</v>
      </c>
      <c r="AE68" s="40">
        <f t="shared" si="215"/>
        <v>1.3066745902928814</v>
      </c>
      <c r="AF68" s="116">
        <f t="shared" si="216"/>
        <v>3507512.3886193745</v>
      </c>
      <c r="AG68" s="117">
        <f t="shared" si="217"/>
        <v>1514531.500238263</v>
      </c>
      <c r="AH68" s="118">
        <f t="shared" si="218"/>
        <v>5022043.8888576375</v>
      </c>
      <c r="AI68" s="32"/>
      <c r="AJ68" s="35">
        <f>+'OCT-DEC 2023'!AJ68+'JUL-SEP 2023'!AJ68+'JAN-MAR 2024'!AJ68+'APR-JUN 2024'!AJ68</f>
        <v>825088.69572041859</v>
      </c>
      <c r="AK68" s="39">
        <f t="shared" si="219"/>
        <v>14.191656129627592</v>
      </c>
      <c r="AL68" s="36">
        <f>+'OCT-DEC 2023'!AL68+'JUL-SEP 2023'!AL68+'JAN-MAR 2024'!AL68+'APR-JUN 2024'!AL68</f>
        <v>374474.9348129374</v>
      </c>
      <c r="AM68" s="39">
        <f t="shared" si="220"/>
        <v>12.987269709819568</v>
      </c>
      <c r="AN68" s="36">
        <f t="shared" si="221"/>
        <v>1199563.630533356</v>
      </c>
      <c r="AO68" s="40">
        <f t="shared" si="222"/>
        <v>13.792368097379141</v>
      </c>
      <c r="AP68" s="36">
        <f>+'OCT-DEC 2023'!AP68+'JUL-SEP 2023'!AP68+'JAN-MAR 2024'!AP68+'APR-JUN 2024'!AP68</f>
        <v>140871.62118390459</v>
      </c>
      <c r="AQ68" s="39">
        <f t="shared" si="223"/>
        <v>0.84781726539742042</v>
      </c>
      <c r="AR68" s="36">
        <f>+'OCT-DEC 2023'!AR68+'JUL-SEP 2023'!AR68+'JAN-MAR 2024'!AR68+'APR-JUN 2024'!AR68</f>
        <v>256183.42496103846</v>
      </c>
      <c r="AS68" s="39">
        <f t="shared" si="224"/>
        <v>1.6642852267981449</v>
      </c>
      <c r="AT68" s="36">
        <f t="shared" si="225"/>
        <v>397055.04614494304</v>
      </c>
      <c r="AU68" s="40">
        <f t="shared" si="226"/>
        <v>1.2404558938321433</v>
      </c>
      <c r="AV68" s="116">
        <f t="shared" si="227"/>
        <v>965960.31690432318</v>
      </c>
      <c r="AW68" s="117">
        <f t="shared" si="228"/>
        <v>630658.3597739758</v>
      </c>
      <c r="AX68" s="118">
        <f t="shared" si="229"/>
        <v>1596618.676678299</v>
      </c>
      <c r="AY68" s="32"/>
      <c r="AZ68" s="35">
        <f>+'OCT-DEC 2023'!AZ68+'JUL-SEP 2023'!AZ68+'JAN-MAR 2024'!AZ68+'APR-JUN 2024'!AZ68</f>
        <v>2986170.9754067343</v>
      </c>
      <c r="BA68" s="39">
        <f t="shared" si="230"/>
        <v>13.311035024858626</v>
      </c>
      <c r="BB68" s="36">
        <f>+'OCT-DEC 2023'!BB68+'JUL-SEP 2023'!BB68+'JAN-MAR 2024'!BB68+'APR-JUN 2024'!BB68</f>
        <v>854735.22844326682</v>
      </c>
      <c r="BC68" s="39">
        <f t="shared" si="231"/>
        <v>13.18588177537359</v>
      </c>
      <c r="BD68" s="36">
        <f t="shared" si="232"/>
        <v>3840906.2038500011</v>
      </c>
      <c r="BE68" s="40">
        <v>6.1229586425500742</v>
      </c>
      <c r="BF68" s="38">
        <f>+'OCT-DEC 2023'!BF68+'JUL-SEP 2023'!BF68+'JAN-MAR 2024'!BF68+'APR-JUN 2024'!BF68</f>
        <v>1818218.8643099242</v>
      </c>
      <c r="BG68" s="39">
        <v>0.65981263687901226</v>
      </c>
      <c r="BH68" s="36">
        <f>+'OCT-DEC 2023'!BH68+'JUL-SEP 2023'!BH68+'JAN-MAR 2024'!BH68+'APR-JUN 2024'!BH68</f>
        <v>1734903.750965076</v>
      </c>
      <c r="BI68" s="39">
        <v>1.1995884694442762</v>
      </c>
      <c r="BJ68" s="36">
        <f t="shared" si="233"/>
        <v>3553122.6152750002</v>
      </c>
      <c r="BK68" s="40">
        <v>0.80985031457381706</v>
      </c>
      <c r="BL68" s="116">
        <f t="shared" si="234"/>
        <v>4804389.839716658</v>
      </c>
      <c r="BM68" s="117">
        <f t="shared" si="235"/>
        <v>2589638.9794083429</v>
      </c>
      <c r="BN68" s="118">
        <f t="shared" si="236"/>
        <v>7394028.8191250004</v>
      </c>
      <c r="BO68" s="32"/>
      <c r="BP68" s="35">
        <f>+'OCT-DEC 2023'!BP68+'JUL-SEP 2023'!BP68+'JAN-MAR 2024'!BP68+'APR-JUN 2024'!BP68</f>
        <v>1101336.3600000003</v>
      </c>
      <c r="BQ68" s="39">
        <v>14.812577706948602</v>
      </c>
      <c r="BR68" s="36">
        <f>+'OCT-DEC 2023'!BR68+'JUL-SEP 2023'!BR68+'JAN-MAR 2024'!BR68+'APR-JUN 2024'!BR68</f>
        <v>225802.02</v>
      </c>
      <c r="BS68" s="39">
        <v>15.368405730342248</v>
      </c>
      <c r="BT68" s="36">
        <f t="shared" si="237"/>
        <v>1327138.3800000004</v>
      </c>
      <c r="BU68" s="40">
        <v>14.881109552396476</v>
      </c>
      <c r="BV68" s="38">
        <f>+'OCT-DEC 2023'!BV68+'JUL-SEP 2023'!BV68+'JAN-MAR 2024'!BV68+'APR-JUN 2024'!BV68</f>
        <v>215120.26</v>
      </c>
      <c r="BW68" s="39">
        <f t="shared" si="238"/>
        <v>0.67639585082332676</v>
      </c>
      <c r="BX68" s="36">
        <f>+'OCT-DEC 2023'!BX68+'JUL-SEP 2023'!BX68+'JAN-MAR 2024'!BX68+'APR-JUN 2024'!BX68</f>
        <v>250447.37999999998</v>
      </c>
      <c r="BY68" s="39">
        <f t="shared" si="239"/>
        <v>1.1112720415317032</v>
      </c>
      <c r="BZ68" s="36">
        <f t="shared" si="240"/>
        <v>465567.64</v>
      </c>
      <c r="CA68" s="40">
        <f t="shared" si="241"/>
        <v>0.85675364228417272</v>
      </c>
      <c r="CB68" s="116">
        <f t="shared" si="242"/>
        <v>1316456.6200000003</v>
      </c>
      <c r="CC68" s="117">
        <f t="shared" si="243"/>
        <v>476249.39999999997</v>
      </c>
      <c r="CD68" s="118">
        <f t="shared" si="244"/>
        <v>1792706.0200000003</v>
      </c>
      <c r="CE68" s="32"/>
      <c r="CF68" s="38">
        <f t="shared" si="245"/>
        <v>7517711.3218246056</v>
      </c>
      <c r="CG68" s="39">
        <f t="shared" ref="CG68:CG103" si="258">+CF68/$CF$112</f>
        <v>10.933405646415682</v>
      </c>
      <c r="CH68" s="36">
        <f t="shared" si="246"/>
        <v>2321811.7794048483</v>
      </c>
      <c r="CI68" s="39">
        <f t="shared" si="247"/>
        <v>10.845887988699408</v>
      </c>
      <c r="CJ68" s="36">
        <f t="shared" si="248"/>
        <v>9839523.1012294535</v>
      </c>
      <c r="CK68" s="40">
        <f t="shared" si="249"/>
        <v>10.912627210612216</v>
      </c>
      <c r="CL68" s="38">
        <f t="shared" si="250"/>
        <v>3533817.2053581923</v>
      </c>
      <c r="CM68" s="39">
        <f t="shared" si="251"/>
        <v>1.1515809167104509</v>
      </c>
      <c r="CN68" s="36">
        <f t="shared" si="252"/>
        <v>3014070.5079386644</v>
      </c>
      <c r="CO68" s="39">
        <f t="shared" si="253"/>
        <v>1.6718903278573813</v>
      </c>
      <c r="CP68" s="36">
        <f t="shared" si="254"/>
        <v>6547887.7132968567</v>
      </c>
      <c r="CQ68" s="40">
        <f t="shared" si="255"/>
        <v>1.3441330528348714</v>
      </c>
      <c r="CR68" s="152"/>
      <c r="CS68" s="161" t="s">
        <v>67</v>
      </c>
      <c r="CT68" s="38">
        <f t="shared" ref="CT68:CT73" si="259">+CJ68</f>
        <v>9839523.1012294535</v>
      </c>
      <c r="CU68" s="36">
        <f t="shared" si="256"/>
        <v>6547887.7132968567</v>
      </c>
      <c r="CV68" s="37">
        <f t="shared" si="257"/>
        <v>16387410.81452631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>
        <f>+'JUL-SEP 2023'!D69+'OCT-DEC 2023'!D69+'JAN-MAR 2024'!D69+'APR-JUN 2024'!D69</f>
        <v>160305.38112907112</v>
      </c>
      <c r="E69" s="39">
        <f t="shared" si="197"/>
        <v>1.483581030874396</v>
      </c>
      <c r="F69" s="36">
        <f>+'JUL-SEP 2023'!F69+'OCT-DEC 2023'!F69+'JAN-MAR 2024'!F69+'APR-JUN 2024'!F69</f>
        <v>5857.3278948728685</v>
      </c>
      <c r="G69" s="39">
        <f t="shared" si="198"/>
        <v>0.16669971525380278</v>
      </c>
      <c r="H69" s="36">
        <f t="shared" si="199"/>
        <v>166162.70902394399</v>
      </c>
      <c r="I69" s="202">
        <f t="shared" si="200"/>
        <v>1.1604351492698093</v>
      </c>
      <c r="J69" s="38">
        <f>+'JUL-SEP 2023'!J69+'OCT-DEC 2023'!J69+'JAN-MAR 2024'!J69+'APR-JUN 2024'!J69</f>
        <v>43715.415500311661</v>
      </c>
      <c r="K69" s="39">
        <f t="shared" si="201"/>
        <v>0.1212952525639535</v>
      </c>
      <c r="L69" s="36">
        <f>+'JUL-SEP 2023'!L69+'OCT-DEC 2023'!L69+'JAN-MAR 2024'!L69+'APR-JUN 2024'!L69</f>
        <v>52672.10902874406</v>
      </c>
      <c r="M69" s="39">
        <f t="shared" si="202"/>
        <v>0.16669971525380275</v>
      </c>
      <c r="N69" s="36">
        <f t="shared" si="203"/>
        <v>96387.524529055721</v>
      </c>
      <c r="O69" s="40">
        <f t="shared" si="204"/>
        <v>0.14250604254896429</v>
      </c>
      <c r="P69" s="116">
        <f t="shared" si="205"/>
        <v>204020.79662938276</v>
      </c>
      <c r="Q69" s="117">
        <f t="shared" si="206"/>
        <v>58529.43692361693</v>
      </c>
      <c r="R69" s="118">
        <f t="shared" si="207"/>
        <v>262550.23355299968</v>
      </c>
      <c r="S69" s="32"/>
      <c r="T69" s="38">
        <f>+'JUL-SEP 2023'!T69+'OCT-DEC 2023'!T69+'JAN-MAR 2024'!T69+'APR-JUN 2024'!T69</f>
        <v>3766016.258481116</v>
      </c>
      <c r="U69" s="39">
        <f t="shared" si="208"/>
        <v>19.089410940025832</v>
      </c>
      <c r="V69" s="36">
        <f>+'JUL-SEP 2023'!V69+'OCT-DEC 2023'!V69+'JAN-MAR 2024'!V69+'APR-JUN 2024'!V69</f>
        <v>1353788.5961310042</v>
      </c>
      <c r="W69" s="39">
        <f t="shared" si="209"/>
        <v>21.755296588850744</v>
      </c>
      <c r="X69" s="36">
        <f t="shared" si="210"/>
        <v>5119804.8546121204</v>
      </c>
      <c r="Y69" s="40">
        <f t="shared" si="211"/>
        <v>19.728662193942146</v>
      </c>
      <c r="Z69" s="244">
        <f>+'OCT-DEC 2023'!Z69+'JUL-SEP 2023'!Z69+'JAN-MAR 2024'!Z69+'APR-JUN 2024'!Z69</f>
        <v>2344605.4650202491</v>
      </c>
      <c r="AA69" s="39">
        <f t="shared" si="212"/>
        <v>2.3078778961804338</v>
      </c>
      <c r="AB69" s="36">
        <f>+'OCT-DEC 2023'!AB69+'JUL-SEP 2023'!AB69+'JAN-MAR 2024'!AB69+'APR-JUN 2024'!AB69</f>
        <v>1273491.1476437503</v>
      </c>
      <c r="AC69" s="39">
        <f t="shared" si="213"/>
        <v>2.7132098073442537</v>
      </c>
      <c r="AD69" s="36">
        <f t="shared" si="214"/>
        <v>3618096.6126639992</v>
      </c>
      <c r="AE69" s="40">
        <f t="shared" si="215"/>
        <v>2.4359677479641895</v>
      </c>
      <c r="AF69" s="116">
        <f t="shared" si="216"/>
        <v>6110621.7235013656</v>
      </c>
      <c r="AG69" s="117">
        <f t="shared" si="217"/>
        <v>2627279.7437747545</v>
      </c>
      <c r="AH69" s="118">
        <f t="shared" si="218"/>
        <v>8737901.4672761206</v>
      </c>
      <c r="AI69" s="32"/>
      <c r="AJ69" s="35">
        <f>+'OCT-DEC 2023'!AJ69+'JUL-SEP 2023'!AJ69+'JAN-MAR 2024'!AJ69+'APR-JUN 2024'!AJ69</f>
        <v>91982.514960927685</v>
      </c>
      <c r="AK69" s="39">
        <f t="shared" si="219"/>
        <v>1.5821138127750338</v>
      </c>
      <c r="AL69" s="36">
        <f>+'OCT-DEC 2023'!AL69+'JUL-SEP 2023'!AL69+'JAN-MAR 2024'!AL69+'APR-JUN 2024'!AL69</f>
        <v>41747.204237052327</v>
      </c>
      <c r="AM69" s="39">
        <f t="shared" si="220"/>
        <v>1.447846439517664</v>
      </c>
      <c r="AN69" s="36">
        <f t="shared" si="221"/>
        <v>133729.71919798001</v>
      </c>
      <c r="AO69" s="40">
        <f t="shared" si="222"/>
        <v>1.5376003955018225</v>
      </c>
      <c r="AP69" s="36">
        <f>+'OCT-DEC 2023'!AP69+'JUL-SEP 2023'!AP69+'JAN-MAR 2024'!AP69+'APR-JUN 2024'!AP69</f>
        <v>15761.404095902466</v>
      </c>
      <c r="AQ69" s="39">
        <f t="shared" si="223"/>
        <v>9.4857930980768099E-2</v>
      </c>
      <c r="AR69" s="36">
        <f>+'OCT-DEC 2023'!AR69+'JUL-SEP 2023'!AR69+'JAN-MAR 2024'!AR69+'APR-JUN 2024'!AR69</f>
        <v>28663.051149329553</v>
      </c>
      <c r="AS69" s="39">
        <f t="shared" si="224"/>
        <v>0.18620834892048044</v>
      </c>
      <c r="AT69" s="36">
        <f t="shared" si="225"/>
        <v>44424.45524523202</v>
      </c>
      <c r="AU69" s="40">
        <f t="shared" si="226"/>
        <v>0.13878825587098553</v>
      </c>
      <c r="AV69" s="116">
        <f t="shared" si="227"/>
        <v>107743.91905683016</v>
      </c>
      <c r="AW69" s="117">
        <f t="shared" si="228"/>
        <v>70410.255386381876</v>
      </c>
      <c r="AX69" s="118">
        <f t="shared" si="229"/>
        <v>178154.17444321205</v>
      </c>
      <c r="AY69" s="32"/>
      <c r="AZ69" s="35">
        <f>+'OCT-DEC 2023'!AZ69+'JUL-SEP 2023'!AZ69+'JAN-MAR 2024'!AZ69+'APR-JUN 2024'!AZ69</f>
        <v>3011965.4884248874</v>
      </c>
      <c r="BA69" s="39">
        <f t="shared" si="230"/>
        <v>13.426015603352475</v>
      </c>
      <c r="BB69" s="36">
        <f>+'OCT-DEC 2023'!BB69+'JUL-SEP 2023'!BB69+'JAN-MAR 2024'!BB69+'APR-JUN 2024'!BB69</f>
        <v>862118.42222511349</v>
      </c>
      <c r="BC69" s="39">
        <f t="shared" si="231"/>
        <v>13.299781281433981</v>
      </c>
      <c r="BD69" s="36">
        <f t="shared" si="232"/>
        <v>3874083.9106500009</v>
      </c>
      <c r="BE69" s="40">
        <v>7.3936958099728596</v>
      </c>
      <c r="BF69" s="38">
        <f>+'OCT-DEC 2023'!BF69+'JUL-SEP 2023'!BF69+'JAN-MAR 2024'!BF69+'APR-JUN 2024'!BF69</f>
        <v>1968587.777552967</v>
      </c>
      <c r="BG69" s="39">
        <v>1.0218013612602757</v>
      </c>
      <c r="BH69" s="36">
        <f>+'OCT-DEC 2023'!BH69+'JUL-SEP 2023'!BH69+'JAN-MAR 2024'!BH69+'APR-JUN 2024'!BH69</f>
        <v>1878382.4029220329</v>
      </c>
      <c r="BI69" s="39">
        <v>1.8577109053688103</v>
      </c>
      <c r="BJ69" s="36">
        <f t="shared" si="233"/>
        <v>3846970.1804749998</v>
      </c>
      <c r="BK69" s="40">
        <v>1.2541532362320089</v>
      </c>
      <c r="BL69" s="116">
        <f t="shared" si="234"/>
        <v>4980553.2659778539</v>
      </c>
      <c r="BM69" s="117">
        <f t="shared" si="235"/>
        <v>2740500.8251471464</v>
      </c>
      <c r="BN69" s="118">
        <f t="shared" si="236"/>
        <v>7721054.0911250003</v>
      </c>
      <c r="BO69" s="32"/>
      <c r="BP69" s="35">
        <f>+'OCT-DEC 2023'!BP69+'JUL-SEP 2023'!BP69+'JAN-MAR 2024'!BP69+'APR-JUN 2024'!BP69</f>
        <v>821405.33000000019</v>
      </c>
      <c r="BQ69" s="39">
        <v>12.468196641660509</v>
      </c>
      <c r="BR69" s="36">
        <f>+'OCT-DEC 2023'!BR69+'JUL-SEP 2023'!BR69+'JAN-MAR 2024'!BR69+'APR-JUN 2024'!BR69</f>
        <v>185992.13999999998</v>
      </c>
      <c r="BS69" s="39">
        <v>13.478204201022619</v>
      </c>
      <c r="BT69" s="36">
        <f t="shared" si="237"/>
        <v>1007397.4700000002</v>
      </c>
      <c r="BU69" s="40">
        <v>12.592727394062619</v>
      </c>
      <c r="BV69" s="38">
        <f>+'OCT-DEC 2023'!BV69+'JUL-SEP 2023'!BV69+'JAN-MAR 2024'!BV69+'APR-JUN 2024'!BV69</f>
        <v>333894.48000000004</v>
      </c>
      <c r="BW69" s="39">
        <f t="shared" si="238"/>
        <v>1.049853885844189</v>
      </c>
      <c r="BX69" s="36">
        <f>+'OCT-DEC 2023'!BX69+'JUL-SEP 2023'!BX69+'JAN-MAR 2024'!BX69+'APR-JUN 2024'!BX69</f>
        <v>434340.72</v>
      </c>
      <c r="BY69" s="39">
        <f t="shared" si="239"/>
        <v>1.9272339708035673</v>
      </c>
      <c r="BZ69" s="36">
        <f t="shared" si="240"/>
        <v>768235.2</v>
      </c>
      <c r="CA69" s="40">
        <f t="shared" si="241"/>
        <v>1.4137329341251248</v>
      </c>
      <c r="CB69" s="116">
        <f t="shared" si="242"/>
        <v>1155299.8100000003</v>
      </c>
      <c r="CC69" s="117">
        <f t="shared" si="243"/>
        <v>620332.86</v>
      </c>
      <c r="CD69" s="118">
        <f t="shared" si="244"/>
        <v>1775632.6700000004</v>
      </c>
      <c r="CE69" s="32"/>
      <c r="CF69" s="38">
        <f t="shared" si="245"/>
        <v>7851674.9729960021</v>
      </c>
      <c r="CG69" s="39">
        <f t="shared" si="258"/>
        <v>11.419106668057031</v>
      </c>
      <c r="CH69" s="36">
        <f t="shared" si="246"/>
        <v>2449503.6904880428</v>
      </c>
      <c r="CI69" s="39">
        <f t="shared" si="247"/>
        <v>11.442375687209703</v>
      </c>
      <c r="CJ69" s="36">
        <f t="shared" si="248"/>
        <v>10301178.663484044</v>
      </c>
      <c r="CK69" s="40">
        <f t="shared" si="249"/>
        <v>11.424631196858302</v>
      </c>
      <c r="CL69" s="38">
        <f t="shared" si="250"/>
        <v>4706564.5421694312</v>
      </c>
      <c r="CM69" s="39">
        <f t="shared" si="251"/>
        <v>1.5337493693251176</v>
      </c>
      <c r="CN69" s="36">
        <f t="shared" si="252"/>
        <v>3667549.4307438564</v>
      </c>
      <c r="CO69" s="39">
        <f t="shared" si="253"/>
        <v>2.0343719246279419</v>
      </c>
      <c r="CP69" s="36">
        <f t="shared" si="254"/>
        <v>8374113.9729132876</v>
      </c>
      <c r="CQ69" s="40">
        <f t="shared" si="255"/>
        <v>1.719015944079429</v>
      </c>
      <c r="CR69" s="152"/>
      <c r="CS69" s="161" t="s">
        <v>68</v>
      </c>
      <c r="CT69" s="38">
        <f t="shared" si="259"/>
        <v>10301178.663484044</v>
      </c>
      <c r="CU69" s="36">
        <f t="shared" si="256"/>
        <v>8374113.9729132876</v>
      </c>
      <c r="CV69" s="37">
        <f t="shared" si="257"/>
        <v>18675292.636397332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>
        <f>+'JUL-SEP 2023'!D70+'OCT-DEC 2023'!D70+'JAN-MAR 2024'!D70+'APR-JUN 2024'!D70</f>
        <v>631170.90339169942</v>
      </c>
      <c r="E70" s="39">
        <f t="shared" si="197"/>
        <v>5.8413084633624184</v>
      </c>
      <c r="F70" s="36">
        <f>+'JUL-SEP 2023'!F70+'OCT-DEC 2023'!F70+'JAN-MAR 2024'!F70+'APR-JUN 2024'!F70</f>
        <v>12681.566588934505</v>
      </c>
      <c r="G70" s="39">
        <f t="shared" si="198"/>
        <v>0.36091773882046008</v>
      </c>
      <c r="H70" s="36">
        <f t="shared" si="199"/>
        <v>643852.46998063393</v>
      </c>
      <c r="I70" s="202">
        <f t="shared" si="200"/>
        <v>4.4964904670761499</v>
      </c>
      <c r="J70" s="38">
        <f>+'JUL-SEP 2023'!J70+'OCT-DEC 2023'!J70+'JAN-MAR 2024'!J70+'APR-JUN 2024'!J70</f>
        <v>92503.078912530138</v>
      </c>
      <c r="K70" s="39">
        <f t="shared" si="201"/>
        <v>0.25666424969833973</v>
      </c>
      <c r="L70" s="36">
        <f>+'JUL-SEP 2023'!L70+'OCT-DEC 2023'!L70+'JAN-MAR 2024'!L70+'APR-JUN 2024'!L70</f>
        <v>114039.17793510076</v>
      </c>
      <c r="M70" s="39">
        <f t="shared" si="202"/>
        <v>0.36091773882046002</v>
      </c>
      <c r="N70" s="36">
        <f t="shared" si="203"/>
        <v>206542.2568476309</v>
      </c>
      <c r="O70" s="40">
        <f t="shared" si="204"/>
        <v>0.30536648582166831</v>
      </c>
      <c r="P70" s="116">
        <f t="shared" si="205"/>
        <v>723673.98230422952</v>
      </c>
      <c r="Q70" s="117">
        <f t="shared" si="206"/>
        <v>126720.74452403527</v>
      </c>
      <c r="R70" s="118">
        <f t="shared" si="207"/>
        <v>850394.72682826477</v>
      </c>
      <c r="S70" s="32"/>
      <c r="T70" s="38">
        <f>+'JUL-SEP 2023'!T70+'OCT-DEC 2023'!T70+'JAN-MAR 2024'!T70+'APR-JUN 2024'!T70</f>
        <v>1362652.6495616578</v>
      </c>
      <c r="U70" s="39">
        <f t="shared" si="208"/>
        <v>6.9070961489923501</v>
      </c>
      <c r="V70" s="36">
        <f>+'JUL-SEP 2023'!V70+'OCT-DEC 2023'!V70+'JAN-MAR 2024'!V70+'APR-JUN 2024'!V70</f>
        <v>440341.30054229655</v>
      </c>
      <c r="W70" s="39">
        <f t="shared" si="209"/>
        <v>7.0762566777382618</v>
      </c>
      <c r="X70" s="36">
        <f t="shared" si="210"/>
        <v>1802993.9501039544</v>
      </c>
      <c r="Y70" s="40">
        <f t="shared" si="211"/>
        <v>6.9476590591687994</v>
      </c>
      <c r="Z70" s="244">
        <f>+'OCT-DEC 2023'!Z70+'JUL-SEP 2023'!Z70+'JAN-MAR 2024'!Z70+'APR-JUN 2024'!Z70</f>
        <v>470824.88512648339</v>
      </c>
      <c r="AA70" s="39">
        <f t="shared" si="212"/>
        <v>0.46344954900363949</v>
      </c>
      <c r="AB70" s="36">
        <f>+'OCT-DEC 2023'!AB70+'JUL-SEP 2023'!AB70+'JAN-MAR 2024'!AB70+'APR-JUN 2024'!AB70</f>
        <v>219393.88342808885</v>
      </c>
      <c r="AC70" s="39">
        <f t="shared" si="213"/>
        <v>0.46742502866219582</v>
      </c>
      <c r="AD70" s="36">
        <f t="shared" si="214"/>
        <v>690218.76855457225</v>
      </c>
      <c r="AE70" s="40">
        <f t="shared" si="215"/>
        <v>0.46470584930028208</v>
      </c>
      <c r="AF70" s="116">
        <f t="shared" si="216"/>
        <v>1833477.5346881412</v>
      </c>
      <c r="AG70" s="117">
        <f t="shared" si="217"/>
        <v>659735.18397038546</v>
      </c>
      <c r="AH70" s="118">
        <f t="shared" si="218"/>
        <v>2493212.7186585264</v>
      </c>
      <c r="AI70" s="32"/>
      <c r="AJ70" s="35">
        <f>+'OCT-DEC 2023'!AJ70+'JUL-SEP 2023'!AJ70+'JAN-MAR 2024'!AJ70+'APR-JUN 2024'!AJ70</f>
        <v>132477.92311037864</v>
      </c>
      <c r="AK70" s="39">
        <f t="shared" si="219"/>
        <v>2.27864124099793</v>
      </c>
      <c r="AL70" s="36">
        <f>+'OCT-DEC 2023'!AL70+'JUL-SEP 2023'!AL70+'JAN-MAR 2024'!AL70+'APR-JUN 2024'!AL70</f>
        <v>60126.458983414079</v>
      </c>
      <c r="AM70" s="39">
        <f t="shared" si="220"/>
        <v>2.0852625020258748</v>
      </c>
      <c r="AN70" s="36">
        <f t="shared" si="221"/>
        <v>192604.38209379272</v>
      </c>
      <c r="AO70" s="40">
        <f t="shared" si="222"/>
        <v>2.214530740503291</v>
      </c>
      <c r="AP70" s="36">
        <f>+'OCT-DEC 2023'!AP70+'JUL-SEP 2023'!AP70+'JAN-MAR 2024'!AP70+'APR-JUN 2024'!AP70</f>
        <v>53593.673887478828</v>
      </c>
      <c r="AQ70" s="39">
        <f t="shared" si="223"/>
        <v>0.32254645510585606</v>
      </c>
      <c r="AR70" s="36">
        <f>+'OCT-DEC 2023'!AR70+'JUL-SEP 2023'!AR70+'JAN-MAR 2024'!AR70+'APR-JUN 2024'!AR70</f>
        <v>97463.284779092268</v>
      </c>
      <c r="AS70" s="39">
        <f t="shared" si="224"/>
        <v>0.63316627544398274</v>
      </c>
      <c r="AT70" s="36">
        <f t="shared" si="225"/>
        <v>151056.9586665711</v>
      </c>
      <c r="AU70" s="40">
        <f t="shared" si="226"/>
        <v>0.47192321694837386</v>
      </c>
      <c r="AV70" s="116">
        <f t="shared" si="227"/>
        <v>186071.59699785747</v>
      </c>
      <c r="AW70" s="117">
        <f t="shared" si="228"/>
        <v>157589.74376250635</v>
      </c>
      <c r="AX70" s="118">
        <f t="shared" si="229"/>
        <v>343661.34076036385</v>
      </c>
      <c r="AY70" s="32"/>
      <c r="AZ70" s="35">
        <f>+'OCT-DEC 2023'!AZ70+'JUL-SEP 2023'!AZ70+'JAN-MAR 2024'!AZ70+'APR-JUN 2024'!AZ70</f>
        <v>3020538.2389617227</v>
      </c>
      <c r="BA70" s="39">
        <f t="shared" si="230"/>
        <v>13.464229149594463</v>
      </c>
      <c r="BB70" s="36">
        <f>+'OCT-DEC 2023'!BB70+'JUL-SEP 2023'!BB70+'JAN-MAR 2024'!BB70+'APR-JUN 2024'!BB70</f>
        <v>864572.21068827785</v>
      </c>
      <c r="BC70" s="39">
        <f t="shared" si="231"/>
        <v>13.337635535594055</v>
      </c>
      <c r="BD70" s="36">
        <f t="shared" si="232"/>
        <v>3885110.4496500008</v>
      </c>
      <c r="BE70" s="40">
        <v>6.1488771797056092</v>
      </c>
      <c r="BF70" s="38">
        <f>+'OCT-DEC 2023'!BF70+'JUL-SEP 2023'!BF70+'JAN-MAR 2024'!BF70+'APR-JUN 2024'!BF70</f>
        <v>1881230.6036765652</v>
      </c>
      <c r="BG70" s="39">
        <v>0.6939620364086635</v>
      </c>
      <c r="BH70" s="36">
        <f>+'OCT-DEC 2023'!BH70+'JUL-SEP 2023'!BH70+'JAN-MAR 2024'!BH70+'APR-JUN 2024'!BH70</f>
        <v>1795028.1425484347</v>
      </c>
      <c r="BI70" s="39">
        <v>1.2616746187911354</v>
      </c>
      <c r="BJ70" s="36">
        <f t="shared" si="233"/>
        <v>3676258.7462249999</v>
      </c>
      <c r="BK70" s="40">
        <v>0.85176509523399124</v>
      </c>
      <c r="BL70" s="116">
        <f t="shared" si="234"/>
        <v>4901768.8426382877</v>
      </c>
      <c r="BM70" s="117">
        <f t="shared" si="235"/>
        <v>2659600.3532367125</v>
      </c>
      <c r="BN70" s="118">
        <f t="shared" si="236"/>
        <v>7561369.1958750002</v>
      </c>
      <c r="BO70" s="32"/>
      <c r="BP70" s="35">
        <f>+'OCT-DEC 2023'!BP70+'JUL-SEP 2023'!BP70+'JAN-MAR 2024'!BP70+'APR-JUN 2024'!BP70</f>
        <v>743777.25999999989</v>
      </c>
      <c r="BQ70" s="39">
        <v>9.213006504191446</v>
      </c>
      <c r="BR70" s="36">
        <f>+'OCT-DEC 2023'!BR70+'JUL-SEP 2023'!BR70+'JAN-MAR 2024'!BR70+'APR-JUN 2024'!BR70</f>
        <v>151650.81</v>
      </c>
      <c r="BS70" s="39">
        <v>9.1961207333364037</v>
      </c>
      <c r="BT70" s="36">
        <f t="shared" si="237"/>
        <v>895428.06999999983</v>
      </c>
      <c r="BU70" s="40">
        <v>9.2109245418041592</v>
      </c>
      <c r="BV70" s="38">
        <f>+'OCT-DEC 2023'!BV70+'JUL-SEP 2023'!BV70+'JAN-MAR 2024'!BV70+'APR-JUN 2024'!BV70</f>
        <v>181733.06000000003</v>
      </c>
      <c r="BW70" s="39">
        <f t="shared" si="238"/>
        <v>0.5714175305544289</v>
      </c>
      <c r="BX70" s="36">
        <f>+'OCT-DEC 2023'!BX70+'JUL-SEP 2023'!BX70+'JAN-MAR 2024'!BX70+'APR-JUN 2024'!BX70</f>
        <v>238535.57</v>
      </c>
      <c r="BY70" s="39">
        <f t="shared" si="239"/>
        <v>1.0584175799795892</v>
      </c>
      <c r="BZ70" s="36">
        <f t="shared" si="240"/>
        <v>420268.63</v>
      </c>
      <c r="CA70" s="40">
        <f t="shared" si="241"/>
        <v>0.77339284038357847</v>
      </c>
      <c r="CB70" s="116">
        <f t="shared" si="242"/>
        <v>925510.32</v>
      </c>
      <c r="CC70" s="117">
        <f t="shared" si="243"/>
        <v>390186.38</v>
      </c>
      <c r="CD70" s="118">
        <f t="shared" si="244"/>
        <v>1315696.7</v>
      </c>
      <c r="CE70" s="32"/>
      <c r="CF70" s="38">
        <f t="shared" si="245"/>
        <v>5890616.9750254583</v>
      </c>
      <c r="CG70" s="39">
        <f t="shared" si="258"/>
        <v>8.5670361814297422</v>
      </c>
      <c r="CH70" s="36">
        <f t="shared" si="246"/>
        <v>1529372.3468029229</v>
      </c>
      <c r="CI70" s="39">
        <f t="shared" si="247"/>
        <v>7.1441627239442758</v>
      </c>
      <c r="CJ70" s="36">
        <f t="shared" si="248"/>
        <v>7419989.3218283812</v>
      </c>
      <c r="CK70" s="40">
        <f t="shared" si="249"/>
        <v>8.2292176706937195</v>
      </c>
      <c r="CL70" s="38">
        <f t="shared" si="250"/>
        <v>2679885.3016030579</v>
      </c>
      <c r="CM70" s="39">
        <f t="shared" si="251"/>
        <v>0.87330628409968958</v>
      </c>
      <c r="CN70" s="36">
        <f t="shared" si="252"/>
        <v>2464460.0586907165</v>
      </c>
      <c r="CO70" s="39">
        <f t="shared" si="253"/>
        <v>1.367024070824985</v>
      </c>
      <c r="CP70" s="36">
        <f t="shared" si="254"/>
        <v>5144345.3602937739</v>
      </c>
      <c r="CQ70" s="40">
        <f t="shared" si="255"/>
        <v>1.0560175947927239</v>
      </c>
      <c r="CR70" s="152"/>
      <c r="CS70" s="161" t="s">
        <v>69</v>
      </c>
      <c r="CT70" s="38">
        <f t="shared" si="259"/>
        <v>7419989.3218283812</v>
      </c>
      <c r="CU70" s="36">
        <f t="shared" si="256"/>
        <v>5144345.3602937739</v>
      </c>
      <c r="CV70" s="37">
        <f t="shared" si="257"/>
        <v>12564334.682122156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>
        <f>+'JUL-SEP 2023'!D71+'OCT-DEC 2023'!D71+'JAN-MAR 2024'!D71+'APR-JUN 2024'!D71</f>
        <v>171451.8186542051</v>
      </c>
      <c r="E71" s="39">
        <f t="shared" si="197"/>
        <v>1.5867381623296446</v>
      </c>
      <c r="F71" s="36">
        <f>+'JUL-SEP 2023'!F71+'OCT-DEC 2023'!F71+'JAN-MAR 2024'!F71+'APR-JUN 2024'!F71</f>
        <v>10856.767430807218</v>
      </c>
      <c r="G71" s="39">
        <f t="shared" si="198"/>
        <v>0.30898390388499924</v>
      </c>
      <c r="H71" s="36">
        <f t="shared" si="199"/>
        <v>182308.58608501233</v>
      </c>
      <c r="I71" s="202">
        <f t="shared" si="200"/>
        <v>1.2731935615965664</v>
      </c>
      <c r="J71" s="38">
        <f>+'JUL-SEP 2023'!J71+'OCT-DEC 2023'!J71+'JAN-MAR 2024'!J71+'APR-JUN 2024'!J71</f>
        <v>68863.93238898032</v>
      </c>
      <c r="K71" s="39">
        <f t="shared" si="201"/>
        <v>0.19107374311949146</v>
      </c>
      <c r="L71" s="36">
        <f>+'JUL-SEP 2023'!L71+'OCT-DEC 2023'!L71+'JAN-MAR 2024'!L71+'APR-JUN 2024'!L71</f>
        <v>97629.644110543202</v>
      </c>
      <c r="M71" s="39">
        <f t="shared" si="202"/>
        <v>0.30898390388499919</v>
      </c>
      <c r="N71" s="36">
        <f t="shared" si="203"/>
        <v>166493.57649952354</v>
      </c>
      <c r="O71" s="40">
        <f t="shared" si="204"/>
        <v>0.24615572204697622</v>
      </c>
      <c r="P71" s="116">
        <f t="shared" si="205"/>
        <v>240315.75104318542</v>
      </c>
      <c r="Q71" s="117">
        <f t="shared" si="206"/>
        <v>108486.41154135042</v>
      </c>
      <c r="R71" s="118">
        <f t="shared" si="207"/>
        <v>348802.16258453584</v>
      </c>
      <c r="S71" s="32"/>
      <c r="T71" s="38">
        <f>+'JUL-SEP 2023'!T71+'OCT-DEC 2023'!T71+'JAN-MAR 2024'!T71+'APR-JUN 2024'!T71</f>
        <v>2123863.5218088236</v>
      </c>
      <c r="U71" s="39">
        <f t="shared" si="208"/>
        <v>10.765567848262767</v>
      </c>
      <c r="V71" s="36">
        <f>+'JUL-SEP 2023'!V71+'OCT-DEC 2023'!V71+'JAN-MAR 2024'!V71+'APR-JUN 2024'!V71</f>
        <v>589232.83952599904</v>
      </c>
      <c r="W71" s="39">
        <f t="shared" si="209"/>
        <v>9.4689342342032372</v>
      </c>
      <c r="X71" s="36">
        <f t="shared" si="210"/>
        <v>2713096.3613348226</v>
      </c>
      <c r="Y71" s="40">
        <f t="shared" si="211"/>
        <v>10.454648786890816</v>
      </c>
      <c r="Z71" s="244">
        <f>+'OCT-DEC 2023'!Z71+'JUL-SEP 2023'!Z71+'JAN-MAR 2024'!Z71+'APR-JUN 2024'!Z71</f>
        <v>467507.10622801702</v>
      </c>
      <c r="AA71" s="39">
        <f t="shared" si="212"/>
        <v>0.46018374215535668</v>
      </c>
      <c r="AB71" s="36">
        <f>+'OCT-DEC 2023'!AB71+'JUL-SEP 2023'!AB71+'JAN-MAR 2024'!AB71+'APR-JUN 2024'!AB71</f>
        <v>242206.98549112363</v>
      </c>
      <c r="AC71" s="39">
        <f t="shared" si="213"/>
        <v>0.51602900393748097</v>
      </c>
      <c r="AD71" s="36">
        <f t="shared" si="214"/>
        <v>709714.09171914065</v>
      </c>
      <c r="AE71" s="40">
        <f t="shared" si="215"/>
        <v>0.477831529332928</v>
      </c>
      <c r="AF71" s="116">
        <f t="shared" si="216"/>
        <v>2591370.6280368408</v>
      </c>
      <c r="AG71" s="117">
        <f t="shared" si="217"/>
        <v>831439.82501712267</v>
      </c>
      <c r="AH71" s="118">
        <f t="shared" si="218"/>
        <v>3422810.4530539634</v>
      </c>
      <c r="AI71" s="32"/>
      <c r="AJ71" s="35">
        <f>+'OCT-DEC 2023'!AJ71+'JUL-SEP 2023'!AJ71+'JAN-MAR 2024'!AJ71+'APR-JUN 2024'!AJ71</f>
        <v>228338.80559843994</v>
      </c>
      <c r="AK71" s="39">
        <f t="shared" si="219"/>
        <v>3.9274635889581853</v>
      </c>
      <c r="AL71" s="36">
        <f>+'OCT-DEC 2023'!AL71+'JUL-SEP 2023'!AL71+'JAN-MAR 2024'!AL71+'APR-JUN 2024'!AL71</f>
        <v>103633.8999494836</v>
      </c>
      <c r="AM71" s="39">
        <f t="shared" si="220"/>
        <v>3.5941562027288478</v>
      </c>
      <c r="AN71" s="36">
        <f t="shared" si="221"/>
        <v>331972.70554792357</v>
      </c>
      <c r="AO71" s="40">
        <f t="shared" si="222"/>
        <v>3.8169627993506441</v>
      </c>
      <c r="AP71" s="36">
        <f>+'OCT-DEC 2023'!AP71+'JUL-SEP 2023'!AP71+'JAN-MAR 2024'!AP71+'APR-JUN 2024'!AP71</f>
        <v>76784.406617689077</v>
      </c>
      <c r="AQ71" s="39">
        <f t="shared" si="223"/>
        <v>0.46211682024151157</v>
      </c>
      <c r="AR71" s="36">
        <f>+'OCT-DEC 2023'!AR71+'JUL-SEP 2023'!AR71+'JAN-MAR 2024'!AR71+'APR-JUN 2024'!AR71</f>
        <v>139637.01209373269</v>
      </c>
      <c r="AS71" s="39">
        <f t="shared" si="224"/>
        <v>0.90714618393901569</v>
      </c>
      <c r="AT71" s="36">
        <f t="shared" si="225"/>
        <v>216421.41871142178</v>
      </c>
      <c r="AU71" s="40">
        <f t="shared" si="226"/>
        <v>0.6761309974488946</v>
      </c>
      <c r="AV71" s="116">
        <f t="shared" si="227"/>
        <v>305123.212216129</v>
      </c>
      <c r="AW71" s="117">
        <f t="shared" si="228"/>
        <v>243270.91204321629</v>
      </c>
      <c r="AX71" s="118">
        <f t="shared" si="229"/>
        <v>548394.12425934523</v>
      </c>
      <c r="AY71" s="32"/>
      <c r="AZ71" s="35">
        <f>+'OCT-DEC 2023'!AZ71+'JUL-SEP 2023'!AZ71+'JAN-MAR 2024'!AZ71+'APR-JUN 2024'!AZ71</f>
        <v>3038632.1545764697</v>
      </c>
      <c r="BA71" s="39">
        <f t="shared" si="230"/>
        <v>13.544883856397353</v>
      </c>
      <c r="BB71" s="36">
        <f>+'OCT-DEC 2023'!BB71+'JUL-SEP 2023'!BB71+'JAN-MAR 2024'!BB71+'APR-JUN 2024'!BB71</f>
        <v>869751.25342353084</v>
      </c>
      <c r="BC71" s="39">
        <f t="shared" si="231"/>
        <v>13.417531909282818</v>
      </c>
      <c r="BD71" s="36">
        <f t="shared" si="232"/>
        <v>3908383.4080000008</v>
      </c>
      <c r="BE71" s="40">
        <v>7.2364404936901963</v>
      </c>
      <c r="BF71" s="38">
        <f>+'OCT-DEC 2023'!BF71+'JUL-SEP 2023'!BF71+'JAN-MAR 2024'!BF71+'APR-JUN 2024'!BF71</f>
        <v>1563226.2014928155</v>
      </c>
      <c r="BG71" s="39">
        <v>0.38144788525477585</v>
      </c>
      <c r="BH71" s="36">
        <f>+'OCT-DEC 2023'!BH71+'JUL-SEP 2023'!BH71+'JAN-MAR 2024'!BH71+'APR-JUN 2024'!BH71</f>
        <v>1491595.4585071844</v>
      </c>
      <c r="BI71" s="39">
        <v>0.69350063831747655</v>
      </c>
      <c r="BJ71" s="36">
        <f t="shared" si="233"/>
        <v>3054821.66</v>
      </c>
      <c r="BK71" s="40">
        <v>0.46818698612427812</v>
      </c>
      <c r="BL71" s="116">
        <f t="shared" si="234"/>
        <v>4601858.3560692854</v>
      </c>
      <c r="BM71" s="117">
        <f t="shared" si="235"/>
        <v>2361346.7119307155</v>
      </c>
      <c r="BN71" s="118">
        <f t="shared" si="236"/>
        <v>6963205.0680000009</v>
      </c>
      <c r="BO71" s="32"/>
      <c r="BP71" s="35">
        <f>+'OCT-DEC 2023'!BP71+'JUL-SEP 2023'!BP71+'JAN-MAR 2024'!BP71+'APR-JUN 2024'!BP71</f>
        <v>161585.06</v>
      </c>
      <c r="BQ71" s="39">
        <v>1.0361508661458132</v>
      </c>
      <c r="BR71" s="36">
        <f>+'OCT-DEC 2023'!BR71+'JUL-SEP 2023'!BR71+'JAN-MAR 2024'!BR71+'APR-JUN 2024'!BR71</f>
        <v>36760.800000000003</v>
      </c>
      <c r="BS71" s="39">
        <v>1.080898475286747</v>
      </c>
      <c r="BT71" s="36">
        <f t="shared" si="237"/>
        <v>198345.86</v>
      </c>
      <c r="BU71" s="40">
        <v>1.0416681054801755</v>
      </c>
      <c r="BV71" s="38">
        <f>+'OCT-DEC 2023'!BV71+'JUL-SEP 2023'!BV71+'JAN-MAR 2024'!BV71+'APR-JUN 2024'!BV71</f>
        <v>316287.46999999997</v>
      </c>
      <c r="BW71" s="39">
        <f t="shared" si="238"/>
        <v>0.99449271944635709</v>
      </c>
      <c r="BX71" s="36">
        <f>+'OCT-DEC 2023'!BX71+'JUL-SEP 2023'!BX71+'JAN-MAR 2024'!BX71+'APR-JUN 2024'!BX71</f>
        <v>448198.42000000004</v>
      </c>
      <c r="BY71" s="39">
        <f t="shared" si="239"/>
        <v>1.9887226338909352</v>
      </c>
      <c r="BZ71" s="36">
        <f t="shared" si="240"/>
        <v>764485.89</v>
      </c>
      <c r="CA71" s="40">
        <f t="shared" si="241"/>
        <v>1.4068333244388664</v>
      </c>
      <c r="CB71" s="116">
        <f t="shared" si="242"/>
        <v>477872.52999999997</v>
      </c>
      <c r="CC71" s="117">
        <f t="shared" si="243"/>
        <v>484959.22000000003</v>
      </c>
      <c r="CD71" s="118">
        <f t="shared" si="244"/>
        <v>962831.75</v>
      </c>
      <c r="CE71" s="32"/>
      <c r="CF71" s="38">
        <f t="shared" si="245"/>
        <v>5723871.3606379377</v>
      </c>
      <c r="CG71" s="39">
        <f t="shared" si="258"/>
        <v>8.3245292050622215</v>
      </c>
      <c r="CH71" s="36">
        <f t="shared" si="246"/>
        <v>1610235.5603298207</v>
      </c>
      <c r="CI71" s="39">
        <f t="shared" si="247"/>
        <v>7.521899353630868</v>
      </c>
      <c r="CJ71" s="36">
        <f t="shared" si="248"/>
        <v>7334106.9209677586</v>
      </c>
      <c r="CK71" s="40">
        <f t="shared" si="249"/>
        <v>8.133968885269633</v>
      </c>
      <c r="CL71" s="38">
        <f t="shared" si="250"/>
        <v>2492669.1167275021</v>
      </c>
      <c r="CM71" s="39">
        <f t="shared" si="251"/>
        <v>0.81229730336488304</v>
      </c>
      <c r="CN71" s="36">
        <f t="shared" si="252"/>
        <v>2419267.5202025841</v>
      </c>
      <c r="CO71" s="39">
        <f t="shared" si="253"/>
        <v>1.3419559883794603</v>
      </c>
      <c r="CP71" s="36">
        <f t="shared" si="254"/>
        <v>4911936.6369300857</v>
      </c>
      <c r="CQ71" s="40">
        <f t="shared" si="255"/>
        <v>1.0083093474130509</v>
      </c>
      <c r="CR71" s="152"/>
      <c r="CS71" s="161" t="s">
        <v>70</v>
      </c>
      <c r="CT71" s="38">
        <f t="shared" si="259"/>
        <v>7334106.9209677586</v>
      </c>
      <c r="CU71" s="36">
        <f t="shared" si="256"/>
        <v>4911936.6369300857</v>
      </c>
      <c r="CV71" s="37">
        <f t="shared" si="257"/>
        <v>12246043.557897843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>
        <f>+'JUL-SEP 2023'!D72+'OCT-DEC 2023'!D72+'JAN-MAR 2024'!D72+'APR-JUN 2024'!D72</f>
        <v>0</v>
      </c>
      <c r="E72" s="39">
        <f t="shared" si="197"/>
        <v>0</v>
      </c>
      <c r="F72" s="36">
        <f>+'JUL-SEP 2023'!F72+'OCT-DEC 2023'!F72+'JAN-MAR 2024'!F72+'APR-JUN 2024'!F72</f>
        <v>0</v>
      </c>
      <c r="G72" s="39">
        <f t="shared" si="198"/>
        <v>0</v>
      </c>
      <c r="H72" s="36">
        <f t="shared" si="199"/>
        <v>0</v>
      </c>
      <c r="I72" s="202">
        <f t="shared" si="200"/>
        <v>0</v>
      </c>
      <c r="J72" s="38">
        <f>+'JUL-SEP 2023'!J72+'OCT-DEC 2023'!J72+'JAN-MAR 2024'!J72+'APR-JUN 2024'!J72</f>
        <v>0</v>
      </c>
      <c r="K72" s="39">
        <f t="shared" si="201"/>
        <v>0</v>
      </c>
      <c r="L72" s="36">
        <f>+'JUL-SEP 2023'!L72+'OCT-DEC 2023'!L72+'JAN-MAR 2024'!L72+'APR-JUN 2024'!L72</f>
        <v>0</v>
      </c>
      <c r="M72" s="39">
        <f t="shared" si="202"/>
        <v>0</v>
      </c>
      <c r="N72" s="36">
        <f t="shared" si="203"/>
        <v>0</v>
      </c>
      <c r="O72" s="40">
        <f t="shared" si="204"/>
        <v>0</v>
      </c>
      <c r="P72" s="116">
        <f t="shared" si="205"/>
        <v>0</v>
      </c>
      <c r="Q72" s="117">
        <f t="shared" si="206"/>
        <v>0</v>
      </c>
      <c r="R72" s="118">
        <f t="shared" si="207"/>
        <v>0</v>
      </c>
      <c r="S72" s="32"/>
      <c r="T72" s="38">
        <f>+'JUL-SEP 2023'!T72+'OCT-DEC 2023'!T72+'JAN-MAR 2024'!T72+'APR-JUN 2024'!T72</f>
        <v>0</v>
      </c>
      <c r="U72" s="39">
        <f t="shared" si="208"/>
        <v>0</v>
      </c>
      <c r="V72" s="36">
        <f>+'JUL-SEP 2023'!V72+'OCT-DEC 2023'!V72+'JAN-MAR 2024'!V72+'APR-JUN 2024'!V72</f>
        <v>0</v>
      </c>
      <c r="W72" s="39">
        <f t="shared" si="209"/>
        <v>0</v>
      </c>
      <c r="X72" s="36">
        <f t="shared" si="210"/>
        <v>0</v>
      </c>
      <c r="Y72" s="40">
        <f t="shared" si="211"/>
        <v>0</v>
      </c>
      <c r="Z72" s="244">
        <f>+'OCT-DEC 2023'!Z72+'JUL-SEP 2023'!Z72+'JAN-MAR 2024'!Z72+'APR-JUN 2024'!Z72</f>
        <v>0</v>
      </c>
      <c r="AA72" s="39">
        <f t="shared" si="212"/>
        <v>0</v>
      </c>
      <c r="AB72" s="36">
        <f>+'OCT-DEC 2023'!AB72+'JUL-SEP 2023'!AB72+'JAN-MAR 2024'!AB72+'APR-JUN 2024'!AB72</f>
        <v>0</v>
      </c>
      <c r="AC72" s="39">
        <f t="shared" si="213"/>
        <v>0</v>
      </c>
      <c r="AD72" s="36">
        <f t="shared" si="214"/>
        <v>0</v>
      </c>
      <c r="AE72" s="40">
        <f t="shared" si="215"/>
        <v>0</v>
      </c>
      <c r="AF72" s="116">
        <f t="shared" si="216"/>
        <v>0</v>
      </c>
      <c r="AG72" s="117">
        <f t="shared" si="217"/>
        <v>0</v>
      </c>
      <c r="AH72" s="118">
        <f t="shared" si="218"/>
        <v>0</v>
      </c>
      <c r="AI72" s="32"/>
      <c r="AJ72" s="35">
        <f>+'OCT-DEC 2023'!AJ72+'JUL-SEP 2023'!AJ72+'JAN-MAR 2024'!AJ72+'APR-JUN 2024'!AJ72</f>
        <v>0</v>
      </c>
      <c r="AK72" s="39">
        <f t="shared" si="219"/>
        <v>0</v>
      </c>
      <c r="AL72" s="36">
        <f>+'OCT-DEC 2023'!AL72+'JUL-SEP 2023'!AL72+'JAN-MAR 2024'!AL72+'APR-JUN 2024'!AL72</f>
        <v>0</v>
      </c>
      <c r="AM72" s="39">
        <f t="shared" si="220"/>
        <v>0</v>
      </c>
      <c r="AN72" s="36">
        <f t="shared" si="221"/>
        <v>0</v>
      </c>
      <c r="AO72" s="40">
        <f t="shared" si="222"/>
        <v>0</v>
      </c>
      <c r="AP72" s="36">
        <f>+'OCT-DEC 2023'!AP72+'JUL-SEP 2023'!AP72+'JAN-MAR 2024'!AP72+'APR-JUN 2024'!AP72</f>
        <v>0</v>
      </c>
      <c r="AQ72" s="39">
        <f t="shared" si="223"/>
        <v>0</v>
      </c>
      <c r="AR72" s="36">
        <f>+'OCT-DEC 2023'!AR72+'JUL-SEP 2023'!AR72+'JAN-MAR 2024'!AR72+'APR-JUN 2024'!AR72</f>
        <v>0</v>
      </c>
      <c r="AS72" s="39">
        <f t="shared" si="224"/>
        <v>0</v>
      </c>
      <c r="AT72" s="36">
        <f t="shared" si="225"/>
        <v>0</v>
      </c>
      <c r="AU72" s="40">
        <f t="shared" si="226"/>
        <v>0</v>
      </c>
      <c r="AV72" s="116">
        <f t="shared" si="227"/>
        <v>0</v>
      </c>
      <c r="AW72" s="117">
        <f t="shared" si="228"/>
        <v>0</v>
      </c>
      <c r="AX72" s="118">
        <f t="shared" si="229"/>
        <v>0</v>
      </c>
      <c r="AY72" s="32"/>
      <c r="AZ72" s="35">
        <f>+'OCT-DEC 2023'!AZ72+'JUL-SEP 2023'!AZ72+'JAN-MAR 2024'!AZ72+'APR-JUN 2024'!AZ72</f>
        <v>0</v>
      </c>
      <c r="BA72" s="39">
        <f t="shared" si="230"/>
        <v>0</v>
      </c>
      <c r="BB72" s="36">
        <f>+'OCT-DEC 2023'!BB72+'JUL-SEP 2023'!BB72+'JAN-MAR 2024'!BB72+'APR-JUN 2024'!BB72</f>
        <v>0</v>
      </c>
      <c r="BC72" s="39">
        <f t="shared" si="231"/>
        <v>0</v>
      </c>
      <c r="BD72" s="36">
        <f t="shared" si="232"/>
        <v>0</v>
      </c>
      <c r="BE72" s="40">
        <v>0</v>
      </c>
      <c r="BF72" s="38">
        <f>+'OCT-DEC 2023'!BF72+'JUL-SEP 2023'!BF72+'JAN-MAR 2024'!BF72+'APR-JUN 2024'!BF72</f>
        <v>0</v>
      </c>
      <c r="BG72" s="39">
        <v>0</v>
      </c>
      <c r="BH72" s="36">
        <f>+'OCT-DEC 2023'!BH72+'JUL-SEP 2023'!BH72+'JAN-MAR 2024'!BH72+'APR-JUN 2024'!BH72</f>
        <v>0</v>
      </c>
      <c r="BI72" s="39">
        <v>0</v>
      </c>
      <c r="BJ72" s="36">
        <f t="shared" si="233"/>
        <v>0</v>
      </c>
      <c r="BK72" s="40">
        <v>0</v>
      </c>
      <c r="BL72" s="116">
        <f t="shared" si="234"/>
        <v>0</v>
      </c>
      <c r="BM72" s="117">
        <f t="shared" si="235"/>
        <v>0</v>
      </c>
      <c r="BN72" s="118">
        <f t="shared" si="236"/>
        <v>0</v>
      </c>
      <c r="BO72" s="32"/>
      <c r="BP72" s="35">
        <f>+'OCT-DEC 2023'!BP72+'JUL-SEP 2023'!BP72+'JAN-MAR 2024'!BP72+'APR-JUN 2024'!BP72</f>
        <v>0</v>
      </c>
      <c r="BQ72" s="39">
        <v>0</v>
      </c>
      <c r="BR72" s="36">
        <f>+'OCT-DEC 2023'!BR72+'JUL-SEP 2023'!BR72+'JAN-MAR 2024'!BR72+'APR-JUN 2024'!BR72</f>
        <v>0</v>
      </c>
      <c r="BS72" s="39">
        <v>0</v>
      </c>
      <c r="BT72" s="36">
        <f t="shared" si="237"/>
        <v>0</v>
      </c>
      <c r="BU72" s="40">
        <v>0</v>
      </c>
      <c r="BV72" s="38">
        <f>+'OCT-DEC 2023'!BV72+'JUL-SEP 2023'!BV72+'JAN-MAR 2024'!BV72+'APR-JUN 2024'!BV72</f>
        <v>0</v>
      </c>
      <c r="BW72" s="39">
        <f t="shared" si="238"/>
        <v>0</v>
      </c>
      <c r="BX72" s="36">
        <f>+'OCT-DEC 2023'!BX72+'JUL-SEP 2023'!BX72+'JAN-MAR 2024'!BX72+'APR-JUN 2024'!BX72</f>
        <v>0</v>
      </c>
      <c r="BY72" s="39">
        <f t="shared" si="239"/>
        <v>0</v>
      </c>
      <c r="BZ72" s="36">
        <f t="shared" si="240"/>
        <v>0</v>
      </c>
      <c r="CA72" s="40">
        <f t="shared" si="241"/>
        <v>0</v>
      </c>
      <c r="CB72" s="116">
        <f t="shared" si="242"/>
        <v>0</v>
      </c>
      <c r="CC72" s="117">
        <f t="shared" si="243"/>
        <v>0</v>
      </c>
      <c r="CD72" s="118">
        <f t="shared" si="244"/>
        <v>0</v>
      </c>
      <c r="CE72" s="32"/>
      <c r="CF72" s="38">
        <f t="shared" si="245"/>
        <v>0</v>
      </c>
      <c r="CG72" s="39">
        <f t="shared" si="258"/>
        <v>0</v>
      </c>
      <c r="CH72" s="36">
        <f t="shared" si="246"/>
        <v>0</v>
      </c>
      <c r="CI72" s="39">
        <f t="shared" si="247"/>
        <v>0</v>
      </c>
      <c r="CJ72" s="36">
        <f t="shared" si="248"/>
        <v>0</v>
      </c>
      <c r="CK72" s="40">
        <f t="shared" si="249"/>
        <v>0</v>
      </c>
      <c r="CL72" s="38">
        <f t="shared" si="250"/>
        <v>0</v>
      </c>
      <c r="CM72" s="39">
        <f t="shared" si="251"/>
        <v>0</v>
      </c>
      <c r="CN72" s="36">
        <f t="shared" si="252"/>
        <v>0</v>
      </c>
      <c r="CO72" s="39">
        <f t="shared" si="253"/>
        <v>0</v>
      </c>
      <c r="CP72" s="36">
        <f t="shared" si="254"/>
        <v>0</v>
      </c>
      <c r="CQ72" s="40">
        <f t="shared" si="255"/>
        <v>0</v>
      </c>
      <c r="CR72" s="152"/>
      <c r="CS72" s="161" t="s">
        <v>71</v>
      </c>
      <c r="CT72" s="38">
        <f t="shared" si="259"/>
        <v>0</v>
      </c>
      <c r="CU72" s="36">
        <f t="shared" si="256"/>
        <v>0</v>
      </c>
      <c r="CV72" s="37">
        <f t="shared" si="257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>
        <f>+'JUL-SEP 2023'!D73+'OCT-DEC 2023'!D73+'JAN-MAR 2024'!D73+'APR-JUN 2024'!D73</f>
        <v>0</v>
      </c>
      <c r="E73" s="39">
        <f t="shared" si="197"/>
        <v>0</v>
      </c>
      <c r="F73" s="36">
        <f>+'JUL-SEP 2023'!F73+'OCT-DEC 2023'!F73+'JAN-MAR 2024'!F73+'APR-JUN 2024'!F73</f>
        <v>0</v>
      </c>
      <c r="G73" s="39">
        <f t="shared" si="198"/>
        <v>0</v>
      </c>
      <c r="H73" s="36">
        <f t="shared" si="199"/>
        <v>0</v>
      </c>
      <c r="I73" s="202">
        <f t="shared" si="200"/>
        <v>0</v>
      </c>
      <c r="J73" s="38">
        <f>+'JUL-SEP 2023'!J73+'OCT-DEC 2023'!J73+'JAN-MAR 2024'!J73+'APR-JUN 2024'!J73</f>
        <v>0</v>
      </c>
      <c r="K73" s="39">
        <f t="shared" si="201"/>
        <v>0</v>
      </c>
      <c r="L73" s="36">
        <f>+'JUL-SEP 2023'!L73+'OCT-DEC 2023'!L73+'JAN-MAR 2024'!L73+'APR-JUN 2024'!L73</f>
        <v>0</v>
      </c>
      <c r="M73" s="39">
        <f t="shared" si="202"/>
        <v>0</v>
      </c>
      <c r="N73" s="36">
        <f t="shared" si="203"/>
        <v>0</v>
      </c>
      <c r="O73" s="40">
        <f t="shared" si="204"/>
        <v>0</v>
      </c>
      <c r="P73" s="116">
        <f t="shared" si="205"/>
        <v>0</v>
      </c>
      <c r="Q73" s="117">
        <f t="shared" si="206"/>
        <v>0</v>
      </c>
      <c r="R73" s="118">
        <f t="shared" si="207"/>
        <v>0</v>
      </c>
      <c r="S73" s="32"/>
      <c r="T73" s="38">
        <f>+'JUL-SEP 2023'!T73+'OCT-DEC 2023'!T73+'JAN-MAR 2024'!T73+'APR-JUN 2024'!T73</f>
        <v>0</v>
      </c>
      <c r="U73" s="39">
        <f t="shared" si="208"/>
        <v>0</v>
      </c>
      <c r="V73" s="36">
        <f>+'JUL-SEP 2023'!V73+'OCT-DEC 2023'!V73+'JAN-MAR 2024'!V73+'APR-JUN 2024'!V73</f>
        <v>0</v>
      </c>
      <c r="W73" s="39">
        <f t="shared" si="209"/>
        <v>0</v>
      </c>
      <c r="X73" s="36">
        <f t="shared" si="210"/>
        <v>0</v>
      </c>
      <c r="Y73" s="40">
        <f t="shared" si="211"/>
        <v>0</v>
      </c>
      <c r="Z73" s="244">
        <f>+'OCT-DEC 2023'!Z73+'JUL-SEP 2023'!Z73+'JAN-MAR 2024'!Z73+'APR-JUN 2024'!Z73</f>
        <v>0</v>
      </c>
      <c r="AA73" s="39">
        <f t="shared" si="212"/>
        <v>0</v>
      </c>
      <c r="AB73" s="36">
        <f>+'OCT-DEC 2023'!AB73+'JUL-SEP 2023'!AB73+'JAN-MAR 2024'!AB73+'APR-JUN 2024'!AB73</f>
        <v>0</v>
      </c>
      <c r="AC73" s="39">
        <f t="shared" si="213"/>
        <v>0</v>
      </c>
      <c r="AD73" s="36">
        <f t="shared" si="214"/>
        <v>0</v>
      </c>
      <c r="AE73" s="40">
        <f t="shared" si="215"/>
        <v>0</v>
      </c>
      <c r="AF73" s="116">
        <f t="shared" si="216"/>
        <v>0</v>
      </c>
      <c r="AG73" s="117">
        <f t="shared" si="217"/>
        <v>0</v>
      </c>
      <c r="AH73" s="118">
        <f t="shared" si="218"/>
        <v>0</v>
      </c>
      <c r="AI73" s="32"/>
      <c r="AJ73" s="35">
        <f>+'OCT-DEC 2023'!AJ73+'JUL-SEP 2023'!AJ73+'JAN-MAR 2024'!AJ73+'APR-JUN 2024'!AJ73</f>
        <v>0</v>
      </c>
      <c r="AK73" s="39">
        <f t="shared" si="219"/>
        <v>0</v>
      </c>
      <c r="AL73" s="36">
        <f>+'OCT-DEC 2023'!AL73+'JUL-SEP 2023'!AL73+'JAN-MAR 2024'!AL73+'APR-JUN 2024'!AL73</f>
        <v>0</v>
      </c>
      <c r="AM73" s="39">
        <f t="shared" si="220"/>
        <v>0</v>
      </c>
      <c r="AN73" s="36">
        <f t="shared" si="221"/>
        <v>0</v>
      </c>
      <c r="AO73" s="40">
        <f t="shared" si="222"/>
        <v>0</v>
      </c>
      <c r="AP73" s="36">
        <f>+'OCT-DEC 2023'!AP73+'JUL-SEP 2023'!AP73+'JAN-MAR 2024'!AP73+'APR-JUN 2024'!AP73</f>
        <v>0</v>
      </c>
      <c r="AQ73" s="39">
        <f t="shared" si="223"/>
        <v>0</v>
      </c>
      <c r="AR73" s="36">
        <f>+'OCT-DEC 2023'!AR73+'JUL-SEP 2023'!AR73+'JAN-MAR 2024'!AR73+'APR-JUN 2024'!AR73</f>
        <v>0</v>
      </c>
      <c r="AS73" s="39">
        <f t="shared" si="224"/>
        <v>0</v>
      </c>
      <c r="AT73" s="36">
        <f t="shared" si="225"/>
        <v>0</v>
      </c>
      <c r="AU73" s="40">
        <f t="shared" si="226"/>
        <v>0</v>
      </c>
      <c r="AV73" s="116">
        <f t="shared" si="227"/>
        <v>0</v>
      </c>
      <c r="AW73" s="117">
        <f t="shared" si="228"/>
        <v>0</v>
      </c>
      <c r="AX73" s="118">
        <f t="shared" si="229"/>
        <v>0</v>
      </c>
      <c r="AY73" s="32"/>
      <c r="AZ73" s="35">
        <f>+'OCT-DEC 2023'!AZ73+'JUL-SEP 2023'!AZ73+'JAN-MAR 2024'!AZ73+'APR-JUN 2024'!AZ73</f>
        <v>0</v>
      </c>
      <c r="BA73" s="39">
        <f t="shared" si="230"/>
        <v>0</v>
      </c>
      <c r="BB73" s="36">
        <f>+'OCT-DEC 2023'!BB73+'JUL-SEP 2023'!BB73+'JAN-MAR 2024'!BB73+'APR-JUN 2024'!BB73</f>
        <v>0</v>
      </c>
      <c r="BC73" s="39">
        <f t="shared" si="231"/>
        <v>0</v>
      </c>
      <c r="BD73" s="36">
        <f t="shared" si="232"/>
        <v>0</v>
      </c>
      <c r="BE73" s="40">
        <v>11.440481248885627</v>
      </c>
      <c r="BF73" s="38">
        <f>+'OCT-DEC 2023'!BF73+'JUL-SEP 2023'!BF73+'JAN-MAR 2024'!BF73+'APR-JUN 2024'!BF73</f>
        <v>0</v>
      </c>
      <c r="BG73" s="39">
        <v>0</v>
      </c>
      <c r="BH73" s="36">
        <f>+'OCT-DEC 2023'!BH73+'JUL-SEP 2023'!BH73+'JAN-MAR 2024'!BH73+'APR-JUN 2024'!BH73</f>
        <v>0</v>
      </c>
      <c r="BI73" s="39">
        <v>0</v>
      </c>
      <c r="BJ73" s="36">
        <f t="shared" si="233"/>
        <v>0</v>
      </c>
      <c r="BK73" s="40">
        <v>0</v>
      </c>
      <c r="BL73" s="116">
        <f t="shared" si="234"/>
        <v>0</v>
      </c>
      <c r="BM73" s="117">
        <f t="shared" si="235"/>
        <v>0</v>
      </c>
      <c r="BN73" s="118">
        <f t="shared" si="236"/>
        <v>0</v>
      </c>
      <c r="BO73" s="32"/>
      <c r="BP73" s="35">
        <f>+'OCT-DEC 2023'!BP73+'JUL-SEP 2023'!BP73+'JAN-MAR 2024'!BP73+'APR-JUN 2024'!BP73</f>
        <v>0</v>
      </c>
      <c r="BQ73" s="39">
        <v>0</v>
      </c>
      <c r="BR73" s="36">
        <f>+'OCT-DEC 2023'!BR73+'JUL-SEP 2023'!BR73+'JAN-MAR 2024'!BR73+'APR-JUN 2024'!BR73</f>
        <v>0</v>
      </c>
      <c r="BS73" s="39">
        <v>0</v>
      </c>
      <c r="BT73" s="36">
        <f t="shared" si="237"/>
        <v>0</v>
      </c>
      <c r="BU73" s="40">
        <v>0</v>
      </c>
      <c r="BV73" s="38">
        <f>+'OCT-DEC 2023'!BV73+'JUL-SEP 2023'!BV73+'JAN-MAR 2024'!BV73+'APR-JUN 2024'!BV73</f>
        <v>0</v>
      </c>
      <c r="BW73" s="39">
        <f t="shared" si="238"/>
        <v>0</v>
      </c>
      <c r="BX73" s="36">
        <f>+'OCT-DEC 2023'!BX73+'JUL-SEP 2023'!BX73+'JAN-MAR 2024'!BX73+'APR-JUN 2024'!BX73</f>
        <v>0</v>
      </c>
      <c r="BY73" s="39">
        <f t="shared" si="239"/>
        <v>0</v>
      </c>
      <c r="BZ73" s="36">
        <f t="shared" si="240"/>
        <v>0</v>
      </c>
      <c r="CA73" s="40">
        <f t="shared" si="241"/>
        <v>0</v>
      </c>
      <c r="CB73" s="116">
        <f t="shared" si="242"/>
        <v>0</v>
      </c>
      <c r="CC73" s="117">
        <f t="shared" si="243"/>
        <v>0</v>
      </c>
      <c r="CD73" s="118">
        <f t="shared" si="244"/>
        <v>0</v>
      </c>
      <c r="CE73" s="32"/>
      <c r="CF73" s="38">
        <f t="shared" si="245"/>
        <v>0</v>
      </c>
      <c r="CG73" s="39">
        <f t="shared" si="258"/>
        <v>0</v>
      </c>
      <c r="CH73" s="36">
        <f t="shared" si="246"/>
        <v>0</v>
      </c>
      <c r="CI73" s="39">
        <f t="shared" si="247"/>
        <v>0</v>
      </c>
      <c r="CJ73" s="36">
        <f t="shared" si="248"/>
        <v>0</v>
      </c>
      <c r="CK73" s="40">
        <f t="shared" si="249"/>
        <v>0</v>
      </c>
      <c r="CL73" s="38">
        <f t="shared" si="250"/>
        <v>0</v>
      </c>
      <c r="CM73" s="39">
        <f t="shared" si="251"/>
        <v>0</v>
      </c>
      <c r="CN73" s="36">
        <f t="shared" si="252"/>
        <v>0</v>
      </c>
      <c r="CO73" s="39">
        <f t="shared" si="253"/>
        <v>0</v>
      </c>
      <c r="CP73" s="36">
        <f t="shared" si="254"/>
        <v>0</v>
      </c>
      <c r="CQ73" s="40">
        <f t="shared" si="255"/>
        <v>0</v>
      </c>
      <c r="CR73" s="152"/>
      <c r="CS73" s="161" t="s">
        <v>72</v>
      </c>
      <c r="CT73" s="38">
        <f t="shared" si="259"/>
        <v>0</v>
      </c>
      <c r="CU73" s="36">
        <f t="shared" si="256"/>
        <v>0</v>
      </c>
      <c r="CV73" s="37">
        <f t="shared" si="257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>
        <f>SUM(D67:D73)</f>
        <v>9323246.8881105501</v>
      </c>
      <c r="E74" s="46">
        <f t="shared" si="197"/>
        <v>86.284016992684613</v>
      </c>
      <c r="F74" s="43">
        <f>SUM(F67:F73)</f>
        <v>239366.85561352485</v>
      </c>
      <c r="G74" s="46">
        <f t="shared" si="198"/>
        <v>6.8123873869005562</v>
      </c>
      <c r="H74" s="43">
        <f>SUM(H67:H73)</f>
        <v>9562613.7437240724</v>
      </c>
      <c r="I74" s="201">
        <f t="shared" si="200"/>
        <v>66.782692532467863</v>
      </c>
      <c r="J74" s="45">
        <f>SUM(J67:J73)</f>
        <v>1759228.7340219533</v>
      </c>
      <c r="K74" s="46">
        <f t="shared" si="201"/>
        <v>4.8812550714389458</v>
      </c>
      <c r="L74" s="43">
        <f>SUM(L67:L73)</f>
        <v>2152510.0426389687</v>
      </c>
      <c r="M74" s="46">
        <f t="shared" si="202"/>
        <v>6.8123873869005562</v>
      </c>
      <c r="N74" s="43">
        <f>SUM(N67:N73)</f>
        <v>3911738.776660922</v>
      </c>
      <c r="O74" s="47">
        <f t="shared" si="204"/>
        <v>5.7833875833094393</v>
      </c>
      <c r="P74" s="122">
        <f>SUM(P67:P73)</f>
        <v>11082475.622132502</v>
      </c>
      <c r="Q74" s="123">
        <f>SUM(Q67:Q73)</f>
        <v>2391876.8982524937</v>
      </c>
      <c r="R74" s="124">
        <f t="shared" si="207"/>
        <v>13474352.520384997</v>
      </c>
      <c r="S74" s="32"/>
      <c r="T74" s="45">
        <f>SUM(T67:T73)</f>
        <v>11775537.537801959</v>
      </c>
      <c r="U74" s="201">
        <f t="shared" si="208"/>
        <v>59.688556732216959</v>
      </c>
      <c r="V74" s="43">
        <f>SUM(V67:V73)</f>
        <v>4194571.7384871095</v>
      </c>
      <c r="W74" s="201">
        <f t="shared" si="209"/>
        <v>67.40650090774426</v>
      </c>
      <c r="X74" s="43">
        <f>SUM(X67:X73)</f>
        <v>15970109.276289068</v>
      </c>
      <c r="Y74" s="47">
        <f t="shared" si="211"/>
        <v>61.539238322418193</v>
      </c>
      <c r="Z74" s="245">
        <f>SUM(Z67:Z73)</f>
        <v>7058759.2028212249</v>
      </c>
      <c r="AA74" s="201">
        <f t="shared" si="212"/>
        <v>6.9481857744073068</v>
      </c>
      <c r="AB74" s="43">
        <f>SUM(AB67:AB73)</f>
        <v>3596226.1924437284</v>
      </c>
      <c r="AC74" s="46">
        <f t="shared" si="213"/>
        <v>7.6618641541559773</v>
      </c>
      <c r="AD74" s="43">
        <f>SUM(AD67:AD73)</f>
        <v>10654985.395264953</v>
      </c>
      <c r="AE74" s="47">
        <f t="shared" si="215"/>
        <v>7.173716889440418</v>
      </c>
      <c r="AF74" s="122">
        <f>SUM(AF67:AF73)</f>
        <v>18834296.740623184</v>
      </c>
      <c r="AG74" s="123">
        <f>SUM(AG67:AG73)</f>
        <v>7790797.9309308389</v>
      </c>
      <c r="AH74" s="124">
        <f t="shared" si="218"/>
        <v>26625094.671554022</v>
      </c>
      <c r="AI74" s="32"/>
      <c r="AJ74" s="42">
        <f>SUM(AJ67:AJ73)</f>
        <v>3969329.1716323374</v>
      </c>
      <c r="AK74" s="46">
        <f t="shared" si="219"/>
        <v>68.27308986450295</v>
      </c>
      <c r="AL74" s="43">
        <f>SUM(AL67:AL73)</f>
        <v>1801520.6007643349</v>
      </c>
      <c r="AM74" s="46">
        <f t="shared" si="220"/>
        <v>62.479038661452968</v>
      </c>
      <c r="AN74" s="43">
        <f>SUM(AN67:AN73)</f>
        <v>5770849.7723966716</v>
      </c>
      <c r="AO74" s="47">
        <f t="shared" si="222"/>
        <v>66.352198640919269</v>
      </c>
      <c r="AP74" s="45">
        <f>SUM(AP67:AP73)</f>
        <v>594231.97539569682</v>
      </c>
      <c r="AQ74" s="39">
        <f t="shared" si="223"/>
        <v>3.5763067405463285</v>
      </c>
      <c r="AR74" s="43">
        <f>SUM(AR67:AR73)</f>
        <v>1080646.2039611042</v>
      </c>
      <c r="AS74" s="46">
        <f t="shared" si="224"/>
        <v>7.0203742217962981</v>
      </c>
      <c r="AT74" s="43">
        <f>SUM(AT67:AT73)</f>
        <v>1674878.1793568009</v>
      </c>
      <c r="AU74" s="47">
        <f t="shared" si="226"/>
        <v>5.2325553577666168</v>
      </c>
      <c r="AV74" s="122">
        <f>SUM(AV67:AV73)</f>
        <v>4563561.1470280327</v>
      </c>
      <c r="AW74" s="123">
        <f>SUM(AW67:AW73)</f>
        <v>2882166.8047254388</v>
      </c>
      <c r="AX74" s="124">
        <f t="shared" si="229"/>
        <v>7445727.951753471</v>
      </c>
      <c r="AY74" s="32"/>
      <c r="AZ74" s="42">
        <f>SUM(AZ67:AZ73)</f>
        <v>16030035.252780704</v>
      </c>
      <c r="BA74" s="46">
        <f t="shared" si="230"/>
        <v>71.454837133168269</v>
      </c>
      <c r="BB74" s="43">
        <f>SUM(BB67:BB73)</f>
        <v>4588295.833219301</v>
      </c>
      <c r="BC74" s="46">
        <f t="shared" si="231"/>
        <v>70.783003196743408</v>
      </c>
      <c r="BD74" s="43">
        <f>SUM(BD67:BD73)</f>
        <v>20618331.086000007</v>
      </c>
      <c r="BE74" s="47">
        <v>49.787464151990015</v>
      </c>
      <c r="BF74" s="45">
        <f>SUM(BF67:BF73)</f>
        <v>9753637.8019924108</v>
      </c>
      <c r="BG74" s="46">
        <v>4.3774178890557192</v>
      </c>
      <c r="BH74" s="43">
        <f>SUM(BH67:BH73)</f>
        <v>9306702.9170075879</v>
      </c>
      <c r="BI74" s="46">
        <v>7.9584714389355078</v>
      </c>
      <c r="BJ74" s="43">
        <f>SUM(BJ67:BJ73)</f>
        <v>19060340.719000001</v>
      </c>
      <c r="BK74" s="47">
        <v>5.3728180642937176</v>
      </c>
      <c r="BL74" s="122">
        <f>SUM(BL67:BL73)</f>
        <v>25783673.054773115</v>
      </c>
      <c r="BM74" s="123">
        <f>SUM(BM67:BM73)</f>
        <v>13894998.750226889</v>
      </c>
      <c r="BN74" s="124">
        <f t="shared" si="236"/>
        <v>39678671.805000007</v>
      </c>
      <c r="BO74" s="32"/>
      <c r="BP74" s="42">
        <f>SUM(BP67:BP73)</f>
        <v>4537149.8000000007</v>
      </c>
      <c r="BQ74" s="46">
        <v>61.609082999701997</v>
      </c>
      <c r="BR74" s="43">
        <f>SUM(BR67:BR73)</f>
        <v>936199.12999999989</v>
      </c>
      <c r="BS74" s="46">
        <v>64.115625316688934</v>
      </c>
      <c r="BT74" s="43">
        <f>SUM(BT67:BT73)</f>
        <v>5473348.9300000006</v>
      </c>
      <c r="BU74" s="47">
        <v>61.918131776385657</v>
      </c>
      <c r="BV74" s="45">
        <f>SUM(BV67:BV73)</f>
        <v>1519267.33</v>
      </c>
      <c r="BW74" s="46">
        <f t="shared" si="238"/>
        <v>4.7769843635528977</v>
      </c>
      <c r="BX74" s="43">
        <f>SUM(BX67:BX73)</f>
        <v>1854493.25</v>
      </c>
      <c r="BY74" s="46">
        <f t="shared" si="239"/>
        <v>8.2286606469361487</v>
      </c>
      <c r="BZ74" s="43">
        <f>SUM(BZ67:BZ73)</f>
        <v>3373760.5799999996</v>
      </c>
      <c r="CA74" s="47">
        <f t="shared" si="241"/>
        <v>6.2085106798010328</v>
      </c>
      <c r="CB74" s="122">
        <f>SUM(CB67:CB73)</f>
        <v>6056417.1300000018</v>
      </c>
      <c r="CC74" s="123">
        <f>SUM(CC67:CC73)</f>
        <v>2790692.38</v>
      </c>
      <c r="CD74" s="124">
        <f t="shared" si="244"/>
        <v>8847109.5100000016</v>
      </c>
      <c r="CE74" s="32"/>
      <c r="CF74" s="45">
        <f>SUM(CF67:CF73)</f>
        <v>45635298.650325552</v>
      </c>
      <c r="CG74" s="46">
        <f t="shared" si="258"/>
        <v>66.369831266444081</v>
      </c>
      <c r="CH74" s="46">
        <f>SUM(CH67:CH73)</f>
        <v>11759954.15808427</v>
      </c>
      <c r="CI74" s="46">
        <f t="shared" si="247"/>
        <v>54.93431753693492</v>
      </c>
      <c r="CJ74" s="43">
        <f t="shared" si="248"/>
        <v>57395252.808409825</v>
      </c>
      <c r="CK74" s="47">
        <f t="shared" si="249"/>
        <v>63.65481244500149</v>
      </c>
      <c r="CL74" s="45">
        <f>SUM(CL67:CL73)</f>
        <v>20685125.044231288</v>
      </c>
      <c r="CM74" s="46">
        <f t="shared" si="251"/>
        <v>6.7407547918969639</v>
      </c>
      <c r="CN74" s="43">
        <f>SUM(CN67:CN73)</f>
        <v>17990578.606051389</v>
      </c>
      <c r="CO74" s="46">
        <f t="shared" si="253"/>
        <v>9.979286909444566</v>
      </c>
      <c r="CP74" s="43">
        <f>SUM(CP67:CP73)</f>
        <v>38675703.650282674</v>
      </c>
      <c r="CQ74" s="47">
        <f t="shared" si="255"/>
        <v>7.9392460430291454</v>
      </c>
      <c r="CR74" s="153"/>
      <c r="CS74" s="161" t="s">
        <v>174</v>
      </c>
      <c r="CT74" s="45">
        <f t="shared" ref="CT74:CU74" si="260">SUM(CT67:CT73)</f>
        <v>57395252.808409818</v>
      </c>
      <c r="CU74" s="43">
        <f t="shared" si="260"/>
        <v>38675703.650282674</v>
      </c>
      <c r="CV74" s="44">
        <f>SUM(CV67:CV73)</f>
        <v>96070956.458692491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202"/>
      <c r="J75" s="38"/>
      <c r="K75" s="39"/>
      <c r="L75" s="39"/>
      <c r="M75" s="39"/>
      <c r="N75" s="39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244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>
        <f>+'JUL-SEP 2023'!D76+'OCT-DEC 2023'!D76+'JAN-MAR 2024'!D76+'APR-JUN 2024'!D76</f>
        <v>2222529.63</v>
      </c>
      <c r="E76" s="39">
        <f t="shared" ref="E76:E97" si="261">+D76/$D$112</f>
        <v>20.568884066152719</v>
      </c>
      <c r="F76" s="36">
        <f>+'JUL-SEP 2023'!F76+'OCT-DEC 2023'!F76+'JAN-MAR 2024'!F76+'APR-JUN 2024'!F76</f>
        <v>69055.19</v>
      </c>
      <c r="G76" s="39">
        <f t="shared" ref="G76:G97" si="262">+F76/$F$112</f>
        <v>1.9653126334063808</v>
      </c>
      <c r="H76" s="36">
        <f t="shared" ref="H76:H95" si="263">+D76+F76</f>
        <v>2291584.8199999998</v>
      </c>
      <c r="I76" s="202">
        <f t="shared" ref="I76:I97" si="264">+H76/$H$112</f>
        <v>16.003804874642082</v>
      </c>
      <c r="J76" s="38">
        <f>+'JUL-SEP 2023'!J76+'OCT-DEC 2023'!J76+'JAN-MAR 2024'!J76+'APR-JUN 2024'!J76</f>
        <v>709110.97</v>
      </c>
      <c r="K76" s="39">
        <f t="shared" ref="K76:K97" si="265">+J76/$J$112</f>
        <v>1.9675392128300107</v>
      </c>
      <c r="L76" s="36">
        <f>+'JUL-SEP 2023'!L76+'OCT-DEC 2023'!L76+'JAN-MAR 2024'!L76+'APR-JUN 2024'!L76</f>
        <v>621842.38</v>
      </c>
      <c r="M76" s="39">
        <f t="shared" ref="M76:M97" si="266">+L76/$L$112</f>
        <v>1.968042472386619</v>
      </c>
      <c r="N76" s="36">
        <f t="shared" ref="N76:N95" si="267">+J76+L76</f>
        <v>1330953.3500000001</v>
      </c>
      <c r="O76" s="40">
        <f t="shared" ref="O76:O97" si="268">+N76/$N$112</f>
        <v>1.967774311587507</v>
      </c>
      <c r="P76" s="116">
        <f t="shared" ref="P76:P95" si="269">+D76+J76</f>
        <v>2931640.5999999996</v>
      </c>
      <c r="Q76" s="117">
        <f t="shared" ref="Q76:Q95" si="270">+F76+L76</f>
        <v>690897.57000000007</v>
      </c>
      <c r="R76" s="118">
        <f t="shared" ref="R76:R95" si="271">+P76+Q76</f>
        <v>3622538.17</v>
      </c>
      <c r="S76" s="32"/>
      <c r="T76" s="38">
        <f>+'JUL-SEP 2023'!T76+'OCT-DEC 2023'!T76+'JAN-MAR 2024'!T76+'APR-JUN 2024'!T76</f>
        <v>19.946160904867344</v>
      </c>
      <c r="U76" s="39">
        <f t="shared" ref="U76:U97" si="272">+T76/$T$112</f>
        <v>1.0110430652852676E-4</v>
      </c>
      <c r="V76" s="36">
        <f>+'JUL-SEP 2023'!V76+'OCT-DEC 2023'!V76+'JAN-MAR 2024'!V76+'APR-JUN 2024'!V76</f>
        <v>6.2914493879751205</v>
      </c>
      <c r="W76" s="39">
        <f t="shared" ref="W76:W97" si="273">+V76/$V$112</f>
        <v>1.0110319129612266E-4</v>
      </c>
      <c r="X76" s="36">
        <f t="shared" ref="X76:X95" si="274">+T76+V76</f>
        <v>26.237610292842465</v>
      </c>
      <c r="Y76" s="40">
        <f t="shared" ref="Y76:Y97" si="275">+X76/$X$112</f>
        <v>1.0110403910756178E-4</v>
      </c>
      <c r="Z76" s="244">
        <f>+'OCT-DEC 2023'!Z76+'JUL-SEP 2023'!Z76+'JAN-MAR 2024'!Z76+'APR-JUN 2024'!Z76</f>
        <v>88.164438349064966</v>
      </c>
      <c r="AA76" s="39">
        <f t="shared" ref="AA76:AA97" si="276">+Z76/$Z$112</f>
        <v>8.67833678333648E-5</v>
      </c>
      <c r="AB76" s="36">
        <f>+'OCT-DEC 2023'!AB76+'JUL-SEP 2023'!AB76+'JAN-MAR 2024'!AB76+'APR-JUN 2024'!AB76</f>
        <v>47.503817695554098</v>
      </c>
      <c r="AC76" s="39">
        <f t="shared" ref="AC76:AC96" si="277">+AB76/$AB$112</f>
        <v>1.0120826069057709E-4</v>
      </c>
      <c r="AD76" s="36">
        <f t="shared" ref="AD76:AD95" si="278">+Z76+AB76</f>
        <v>135.66825604461906</v>
      </c>
      <c r="AE76" s="40">
        <f t="shared" ref="AE76:AE97" si="279">+AD76/$AD$112</f>
        <v>9.1341810771577268E-5</v>
      </c>
      <c r="AF76" s="116">
        <f t="shared" ref="AF76:AF95" si="280">+T76+Z76</f>
        <v>108.11059925393231</v>
      </c>
      <c r="AG76" s="117">
        <f t="shared" ref="AG76:AG95" si="281">+V76+AB76</f>
        <v>53.795267083529218</v>
      </c>
      <c r="AH76" s="118">
        <f t="shared" ref="AH76:AH95" si="282">+AF76+AG76</f>
        <v>161.90586633746153</v>
      </c>
      <c r="AI76" s="32"/>
      <c r="AJ76" s="35">
        <f>+'OCT-DEC 2023'!AJ76+'JUL-SEP 2023'!AJ76+'JAN-MAR 2024'!AJ76+'APR-JUN 2024'!AJ76</f>
        <v>904152.41741933208</v>
      </c>
      <c r="AK76" s="39">
        <f t="shared" ref="AK76:AK97" si="283">+AJ76/$AJ$112</f>
        <v>15.551564654007329</v>
      </c>
      <c r="AL76" s="36">
        <f>+'OCT-DEC 2023'!AL76+'JUL-SEP 2023'!AL76+'JAN-MAR 2024'!AL76+'APR-JUN 2024'!AL76</f>
        <v>410358.81273156218</v>
      </c>
      <c r="AM76" s="39">
        <f t="shared" ref="AM76:AM97" si="284">+AL76/$AL$112</f>
        <v>14.231768493152604</v>
      </c>
      <c r="AN76" s="36">
        <f>+AJ76+AL76</f>
        <v>1314511.2301508943</v>
      </c>
      <c r="AO76" s="40">
        <f t="shared" ref="AO76:AO97" si="285">+AN76/$AN$112</f>
        <v>15.114015040885036</v>
      </c>
      <c r="AP76" s="36">
        <f>+'OCT-DEC 2023'!AP76+'JUL-SEP 2023'!AP76+'JAN-MAR 2024'!AP76+'APR-JUN 2024'!AP76</f>
        <v>250415.66720142504</v>
      </c>
      <c r="AQ76" s="39">
        <f t="shared" ref="AQ76:AQ97" si="286">+AP76/$AP$112</f>
        <v>1.5070936530376211</v>
      </c>
      <c r="AR76" s="36">
        <f>+'OCT-DEC 2023'!AR76+'JUL-SEP 2023'!AR76+'JAN-MAR 2024'!AR76+'APR-JUN 2024'!AR76</f>
        <v>455395.79049647821</v>
      </c>
      <c r="AS76" s="39">
        <f t="shared" ref="AS76:AS97" si="287">+AR76/$AR$112</f>
        <v>2.9584602773759383</v>
      </c>
      <c r="AT76" s="36">
        <f>+AP76+AR76</f>
        <v>705811.45769790327</v>
      </c>
      <c r="AU76" s="40">
        <f t="shared" ref="AU76:AU97" si="288">+AT76/$AT$112</f>
        <v>2.2050544153417286</v>
      </c>
      <c r="AV76" s="116">
        <f t="shared" ref="AV76:AV95" si="289">+AJ76+AP76</f>
        <v>1154568.084620757</v>
      </c>
      <c r="AW76" s="117">
        <f t="shared" ref="AW76:AW95" si="290">+AL76+AR76</f>
        <v>865754.60322804039</v>
      </c>
      <c r="AX76" s="118">
        <f t="shared" ref="AX76:AX95" si="291">+AV76+AW76</f>
        <v>2020322.6878487975</v>
      </c>
      <c r="AY76" s="32"/>
      <c r="AZ76" s="35">
        <f>+'OCT-DEC 2023'!AZ76+'JUL-SEP 2023'!AZ76+'JAN-MAR 2024'!AZ76+'APR-JUN 2024'!AZ76</f>
        <v>713365.84550218575</v>
      </c>
      <c r="BA76" s="39">
        <f t="shared" ref="BA76:BA103" si="292">+AZ76/$AZ$112</f>
        <v>3.1798707552986376</v>
      </c>
      <c r="BB76" s="36">
        <f>+'OCT-DEC 2023'!BB76+'JUL-SEP 2023'!BB76+'JAN-MAR 2024'!BB76+'APR-JUN 2024'!BB76</f>
        <v>204187.54449781124</v>
      </c>
      <c r="BC76" s="39">
        <f t="shared" ref="BC76:BC103" si="293">+BB76/$BB$112</f>
        <v>3.1499729181113083</v>
      </c>
      <c r="BD76" s="36">
        <f>+AZ76+BB76</f>
        <v>917553.38999999699</v>
      </c>
      <c r="BE76" s="40">
        <v>20.699012407353116</v>
      </c>
      <c r="BF76" s="38">
        <f>+'OCT-DEC 2023'!BF76+'JUL-SEP 2023'!BF76+'JAN-MAR 2024'!BF76+'APR-JUN 2024'!BF76</f>
        <v>919396.54072856286</v>
      </c>
      <c r="BG76" s="39">
        <v>0.97547624969955071</v>
      </c>
      <c r="BH76" s="36">
        <f>+'OCT-DEC 2023'!BH76+'JUL-SEP 2023'!BH76+'JAN-MAR 2024'!BH76+'APR-JUN 2024'!BH76</f>
        <v>877267.60427143646</v>
      </c>
      <c r="BI76" s="39">
        <v>1.7734884055742892</v>
      </c>
      <c r="BJ76" s="36">
        <f>+BF76+BH76</f>
        <v>1796664.1449999993</v>
      </c>
      <c r="BK76" s="40">
        <v>1.1972940551960456</v>
      </c>
      <c r="BL76" s="116">
        <f t="shared" ref="BL76:BL95" si="294">+AZ76+BF76</f>
        <v>1632762.3862307486</v>
      </c>
      <c r="BM76" s="117">
        <f t="shared" ref="BM76:BM95" si="295">+BB76+BH76</f>
        <v>1081455.1487692478</v>
      </c>
      <c r="BN76" s="118">
        <f t="shared" ref="BN76:BN95" si="296">+BL76+BM76</f>
        <v>2714217.5349999964</v>
      </c>
      <c r="BO76" s="32"/>
      <c r="BP76" s="35">
        <f>+'OCT-DEC 2023'!BP76+'JUL-SEP 2023'!BP76+'JAN-MAR 2024'!BP76+'APR-JUN 2024'!BP76</f>
        <v>0</v>
      </c>
      <c r="BQ76" s="39">
        <v>0</v>
      </c>
      <c r="BR76" s="36">
        <f>+'OCT-DEC 2023'!BR76+'JUL-SEP 2023'!BR76+'JAN-MAR 2024'!BR76+'APR-JUN 2024'!BR76</f>
        <v>0</v>
      </c>
      <c r="BS76" s="39">
        <v>0</v>
      </c>
      <c r="BT76" s="36">
        <f>+BP76+BR76</f>
        <v>0</v>
      </c>
      <c r="BU76" s="40">
        <v>0</v>
      </c>
      <c r="BV76" s="38">
        <f>+'OCT-DEC 2023'!BV76+'JUL-SEP 2023'!BV76+'JAN-MAR 2024'!BV76+'APR-JUN 2024'!BV76</f>
        <v>0</v>
      </c>
      <c r="BW76" s="39">
        <f t="shared" ref="BW76:BW97" si="297">+BV76/$BV$112</f>
        <v>0</v>
      </c>
      <c r="BX76" s="36">
        <f>+'OCT-DEC 2023'!BX76+'JUL-SEP 2023'!BX76+'JAN-MAR 2024'!BX76+'APR-JUN 2024'!BX76</f>
        <v>0</v>
      </c>
      <c r="BY76" s="39">
        <f t="shared" ref="BY76:BY97" si="298">+BX76/$BX$112</f>
        <v>0</v>
      </c>
      <c r="BZ76" s="36">
        <f>+BV76+BX76</f>
        <v>0</v>
      </c>
      <c r="CA76" s="40">
        <f t="shared" ref="CA76:CA97" si="299">+BZ76/$BZ$112</f>
        <v>0</v>
      </c>
      <c r="CB76" s="116">
        <f t="shared" ref="CB76:CB95" si="300">+BP76+BV76</f>
        <v>0</v>
      </c>
      <c r="CC76" s="117">
        <f t="shared" ref="CC76:CC95" si="301">+BR76+BX76</f>
        <v>0</v>
      </c>
      <c r="CD76" s="118">
        <f t="shared" ref="CD76:CD95" si="302">+CB76+CC76</f>
        <v>0</v>
      </c>
      <c r="CE76" s="32"/>
      <c r="CF76" s="38">
        <f t="shared" ref="CF76:CF95" si="303">+D76+T76+AJ76+AZ76+BP76</f>
        <v>3840067.8390824227</v>
      </c>
      <c r="CG76" s="39">
        <f t="shared" si="258"/>
        <v>5.584813994194838</v>
      </c>
      <c r="CH76" s="36">
        <f t="shared" ref="CH76:CH95" si="304">+F76+V76+AL76+BB76+BR76</f>
        <v>683607.83867876139</v>
      </c>
      <c r="CI76" s="39">
        <f t="shared" ref="CI76:CI97" si="305">+CH76/$CH$112</f>
        <v>3.1933398358446015</v>
      </c>
      <c r="CJ76" s="36">
        <f t="shared" ref="CJ76:CJ97" si="306">+CF76+CH76</f>
        <v>4523675.6777611841</v>
      </c>
      <c r="CK76" s="40">
        <f t="shared" ref="CK76:CK97" si="307">+CJ76/$CJ$112</f>
        <v>5.0170303769044615</v>
      </c>
      <c r="CL76" s="38">
        <f t="shared" ref="CL76:CL95" si="308">+J76+Z76+AP76+BF76+BV76</f>
        <v>1879011.3423683369</v>
      </c>
      <c r="CM76" s="39">
        <f t="shared" ref="CM76:CM97" si="309">+CL76/$CL$112</f>
        <v>0.61232188265791609</v>
      </c>
      <c r="CN76" s="36">
        <f t="shared" ref="CN76:CN95" si="310">+L76+AB76+AR76+BH76+BX76</f>
        <v>1954553.2785856104</v>
      </c>
      <c r="CO76" s="39">
        <f t="shared" ref="CO76:CO97" si="311">+CN76/$CN$112</f>
        <v>1.0841812469689296</v>
      </c>
      <c r="CP76" s="36">
        <f t="shared" ref="CP76:CP95" si="312">+CL76+CN76</f>
        <v>3833564.6209539473</v>
      </c>
      <c r="CQ76" s="40">
        <f t="shared" ref="CQ76:CQ97" si="313">+CP76/$CP$112</f>
        <v>0.78694399519690972</v>
      </c>
      <c r="CR76" s="152"/>
      <c r="CS76" s="161" t="s">
        <v>74</v>
      </c>
      <c r="CT76" s="38">
        <f t="shared" ref="CT76:CT95" si="314">+CJ76</f>
        <v>4523675.6777611841</v>
      </c>
      <c r="CU76" s="36">
        <f t="shared" ref="CU76:CU95" si="315">+CP76</f>
        <v>3833564.6209539473</v>
      </c>
      <c r="CV76" s="37">
        <f t="shared" ref="CV76:CV95" si="316">+CT76+CU76</f>
        <v>8357240.2987151314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>
        <f>+'JUL-SEP 2023'!D77+'OCT-DEC 2023'!D77+'JAN-MAR 2024'!D77+'APR-JUN 2024'!D77</f>
        <v>1572862.79</v>
      </c>
      <c r="E77" s="39">
        <f t="shared" si="261"/>
        <v>14.556400932875533</v>
      </c>
      <c r="F77" s="36">
        <f>+'JUL-SEP 2023'!F77+'OCT-DEC 2023'!F77+'JAN-MAR 2024'!F77+'APR-JUN 2024'!F77</f>
        <v>55751.009999999995</v>
      </c>
      <c r="G77" s="39">
        <f t="shared" si="262"/>
        <v>1.5866752995417934</v>
      </c>
      <c r="H77" s="36">
        <f t="shared" si="263"/>
        <v>1628613.8</v>
      </c>
      <c r="I77" s="202">
        <f t="shared" si="264"/>
        <v>11.373795656121239</v>
      </c>
      <c r="J77" s="38">
        <f>+'JUL-SEP 2023'!J77+'OCT-DEC 2023'!J77+'JAN-MAR 2024'!J77+'APR-JUN 2024'!J77</f>
        <v>571208.32000000007</v>
      </c>
      <c r="K77" s="39">
        <f t="shared" si="265"/>
        <v>1.5849067576753932</v>
      </c>
      <c r="L77" s="36">
        <f>+'JUL-SEP 2023'!L77+'OCT-DEC 2023'!L77+'JAN-MAR 2024'!L77+'APR-JUN 2024'!L77</f>
        <v>500617.94999999995</v>
      </c>
      <c r="M77" s="39">
        <f t="shared" si="266"/>
        <v>1.5843844352311927</v>
      </c>
      <c r="N77" s="36">
        <f t="shared" si="267"/>
        <v>1071826.27</v>
      </c>
      <c r="O77" s="40">
        <f t="shared" si="268"/>
        <v>1.5846627536499722</v>
      </c>
      <c r="P77" s="116">
        <f t="shared" si="269"/>
        <v>2144071.1100000003</v>
      </c>
      <c r="Q77" s="117">
        <f t="shared" si="270"/>
        <v>556368.96</v>
      </c>
      <c r="R77" s="118">
        <f t="shared" si="271"/>
        <v>2700440.0700000003</v>
      </c>
      <c r="S77" s="32"/>
      <c r="T77" s="38">
        <f>+'JUL-SEP 2023'!T77+'OCT-DEC 2023'!T77+'JAN-MAR 2024'!T77+'APR-JUN 2024'!T77</f>
        <v>310407.81270903832</v>
      </c>
      <c r="U77" s="39">
        <f t="shared" si="272"/>
        <v>1.5734138912579305</v>
      </c>
      <c r="V77" s="36">
        <f>+'JUL-SEP 2023'!V77+'OCT-DEC 2023'!V77+'JAN-MAR 2024'!V77+'APR-JUN 2024'!V77</f>
        <v>97400.001221245737</v>
      </c>
      <c r="W77" s="39">
        <f t="shared" si="273"/>
        <v>1.5652118213866062</v>
      </c>
      <c r="X77" s="36">
        <f t="shared" si="274"/>
        <v>407807.81393028406</v>
      </c>
      <c r="Y77" s="40">
        <f t="shared" si="275"/>
        <v>1.5714471214333268</v>
      </c>
      <c r="Z77" s="244">
        <f>+'OCT-DEC 2023'!Z77+'JUL-SEP 2023'!Z77+'JAN-MAR 2024'!Z77+'APR-JUN 2024'!Z77</f>
        <v>1612334.7462499668</v>
      </c>
      <c r="AA77" s="39">
        <f t="shared" si="276"/>
        <v>1.5870779871622664</v>
      </c>
      <c r="AB77" s="36">
        <f>+'OCT-DEC 2023'!AB77+'JUL-SEP 2023'!AB77+'JAN-MAR 2024'!AB77+'APR-JUN 2024'!AB77</f>
        <v>741740.64226925536</v>
      </c>
      <c r="AC77" s="39">
        <f t="shared" si="277"/>
        <v>1.5802999407057918</v>
      </c>
      <c r="AD77" s="36">
        <f t="shared" si="278"/>
        <v>2354075.3885192219</v>
      </c>
      <c r="AE77" s="40">
        <f t="shared" si="279"/>
        <v>1.5849360414084754</v>
      </c>
      <c r="AF77" s="116">
        <f t="shared" si="280"/>
        <v>1922742.5589590052</v>
      </c>
      <c r="AG77" s="117">
        <f t="shared" si="281"/>
        <v>839140.6434905011</v>
      </c>
      <c r="AH77" s="118">
        <f t="shared" si="282"/>
        <v>2761883.2024495061</v>
      </c>
      <c r="AI77" s="32"/>
      <c r="AJ77" s="35">
        <f>+'OCT-DEC 2023'!AJ77+'JUL-SEP 2023'!AJ77+'JAN-MAR 2024'!AJ77+'APR-JUN 2024'!AJ77</f>
        <v>234649.1681222046</v>
      </c>
      <c r="AK77" s="39">
        <f t="shared" si="283"/>
        <v>4.0360028229278901</v>
      </c>
      <c r="AL77" s="36">
        <f>+'OCT-DEC 2023'!AL77+'JUL-SEP 2023'!AL77+'JAN-MAR 2024'!AL77+'APR-JUN 2024'!AL77</f>
        <v>106497.92245638449</v>
      </c>
      <c r="AM77" s="39">
        <f t="shared" si="284"/>
        <v>3.6934841664834739</v>
      </c>
      <c r="AN77" s="36">
        <f t="shared" ref="AN77:AN95" si="317">+AJ77+AL77</f>
        <v>341147.09057858912</v>
      </c>
      <c r="AO77" s="40">
        <f t="shared" si="285"/>
        <v>3.9224482377127283</v>
      </c>
      <c r="AP77" s="36">
        <f>+'OCT-DEC 2023'!AP77+'JUL-SEP 2023'!AP77+'JAN-MAR 2024'!AP77+'APR-JUN 2024'!AP77</f>
        <v>78736.409003844601</v>
      </c>
      <c r="AQ77" s="39">
        <f t="shared" si="286"/>
        <v>0.47386468905406059</v>
      </c>
      <c r="AR77" s="36">
        <f>+'OCT-DEC 2023'!AR77+'JUL-SEP 2023'!AR77+'JAN-MAR 2024'!AR77+'APR-JUN 2024'!AR77</f>
        <v>143186.84457677492</v>
      </c>
      <c r="AS77" s="39">
        <f t="shared" si="287"/>
        <v>0.93020752664701434</v>
      </c>
      <c r="AT77" s="36">
        <f t="shared" ref="AT77:AT95" si="318">+AP77+AR77</f>
        <v>221923.25358061952</v>
      </c>
      <c r="AU77" s="40">
        <f t="shared" si="288"/>
        <v>0.6933195045756777</v>
      </c>
      <c r="AV77" s="116">
        <f t="shared" si="289"/>
        <v>313385.5771260492</v>
      </c>
      <c r="AW77" s="117">
        <f t="shared" si="290"/>
        <v>249684.76703315941</v>
      </c>
      <c r="AX77" s="118">
        <f t="shared" si="291"/>
        <v>563070.34415920859</v>
      </c>
      <c r="AY77" s="32"/>
      <c r="AZ77" s="35">
        <f>+'OCT-DEC 2023'!AZ77+'JUL-SEP 2023'!AZ77+'JAN-MAR 2024'!AZ77+'APR-JUN 2024'!AZ77</f>
        <v>935111.19380313659</v>
      </c>
      <c r="BA77" s="39">
        <f t="shared" si="292"/>
        <v>4.1683138558921655</v>
      </c>
      <c r="BB77" s="36">
        <f>+'OCT-DEC 2023'!BB77+'JUL-SEP 2023'!BB77+'JAN-MAR 2024'!BB77+'APR-JUN 2024'!BB77</f>
        <v>267657.9761968634</v>
      </c>
      <c r="BC77" s="39">
        <f t="shared" si="293"/>
        <v>4.1291224614615931</v>
      </c>
      <c r="BD77" s="36">
        <f t="shared" ref="BD77:BD95" si="319">+AZ77+BB77</f>
        <v>1202769.17</v>
      </c>
      <c r="BE77" s="40">
        <v>2.5705820939890156</v>
      </c>
      <c r="BF77" s="38">
        <f>+'OCT-DEC 2023'!BF77+'JUL-SEP 2023'!BF77+'JAN-MAR 2024'!BF77+'APR-JUN 2024'!BF77</f>
        <v>1485881.0777170085</v>
      </c>
      <c r="BG77" s="39">
        <v>0.66064389936234991</v>
      </c>
      <c r="BH77" s="36">
        <f>+'OCT-DEC 2023'!BH77+'JUL-SEP 2023'!BH77+'JAN-MAR 2024'!BH77+'APR-JUN 2024'!BH77</f>
        <v>1417794.4722829908</v>
      </c>
      <c r="BI77" s="39">
        <v>1.2010997664918899</v>
      </c>
      <c r="BJ77" s="36">
        <f t="shared" ref="BJ77:BJ95" si="320">+BF77+BH77</f>
        <v>2903675.5499999993</v>
      </c>
      <c r="BK77" s="40">
        <v>0.81087060146436329</v>
      </c>
      <c r="BL77" s="116">
        <f t="shared" si="294"/>
        <v>2420992.2715201452</v>
      </c>
      <c r="BM77" s="117">
        <f t="shared" si="295"/>
        <v>1685452.4484798543</v>
      </c>
      <c r="BN77" s="118">
        <f t="shared" si="296"/>
        <v>4106444.7199999997</v>
      </c>
      <c r="BO77" s="32"/>
      <c r="BP77" s="35">
        <f>+'OCT-DEC 2023'!BP77+'JUL-SEP 2023'!BP77+'JAN-MAR 2024'!BP77+'APR-JUN 2024'!BP77</f>
        <v>0</v>
      </c>
      <c r="BQ77" s="39">
        <v>0</v>
      </c>
      <c r="BR77" s="36">
        <f>+'OCT-DEC 2023'!BR77+'JUL-SEP 2023'!BR77+'JAN-MAR 2024'!BR77+'APR-JUN 2024'!BR77</f>
        <v>0</v>
      </c>
      <c r="BS77" s="39">
        <v>0</v>
      </c>
      <c r="BT77" s="36">
        <f t="shared" ref="BT77:BT95" si="321">+BP77+BR77</f>
        <v>0</v>
      </c>
      <c r="BU77" s="40">
        <v>0</v>
      </c>
      <c r="BV77" s="38">
        <f>+'OCT-DEC 2023'!BV77+'JUL-SEP 2023'!BV77+'JAN-MAR 2024'!BV77+'APR-JUN 2024'!BV77</f>
        <v>0</v>
      </c>
      <c r="BW77" s="39">
        <f t="shared" si="297"/>
        <v>0</v>
      </c>
      <c r="BX77" s="36">
        <f>+'OCT-DEC 2023'!BX77+'JUL-SEP 2023'!BX77+'JAN-MAR 2024'!BX77+'APR-JUN 2024'!BX77</f>
        <v>0</v>
      </c>
      <c r="BY77" s="39">
        <f t="shared" si="298"/>
        <v>0</v>
      </c>
      <c r="BZ77" s="36">
        <f t="shared" ref="BZ77:BZ95" si="322">+BV77+BX77</f>
        <v>0</v>
      </c>
      <c r="CA77" s="40">
        <f t="shared" si="299"/>
        <v>0</v>
      </c>
      <c r="CB77" s="116">
        <f t="shared" si="300"/>
        <v>0</v>
      </c>
      <c r="CC77" s="117">
        <f t="shared" si="301"/>
        <v>0</v>
      </c>
      <c r="CD77" s="118">
        <f t="shared" si="302"/>
        <v>0</v>
      </c>
      <c r="CE77" s="32"/>
      <c r="CF77" s="38">
        <f t="shared" si="303"/>
        <v>3053030.9646343798</v>
      </c>
      <c r="CG77" s="39">
        <f t="shared" si="258"/>
        <v>4.4401845932165775</v>
      </c>
      <c r="CH77" s="36">
        <f t="shared" si="304"/>
        <v>527306.90987449361</v>
      </c>
      <c r="CI77" s="39">
        <f t="shared" si="305"/>
        <v>2.4632107265955705</v>
      </c>
      <c r="CJ77" s="36">
        <f t="shared" si="306"/>
        <v>3580337.8745088736</v>
      </c>
      <c r="CK77" s="40">
        <f t="shared" si="307"/>
        <v>3.9708116044434218</v>
      </c>
      <c r="CL77" s="38">
        <f t="shared" si="308"/>
        <v>3748160.5529708196</v>
      </c>
      <c r="CM77" s="39">
        <f t="shared" si="309"/>
        <v>1.221429948052613</v>
      </c>
      <c r="CN77" s="36">
        <f t="shared" si="310"/>
        <v>2803339.9091290208</v>
      </c>
      <c r="CO77" s="39">
        <f t="shared" si="311"/>
        <v>1.5549990842698551</v>
      </c>
      <c r="CP77" s="36">
        <f t="shared" si="312"/>
        <v>6551500.4620998409</v>
      </c>
      <c r="CQ77" s="40">
        <f t="shared" si="313"/>
        <v>1.344874668343613</v>
      </c>
      <c r="CR77" s="152"/>
      <c r="CS77" s="161" t="s">
        <v>75</v>
      </c>
      <c r="CT77" s="38">
        <f t="shared" si="314"/>
        <v>3580337.8745088736</v>
      </c>
      <c r="CU77" s="36">
        <f t="shared" si="315"/>
        <v>6551500.4620998409</v>
      </c>
      <c r="CV77" s="37">
        <f t="shared" si="316"/>
        <v>10131838.336608715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>
        <f>+'JUL-SEP 2023'!D78+'OCT-DEC 2023'!D78+'JAN-MAR 2024'!D78+'APR-JUN 2024'!D78</f>
        <v>375998.17000000004</v>
      </c>
      <c r="E78" s="39">
        <f t="shared" si="261"/>
        <v>3.4797568785688511</v>
      </c>
      <c r="F78" s="36">
        <f>+'JUL-SEP 2023'!F78+'OCT-DEC 2023'!F78+'JAN-MAR 2024'!F78+'APR-JUN 2024'!F78</f>
        <v>11948.150000000001</v>
      </c>
      <c r="G78" s="39">
        <f t="shared" si="262"/>
        <v>0.34004468224378864</v>
      </c>
      <c r="H78" s="36">
        <f t="shared" si="263"/>
        <v>387946.32000000007</v>
      </c>
      <c r="I78" s="202">
        <f t="shared" si="264"/>
        <v>2.7093115441022424</v>
      </c>
      <c r="J78" s="38">
        <f>+'JUL-SEP 2023'!J78+'OCT-DEC 2023'!J78+'JAN-MAR 2024'!J78+'APR-JUN 2024'!J78</f>
        <v>122080.06</v>
      </c>
      <c r="K78" s="39">
        <f t="shared" si="265"/>
        <v>0.33873020629569511</v>
      </c>
      <c r="L78" s="36">
        <f>+'JUL-SEP 2023'!L78+'OCT-DEC 2023'!L78+'JAN-MAR 2024'!L78+'APR-JUN 2024'!L78</f>
        <v>107023.51999999999</v>
      </c>
      <c r="M78" s="39">
        <f t="shared" si="266"/>
        <v>0.33871418172611323</v>
      </c>
      <c r="N78" s="36">
        <f t="shared" si="267"/>
        <v>229103.58</v>
      </c>
      <c r="O78" s="40">
        <f t="shared" si="268"/>
        <v>0.3387227203844021</v>
      </c>
      <c r="P78" s="116">
        <f t="shared" si="269"/>
        <v>498078.23000000004</v>
      </c>
      <c r="Q78" s="117">
        <f t="shared" si="270"/>
        <v>118971.66999999998</v>
      </c>
      <c r="R78" s="118">
        <f t="shared" si="271"/>
        <v>617049.9</v>
      </c>
      <c r="S78" s="32"/>
      <c r="T78" s="38">
        <f>+'JUL-SEP 2023'!T78+'OCT-DEC 2023'!T78+'JAN-MAR 2024'!T78+'APR-JUN 2024'!T78</f>
        <v>229360.10790978029</v>
      </c>
      <c r="U78" s="39">
        <f t="shared" si="272"/>
        <v>1.1625943842590607</v>
      </c>
      <c r="V78" s="36">
        <f>+'JUL-SEP 2023'!V78+'OCT-DEC 2023'!V78+'JAN-MAR 2024'!V78+'APR-JUN 2024'!V78</f>
        <v>57317.343829995254</v>
      </c>
      <c r="W78" s="39">
        <f t="shared" si="273"/>
        <v>0.92108606784719504</v>
      </c>
      <c r="X78" s="36">
        <f t="shared" si="274"/>
        <v>286677.45173977554</v>
      </c>
      <c r="Y78" s="40">
        <f t="shared" si="275"/>
        <v>1.1046832378580311</v>
      </c>
      <c r="Z78" s="244">
        <f>+'OCT-DEC 2023'!Z78+'JUL-SEP 2023'!Z78+'JAN-MAR 2024'!Z78+'APR-JUN 2024'!Z78</f>
        <v>1208886.7973796851</v>
      </c>
      <c r="AA78" s="39">
        <f t="shared" si="276"/>
        <v>1.1899499341279725</v>
      </c>
      <c r="AB78" s="36">
        <f>+'OCT-DEC 2023'!AB78+'JUL-SEP 2023'!AB78+'JAN-MAR 2024'!AB78+'APR-JUN 2024'!AB78</f>
        <v>561132.21691442921</v>
      </c>
      <c r="AC78" s="39">
        <f t="shared" si="277"/>
        <v>1.1955084548219819</v>
      </c>
      <c r="AD78" s="36">
        <f t="shared" si="278"/>
        <v>1770019.0142941144</v>
      </c>
      <c r="AE78" s="40">
        <f t="shared" si="279"/>
        <v>1.1917064947939915</v>
      </c>
      <c r="AF78" s="116">
        <f t="shared" si="280"/>
        <v>1438246.9052894653</v>
      </c>
      <c r="AG78" s="117">
        <f t="shared" si="281"/>
        <v>618449.56074442447</v>
      </c>
      <c r="AH78" s="118">
        <f t="shared" si="282"/>
        <v>2056696.4660338899</v>
      </c>
      <c r="AI78" s="32"/>
      <c r="AJ78" s="35">
        <f>+'OCT-DEC 2023'!AJ78+'JUL-SEP 2023'!AJ78+'JAN-MAR 2024'!AJ78+'APR-JUN 2024'!AJ78</f>
        <v>175642.36080288791</v>
      </c>
      <c r="AK78" s="39">
        <f t="shared" si="283"/>
        <v>3.0210763997125496</v>
      </c>
      <c r="AL78" s="36">
        <f>+'OCT-DEC 2023'!AL78+'JUL-SEP 2023'!AL78+'JAN-MAR 2024'!AL78+'APR-JUN 2024'!AL78</f>
        <v>79717.080058432039</v>
      </c>
      <c r="AM78" s="39">
        <f t="shared" si="284"/>
        <v>2.7646902982046209</v>
      </c>
      <c r="AN78" s="36">
        <f t="shared" si="317"/>
        <v>255359.44086131995</v>
      </c>
      <c r="AO78" s="40">
        <f t="shared" si="285"/>
        <v>2.9360771832789481</v>
      </c>
      <c r="AP78" s="36">
        <f>+'OCT-DEC 2023'!AP78+'JUL-SEP 2023'!AP78+'JAN-MAR 2024'!AP78+'APR-JUN 2024'!AP78</f>
        <v>58936.704822983622</v>
      </c>
      <c r="AQ78" s="39">
        <f t="shared" si="286"/>
        <v>0.35470278182804094</v>
      </c>
      <c r="AR78" s="36">
        <f>+'OCT-DEC 2023'!AR78+'JUL-SEP 2023'!AR78+'JAN-MAR 2024'!AR78+'APR-JUN 2024'!AR78</f>
        <v>107179.90444476265</v>
      </c>
      <c r="AS78" s="39">
        <f t="shared" si="287"/>
        <v>0.69628990089496945</v>
      </c>
      <c r="AT78" s="36">
        <f t="shared" si="318"/>
        <v>166116.60926774627</v>
      </c>
      <c r="AU78" s="40">
        <f t="shared" si="288"/>
        <v>0.51897168674785144</v>
      </c>
      <c r="AV78" s="116">
        <f t="shared" si="289"/>
        <v>234579.06562587153</v>
      </c>
      <c r="AW78" s="117">
        <f t="shared" si="290"/>
        <v>186896.98450319469</v>
      </c>
      <c r="AX78" s="118">
        <f t="shared" si="291"/>
        <v>421476.05012906622</v>
      </c>
      <c r="AY78" s="32"/>
      <c r="AZ78" s="35">
        <f>+'OCT-DEC 2023'!AZ78+'JUL-SEP 2023'!AZ78+'JAN-MAR 2024'!AZ78+'APR-JUN 2024'!AZ78</f>
        <v>104552.51945741659</v>
      </c>
      <c r="BA78" s="39">
        <f t="shared" si="292"/>
        <v>0.46604908422744518</v>
      </c>
      <c r="BB78" s="36">
        <f>+'OCT-DEC 2023'!BB78+'JUL-SEP 2023'!BB78+'JAN-MAR 2024'!BB78+'APR-JUN 2024'!BB78</f>
        <v>29926.190542583405</v>
      </c>
      <c r="BC78" s="39">
        <f t="shared" si="293"/>
        <v>0.46166718926573391</v>
      </c>
      <c r="BD78" s="36">
        <f t="shared" si="319"/>
        <v>134478.71</v>
      </c>
      <c r="BE78" s="40">
        <v>3.7649134285262273</v>
      </c>
      <c r="BF78" s="38">
        <f>+'OCT-DEC 2023'!BF78+'JUL-SEP 2023'!BF78+'JAN-MAR 2024'!BF78+'APR-JUN 2024'!BF78</f>
        <v>154031.56126539019</v>
      </c>
      <c r="BG78" s="39">
        <v>0.812988482682512</v>
      </c>
      <c r="BH78" s="36">
        <f>+'OCT-DEC 2023'!BH78+'JUL-SEP 2023'!BH78+'JAN-MAR 2024'!BH78+'APR-JUN 2024'!BH78</f>
        <v>146973.46873460981</v>
      </c>
      <c r="BI78" s="39">
        <v>1.4780735546836277</v>
      </c>
      <c r="BJ78" s="36">
        <f t="shared" si="320"/>
        <v>301005.03000000003</v>
      </c>
      <c r="BK78" s="40">
        <v>0.99785748505761207</v>
      </c>
      <c r="BL78" s="116">
        <f t="shared" si="294"/>
        <v>258584.0807228068</v>
      </c>
      <c r="BM78" s="117">
        <f t="shared" si="295"/>
        <v>176899.65927719322</v>
      </c>
      <c r="BN78" s="118">
        <f t="shared" si="296"/>
        <v>435483.74</v>
      </c>
      <c r="BO78" s="32"/>
      <c r="BP78" s="35">
        <f>+'OCT-DEC 2023'!BP78+'JUL-SEP 2023'!BP78+'JAN-MAR 2024'!BP78+'APR-JUN 2024'!BP78</f>
        <v>0</v>
      </c>
      <c r="BQ78" s="39">
        <v>0</v>
      </c>
      <c r="BR78" s="36">
        <f>+'OCT-DEC 2023'!BR78+'JUL-SEP 2023'!BR78+'JAN-MAR 2024'!BR78+'APR-JUN 2024'!BR78</f>
        <v>0</v>
      </c>
      <c r="BS78" s="39">
        <v>0</v>
      </c>
      <c r="BT78" s="36">
        <f t="shared" si="321"/>
        <v>0</v>
      </c>
      <c r="BU78" s="40">
        <v>0</v>
      </c>
      <c r="BV78" s="38">
        <f>+'OCT-DEC 2023'!BV78+'JUL-SEP 2023'!BV78+'JAN-MAR 2024'!BV78+'APR-JUN 2024'!BV78</f>
        <v>-168.09000000000003</v>
      </c>
      <c r="BW78" s="39">
        <f t="shared" si="297"/>
        <v>-5.2852008715912214E-4</v>
      </c>
      <c r="BX78" s="36">
        <f>+'OCT-DEC 2023'!BX78+'JUL-SEP 2023'!BX78+'JAN-MAR 2024'!BX78+'APR-JUN 2024'!BX78</f>
        <v>0</v>
      </c>
      <c r="BY78" s="39">
        <f t="shared" si="298"/>
        <v>0</v>
      </c>
      <c r="BZ78" s="36">
        <f t="shared" si="322"/>
        <v>-168.09000000000003</v>
      </c>
      <c r="CA78" s="40">
        <f t="shared" si="299"/>
        <v>-3.0932502038059738E-4</v>
      </c>
      <c r="CB78" s="116">
        <f t="shared" si="300"/>
        <v>-168.09000000000003</v>
      </c>
      <c r="CC78" s="117">
        <f t="shared" si="301"/>
        <v>0</v>
      </c>
      <c r="CD78" s="118">
        <f t="shared" si="302"/>
        <v>-168.09000000000003</v>
      </c>
      <c r="CE78" s="32"/>
      <c r="CF78" s="38">
        <f t="shared" si="303"/>
        <v>885553.15817008493</v>
      </c>
      <c r="CG78" s="39">
        <f t="shared" si="258"/>
        <v>1.2879068489408456</v>
      </c>
      <c r="CH78" s="36">
        <f t="shared" si="304"/>
        <v>178908.7644310107</v>
      </c>
      <c r="CI78" s="39">
        <f t="shared" si="305"/>
        <v>0.83573717578120876</v>
      </c>
      <c r="CJ78" s="36">
        <f t="shared" si="306"/>
        <v>1064461.9226010956</v>
      </c>
      <c r="CK78" s="40">
        <f t="shared" si="307"/>
        <v>1.1805527586785052</v>
      </c>
      <c r="CL78" s="38">
        <f t="shared" si="308"/>
        <v>1543767.0334680588</v>
      </c>
      <c r="CM78" s="39">
        <f t="shared" si="309"/>
        <v>0.50307431094425359</v>
      </c>
      <c r="CN78" s="36">
        <f t="shared" si="310"/>
        <v>922309.11009380163</v>
      </c>
      <c r="CO78" s="39">
        <f t="shared" si="311"/>
        <v>0.51160040098569426</v>
      </c>
      <c r="CP78" s="36">
        <f t="shared" si="312"/>
        <v>2466076.1435618605</v>
      </c>
      <c r="CQ78" s="40">
        <f t="shared" si="313"/>
        <v>0.50622958127974427</v>
      </c>
      <c r="CR78" s="152"/>
      <c r="CS78" s="161" t="s">
        <v>76</v>
      </c>
      <c r="CT78" s="38">
        <f t="shared" si="314"/>
        <v>1064461.9226010956</v>
      </c>
      <c r="CU78" s="36">
        <f t="shared" si="315"/>
        <v>2466076.1435618605</v>
      </c>
      <c r="CV78" s="37">
        <f t="shared" si="316"/>
        <v>3530538.0661629559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>
        <f>+'JUL-SEP 2023'!D79+'OCT-DEC 2023'!D79+'JAN-MAR 2024'!D79+'APR-JUN 2024'!D79</f>
        <v>197421.63</v>
      </c>
      <c r="E79" s="39">
        <f t="shared" si="261"/>
        <v>1.8270814322600946</v>
      </c>
      <c r="F79" s="36">
        <f>+'JUL-SEP 2023'!F79+'OCT-DEC 2023'!F79+'JAN-MAR 2024'!F79+'APR-JUN 2024'!F79</f>
        <v>32699.41</v>
      </c>
      <c r="G79" s="39">
        <f t="shared" si="262"/>
        <v>0.93062612061359817</v>
      </c>
      <c r="H79" s="36">
        <f t="shared" si="263"/>
        <v>230121.04</v>
      </c>
      <c r="I79" s="202">
        <f t="shared" si="264"/>
        <v>1.6071027306376144</v>
      </c>
      <c r="J79" s="38">
        <f>+'JUL-SEP 2023'!J79+'OCT-DEC 2023'!J79+'JAN-MAR 2024'!J79+'APR-JUN 2024'!J79</f>
        <v>335729.39000000007</v>
      </c>
      <c r="K79" s="39">
        <f t="shared" si="265"/>
        <v>0.93153366351743194</v>
      </c>
      <c r="L79" s="36">
        <f>+'JUL-SEP 2023'!L79+'OCT-DEC 2023'!L79+'JAN-MAR 2024'!L79+'APR-JUN 2024'!L79</f>
        <v>294331.73</v>
      </c>
      <c r="M79" s="39">
        <f t="shared" si="266"/>
        <v>0.93151796056587644</v>
      </c>
      <c r="N79" s="36">
        <f t="shared" si="267"/>
        <v>630061.12000000011</v>
      </c>
      <c r="O79" s="40">
        <f t="shared" si="268"/>
        <v>0.93152632785067468</v>
      </c>
      <c r="P79" s="116">
        <f t="shared" si="269"/>
        <v>533151.02</v>
      </c>
      <c r="Q79" s="117">
        <f t="shared" si="270"/>
        <v>327031.13999999996</v>
      </c>
      <c r="R79" s="118">
        <f t="shared" si="271"/>
        <v>860182.15999999992</v>
      </c>
      <c r="S79" s="32"/>
      <c r="T79" s="38">
        <f>+'JUL-SEP 2023'!T79+'OCT-DEC 2023'!T79+'JAN-MAR 2024'!T79+'APR-JUN 2024'!T79</f>
        <v>1755159.183864106</v>
      </c>
      <c r="U79" s="39">
        <f t="shared" si="272"/>
        <v>8.8966570047297839</v>
      </c>
      <c r="V79" s="36">
        <f>+'JUL-SEP 2023'!V79+'OCT-DEC 2023'!V79+'JAN-MAR 2024'!V79+'APR-JUN 2024'!V79</f>
        <v>489174.79789209523</v>
      </c>
      <c r="W79" s="39">
        <f t="shared" si="273"/>
        <v>7.8610078725347954</v>
      </c>
      <c r="X79" s="36">
        <f t="shared" si="274"/>
        <v>2244333.981756201</v>
      </c>
      <c r="Y79" s="40">
        <f t="shared" si="275"/>
        <v>8.6483192687639487</v>
      </c>
      <c r="Z79" s="244">
        <f>+'OCT-DEC 2023'!Z79+'JUL-SEP 2023'!Z79+'JAN-MAR 2024'!Z79+'APR-JUN 2024'!Z79</f>
        <v>1555341.966611122</v>
      </c>
      <c r="AA79" s="39">
        <f t="shared" si="276"/>
        <v>1.530977982989822</v>
      </c>
      <c r="AB79" s="36">
        <f>+'OCT-DEC 2023'!AB79+'JUL-SEP 2023'!AB79+'JAN-MAR 2024'!AB79+'APR-JUN 2024'!AB79</f>
        <v>999565.40681711817</v>
      </c>
      <c r="AC79" s="39">
        <f t="shared" si="277"/>
        <v>2.1296030756681192</v>
      </c>
      <c r="AD79" s="36">
        <f t="shared" si="278"/>
        <v>2554907.3734282404</v>
      </c>
      <c r="AE79" s="40">
        <f t="shared" si="279"/>
        <v>1.7201508491849289</v>
      </c>
      <c r="AF79" s="116">
        <f t="shared" si="280"/>
        <v>3310501.1504752282</v>
      </c>
      <c r="AG79" s="117">
        <f t="shared" si="281"/>
        <v>1488740.2047092135</v>
      </c>
      <c r="AH79" s="118">
        <f t="shared" si="282"/>
        <v>4799241.3551844414</v>
      </c>
      <c r="AI79" s="32"/>
      <c r="AJ79" s="35">
        <f>+'OCT-DEC 2023'!AJ79+'JUL-SEP 2023'!AJ79+'JAN-MAR 2024'!AJ79+'APR-JUN 2024'!AJ79</f>
        <v>0</v>
      </c>
      <c r="AK79" s="39">
        <f t="shared" si="283"/>
        <v>0</v>
      </c>
      <c r="AL79" s="36">
        <f>+'OCT-DEC 2023'!AL79+'JUL-SEP 2023'!AL79+'JAN-MAR 2024'!AL79+'APR-JUN 2024'!AL79</f>
        <v>0</v>
      </c>
      <c r="AM79" s="39">
        <f t="shared" si="284"/>
        <v>0</v>
      </c>
      <c r="AN79" s="36">
        <f t="shared" si="317"/>
        <v>0</v>
      </c>
      <c r="AO79" s="40">
        <f t="shared" si="285"/>
        <v>0</v>
      </c>
      <c r="AP79" s="36">
        <f>+'OCT-DEC 2023'!AP79+'JUL-SEP 2023'!AP79+'JAN-MAR 2024'!AP79+'APR-JUN 2024'!AP79</f>
        <v>0</v>
      </c>
      <c r="AQ79" s="39">
        <f t="shared" si="286"/>
        <v>0</v>
      </c>
      <c r="AR79" s="36">
        <f>+'OCT-DEC 2023'!AR79+'JUL-SEP 2023'!AR79+'JAN-MAR 2024'!AR79+'APR-JUN 2024'!AR79</f>
        <v>0</v>
      </c>
      <c r="AS79" s="39">
        <f t="shared" si="287"/>
        <v>0</v>
      </c>
      <c r="AT79" s="36">
        <f t="shared" si="318"/>
        <v>0</v>
      </c>
      <c r="AU79" s="40">
        <f t="shared" si="288"/>
        <v>0</v>
      </c>
      <c r="AV79" s="116">
        <f t="shared" si="289"/>
        <v>0</v>
      </c>
      <c r="AW79" s="117">
        <f t="shared" si="290"/>
        <v>0</v>
      </c>
      <c r="AX79" s="118">
        <f t="shared" si="291"/>
        <v>0</v>
      </c>
      <c r="AY79" s="32"/>
      <c r="AZ79" s="35">
        <f>+'OCT-DEC 2023'!AZ79+'JUL-SEP 2023'!AZ79+'JAN-MAR 2024'!AZ79+'APR-JUN 2024'!AZ79</f>
        <v>1025740.4851958435</v>
      </c>
      <c r="BA79" s="39">
        <f t="shared" si="292"/>
        <v>4.5722993215409051</v>
      </c>
      <c r="BB79" s="36">
        <f>+'OCT-DEC 2023'!BB79+'JUL-SEP 2023'!BB79+'JAN-MAR 2024'!BB79+'APR-JUN 2024'!BB79</f>
        <v>293598.90480415645</v>
      </c>
      <c r="BC79" s="39">
        <f t="shared" si="293"/>
        <v>4.5293095678034687</v>
      </c>
      <c r="BD79" s="36">
        <f t="shared" si="319"/>
        <v>1319339.3899999999</v>
      </c>
      <c r="BE79" s="40">
        <v>1.8574215889200789</v>
      </c>
      <c r="BF79" s="38">
        <f>+'OCT-DEC 2023'!BF79+'JUL-SEP 2023'!BF79+'JAN-MAR 2024'!BF79+'APR-JUN 2024'!BF79</f>
        <v>1255234.4849583367</v>
      </c>
      <c r="BG79" s="39">
        <v>0.47025039227474036</v>
      </c>
      <c r="BH79" s="36">
        <f>+'OCT-DEC 2023'!BH79+'JUL-SEP 2023'!BH79+'JAN-MAR 2024'!BH79+'APR-JUN 2024'!BH79</f>
        <v>1197716.6550416632</v>
      </c>
      <c r="BI79" s="39">
        <v>0.85495020373164621</v>
      </c>
      <c r="BJ79" s="36">
        <f t="shared" si="320"/>
        <v>2452951.1399999997</v>
      </c>
      <c r="BK79" s="40">
        <v>0.57718268312280196</v>
      </c>
      <c r="BL79" s="116">
        <f t="shared" si="294"/>
        <v>2280974.9701541802</v>
      </c>
      <c r="BM79" s="117">
        <f t="shared" si="295"/>
        <v>1491315.5598458196</v>
      </c>
      <c r="BN79" s="118">
        <f t="shared" si="296"/>
        <v>3772290.53</v>
      </c>
      <c r="BO79" s="32"/>
      <c r="BP79" s="35">
        <f>+'OCT-DEC 2023'!BP79+'JUL-SEP 2023'!BP79+'JAN-MAR 2024'!BP79+'APR-JUN 2024'!BP79</f>
        <v>29882.85</v>
      </c>
      <c r="BQ79" s="39">
        <v>0.12313529236470114</v>
      </c>
      <c r="BR79" s="36">
        <f>+'OCT-DEC 2023'!BR79+'JUL-SEP 2023'!BR79+'JAN-MAR 2024'!BR79+'APR-JUN 2024'!BR79</f>
        <v>-96.8599999999999</v>
      </c>
      <c r="BS79" s="39">
        <v>7.4865723893316152E-2</v>
      </c>
      <c r="BT79" s="36">
        <f t="shared" si="321"/>
        <v>29785.989999999998</v>
      </c>
      <c r="BU79" s="40">
        <v>0.11718380653259196</v>
      </c>
      <c r="BV79" s="38">
        <f>+'OCT-DEC 2023'!BV79+'JUL-SEP 2023'!BV79+'JAN-MAR 2024'!BV79+'APR-JUN 2024'!BV79</f>
        <v>93560.260000000009</v>
      </c>
      <c r="BW79" s="39">
        <f t="shared" si="297"/>
        <v>0.29417857558349764</v>
      </c>
      <c r="BX79" s="36">
        <f>+'OCT-DEC 2023'!BX79+'JUL-SEP 2023'!BX79+'JAN-MAR 2024'!BX79+'APR-JUN 2024'!BX79</f>
        <v>54376.390000000007</v>
      </c>
      <c r="BY79" s="39">
        <f t="shared" si="298"/>
        <v>0.24127607933620271</v>
      </c>
      <c r="BZ79" s="36">
        <f t="shared" si="322"/>
        <v>147936.65000000002</v>
      </c>
      <c r="CA79" s="40">
        <f t="shared" si="299"/>
        <v>0.27223813002729075</v>
      </c>
      <c r="CB79" s="116">
        <f t="shared" si="300"/>
        <v>123443.11000000002</v>
      </c>
      <c r="CC79" s="117">
        <f t="shared" si="301"/>
        <v>54279.530000000006</v>
      </c>
      <c r="CD79" s="118">
        <f t="shared" si="302"/>
        <v>177722.64</v>
      </c>
      <c r="CE79" s="32"/>
      <c r="CF79" s="38">
        <f t="shared" si="303"/>
        <v>3008204.1490599494</v>
      </c>
      <c r="CG79" s="39">
        <f t="shared" si="258"/>
        <v>4.3749905816974763</v>
      </c>
      <c r="CH79" s="36">
        <f t="shared" si="304"/>
        <v>815376.25269625161</v>
      </c>
      <c r="CI79" s="39">
        <f t="shared" si="305"/>
        <v>3.8088701176526305</v>
      </c>
      <c r="CJ79" s="36">
        <f t="shared" si="306"/>
        <v>3823580.4017562009</v>
      </c>
      <c r="CK79" s="40">
        <f t="shared" si="307"/>
        <v>4.2405823031153522</v>
      </c>
      <c r="CL79" s="38">
        <f t="shared" si="308"/>
        <v>3239866.1015694588</v>
      </c>
      <c r="CM79" s="39">
        <f t="shared" si="309"/>
        <v>1.0557897475872118</v>
      </c>
      <c r="CN79" s="36">
        <f t="shared" si="310"/>
        <v>2545990.1818587813</v>
      </c>
      <c r="CO79" s="39">
        <f t="shared" si="311"/>
        <v>1.4122484356813105</v>
      </c>
      <c r="CP79" s="36">
        <f t="shared" si="312"/>
        <v>5785856.2834282406</v>
      </c>
      <c r="CQ79" s="40">
        <f t="shared" si="313"/>
        <v>1.187705258554675</v>
      </c>
      <c r="CR79" s="152"/>
      <c r="CS79" s="161" t="s">
        <v>77</v>
      </c>
      <c r="CT79" s="38">
        <f t="shared" si="314"/>
        <v>3823580.4017562009</v>
      </c>
      <c r="CU79" s="36">
        <f t="shared" si="315"/>
        <v>5785856.2834282406</v>
      </c>
      <c r="CV79" s="37">
        <f t="shared" si="316"/>
        <v>9609436.6851844415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>
        <f>+'JUL-SEP 2023'!D80+'OCT-DEC 2023'!D80+'JAN-MAR 2024'!D80+'APR-JUN 2024'!D80</f>
        <v>1356282.8199999998</v>
      </c>
      <c r="E80" s="39">
        <f t="shared" si="261"/>
        <v>12.552014474378312</v>
      </c>
      <c r="F80" s="36">
        <f>+'JUL-SEP 2023'!F80+'OCT-DEC 2023'!F80+'JAN-MAR 2024'!F80+'APR-JUN 2024'!F80</f>
        <v>39033.740000000005</v>
      </c>
      <c r="G80" s="39">
        <f t="shared" si="262"/>
        <v>1.1109013290833027</v>
      </c>
      <c r="H80" s="36">
        <f t="shared" si="263"/>
        <v>1395316.5599999998</v>
      </c>
      <c r="I80" s="202">
        <f t="shared" si="264"/>
        <v>9.744511208883301</v>
      </c>
      <c r="J80" s="38">
        <f>+'JUL-SEP 2023'!J80+'OCT-DEC 2023'!J80+'JAN-MAR 2024'!J80+'APR-JUN 2024'!J80</f>
        <v>403032.8</v>
      </c>
      <c r="K80" s="39">
        <f t="shared" si="265"/>
        <v>1.118277493375508</v>
      </c>
      <c r="L80" s="36">
        <f>+'JUL-SEP 2023'!L80+'OCT-DEC 2023'!L80+'JAN-MAR 2024'!L80+'APR-JUN 2024'!L80</f>
        <v>353802.59</v>
      </c>
      <c r="M80" s="39">
        <f t="shared" si="266"/>
        <v>1.119734753299364</v>
      </c>
      <c r="N80" s="36">
        <f t="shared" si="267"/>
        <v>756835.39</v>
      </c>
      <c r="O80" s="40">
        <f t="shared" si="268"/>
        <v>1.1189582554056552</v>
      </c>
      <c r="P80" s="116">
        <f t="shared" si="269"/>
        <v>1759315.6199999999</v>
      </c>
      <c r="Q80" s="117">
        <f t="shared" si="270"/>
        <v>392836.33</v>
      </c>
      <c r="R80" s="118">
        <f t="shared" si="271"/>
        <v>2152151.9499999997</v>
      </c>
      <c r="S80" s="32"/>
      <c r="T80" s="38">
        <f>+'JUL-SEP 2023'!T80+'OCT-DEC 2023'!T80+'JAN-MAR 2024'!T80+'APR-JUN 2024'!T80</f>
        <v>885664.87873289641</v>
      </c>
      <c r="U80" s="39">
        <f t="shared" si="272"/>
        <v>4.489311693014078</v>
      </c>
      <c r="V80" s="36">
        <f>+'JUL-SEP 2023'!V80+'OCT-DEC 2023'!V80+'JAN-MAR 2024'!V80+'APR-JUN 2024'!V80</f>
        <v>190498.83486220147</v>
      </c>
      <c r="W80" s="39">
        <f t="shared" si="273"/>
        <v>3.0613041534711298</v>
      </c>
      <c r="X80" s="36">
        <f t="shared" si="274"/>
        <v>1076163.7135950979</v>
      </c>
      <c r="Y80" s="40">
        <f t="shared" si="275"/>
        <v>4.1468905502853364</v>
      </c>
      <c r="Z80" s="244">
        <f>+'OCT-DEC 2023'!Z80+'JUL-SEP 2023'!Z80+'JAN-MAR 2024'!Z80+'APR-JUN 2024'!Z80</f>
        <v>3636053.4786853129</v>
      </c>
      <c r="AA80" s="39">
        <f t="shared" si="276"/>
        <v>3.5790957489367337</v>
      </c>
      <c r="AB80" s="36">
        <f>+'OCT-DEC 2023'!AB80+'JUL-SEP 2023'!AB80+'JAN-MAR 2024'!AB80+'APR-JUN 2024'!AB80</f>
        <v>1702776.3655029582</v>
      </c>
      <c r="AC80" s="39">
        <f t="shared" si="277"/>
        <v>3.6278144085608024</v>
      </c>
      <c r="AD80" s="36">
        <f t="shared" si="278"/>
        <v>5338829.8441882711</v>
      </c>
      <c r="AE80" s="40">
        <f t="shared" si="279"/>
        <v>3.5944914424868233</v>
      </c>
      <c r="AF80" s="116">
        <f t="shared" si="280"/>
        <v>4521718.3574182093</v>
      </c>
      <c r="AG80" s="117">
        <f t="shared" si="281"/>
        <v>1893275.2003651597</v>
      </c>
      <c r="AH80" s="118">
        <f t="shared" si="282"/>
        <v>6414993.557783369</v>
      </c>
      <c r="AI80" s="32"/>
      <c r="AJ80" s="35">
        <f>+'OCT-DEC 2023'!AJ80+'JUL-SEP 2023'!AJ80+'JAN-MAR 2024'!AJ80+'APR-JUN 2024'!AJ80</f>
        <v>433629.15701896866</v>
      </c>
      <c r="AK80" s="39">
        <f t="shared" si="283"/>
        <v>7.4584901188353543</v>
      </c>
      <c r="AL80" s="36">
        <f>+'OCT-DEC 2023'!AL80+'JUL-SEP 2023'!AL80+'JAN-MAR 2024'!AL80+'APR-JUN 2024'!AL80</f>
        <v>196103.44704254161</v>
      </c>
      <c r="AM80" s="39">
        <f t="shared" si="284"/>
        <v>6.8011183686807799</v>
      </c>
      <c r="AN80" s="36">
        <f t="shared" si="317"/>
        <v>629732.6040615103</v>
      </c>
      <c r="AO80" s="40">
        <f t="shared" si="285"/>
        <v>7.2405528619400306</v>
      </c>
      <c r="AP80" s="36">
        <f>+'OCT-DEC 2023'!AP80+'JUL-SEP 2023'!AP80+'JAN-MAR 2024'!AP80+'APR-JUN 2024'!AP80</f>
        <v>412542.63394617813</v>
      </c>
      <c r="AQ80" s="39">
        <f t="shared" si="286"/>
        <v>2.4828334112481985</v>
      </c>
      <c r="AR80" s="36">
        <f>+'OCT-DEC 2023'!AR80+'JUL-SEP 2023'!AR80+'JAN-MAR 2024'!AR80+'APR-JUN 2024'!AR80</f>
        <v>203174.81029719804</v>
      </c>
      <c r="AS80" s="39">
        <f t="shared" si="287"/>
        <v>1.3199169122146304</v>
      </c>
      <c r="AT80" s="36">
        <f t="shared" si="318"/>
        <v>615717.44424337614</v>
      </c>
      <c r="AU80" s="40">
        <f t="shared" si="288"/>
        <v>1.9235880265532483</v>
      </c>
      <c r="AV80" s="116">
        <f t="shared" si="289"/>
        <v>846171.79096514685</v>
      </c>
      <c r="AW80" s="117">
        <f t="shared" si="290"/>
        <v>399278.25733973965</v>
      </c>
      <c r="AX80" s="118">
        <f t="shared" si="291"/>
        <v>1245450.0483048866</v>
      </c>
      <c r="AY80" s="32"/>
      <c r="AZ80" s="35">
        <f>+'OCT-DEC 2023'!AZ80+'JUL-SEP 2023'!AZ80+'JAN-MAR 2024'!AZ80+'APR-JUN 2024'!AZ80</f>
        <v>4122207.3303152886</v>
      </c>
      <c r="BA80" s="39">
        <f t="shared" si="292"/>
        <v>18.374984756551669</v>
      </c>
      <c r="BB80" s="36">
        <f>+'OCT-DEC 2023'!BB80+'JUL-SEP 2023'!BB80+'JAN-MAR 2024'!BB80+'APR-JUN 2024'!BB80</f>
        <v>1179904.2496847119</v>
      </c>
      <c r="BC80" s="39">
        <f t="shared" si="293"/>
        <v>18.202219149127025</v>
      </c>
      <c r="BD80" s="36">
        <f t="shared" si="319"/>
        <v>5302111.58</v>
      </c>
      <c r="BE80" s="40">
        <v>6.374235708084151</v>
      </c>
      <c r="BF80" s="38">
        <f>+'OCT-DEC 2023'!BF80+'JUL-SEP 2023'!BF80+'JAN-MAR 2024'!BF80+'APR-JUN 2024'!BF80</f>
        <v>5156005.5340591436</v>
      </c>
      <c r="BG80" s="39">
        <v>0.8656214583255043</v>
      </c>
      <c r="BH80" s="36">
        <f>+'OCT-DEC 2023'!BH80+'JUL-SEP 2023'!BH80+'JAN-MAR 2024'!BH80+'APR-JUN 2024'!BH80</f>
        <v>4919745.0959408544</v>
      </c>
      <c r="BI80" s="39">
        <v>1.5737642207377431</v>
      </c>
      <c r="BJ80" s="36">
        <f t="shared" si="320"/>
        <v>10075750.629999999</v>
      </c>
      <c r="BK80" s="40">
        <v>1.0624589029435343</v>
      </c>
      <c r="BL80" s="116">
        <f t="shared" si="294"/>
        <v>9278212.8643744327</v>
      </c>
      <c r="BM80" s="117">
        <f t="shared" si="295"/>
        <v>6099649.3456255663</v>
      </c>
      <c r="BN80" s="118">
        <f t="shared" si="296"/>
        <v>15377862.209999999</v>
      </c>
      <c r="BO80" s="32"/>
      <c r="BP80" s="35">
        <f>+'OCT-DEC 2023'!BP80+'JUL-SEP 2023'!BP80+'JAN-MAR 2024'!BP80+'APR-JUN 2024'!BP80</f>
        <v>17240.129999999997</v>
      </c>
      <c r="BQ80" s="39">
        <v>8.9881350332335658E-2</v>
      </c>
      <c r="BR80" s="36">
        <f>+'OCT-DEC 2023'!BR80+'JUL-SEP 2023'!BR80+'JAN-MAR 2024'!BR80+'APR-JUN 2024'!BR80</f>
        <v>2693.6899999999991</v>
      </c>
      <c r="BS80" s="39">
        <v>0</v>
      </c>
      <c r="BT80" s="36">
        <f t="shared" si="321"/>
        <v>19933.819999999996</v>
      </c>
      <c r="BU80" s="40">
        <v>7.8799262797394215E-2</v>
      </c>
      <c r="BV80" s="38">
        <f>+'OCT-DEC 2023'!BV80+'JUL-SEP 2023'!BV80+'JAN-MAR 2024'!BV80+'APR-JUN 2024'!BV80</f>
        <v>38117.289999999994</v>
      </c>
      <c r="BW80" s="39">
        <f t="shared" si="297"/>
        <v>0.1198509931171963</v>
      </c>
      <c r="BX80" s="36">
        <f>+'OCT-DEC 2023'!BX80+'JUL-SEP 2023'!BX80+'JAN-MAR 2024'!BX80+'APR-JUN 2024'!BX80</f>
        <v>30316.78999999999</v>
      </c>
      <c r="BY80" s="39">
        <f t="shared" si="298"/>
        <v>0.13452007809380126</v>
      </c>
      <c r="BZ80" s="36">
        <f t="shared" si="322"/>
        <v>68434.079999999987</v>
      </c>
      <c r="CA80" s="40">
        <f t="shared" si="299"/>
        <v>0.12593475632534609</v>
      </c>
      <c r="CB80" s="116">
        <f t="shared" si="300"/>
        <v>55357.419999999991</v>
      </c>
      <c r="CC80" s="117">
        <f t="shared" si="301"/>
        <v>33010.479999999989</v>
      </c>
      <c r="CD80" s="118">
        <f t="shared" si="302"/>
        <v>88367.89999999998</v>
      </c>
      <c r="CE80" s="32"/>
      <c r="CF80" s="38">
        <f t="shared" si="303"/>
        <v>6815024.3160671536</v>
      </c>
      <c r="CG80" s="39">
        <f t="shared" si="258"/>
        <v>9.9114507258925055</v>
      </c>
      <c r="CH80" s="36">
        <f t="shared" si="304"/>
        <v>1608233.9615894549</v>
      </c>
      <c r="CI80" s="39">
        <f t="shared" si="305"/>
        <v>7.5125492780007512</v>
      </c>
      <c r="CJ80" s="36">
        <f t="shared" si="306"/>
        <v>8423258.2776566092</v>
      </c>
      <c r="CK80" s="40">
        <f t="shared" si="307"/>
        <v>9.3419037220700947</v>
      </c>
      <c r="CL80" s="38">
        <f t="shared" si="308"/>
        <v>9645751.736690633</v>
      </c>
      <c r="CM80" s="39">
        <f t="shared" si="309"/>
        <v>3.1433045292940429</v>
      </c>
      <c r="CN80" s="36">
        <f t="shared" si="310"/>
        <v>7209815.6517410101</v>
      </c>
      <c r="CO80" s="39">
        <f t="shared" si="311"/>
        <v>3.9992498589637684</v>
      </c>
      <c r="CP80" s="36">
        <f t="shared" si="312"/>
        <v>16855567.388431642</v>
      </c>
      <c r="CQ80" s="40">
        <f t="shared" si="313"/>
        <v>3.4600662447324071</v>
      </c>
      <c r="CR80" s="152"/>
      <c r="CS80" s="161" t="s">
        <v>78</v>
      </c>
      <c r="CT80" s="38">
        <f t="shared" si="314"/>
        <v>8423258.2776566092</v>
      </c>
      <c r="CU80" s="36">
        <f t="shared" si="315"/>
        <v>16855567.388431642</v>
      </c>
      <c r="CV80" s="37">
        <f t="shared" si="316"/>
        <v>25278825.666088253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>
        <f>+'JUL-SEP 2023'!D81+'OCT-DEC 2023'!D81+'JAN-MAR 2024'!D81+'APR-JUN 2024'!D81</f>
        <v>0</v>
      </c>
      <c r="E81" s="39">
        <f t="shared" si="261"/>
        <v>0</v>
      </c>
      <c r="F81" s="36">
        <f>+'JUL-SEP 2023'!F81+'OCT-DEC 2023'!F81+'JAN-MAR 2024'!F81+'APR-JUN 2024'!F81</f>
        <v>0</v>
      </c>
      <c r="G81" s="39">
        <f t="shared" si="262"/>
        <v>0</v>
      </c>
      <c r="H81" s="36">
        <f t="shared" si="263"/>
        <v>0</v>
      </c>
      <c r="I81" s="202">
        <f t="shared" si="264"/>
        <v>0</v>
      </c>
      <c r="J81" s="38">
        <f>+'JUL-SEP 2023'!J81+'OCT-DEC 2023'!J81+'JAN-MAR 2024'!J81+'APR-JUN 2024'!J81</f>
        <v>0</v>
      </c>
      <c r="K81" s="39">
        <f t="shared" si="265"/>
        <v>0</v>
      </c>
      <c r="L81" s="36">
        <f>+'JUL-SEP 2023'!L81+'OCT-DEC 2023'!L81+'JAN-MAR 2024'!L81+'APR-JUN 2024'!L81</f>
        <v>0</v>
      </c>
      <c r="M81" s="39">
        <f t="shared" si="266"/>
        <v>0</v>
      </c>
      <c r="N81" s="36">
        <f t="shared" si="267"/>
        <v>0</v>
      </c>
      <c r="O81" s="40">
        <f t="shared" si="268"/>
        <v>0</v>
      </c>
      <c r="P81" s="116">
        <f t="shared" si="269"/>
        <v>0</v>
      </c>
      <c r="Q81" s="117">
        <f t="shared" si="270"/>
        <v>0</v>
      </c>
      <c r="R81" s="118">
        <f t="shared" si="271"/>
        <v>0</v>
      </c>
      <c r="S81" s="32"/>
      <c r="T81" s="38">
        <f>+'JUL-SEP 2023'!T81+'OCT-DEC 2023'!T81+'JAN-MAR 2024'!T81+'APR-JUN 2024'!T81</f>
        <v>178681.0222867495</v>
      </c>
      <c r="U81" s="39">
        <f t="shared" si="272"/>
        <v>0.9057091705151965</v>
      </c>
      <c r="V81" s="36">
        <f>+'JUL-SEP 2023'!V81+'OCT-DEC 2023'!V81+'JAN-MAR 2024'!V81+'APR-JUN 2024'!V81</f>
        <v>46709.948723431327</v>
      </c>
      <c r="W81" s="39">
        <f t="shared" si="273"/>
        <v>0.75062590350696357</v>
      </c>
      <c r="X81" s="36">
        <f t="shared" si="274"/>
        <v>225390.97101018083</v>
      </c>
      <c r="Y81" s="40">
        <f t="shared" si="275"/>
        <v>0.8685218391905577</v>
      </c>
      <c r="Z81" s="244">
        <f>+'OCT-DEC 2023'!Z81+'JUL-SEP 2023'!Z81+'JAN-MAR 2024'!Z81+'APR-JUN 2024'!Z81</f>
        <v>488696.41222158237</v>
      </c>
      <c r="AA81" s="39">
        <f t="shared" si="276"/>
        <v>0.48104112377778274</v>
      </c>
      <c r="AB81" s="36">
        <f>+'OCT-DEC 2023'!AB81+'JUL-SEP 2023'!AB81+'JAN-MAR 2024'!AB81+'APR-JUN 2024'!AB81</f>
        <v>234238.89931972499</v>
      </c>
      <c r="AC81" s="39">
        <f t="shared" si="277"/>
        <v>0.49905276536212601</v>
      </c>
      <c r="AD81" s="36">
        <f t="shared" si="278"/>
        <v>722935.31154130737</v>
      </c>
      <c r="AE81" s="40">
        <f t="shared" si="279"/>
        <v>0.48673302327391743</v>
      </c>
      <c r="AF81" s="116">
        <f t="shared" si="280"/>
        <v>667377.43450833182</v>
      </c>
      <c r="AG81" s="117">
        <f t="shared" si="281"/>
        <v>280948.84804315632</v>
      </c>
      <c r="AH81" s="118">
        <f t="shared" si="282"/>
        <v>948326.28255148814</v>
      </c>
      <c r="AI81" s="32"/>
      <c r="AJ81" s="35">
        <f>+'OCT-DEC 2023'!AJ81+'JUL-SEP 2023'!AJ81+'JAN-MAR 2024'!AJ81+'APR-JUN 2024'!AJ81</f>
        <v>0</v>
      </c>
      <c r="AK81" s="39">
        <f t="shared" si="283"/>
        <v>0</v>
      </c>
      <c r="AL81" s="36">
        <f>+'OCT-DEC 2023'!AL81+'JUL-SEP 2023'!AL81+'JAN-MAR 2024'!AL81+'APR-JUN 2024'!AL81</f>
        <v>0</v>
      </c>
      <c r="AM81" s="39">
        <f t="shared" si="284"/>
        <v>0</v>
      </c>
      <c r="AN81" s="36">
        <f t="shared" si="317"/>
        <v>0</v>
      </c>
      <c r="AO81" s="40">
        <f t="shared" si="285"/>
        <v>0</v>
      </c>
      <c r="AP81" s="36">
        <f>+'OCT-DEC 2023'!AP81+'JUL-SEP 2023'!AP81+'JAN-MAR 2024'!AP81+'APR-JUN 2024'!AP81</f>
        <v>0</v>
      </c>
      <c r="AQ81" s="39">
        <f t="shared" si="286"/>
        <v>0</v>
      </c>
      <c r="AR81" s="36">
        <f>+'OCT-DEC 2023'!AR81+'JUL-SEP 2023'!AR81+'JAN-MAR 2024'!AR81+'APR-JUN 2024'!AR81</f>
        <v>0</v>
      </c>
      <c r="AS81" s="39">
        <f t="shared" si="287"/>
        <v>0</v>
      </c>
      <c r="AT81" s="36">
        <f t="shared" si="318"/>
        <v>0</v>
      </c>
      <c r="AU81" s="40">
        <f t="shared" si="288"/>
        <v>0</v>
      </c>
      <c r="AV81" s="116">
        <f t="shared" si="289"/>
        <v>0</v>
      </c>
      <c r="AW81" s="117">
        <f t="shared" si="290"/>
        <v>0</v>
      </c>
      <c r="AX81" s="118">
        <f t="shared" si="291"/>
        <v>0</v>
      </c>
      <c r="AY81" s="32"/>
      <c r="AZ81" s="35">
        <f>+'OCT-DEC 2023'!AZ81+'JUL-SEP 2023'!AZ81+'JAN-MAR 2024'!AZ81+'APR-JUN 2024'!AZ81</f>
        <v>3561301.7309785034</v>
      </c>
      <c r="BA81" s="39">
        <f t="shared" si="292"/>
        <v>15.874714631397728</v>
      </c>
      <c r="BB81" s="36">
        <f>+'OCT-DEC 2023'!BB81+'JUL-SEP 2023'!BB81+'JAN-MAR 2024'!BB81+'APR-JUN 2024'!BB81</f>
        <v>1019355.580659177</v>
      </c>
      <c r="BC81" s="39">
        <f t="shared" si="293"/>
        <v>15.725457108067895</v>
      </c>
      <c r="BD81" s="36">
        <f t="shared" si="319"/>
        <v>4580657.31163768</v>
      </c>
      <c r="BE81" s="40">
        <v>5.907945790397517</v>
      </c>
      <c r="BF81" s="38">
        <f>+'OCT-DEC 2023'!BF81+'JUL-SEP 2023'!BF81+'JAN-MAR 2024'!BF81+'APR-JUN 2024'!BF81</f>
        <v>2542912.1909285695</v>
      </c>
      <c r="BG81" s="39">
        <v>1.2184229343481403</v>
      </c>
      <c r="BH81" s="36">
        <f>+'OCT-DEC 2023'!BH81+'JUL-SEP 2023'!BH81+'JAN-MAR 2024'!BH81+'APR-JUN 2024'!BH81</f>
        <v>2426389.905536036</v>
      </c>
      <c r="BI81" s="39">
        <v>2.2151835555379029</v>
      </c>
      <c r="BJ81" s="36">
        <f t="shared" si="320"/>
        <v>4969302.096464606</v>
      </c>
      <c r="BK81" s="40">
        <v>1.4954854477070738</v>
      </c>
      <c r="BL81" s="116">
        <f t="shared" si="294"/>
        <v>6104213.9219070729</v>
      </c>
      <c r="BM81" s="117">
        <f t="shared" si="295"/>
        <v>3445745.4861952132</v>
      </c>
      <c r="BN81" s="118">
        <f t="shared" si="296"/>
        <v>9549959.4081022851</v>
      </c>
      <c r="BO81" s="32"/>
      <c r="BP81" s="35">
        <f>+'OCT-DEC 2023'!BP81+'JUL-SEP 2023'!BP81+'JAN-MAR 2024'!BP81+'APR-JUN 2024'!BP81</f>
        <v>0</v>
      </c>
      <c r="BQ81" s="39">
        <v>0</v>
      </c>
      <c r="BR81" s="36">
        <f>+'OCT-DEC 2023'!BR81+'JUL-SEP 2023'!BR81+'JAN-MAR 2024'!BR81+'APR-JUN 2024'!BR81</f>
        <v>0</v>
      </c>
      <c r="BS81" s="39">
        <v>0</v>
      </c>
      <c r="BT81" s="36">
        <f t="shared" si="321"/>
        <v>0</v>
      </c>
      <c r="BU81" s="40">
        <v>0</v>
      </c>
      <c r="BV81" s="38">
        <f>+'OCT-DEC 2023'!BV81+'JUL-SEP 2023'!BV81+'JAN-MAR 2024'!BV81+'APR-JUN 2024'!BV81</f>
        <v>0</v>
      </c>
      <c r="BW81" s="39">
        <f t="shared" si="297"/>
        <v>0</v>
      </c>
      <c r="BX81" s="36">
        <f>+'OCT-DEC 2023'!BX81+'JUL-SEP 2023'!BX81+'JAN-MAR 2024'!BX81+'APR-JUN 2024'!BX81</f>
        <v>0</v>
      </c>
      <c r="BY81" s="39">
        <f t="shared" si="298"/>
        <v>0</v>
      </c>
      <c r="BZ81" s="36">
        <f t="shared" si="322"/>
        <v>0</v>
      </c>
      <c r="CA81" s="40">
        <f t="shared" si="299"/>
        <v>0</v>
      </c>
      <c r="CB81" s="116">
        <f t="shared" si="300"/>
        <v>0</v>
      </c>
      <c r="CC81" s="117">
        <f t="shared" si="301"/>
        <v>0</v>
      </c>
      <c r="CD81" s="118">
        <f t="shared" si="302"/>
        <v>0</v>
      </c>
      <c r="CE81" s="32"/>
      <c r="CF81" s="38">
        <f t="shared" si="303"/>
        <v>3739982.7532652528</v>
      </c>
      <c r="CG81" s="39">
        <f t="shared" si="258"/>
        <v>5.4392549542755111</v>
      </c>
      <c r="CH81" s="36">
        <f t="shared" si="304"/>
        <v>1066065.5293826084</v>
      </c>
      <c r="CI81" s="39">
        <f t="shared" si="305"/>
        <v>4.9799158669360839</v>
      </c>
      <c r="CJ81" s="36">
        <f t="shared" si="306"/>
        <v>4806048.2826478612</v>
      </c>
      <c r="CK81" s="40">
        <f t="shared" si="307"/>
        <v>5.3301987022303887</v>
      </c>
      <c r="CL81" s="38">
        <f t="shared" si="308"/>
        <v>3031608.6031501517</v>
      </c>
      <c r="CM81" s="39">
        <f t="shared" si="309"/>
        <v>0.98792393931113764</v>
      </c>
      <c r="CN81" s="36">
        <f t="shared" si="310"/>
        <v>2660628.8048557611</v>
      </c>
      <c r="CO81" s="39">
        <f t="shared" si="311"/>
        <v>1.475837925204772</v>
      </c>
      <c r="CP81" s="36">
        <f t="shared" si="312"/>
        <v>5692237.4080059128</v>
      </c>
      <c r="CQ81" s="40">
        <f t="shared" si="313"/>
        <v>1.1684874236842262</v>
      </c>
      <c r="CR81" s="152"/>
      <c r="CS81" s="161" t="s">
        <v>79</v>
      </c>
      <c r="CT81" s="38">
        <f t="shared" si="314"/>
        <v>4806048.2826478612</v>
      </c>
      <c r="CU81" s="36">
        <f t="shared" si="315"/>
        <v>5692237.4080059128</v>
      </c>
      <c r="CV81" s="37">
        <f t="shared" si="316"/>
        <v>10498285.690653775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>
        <f>+'JUL-SEP 2023'!D82+'OCT-DEC 2023'!D82+'JAN-MAR 2024'!D82+'APR-JUN 2024'!D82</f>
        <v>0</v>
      </c>
      <c r="E82" s="39">
        <f t="shared" si="261"/>
        <v>0</v>
      </c>
      <c r="F82" s="36">
        <f>+'JUL-SEP 2023'!F82+'OCT-DEC 2023'!F82+'JAN-MAR 2024'!F82+'APR-JUN 2024'!F82</f>
        <v>0</v>
      </c>
      <c r="G82" s="39">
        <f t="shared" si="262"/>
        <v>0</v>
      </c>
      <c r="H82" s="36">
        <f t="shared" si="263"/>
        <v>0</v>
      </c>
      <c r="I82" s="202">
        <f t="shared" si="264"/>
        <v>0</v>
      </c>
      <c r="J82" s="38">
        <f>+'JUL-SEP 2023'!J82+'OCT-DEC 2023'!J82+'JAN-MAR 2024'!J82+'APR-JUN 2024'!J82</f>
        <v>0</v>
      </c>
      <c r="K82" s="39">
        <f t="shared" si="265"/>
        <v>0</v>
      </c>
      <c r="L82" s="36">
        <f>+'JUL-SEP 2023'!L82+'OCT-DEC 2023'!L82+'JAN-MAR 2024'!L82+'APR-JUN 2024'!L82</f>
        <v>0</v>
      </c>
      <c r="M82" s="39">
        <f t="shared" si="266"/>
        <v>0</v>
      </c>
      <c r="N82" s="36">
        <f t="shared" si="267"/>
        <v>0</v>
      </c>
      <c r="O82" s="40">
        <f t="shared" si="268"/>
        <v>0</v>
      </c>
      <c r="P82" s="116">
        <f t="shared" si="269"/>
        <v>0</v>
      </c>
      <c r="Q82" s="117">
        <f t="shared" si="270"/>
        <v>0</v>
      </c>
      <c r="R82" s="118">
        <f t="shared" si="271"/>
        <v>0</v>
      </c>
      <c r="S82" s="32"/>
      <c r="T82" s="38">
        <f>+'JUL-SEP 2023'!T82+'OCT-DEC 2023'!T82+'JAN-MAR 2024'!T82+'APR-JUN 2024'!T82</f>
        <v>1249748.5909323627</v>
      </c>
      <c r="U82" s="39">
        <f t="shared" si="272"/>
        <v>6.3348012293627063</v>
      </c>
      <c r="V82" s="36">
        <f>+'JUL-SEP 2023'!V82+'OCT-DEC 2023'!V82+'JAN-MAR 2024'!V82+'APR-JUN 2024'!V82</f>
        <v>238658.49391581258</v>
      </c>
      <c r="W82" s="39">
        <f t="shared" si="273"/>
        <v>3.8352268097289417</v>
      </c>
      <c r="X82" s="36">
        <f t="shared" si="274"/>
        <v>1488407.0848481753</v>
      </c>
      <c r="Y82" s="40">
        <f t="shared" si="275"/>
        <v>5.7354296536492688</v>
      </c>
      <c r="Z82" s="244">
        <f>+'OCT-DEC 2023'!Z82+'JUL-SEP 2023'!Z82+'JAN-MAR 2024'!Z82+'APR-JUN 2024'!Z82</f>
        <v>869024.72303169686</v>
      </c>
      <c r="AA82" s="39">
        <f t="shared" si="276"/>
        <v>0.85541170121850552</v>
      </c>
      <c r="AB82" s="36">
        <f>+'OCT-DEC 2023'!AB82+'JUL-SEP 2023'!AB82+'JAN-MAR 2024'!AB82+'APR-JUN 2024'!AB82</f>
        <v>605793.00556679443</v>
      </c>
      <c r="AC82" s="39">
        <f t="shared" si="277"/>
        <v>1.2906595597193549</v>
      </c>
      <c r="AD82" s="36">
        <f t="shared" si="278"/>
        <v>1474817.7285984913</v>
      </c>
      <c r="AE82" s="40">
        <f t="shared" si="279"/>
        <v>0.99295535901859067</v>
      </c>
      <c r="AF82" s="116">
        <f t="shared" si="280"/>
        <v>2118773.3139640596</v>
      </c>
      <c r="AG82" s="117">
        <f t="shared" si="281"/>
        <v>844451.499482607</v>
      </c>
      <c r="AH82" s="118">
        <f t="shared" si="282"/>
        <v>2963224.8134466666</v>
      </c>
      <c r="AI82" s="32"/>
      <c r="AJ82" s="35">
        <f>+'OCT-DEC 2023'!AJ82+'JUL-SEP 2023'!AJ82+'JAN-MAR 2024'!AJ82+'APR-JUN 2024'!AJ82</f>
        <v>0</v>
      </c>
      <c r="AK82" s="39">
        <f t="shared" si="283"/>
        <v>0</v>
      </c>
      <c r="AL82" s="36">
        <f>+'OCT-DEC 2023'!AL82+'JUL-SEP 2023'!AL82+'JAN-MAR 2024'!AL82+'APR-JUN 2024'!AL82</f>
        <v>0</v>
      </c>
      <c r="AM82" s="39">
        <f t="shared" si="284"/>
        <v>0</v>
      </c>
      <c r="AN82" s="36">
        <f t="shared" si="317"/>
        <v>0</v>
      </c>
      <c r="AO82" s="40">
        <f t="shared" si="285"/>
        <v>0</v>
      </c>
      <c r="AP82" s="36">
        <f>+'OCT-DEC 2023'!AP82+'JUL-SEP 2023'!AP82+'JAN-MAR 2024'!AP82+'APR-JUN 2024'!AP82</f>
        <v>0</v>
      </c>
      <c r="AQ82" s="39">
        <f t="shared" si="286"/>
        <v>0</v>
      </c>
      <c r="AR82" s="36">
        <f>+'OCT-DEC 2023'!AR82+'JUL-SEP 2023'!AR82+'JAN-MAR 2024'!AR82+'APR-JUN 2024'!AR82</f>
        <v>0</v>
      </c>
      <c r="AS82" s="39">
        <f t="shared" si="287"/>
        <v>0</v>
      </c>
      <c r="AT82" s="36">
        <f t="shared" si="318"/>
        <v>0</v>
      </c>
      <c r="AU82" s="40">
        <f t="shared" si="288"/>
        <v>0</v>
      </c>
      <c r="AV82" s="116">
        <f t="shared" si="289"/>
        <v>0</v>
      </c>
      <c r="AW82" s="117">
        <f t="shared" si="290"/>
        <v>0</v>
      </c>
      <c r="AX82" s="118">
        <f t="shared" si="291"/>
        <v>0</v>
      </c>
      <c r="AY82" s="32"/>
      <c r="AZ82" s="35">
        <f>+'OCT-DEC 2023'!AZ82+'JUL-SEP 2023'!AZ82+'JAN-MAR 2024'!AZ82+'APR-JUN 2024'!AZ82</f>
        <v>1367562.898137708</v>
      </c>
      <c r="BA82" s="39">
        <f t="shared" si="292"/>
        <v>6.0959930913965001</v>
      </c>
      <c r="BB82" s="36">
        <f>+'OCT-DEC 2023'!BB82+'JUL-SEP 2023'!BB82+'JAN-MAR 2024'!BB82+'APR-JUN 2024'!BB82</f>
        <v>391439.13586229208</v>
      </c>
      <c r="BC82" s="39">
        <f t="shared" si="293"/>
        <v>6.0386772370845092</v>
      </c>
      <c r="BD82" s="36">
        <f t="shared" si="319"/>
        <v>1759002.034</v>
      </c>
      <c r="BE82" s="40">
        <v>5.0126654791868646</v>
      </c>
      <c r="BF82" s="38">
        <f>+'OCT-DEC 2023'!BF82+'JUL-SEP 2023'!BF82+'JAN-MAR 2024'!BF82+'APR-JUN 2024'!BF82</f>
        <v>3043116.0254607606</v>
      </c>
      <c r="BG82" s="39">
        <v>1.584997221169741E-2</v>
      </c>
      <c r="BH82" s="36">
        <f>+'OCT-DEC 2023'!BH82+'JUL-SEP 2023'!BH82+'JAN-MAR 2024'!BH82+'APR-JUN 2024'!BH82</f>
        <v>2903673.2105392395</v>
      </c>
      <c r="BI82" s="39">
        <v>2.881642885183271E-2</v>
      </c>
      <c r="BJ82" s="36">
        <f t="shared" si="320"/>
        <v>5946789.2359999996</v>
      </c>
      <c r="BK82" s="40">
        <v>1.9454166628795656E-2</v>
      </c>
      <c r="BL82" s="116">
        <f t="shared" si="294"/>
        <v>4410678.9235984683</v>
      </c>
      <c r="BM82" s="117">
        <f t="shared" si="295"/>
        <v>3295112.3464015317</v>
      </c>
      <c r="BN82" s="118">
        <f t="shared" si="296"/>
        <v>7705791.2699999996</v>
      </c>
      <c r="BO82" s="32"/>
      <c r="BP82" s="35">
        <f>+'OCT-DEC 2023'!BP82+'JUL-SEP 2023'!BP82+'JAN-MAR 2024'!BP82+'APR-JUN 2024'!BP82</f>
        <v>442773.9800000001</v>
      </c>
      <c r="BQ82" s="39">
        <v>4.6604495277335101</v>
      </c>
      <c r="BR82" s="36">
        <f>+'OCT-DEC 2023'!BR82+'JUL-SEP 2023'!BR82+'JAN-MAR 2024'!BR82+'APR-JUN 2024'!BR82</f>
        <v>35522.510000000009</v>
      </c>
      <c r="BS82" s="39">
        <v>4.8595513381546614E-2</v>
      </c>
      <c r="BT82" s="36">
        <f t="shared" si="321"/>
        <v>478296.49000000011</v>
      </c>
      <c r="BU82" s="40">
        <v>4.0918224466266446</v>
      </c>
      <c r="BV82" s="38">
        <f>+'OCT-DEC 2023'!BV82+'JUL-SEP 2023'!BV82+'JAN-MAR 2024'!BV82+'APR-JUN 2024'!BV82</f>
        <v>736763.85000000009</v>
      </c>
      <c r="BW82" s="39">
        <f t="shared" si="297"/>
        <v>2.3165833435522063</v>
      </c>
      <c r="BX82" s="36">
        <f>+'OCT-DEC 2023'!BX82+'JUL-SEP 2023'!BX82+'JAN-MAR 2024'!BX82+'APR-JUN 2024'!BX82</f>
        <v>212240.40000000011</v>
      </c>
      <c r="BY82" s="39">
        <f t="shared" si="298"/>
        <v>0.94174202422682751</v>
      </c>
      <c r="BZ82" s="36">
        <f t="shared" si="322"/>
        <v>949004.25000000023</v>
      </c>
      <c r="CA82" s="40">
        <f t="shared" si="299"/>
        <v>1.7463903799900264</v>
      </c>
      <c r="CB82" s="116">
        <f t="shared" si="300"/>
        <v>1179537.83</v>
      </c>
      <c r="CC82" s="117">
        <f t="shared" si="301"/>
        <v>247762.91000000012</v>
      </c>
      <c r="CD82" s="118">
        <f t="shared" si="302"/>
        <v>1427300.7400000002</v>
      </c>
      <c r="CE82" s="32"/>
      <c r="CF82" s="38">
        <f t="shared" si="303"/>
        <v>3060085.4690700709</v>
      </c>
      <c r="CG82" s="39">
        <f t="shared" si="258"/>
        <v>4.4504443325611751</v>
      </c>
      <c r="CH82" s="36">
        <f t="shared" si="304"/>
        <v>665620.13977810461</v>
      </c>
      <c r="CI82" s="39">
        <f t="shared" si="305"/>
        <v>3.1093138311608874</v>
      </c>
      <c r="CJ82" s="36">
        <f t="shared" si="306"/>
        <v>3725705.6088481755</v>
      </c>
      <c r="CK82" s="40">
        <f t="shared" si="307"/>
        <v>4.1320332283956942</v>
      </c>
      <c r="CL82" s="38">
        <f t="shared" si="308"/>
        <v>4648904.5984924575</v>
      </c>
      <c r="CM82" s="39">
        <f t="shared" si="309"/>
        <v>1.5149594639796111</v>
      </c>
      <c r="CN82" s="36">
        <f t="shared" si="310"/>
        <v>3721706.6161060338</v>
      </c>
      <c r="CO82" s="39">
        <f t="shared" si="311"/>
        <v>2.0644126533210896</v>
      </c>
      <c r="CP82" s="36">
        <f t="shared" si="312"/>
        <v>8370611.2145984918</v>
      </c>
      <c r="CQ82" s="40">
        <f t="shared" si="313"/>
        <v>1.718296907126879</v>
      </c>
      <c r="CR82" s="152"/>
      <c r="CS82" s="161" t="s">
        <v>80</v>
      </c>
      <c r="CT82" s="38">
        <f t="shared" si="314"/>
        <v>3725705.6088481755</v>
      </c>
      <c r="CU82" s="36">
        <f t="shared" si="315"/>
        <v>8370611.2145984918</v>
      </c>
      <c r="CV82" s="37">
        <f t="shared" si="316"/>
        <v>12096316.823446667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>
        <f>+'JUL-SEP 2023'!D83+'OCT-DEC 2023'!D83+'JAN-MAR 2024'!D83+'APR-JUN 2024'!D83</f>
        <v>0</v>
      </c>
      <c r="E83" s="39">
        <f t="shared" si="261"/>
        <v>0</v>
      </c>
      <c r="F83" s="36">
        <f>+'JUL-SEP 2023'!F83+'OCT-DEC 2023'!F83+'JAN-MAR 2024'!F83+'APR-JUN 2024'!F83</f>
        <v>0</v>
      </c>
      <c r="G83" s="39">
        <f t="shared" si="262"/>
        <v>0</v>
      </c>
      <c r="H83" s="36">
        <f t="shared" si="263"/>
        <v>0</v>
      </c>
      <c r="I83" s="202">
        <f t="shared" si="264"/>
        <v>0</v>
      </c>
      <c r="J83" s="38">
        <f>+'JUL-SEP 2023'!J83+'OCT-DEC 2023'!J83+'JAN-MAR 2024'!J83+'APR-JUN 2024'!J83</f>
        <v>0</v>
      </c>
      <c r="K83" s="39">
        <f t="shared" si="265"/>
        <v>0</v>
      </c>
      <c r="L83" s="36">
        <f>+'JUL-SEP 2023'!L83+'OCT-DEC 2023'!L83+'JAN-MAR 2024'!L83+'APR-JUN 2024'!L83</f>
        <v>0</v>
      </c>
      <c r="M83" s="39">
        <f t="shared" si="266"/>
        <v>0</v>
      </c>
      <c r="N83" s="36">
        <f t="shared" si="267"/>
        <v>0</v>
      </c>
      <c r="O83" s="40">
        <f t="shared" si="268"/>
        <v>0</v>
      </c>
      <c r="P83" s="116">
        <f t="shared" si="269"/>
        <v>0</v>
      </c>
      <c r="Q83" s="117">
        <f t="shared" si="270"/>
        <v>0</v>
      </c>
      <c r="R83" s="118">
        <f t="shared" si="271"/>
        <v>0</v>
      </c>
      <c r="S83" s="32"/>
      <c r="T83" s="38">
        <f>+'JUL-SEP 2023'!T83+'OCT-DEC 2023'!T83+'JAN-MAR 2024'!T83+'APR-JUN 2024'!T83</f>
        <v>1611180.674672941</v>
      </c>
      <c r="U83" s="39">
        <f t="shared" si="272"/>
        <v>8.1668500310363328</v>
      </c>
      <c r="V83" s="36">
        <f>+'JUL-SEP 2023'!V83+'OCT-DEC 2023'!V83+'JAN-MAR 2024'!V83+'APR-JUN 2024'!V83</f>
        <v>492344.79285200103</v>
      </c>
      <c r="W83" s="39">
        <f t="shared" si="273"/>
        <v>7.9119494898116773</v>
      </c>
      <c r="X83" s="36">
        <f t="shared" si="274"/>
        <v>2103525.467524942</v>
      </c>
      <c r="Y83" s="40">
        <f t="shared" si="275"/>
        <v>8.1057275704110499</v>
      </c>
      <c r="Z83" s="244">
        <f>+'OCT-DEC 2023'!Z83+'JUL-SEP 2023'!Z83+'JAN-MAR 2024'!Z83+'APR-JUN 2024'!Z83</f>
        <v>5639584.3500567116</v>
      </c>
      <c r="AA83" s="39">
        <f t="shared" si="276"/>
        <v>5.5512418866722104</v>
      </c>
      <c r="AB83" s="36">
        <f>+'OCT-DEC 2023'!AB83+'JUL-SEP 2023'!AB83+'JAN-MAR 2024'!AB83+'APR-JUN 2024'!AB83</f>
        <v>2641749.3955729646</v>
      </c>
      <c r="AC83" s="39">
        <f t="shared" si="277"/>
        <v>5.628323669054204</v>
      </c>
      <c r="AD83" s="36">
        <f t="shared" si="278"/>
        <v>8281333.7456296757</v>
      </c>
      <c r="AE83" s="40">
        <f t="shared" si="279"/>
        <v>5.5756006746397997</v>
      </c>
      <c r="AF83" s="116">
        <f t="shared" si="280"/>
        <v>7250765.0247296523</v>
      </c>
      <c r="AG83" s="117">
        <f t="shared" si="281"/>
        <v>3134094.1884249654</v>
      </c>
      <c r="AH83" s="118">
        <f t="shared" si="282"/>
        <v>10384859.213154618</v>
      </c>
      <c r="AI83" s="32"/>
      <c r="AJ83" s="35">
        <f>+'OCT-DEC 2023'!AJ83+'JUL-SEP 2023'!AJ83+'JAN-MAR 2024'!AJ83+'APR-JUN 2024'!AJ83</f>
        <v>0</v>
      </c>
      <c r="AK83" s="39">
        <f t="shared" si="283"/>
        <v>0</v>
      </c>
      <c r="AL83" s="36">
        <f>+'OCT-DEC 2023'!AL83+'JUL-SEP 2023'!AL83+'JAN-MAR 2024'!AL83+'APR-JUN 2024'!AL83</f>
        <v>0</v>
      </c>
      <c r="AM83" s="39">
        <f t="shared" si="284"/>
        <v>0</v>
      </c>
      <c r="AN83" s="36">
        <f t="shared" si="317"/>
        <v>0</v>
      </c>
      <c r="AO83" s="40">
        <f t="shared" si="285"/>
        <v>0</v>
      </c>
      <c r="AP83" s="36">
        <f>+'OCT-DEC 2023'!AP83+'JUL-SEP 2023'!AP83+'JAN-MAR 2024'!AP83+'APR-JUN 2024'!AP83</f>
        <v>0</v>
      </c>
      <c r="AQ83" s="39">
        <f t="shared" si="286"/>
        <v>0</v>
      </c>
      <c r="AR83" s="36">
        <f>+'OCT-DEC 2023'!AR83+'JUL-SEP 2023'!AR83+'JAN-MAR 2024'!AR83+'APR-JUN 2024'!AR83</f>
        <v>0</v>
      </c>
      <c r="AS83" s="39">
        <f t="shared" si="287"/>
        <v>0</v>
      </c>
      <c r="AT83" s="36">
        <f t="shared" si="318"/>
        <v>0</v>
      </c>
      <c r="AU83" s="40">
        <f t="shared" si="288"/>
        <v>0</v>
      </c>
      <c r="AV83" s="116">
        <f t="shared" si="289"/>
        <v>0</v>
      </c>
      <c r="AW83" s="117">
        <f t="shared" si="290"/>
        <v>0</v>
      </c>
      <c r="AX83" s="118">
        <f t="shared" si="291"/>
        <v>0</v>
      </c>
      <c r="AY83" s="32"/>
      <c r="AZ83" s="35">
        <f>+'OCT-DEC 2023'!AZ83+'JUL-SEP 2023'!AZ83+'JAN-MAR 2024'!AZ83+'APR-JUN 2024'!AZ83</f>
        <v>933710.42694694328</v>
      </c>
      <c r="BA83" s="39">
        <f t="shared" si="292"/>
        <v>4.1620698541796006</v>
      </c>
      <c r="BB83" s="36">
        <f>+'OCT-DEC 2023'!BB83+'JUL-SEP 2023'!BB83+'JAN-MAR 2024'!BB83+'APR-JUN 2024'!BB83</f>
        <v>267257.03305305657</v>
      </c>
      <c r="BC83" s="39">
        <f t="shared" si="293"/>
        <v>4.1229371672126218</v>
      </c>
      <c r="BD83" s="36">
        <f t="shared" si="319"/>
        <v>1200967.46</v>
      </c>
      <c r="BE83" s="40">
        <v>1.8822749136955823</v>
      </c>
      <c r="BF83" s="38">
        <f>+'OCT-DEC 2023'!BF83+'JUL-SEP 2023'!BF83+'JAN-MAR 2024'!BF83+'APR-JUN 2024'!BF83</f>
        <v>3754593.538476794</v>
      </c>
      <c r="BG83" s="39">
        <v>1.795405780012733</v>
      </c>
      <c r="BH83" s="36">
        <f>+'OCT-DEC 2023'!BH83+'JUL-SEP 2023'!BH83+'JAN-MAR 2024'!BH83+'APR-JUN 2024'!BH83</f>
        <v>3582549.1315232054</v>
      </c>
      <c r="BI83" s="39">
        <v>3.2641813013226773</v>
      </c>
      <c r="BJ83" s="36">
        <f t="shared" si="320"/>
        <v>7337142.6699999999</v>
      </c>
      <c r="BK83" s="40">
        <v>2.2036709430249641</v>
      </c>
      <c r="BL83" s="116">
        <f t="shared" si="294"/>
        <v>4688303.9654237377</v>
      </c>
      <c r="BM83" s="117">
        <f t="shared" si="295"/>
        <v>3849806.1645762622</v>
      </c>
      <c r="BN83" s="118">
        <f t="shared" si="296"/>
        <v>8538110.129999999</v>
      </c>
      <c r="BO83" s="32"/>
      <c r="BP83" s="35">
        <f>+'OCT-DEC 2023'!BP83+'JUL-SEP 2023'!BP83+'JAN-MAR 2024'!BP83+'APR-JUN 2024'!BP83</f>
        <v>0</v>
      </c>
      <c r="BQ83" s="39">
        <v>0</v>
      </c>
      <c r="BR83" s="36">
        <f>+'OCT-DEC 2023'!BR83+'JUL-SEP 2023'!BR83+'JAN-MAR 2024'!BR83+'APR-JUN 2024'!BR83</f>
        <v>0</v>
      </c>
      <c r="BS83" s="39">
        <v>0</v>
      </c>
      <c r="BT83" s="36">
        <f t="shared" si="321"/>
        <v>0</v>
      </c>
      <c r="BU83" s="40">
        <v>0</v>
      </c>
      <c r="BV83" s="38">
        <f>+'OCT-DEC 2023'!BV83+'JUL-SEP 2023'!BV83+'JAN-MAR 2024'!BV83+'APR-JUN 2024'!BV83</f>
        <v>0</v>
      </c>
      <c r="BW83" s="39">
        <f t="shared" si="297"/>
        <v>0</v>
      </c>
      <c r="BX83" s="36">
        <f>+'OCT-DEC 2023'!BX83+'JUL-SEP 2023'!BX83+'JAN-MAR 2024'!BX83+'APR-JUN 2024'!BX83</f>
        <v>0</v>
      </c>
      <c r="BY83" s="39">
        <f t="shared" si="298"/>
        <v>0</v>
      </c>
      <c r="BZ83" s="36">
        <f t="shared" si="322"/>
        <v>0</v>
      </c>
      <c r="CA83" s="40">
        <f t="shared" si="299"/>
        <v>0</v>
      </c>
      <c r="CB83" s="116">
        <f t="shared" si="300"/>
        <v>0</v>
      </c>
      <c r="CC83" s="117">
        <f t="shared" si="301"/>
        <v>0</v>
      </c>
      <c r="CD83" s="118">
        <f t="shared" si="302"/>
        <v>0</v>
      </c>
      <c r="CE83" s="32"/>
      <c r="CF83" s="38">
        <f t="shared" si="303"/>
        <v>2544891.1016198844</v>
      </c>
      <c r="CG83" s="39">
        <f t="shared" si="258"/>
        <v>3.7011698838697487</v>
      </c>
      <c r="CH83" s="36">
        <f t="shared" si="304"/>
        <v>759601.8259050576</v>
      </c>
      <c r="CI83" s="39">
        <f t="shared" si="305"/>
        <v>3.5483308306281391</v>
      </c>
      <c r="CJ83" s="36">
        <f t="shared" si="306"/>
        <v>3304492.927524942</v>
      </c>
      <c r="CK83" s="40">
        <f t="shared" si="307"/>
        <v>3.6648828471858055</v>
      </c>
      <c r="CL83" s="38">
        <f t="shared" si="308"/>
        <v>9394177.8885335065</v>
      </c>
      <c r="CM83" s="39">
        <f t="shared" si="309"/>
        <v>3.0613230271829863</v>
      </c>
      <c r="CN83" s="36">
        <f t="shared" si="310"/>
        <v>6224298.52709617</v>
      </c>
      <c r="CO83" s="39">
        <f t="shared" si="311"/>
        <v>3.4525882781242485</v>
      </c>
      <c r="CP83" s="36">
        <f t="shared" si="312"/>
        <v>15618476.415629677</v>
      </c>
      <c r="CQ83" s="40">
        <f t="shared" si="313"/>
        <v>3.20611948530187</v>
      </c>
      <c r="CR83" s="152"/>
      <c r="CS83" s="161" t="s">
        <v>81</v>
      </c>
      <c r="CT83" s="38">
        <f t="shared" si="314"/>
        <v>3304492.927524942</v>
      </c>
      <c r="CU83" s="36">
        <f t="shared" si="315"/>
        <v>15618476.415629677</v>
      </c>
      <c r="CV83" s="37">
        <f t="shared" si="316"/>
        <v>18922969.34315462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>
        <f>+'JUL-SEP 2023'!D84+'OCT-DEC 2023'!D84+'JAN-MAR 2024'!D84+'APR-JUN 2024'!D84</f>
        <v>0</v>
      </c>
      <c r="E84" s="39">
        <f t="shared" si="261"/>
        <v>0</v>
      </c>
      <c r="F84" s="36">
        <f>+'JUL-SEP 2023'!F84+'OCT-DEC 2023'!F84+'JAN-MAR 2024'!F84+'APR-JUN 2024'!F84</f>
        <v>0</v>
      </c>
      <c r="G84" s="39">
        <f t="shared" si="262"/>
        <v>0</v>
      </c>
      <c r="H84" s="36">
        <f t="shared" si="263"/>
        <v>0</v>
      </c>
      <c r="I84" s="202">
        <f t="shared" si="264"/>
        <v>0</v>
      </c>
      <c r="J84" s="38">
        <f>+'JUL-SEP 2023'!J84+'OCT-DEC 2023'!J84+'JAN-MAR 2024'!J84+'APR-JUN 2024'!J84</f>
        <v>0</v>
      </c>
      <c r="K84" s="39">
        <f t="shared" si="265"/>
        <v>0</v>
      </c>
      <c r="L84" s="36">
        <f>+'JUL-SEP 2023'!L84+'OCT-DEC 2023'!L84+'JAN-MAR 2024'!L84+'APR-JUN 2024'!L84</f>
        <v>0</v>
      </c>
      <c r="M84" s="39">
        <f t="shared" si="266"/>
        <v>0</v>
      </c>
      <c r="N84" s="36">
        <f t="shared" si="267"/>
        <v>0</v>
      </c>
      <c r="O84" s="40">
        <f t="shared" si="268"/>
        <v>0</v>
      </c>
      <c r="P84" s="116">
        <f t="shared" si="269"/>
        <v>0</v>
      </c>
      <c r="Q84" s="117">
        <f t="shared" si="270"/>
        <v>0</v>
      </c>
      <c r="R84" s="118">
        <f t="shared" si="271"/>
        <v>0</v>
      </c>
      <c r="S84" s="32"/>
      <c r="T84" s="38">
        <f>+'JUL-SEP 2023'!T84+'OCT-DEC 2023'!T84+'JAN-MAR 2024'!T84+'APR-JUN 2024'!T84</f>
        <v>0</v>
      </c>
      <c r="U84" s="39">
        <f t="shared" si="272"/>
        <v>0</v>
      </c>
      <c r="V84" s="36">
        <f>+'JUL-SEP 2023'!V84+'OCT-DEC 2023'!V84+'JAN-MAR 2024'!V84+'APR-JUN 2024'!V84</f>
        <v>0</v>
      </c>
      <c r="W84" s="39">
        <f t="shared" si="273"/>
        <v>0</v>
      </c>
      <c r="X84" s="36">
        <f t="shared" si="274"/>
        <v>0</v>
      </c>
      <c r="Y84" s="40">
        <f t="shared" si="275"/>
        <v>0</v>
      </c>
      <c r="Z84" s="244">
        <f>+'OCT-DEC 2023'!Z84+'JUL-SEP 2023'!Z84+'JAN-MAR 2024'!Z84+'APR-JUN 2024'!Z84</f>
        <v>0</v>
      </c>
      <c r="AA84" s="39">
        <f t="shared" si="276"/>
        <v>0</v>
      </c>
      <c r="AB84" s="36">
        <f>+'OCT-DEC 2023'!AB84+'JUL-SEP 2023'!AB84+'JAN-MAR 2024'!AB84+'APR-JUN 2024'!AB84</f>
        <v>0</v>
      </c>
      <c r="AC84" s="39">
        <f t="shared" si="277"/>
        <v>0</v>
      </c>
      <c r="AD84" s="36">
        <f t="shared" si="278"/>
        <v>0</v>
      </c>
      <c r="AE84" s="40">
        <f t="shared" si="279"/>
        <v>0</v>
      </c>
      <c r="AF84" s="116">
        <f t="shared" si="280"/>
        <v>0</v>
      </c>
      <c r="AG84" s="117">
        <f t="shared" si="281"/>
        <v>0</v>
      </c>
      <c r="AH84" s="118">
        <f t="shared" si="282"/>
        <v>0</v>
      </c>
      <c r="AI84" s="32"/>
      <c r="AJ84" s="35">
        <f>+'OCT-DEC 2023'!AJ84+'JUL-SEP 2023'!AJ84+'JAN-MAR 2024'!AJ84+'APR-JUN 2024'!AJ84</f>
        <v>0</v>
      </c>
      <c r="AK84" s="39">
        <f t="shared" si="283"/>
        <v>0</v>
      </c>
      <c r="AL84" s="36">
        <f>+'OCT-DEC 2023'!AL84+'JUL-SEP 2023'!AL84+'JAN-MAR 2024'!AL84+'APR-JUN 2024'!AL84</f>
        <v>0</v>
      </c>
      <c r="AM84" s="39">
        <f t="shared" si="284"/>
        <v>0</v>
      </c>
      <c r="AN84" s="36">
        <f t="shared" si="317"/>
        <v>0</v>
      </c>
      <c r="AO84" s="40">
        <f t="shared" si="285"/>
        <v>0</v>
      </c>
      <c r="AP84" s="36">
        <f>+'OCT-DEC 2023'!AP84+'JUL-SEP 2023'!AP84+'JAN-MAR 2024'!AP84+'APR-JUN 2024'!AP84</f>
        <v>0</v>
      </c>
      <c r="AQ84" s="39">
        <f t="shared" si="286"/>
        <v>0</v>
      </c>
      <c r="AR84" s="36">
        <f>+'OCT-DEC 2023'!AR84+'JUL-SEP 2023'!AR84+'JAN-MAR 2024'!AR84+'APR-JUN 2024'!AR84</f>
        <v>0</v>
      </c>
      <c r="AS84" s="39">
        <f t="shared" si="287"/>
        <v>0</v>
      </c>
      <c r="AT84" s="36">
        <f t="shared" si="318"/>
        <v>0</v>
      </c>
      <c r="AU84" s="40">
        <f t="shared" si="288"/>
        <v>0</v>
      </c>
      <c r="AV84" s="116">
        <f t="shared" si="289"/>
        <v>0</v>
      </c>
      <c r="AW84" s="117">
        <f t="shared" si="290"/>
        <v>0</v>
      </c>
      <c r="AX84" s="118">
        <f t="shared" si="291"/>
        <v>0</v>
      </c>
      <c r="AY84" s="32"/>
      <c r="AZ84" s="35">
        <f>+'OCT-DEC 2023'!AZ84+'JUL-SEP 2023'!AZ84+'JAN-MAR 2024'!AZ84+'APR-JUN 2024'!AZ84</f>
        <v>0</v>
      </c>
      <c r="BA84" s="39">
        <f t="shared" si="292"/>
        <v>0</v>
      </c>
      <c r="BB84" s="36">
        <f>+'OCT-DEC 2023'!BB84+'JUL-SEP 2023'!BB84+'JAN-MAR 2024'!BB84+'APR-JUN 2024'!BB84</f>
        <v>0</v>
      </c>
      <c r="BC84" s="39">
        <f t="shared" si="293"/>
        <v>0</v>
      </c>
      <c r="BD84" s="36">
        <f t="shared" si="319"/>
        <v>0</v>
      </c>
      <c r="BE84" s="40">
        <v>0</v>
      </c>
      <c r="BF84" s="38">
        <f>+'OCT-DEC 2023'!BF84+'JUL-SEP 2023'!BF84+'JAN-MAR 2024'!BF84+'APR-JUN 2024'!BF84</f>
        <v>0</v>
      </c>
      <c r="BG84" s="39">
        <v>0</v>
      </c>
      <c r="BH84" s="36">
        <f>+'OCT-DEC 2023'!BH84+'JUL-SEP 2023'!BH84+'JAN-MAR 2024'!BH84+'APR-JUN 2024'!BH84</f>
        <v>0</v>
      </c>
      <c r="BI84" s="39">
        <v>0</v>
      </c>
      <c r="BJ84" s="36">
        <f t="shared" si="320"/>
        <v>0</v>
      </c>
      <c r="BK84" s="40">
        <v>0</v>
      </c>
      <c r="BL84" s="116">
        <f t="shared" si="294"/>
        <v>0</v>
      </c>
      <c r="BM84" s="117">
        <f t="shared" si="295"/>
        <v>0</v>
      </c>
      <c r="BN84" s="118">
        <f t="shared" si="296"/>
        <v>0</v>
      </c>
      <c r="BO84" s="32"/>
      <c r="BP84" s="35">
        <f>+'OCT-DEC 2023'!BP84+'JUL-SEP 2023'!BP84+'JAN-MAR 2024'!BP84+'APR-JUN 2024'!BP84</f>
        <v>30399.9</v>
      </c>
      <c r="BQ84" s="39">
        <v>1.3134899781034197</v>
      </c>
      <c r="BR84" s="36">
        <f>+'OCT-DEC 2023'!BR84+'JUL-SEP 2023'!BR84+'JAN-MAR 2024'!BR84+'APR-JUN 2024'!BR84</f>
        <v>6752.73</v>
      </c>
      <c r="BS84" s="39">
        <v>1.9635109862269096</v>
      </c>
      <c r="BT84" s="36">
        <f t="shared" si="321"/>
        <v>37152.630000000005</v>
      </c>
      <c r="BU84" s="40">
        <v>1.3936355220337253</v>
      </c>
      <c r="BV84" s="38">
        <f>+'OCT-DEC 2023'!BV84+'JUL-SEP 2023'!BV84+'JAN-MAR 2024'!BV84+'APR-JUN 2024'!BV84</f>
        <v>94958.35</v>
      </c>
      <c r="BW84" s="39">
        <f t="shared" si="297"/>
        <v>0.29857454588902621</v>
      </c>
      <c r="BX84" s="36">
        <f>+'OCT-DEC 2023'!BX84+'JUL-SEP 2023'!BX84+'JAN-MAR 2024'!BX84+'APR-JUN 2024'!BX84</f>
        <v>67977.000000000029</v>
      </c>
      <c r="BY84" s="39">
        <f t="shared" si="298"/>
        <v>0.30162399609531004</v>
      </c>
      <c r="BZ84" s="36">
        <f t="shared" si="322"/>
        <v>162935.35000000003</v>
      </c>
      <c r="CA84" s="40">
        <f t="shared" si="299"/>
        <v>0.29983925551472285</v>
      </c>
      <c r="CB84" s="116">
        <f t="shared" si="300"/>
        <v>125358.25</v>
      </c>
      <c r="CC84" s="117">
        <f t="shared" si="301"/>
        <v>74729.730000000025</v>
      </c>
      <c r="CD84" s="118">
        <f t="shared" si="302"/>
        <v>200087.98000000004</v>
      </c>
      <c r="CE84" s="32"/>
      <c r="CF84" s="38">
        <f t="shared" si="303"/>
        <v>30399.9</v>
      </c>
      <c r="CG84" s="39">
        <f t="shared" si="258"/>
        <v>4.4212184278153731E-2</v>
      </c>
      <c r="CH84" s="36">
        <f t="shared" si="304"/>
        <v>6752.73</v>
      </c>
      <c r="CI84" s="39">
        <f t="shared" si="305"/>
        <v>3.1544052729676322E-2</v>
      </c>
      <c r="CJ84" s="36">
        <f t="shared" si="306"/>
        <v>37152.630000000005</v>
      </c>
      <c r="CK84" s="40">
        <f t="shared" si="307"/>
        <v>4.1204517425559861E-2</v>
      </c>
      <c r="CL84" s="38">
        <f t="shared" si="308"/>
        <v>94958.35</v>
      </c>
      <c r="CM84" s="39">
        <f t="shared" si="309"/>
        <v>3.0944504876060153E-2</v>
      </c>
      <c r="CN84" s="36">
        <f t="shared" si="310"/>
        <v>67977.000000000029</v>
      </c>
      <c r="CO84" s="39">
        <f t="shared" si="311"/>
        <v>3.7706513008710946E-2</v>
      </c>
      <c r="CP84" s="36">
        <f t="shared" si="312"/>
        <v>162935.35000000003</v>
      </c>
      <c r="CQ84" s="40">
        <f t="shared" si="313"/>
        <v>3.34469372413762E-2</v>
      </c>
      <c r="CR84" s="152"/>
      <c r="CS84" s="161" t="s">
        <v>82</v>
      </c>
      <c r="CT84" s="38">
        <f t="shared" si="314"/>
        <v>37152.630000000005</v>
      </c>
      <c r="CU84" s="36">
        <f t="shared" si="315"/>
        <v>162935.35000000003</v>
      </c>
      <c r="CV84" s="37">
        <f t="shared" si="316"/>
        <v>200087.98000000004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>
        <f>+'JUL-SEP 2023'!D85+'OCT-DEC 2023'!D85+'JAN-MAR 2024'!D85+'APR-JUN 2024'!D85</f>
        <v>0</v>
      </c>
      <c r="E85" s="39">
        <f t="shared" si="261"/>
        <v>0</v>
      </c>
      <c r="F85" s="36">
        <f>+'JUL-SEP 2023'!F85+'OCT-DEC 2023'!F85+'JAN-MAR 2024'!F85+'APR-JUN 2024'!F85</f>
        <v>0</v>
      </c>
      <c r="G85" s="39">
        <f t="shared" si="262"/>
        <v>0</v>
      </c>
      <c r="H85" s="36">
        <f t="shared" si="263"/>
        <v>0</v>
      </c>
      <c r="I85" s="202">
        <f t="shared" si="264"/>
        <v>0</v>
      </c>
      <c r="J85" s="38">
        <f>+'JUL-SEP 2023'!J85+'OCT-DEC 2023'!J85+'JAN-MAR 2024'!J85+'APR-JUN 2024'!J85</f>
        <v>0</v>
      </c>
      <c r="K85" s="39">
        <f t="shared" si="265"/>
        <v>0</v>
      </c>
      <c r="L85" s="36">
        <f>+'JUL-SEP 2023'!L85+'OCT-DEC 2023'!L85+'JAN-MAR 2024'!L85+'APR-JUN 2024'!L85</f>
        <v>0</v>
      </c>
      <c r="M85" s="39">
        <f t="shared" si="266"/>
        <v>0</v>
      </c>
      <c r="N85" s="36">
        <f t="shared" si="267"/>
        <v>0</v>
      </c>
      <c r="O85" s="40">
        <f t="shared" si="268"/>
        <v>0</v>
      </c>
      <c r="P85" s="116">
        <f t="shared" si="269"/>
        <v>0</v>
      </c>
      <c r="Q85" s="117">
        <f t="shared" si="270"/>
        <v>0</v>
      </c>
      <c r="R85" s="118">
        <f t="shared" si="271"/>
        <v>0</v>
      </c>
      <c r="S85" s="32"/>
      <c r="T85" s="38">
        <f>+'JUL-SEP 2023'!T85+'OCT-DEC 2023'!T85+'JAN-MAR 2024'!T85+'APR-JUN 2024'!T85</f>
        <v>0</v>
      </c>
      <c r="U85" s="39">
        <f t="shared" si="272"/>
        <v>0</v>
      </c>
      <c r="V85" s="36">
        <f>+'JUL-SEP 2023'!V85+'OCT-DEC 2023'!V85+'JAN-MAR 2024'!V85+'APR-JUN 2024'!V85</f>
        <v>0</v>
      </c>
      <c r="W85" s="39">
        <f t="shared" si="273"/>
        <v>0</v>
      </c>
      <c r="X85" s="36">
        <f t="shared" si="274"/>
        <v>0</v>
      </c>
      <c r="Y85" s="40">
        <f t="shared" si="275"/>
        <v>0</v>
      </c>
      <c r="Z85" s="244">
        <f>+'OCT-DEC 2023'!Z85+'JUL-SEP 2023'!Z85+'JAN-MAR 2024'!Z85+'APR-JUN 2024'!Z85</f>
        <v>-24.016500894466311</v>
      </c>
      <c r="AA85" s="39">
        <f t="shared" si="276"/>
        <v>-2.3640289330067616E-5</v>
      </c>
      <c r="AB85" s="36">
        <f>+'OCT-DEC 2023'!AB85+'JUL-SEP 2023'!AB85+'JAN-MAR 2024'!AB85+'APR-JUN 2024'!AB85</f>
        <v>0</v>
      </c>
      <c r="AC85" s="39">
        <f t="shared" si="277"/>
        <v>0</v>
      </c>
      <c r="AD85" s="36">
        <f t="shared" si="278"/>
        <v>-24.016500894466311</v>
      </c>
      <c r="AE85" s="40">
        <f t="shared" si="279"/>
        <v>-1.6169668160076316E-5</v>
      </c>
      <c r="AF85" s="116">
        <f t="shared" si="280"/>
        <v>-24.016500894466311</v>
      </c>
      <c r="AG85" s="117">
        <f t="shared" si="281"/>
        <v>0</v>
      </c>
      <c r="AH85" s="118">
        <f t="shared" si="282"/>
        <v>-24.016500894466311</v>
      </c>
      <c r="AI85" s="32"/>
      <c r="AJ85" s="35">
        <f>+'OCT-DEC 2023'!AJ85+'JUL-SEP 2023'!AJ85+'JAN-MAR 2024'!AJ85+'APR-JUN 2024'!AJ85</f>
        <v>465763.70619941718</v>
      </c>
      <c r="AK85" s="39">
        <f t="shared" si="283"/>
        <v>8.0112094497569135</v>
      </c>
      <c r="AL85" s="36">
        <f>+'OCT-DEC 2023'!AL85+'JUL-SEP 2023'!AL85+'JAN-MAR 2024'!AL85+'APR-JUN 2024'!AL85</f>
        <v>208874.98970516119</v>
      </c>
      <c r="AM85" s="39">
        <f t="shared" si="284"/>
        <v>7.2440518036055073</v>
      </c>
      <c r="AN85" s="36">
        <f t="shared" si="317"/>
        <v>674638.69590457832</v>
      </c>
      <c r="AO85" s="40">
        <f t="shared" si="285"/>
        <v>7.7568750750759241</v>
      </c>
      <c r="AP85" s="36">
        <f>+'OCT-DEC 2023'!AP85+'JUL-SEP 2023'!AP85+'JAN-MAR 2024'!AP85+'APR-JUN 2024'!AP85</f>
        <v>185927.06812706898</v>
      </c>
      <c r="AQ85" s="39">
        <f t="shared" si="286"/>
        <v>1.1189775281784144</v>
      </c>
      <c r="AR85" s="36">
        <f>+'OCT-DEC 2023'!AR85+'JUL-SEP 2023'!AR85+'JAN-MAR 2024'!AR85+'APR-JUN 2024'!AR85</f>
        <v>284164.46701012261</v>
      </c>
      <c r="AS85" s="39">
        <f t="shared" si="287"/>
        <v>1.8460629312682557</v>
      </c>
      <c r="AT85" s="36">
        <f t="shared" si="318"/>
        <v>470091.53513719159</v>
      </c>
      <c r="AU85" s="40">
        <f t="shared" si="288"/>
        <v>1.4686321734560233</v>
      </c>
      <c r="AV85" s="116">
        <f t="shared" si="289"/>
        <v>651690.77432648616</v>
      </c>
      <c r="AW85" s="117">
        <f t="shared" si="290"/>
        <v>493039.4567152838</v>
      </c>
      <c r="AX85" s="118">
        <f t="shared" si="291"/>
        <v>1144730.23104177</v>
      </c>
      <c r="AY85" s="32"/>
      <c r="AZ85" s="35">
        <f>+'OCT-DEC 2023'!AZ85+'JUL-SEP 2023'!AZ85+'JAN-MAR 2024'!AZ85+'APR-JUN 2024'!AZ85</f>
        <v>5246.4441297166759</v>
      </c>
      <c r="BA85" s="39">
        <f t="shared" si="292"/>
        <v>2.3386337266609651E-2</v>
      </c>
      <c r="BB85" s="36">
        <f>+'OCT-DEC 2023'!BB85+'JUL-SEP 2023'!BB85+'JAN-MAR 2024'!BB85+'APR-JUN 2024'!BB85</f>
        <v>1501.6958702833242</v>
      </c>
      <c r="BC85" s="39">
        <f t="shared" si="293"/>
        <v>2.3166453831775079E-2</v>
      </c>
      <c r="BD85" s="36">
        <f t="shared" si="319"/>
        <v>6748.14</v>
      </c>
      <c r="BE85" s="40">
        <v>4.1614497692018138E-2</v>
      </c>
      <c r="BF85" s="38">
        <f>+'OCT-DEC 2023'!BF85+'JUL-SEP 2023'!BF85+'JAN-MAR 2024'!BF85+'APR-JUN 2024'!BF85</f>
        <v>943719.04062915023</v>
      </c>
      <c r="BG85" s="39">
        <v>2.0564300618770228E-3</v>
      </c>
      <c r="BH85" s="36">
        <f>+'OCT-DEC 2023'!BH85+'JUL-SEP 2023'!BH85+'JAN-MAR 2024'!BH85+'APR-JUN 2024'!BH85</f>
        <v>900475.58937084966</v>
      </c>
      <c r="BI85" s="39">
        <v>3.7387428681493994E-3</v>
      </c>
      <c r="BJ85" s="36">
        <f t="shared" si="320"/>
        <v>1844194.63</v>
      </c>
      <c r="BK85" s="40">
        <v>2.5240506765491673E-3</v>
      </c>
      <c r="BL85" s="116">
        <f t="shared" si="294"/>
        <v>948965.48475886695</v>
      </c>
      <c r="BM85" s="117">
        <f t="shared" si="295"/>
        <v>901977.28524113295</v>
      </c>
      <c r="BN85" s="118">
        <f t="shared" si="296"/>
        <v>1850942.77</v>
      </c>
      <c r="BO85" s="32"/>
      <c r="BP85" s="35">
        <f>+'OCT-DEC 2023'!BP85+'JUL-SEP 2023'!BP85+'JAN-MAR 2024'!BP85+'APR-JUN 2024'!BP85</f>
        <v>721707.06636134093</v>
      </c>
      <c r="BQ85" s="39">
        <v>7.3132370730559773</v>
      </c>
      <c r="BR85" s="36">
        <f>+'OCT-DEC 2023'!BR85+'JUL-SEP 2023'!BR85+'JAN-MAR 2024'!BR85+'APR-JUN 2024'!BR85</f>
        <v>73232.395692437101</v>
      </c>
      <c r="BS85" s="39">
        <v>2.6832845824312503</v>
      </c>
      <c r="BT85" s="36">
        <f t="shared" si="321"/>
        <v>794939.462053778</v>
      </c>
      <c r="BU85" s="40">
        <v>6.7423785068016127</v>
      </c>
      <c r="BV85" s="38">
        <f>+'OCT-DEC 2023'!BV85+'JUL-SEP 2023'!BV85+'JAN-MAR 2024'!BV85+'APR-JUN 2024'!BV85</f>
        <v>-228122.19577626878</v>
      </c>
      <c r="BW85" s="39">
        <f t="shared" si="297"/>
        <v>-0.71727742753646184</v>
      </c>
      <c r="BX85" s="36">
        <f>+'OCT-DEC 2023'!BX85+'JUL-SEP 2023'!BX85+'JAN-MAR 2024'!BX85+'APR-JUN 2024'!BX85</f>
        <v>202986.9237224907</v>
      </c>
      <c r="BY85" s="39">
        <f t="shared" si="298"/>
        <v>0.90068298230683186</v>
      </c>
      <c r="BZ85" s="36">
        <f t="shared" si="322"/>
        <v>-25135.272053778084</v>
      </c>
      <c r="CA85" s="40">
        <f t="shared" si="299"/>
        <v>-4.625479529006344E-2</v>
      </c>
      <c r="CB85" s="116">
        <f t="shared" si="300"/>
        <v>493584.87058507215</v>
      </c>
      <c r="CC85" s="117">
        <f t="shared" si="301"/>
        <v>276219.3194149278</v>
      </c>
      <c r="CD85" s="118">
        <f t="shared" si="302"/>
        <v>769804.19</v>
      </c>
      <c r="CE85" s="32"/>
      <c r="CF85" s="38">
        <f t="shared" si="303"/>
        <v>1192717.2166904747</v>
      </c>
      <c r="CG85" s="39">
        <f t="shared" si="258"/>
        <v>1.7346318039219168</v>
      </c>
      <c r="CH85" s="36">
        <f t="shared" si="304"/>
        <v>283609.08126788161</v>
      </c>
      <c r="CI85" s="39">
        <f t="shared" si="305"/>
        <v>1.3248241546943409</v>
      </c>
      <c r="CJ85" s="36">
        <f t="shared" si="306"/>
        <v>1476326.2979583563</v>
      </c>
      <c r="CK85" s="40">
        <f t="shared" si="307"/>
        <v>1.6373353022393666</v>
      </c>
      <c r="CL85" s="38">
        <f t="shared" si="308"/>
        <v>901499.89647905598</v>
      </c>
      <c r="CM85" s="39">
        <f t="shared" si="309"/>
        <v>0.29377582848021128</v>
      </c>
      <c r="CN85" s="36">
        <f t="shared" si="310"/>
        <v>1387626.9801034629</v>
      </c>
      <c r="CO85" s="39">
        <f t="shared" si="311"/>
        <v>0.76970997214512982</v>
      </c>
      <c r="CP85" s="36">
        <f t="shared" si="312"/>
        <v>2289126.8765825192</v>
      </c>
      <c r="CQ85" s="40">
        <f t="shared" si="313"/>
        <v>0.46990590426572887</v>
      </c>
      <c r="CR85" s="152"/>
      <c r="CS85" s="161" t="s">
        <v>83</v>
      </c>
      <c r="CT85" s="38">
        <f t="shared" si="314"/>
        <v>1476326.2979583563</v>
      </c>
      <c r="CU85" s="36">
        <f t="shared" si="315"/>
        <v>2289126.8765825192</v>
      </c>
      <c r="CV85" s="37">
        <f t="shared" si="316"/>
        <v>3765453.1745408755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>
        <f>+'JUL-SEP 2023'!D86+'OCT-DEC 2023'!D86+'JAN-MAR 2024'!D86+'APR-JUN 2024'!D86</f>
        <v>0</v>
      </c>
      <c r="E86" s="39">
        <f t="shared" si="261"/>
        <v>0</v>
      </c>
      <c r="F86" s="36">
        <f>+'JUL-SEP 2023'!F86+'OCT-DEC 2023'!F86+'JAN-MAR 2024'!F86+'APR-JUN 2024'!F86</f>
        <v>0</v>
      </c>
      <c r="G86" s="39">
        <f t="shared" si="262"/>
        <v>0</v>
      </c>
      <c r="H86" s="36">
        <f t="shared" si="263"/>
        <v>0</v>
      </c>
      <c r="I86" s="202">
        <f t="shared" si="264"/>
        <v>0</v>
      </c>
      <c r="J86" s="38">
        <f>+'JUL-SEP 2023'!J86+'OCT-DEC 2023'!J86+'JAN-MAR 2024'!J86+'APR-JUN 2024'!J86</f>
        <v>0</v>
      </c>
      <c r="K86" s="39">
        <f t="shared" si="265"/>
        <v>0</v>
      </c>
      <c r="L86" s="36">
        <f>+'JUL-SEP 2023'!L86+'OCT-DEC 2023'!L86+'JAN-MAR 2024'!L86+'APR-JUN 2024'!L86</f>
        <v>0</v>
      </c>
      <c r="M86" s="39">
        <f t="shared" si="266"/>
        <v>0</v>
      </c>
      <c r="N86" s="36">
        <f t="shared" si="267"/>
        <v>0</v>
      </c>
      <c r="O86" s="40">
        <f t="shared" si="268"/>
        <v>0</v>
      </c>
      <c r="P86" s="116">
        <f t="shared" si="269"/>
        <v>0</v>
      </c>
      <c r="Q86" s="117">
        <f t="shared" si="270"/>
        <v>0</v>
      </c>
      <c r="R86" s="118">
        <f t="shared" si="271"/>
        <v>0</v>
      </c>
      <c r="S86" s="32"/>
      <c r="T86" s="38">
        <f>+'JUL-SEP 2023'!T86+'OCT-DEC 2023'!T86+'JAN-MAR 2024'!T86+'APR-JUN 2024'!T86</f>
        <v>3143295.052262892</v>
      </c>
      <c r="U86" s="39">
        <f t="shared" si="272"/>
        <v>15.932924034320706</v>
      </c>
      <c r="V86" s="36">
        <f>+'JUL-SEP 2023'!V86+'OCT-DEC 2023'!V86+'JAN-MAR 2024'!V86+'APR-JUN 2024'!V86</f>
        <v>1253705.9603665206</v>
      </c>
      <c r="W86" s="39">
        <f t="shared" si="273"/>
        <v>20.146975001068981</v>
      </c>
      <c r="X86" s="36">
        <f t="shared" si="274"/>
        <v>4397001.0126294121</v>
      </c>
      <c r="Y86" s="40">
        <f t="shared" si="275"/>
        <v>16.94340899857583</v>
      </c>
      <c r="Z86" s="244">
        <f>+'OCT-DEC 2023'!Z86+'JUL-SEP 2023'!Z86+'JAN-MAR 2024'!Z86+'APR-JUN 2024'!Z86</f>
        <v>6821344.5144998934</v>
      </c>
      <c r="AA86" s="39">
        <f t="shared" si="276"/>
        <v>6.7144901187501045</v>
      </c>
      <c r="AB86" s="36">
        <f>+'OCT-DEC 2023'!AB86+'JUL-SEP 2023'!AB86+'JAN-MAR 2024'!AB86+'APR-JUN 2024'!AB86</f>
        <v>3377799.2403364191</v>
      </c>
      <c r="AC86" s="39">
        <f t="shared" si="277"/>
        <v>7.1964992007031157</v>
      </c>
      <c r="AD86" s="36">
        <f t="shared" si="278"/>
        <v>10199143.754836313</v>
      </c>
      <c r="AE86" s="40">
        <f t="shared" si="279"/>
        <v>6.8668108962790972</v>
      </c>
      <c r="AF86" s="116">
        <f t="shared" si="280"/>
        <v>9964639.5667627864</v>
      </c>
      <c r="AG86" s="117">
        <f t="shared" si="281"/>
        <v>4631505.2007029392</v>
      </c>
      <c r="AH86" s="118">
        <f t="shared" si="282"/>
        <v>14596144.767465726</v>
      </c>
      <c r="AI86" s="32"/>
      <c r="AJ86" s="35">
        <f>+'OCT-DEC 2023'!AJ86+'JUL-SEP 2023'!AJ86+'JAN-MAR 2024'!AJ86+'APR-JUN 2024'!AJ86</f>
        <v>4875485.9180784356</v>
      </c>
      <c r="AK86" s="39">
        <f t="shared" si="283"/>
        <v>83.859129294938612</v>
      </c>
      <c r="AL86" s="36">
        <f>+'OCT-DEC 2023'!AL86+'JUL-SEP 2023'!AL86+'JAN-MAR 2024'!AL86+'APR-JUN 2024'!AL86</f>
        <v>2244568.5147746587</v>
      </c>
      <c r="AM86" s="39">
        <f t="shared" si="284"/>
        <v>77.844506997803236</v>
      </c>
      <c r="AN86" s="36">
        <f t="shared" si="317"/>
        <v>7120054.4328530943</v>
      </c>
      <c r="AO86" s="40">
        <f t="shared" si="285"/>
        <v>81.865112538984448</v>
      </c>
      <c r="AP86" s="36">
        <f>+'OCT-DEC 2023'!AP86+'JUL-SEP 2023'!AP86+'JAN-MAR 2024'!AP86+'APR-JUN 2024'!AP86</f>
        <v>1999508.5024430915</v>
      </c>
      <c r="AQ86" s="39">
        <f t="shared" si="286"/>
        <v>12.03377810543634</v>
      </c>
      <c r="AR86" s="36">
        <f>+'OCT-DEC 2023'!AR86+'JUL-SEP 2023'!AR86+'JAN-MAR 2024'!AR86+'APR-JUN 2024'!AR86</f>
        <v>2692388.3194395183</v>
      </c>
      <c r="AS86" s="39">
        <f t="shared" si="287"/>
        <v>17.490991485997</v>
      </c>
      <c r="AT86" s="36">
        <f t="shared" si="318"/>
        <v>4691896.8218826093</v>
      </c>
      <c r="AU86" s="40">
        <f t="shared" si="288"/>
        <v>14.658146578074184</v>
      </c>
      <c r="AV86" s="116">
        <f t="shared" si="289"/>
        <v>6874994.4205215275</v>
      </c>
      <c r="AW86" s="117">
        <f t="shared" si="290"/>
        <v>4936956.834214177</v>
      </c>
      <c r="AX86" s="118">
        <f t="shared" si="291"/>
        <v>11811951.254735705</v>
      </c>
      <c r="AY86" s="32"/>
      <c r="AZ86" s="35">
        <f>+'OCT-DEC 2023'!AZ86+'JUL-SEP 2023'!AZ86+'JAN-MAR 2024'!AZ86+'APR-JUN 2024'!AZ86</f>
        <v>3701536.4040313428</v>
      </c>
      <c r="BA86" s="39">
        <f t="shared" si="292"/>
        <v>16.499819041051193</v>
      </c>
      <c r="BB86" s="36">
        <f>+'OCT-DEC 2023'!BB86+'JUL-SEP 2023'!BB86+'JAN-MAR 2024'!BB86+'APR-JUN 2024'!BB86</f>
        <v>1059495.1159686579</v>
      </c>
      <c r="BC86" s="39">
        <f t="shared" si="293"/>
        <v>16.344684149959239</v>
      </c>
      <c r="BD86" s="36">
        <f t="shared" si="319"/>
        <v>4761031.5200000005</v>
      </c>
      <c r="BE86" s="40">
        <v>2.9577859757909541</v>
      </c>
      <c r="BF86" s="38">
        <f>+'OCT-DEC 2023'!BF86+'JUL-SEP 2023'!BF86+'JAN-MAR 2024'!BF86+'APR-JUN 2024'!BF86</f>
        <v>3880080.9851275375</v>
      </c>
      <c r="BG86" s="39">
        <v>2.1782978934452752</v>
      </c>
      <c r="BH86" s="36">
        <f>+'OCT-DEC 2023'!BH86+'JUL-SEP 2023'!BH86+'JAN-MAR 2024'!BH86+'APR-JUN 2024'!BH86</f>
        <v>3702286.4448724613</v>
      </c>
      <c r="BI86" s="39">
        <v>3.9603076539300308</v>
      </c>
      <c r="BJ86" s="36">
        <f t="shared" si="320"/>
        <v>7582367.4299999988</v>
      </c>
      <c r="BK86" s="40">
        <v>2.6736305666810312</v>
      </c>
      <c r="BL86" s="116">
        <f t="shared" si="294"/>
        <v>7581617.3891588803</v>
      </c>
      <c r="BM86" s="117">
        <f t="shared" si="295"/>
        <v>4761781.5608411189</v>
      </c>
      <c r="BN86" s="118">
        <f t="shared" si="296"/>
        <v>12343398.949999999</v>
      </c>
      <c r="BO86" s="32"/>
      <c r="BP86" s="35">
        <f>+'OCT-DEC 2023'!BP86+'JUL-SEP 2023'!BP86+'JAN-MAR 2024'!BP86+'APR-JUN 2024'!BP86</f>
        <v>4960966.5500000007</v>
      </c>
      <c r="BQ86" s="39">
        <v>43.206135836540085</v>
      </c>
      <c r="BR86" s="36">
        <f>+'OCT-DEC 2023'!BR86+'JUL-SEP 2023'!BR86+'JAN-MAR 2024'!BR86+'APR-JUN 2024'!BR86</f>
        <v>1011983.75</v>
      </c>
      <c r="BS86" s="39">
        <v>48.813011290752947</v>
      </c>
      <c r="BT86" s="36">
        <f t="shared" si="321"/>
        <v>5972950.3000000007</v>
      </c>
      <c r="BU86" s="40">
        <v>43.897445928693294</v>
      </c>
      <c r="BV86" s="38">
        <f>+'OCT-DEC 2023'!BV86+'JUL-SEP 2023'!BV86+'JAN-MAR 2024'!BV86+'APR-JUN 2024'!BV86</f>
        <v>6043787.3899999997</v>
      </c>
      <c r="BW86" s="39">
        <f t="shared" si="297"/>
        <v>19.003290131084551</v>
      </c>
      <c r="BX86" s="36">
        <f>+'OCT-DEC 2023'!BX86+'JUL-SEP 2023'!BX86+'JAN-MAR 2024'!BX86+'APR-JUN 2024'!BX86</f>
        <v>8434730.6699999999</v>
      </c>
      <c r="BY86" s="39">
        <f t="shared" si="298"/>
        <v>37.426146647734839</v>
      </c>
      <c r="BZ86" s="36">
        <f t="shared" si="322"/>
        <v>14478518.059999999</v>
      </c>
      <c r="CA86" s="40">
        <f t="shared" si="299"/>
        <v>26.643868725030316</v>
      </c>
      <c r="CB86" s="116">
        <f t="shared" si="300"/>
        <v>11004753.940000001</v>
      </c>
      <c r="CC86" s="117">
        <f t="shared" si="301"/>
        <v>9446714.4199999999</v>
      </c>
      <c r="CD86" s="118">
        <f t="shared" si="302"/>
        <v>20451468.359999999</v>
      </c>
      <c r="CE86" s="32"/>
      <c r="CF86" s="38">
        <f t="shared" si="303"/>
        <v>16681283.924372671</v>
      </c>
      <c r="CG86" s="39">
        <f t="shared" si="258"/>
        <v>24.260474503553233</v>
      </c>
      <c r="CH86" s="36">
        <f t="shared" si="304"/>
        <v>5569753.3411098374</v>
      </c>
      <c r="CI86" s="39">
        <f t="shared" si="305"/>
        <v>26.018009469245712</v>
      </c>
      <c r="CJ86" s="36">
        <f t="shared" si="306"/>
        <v>22251037.265482508</v>
      </c>
      <c r="CK86" s="40">
        <f t="shared" si="307"/>
        <v>24.677748324744591</v>
      </c>
      <c r="CL86" s="38">
        <f t="shared" si="308"/>
        <v>18744721.392070524</v>
      </c>
      <c r="CM86" s="39">
        <f t="shared" si="309"/>
        <v>6.1084267209499252</v>
      </c>
      <c r="CN86" s="36">
        <f t="shared" si="310"/>
        <v>18207204.674648397</v>
      </c>
      <c r="CO86" s="39">
        <f t="shared" si="311"/>
        <v>10.099448341599251</v>
      </c>
      <c r="CP86" s="36">
        <f t="shared" si="312"/>
        <v>36951926.066718921</v>
      </c>
      <c r="CQ86" s="40">
        <f t="shared" si="313"/>
        <v>7.5853935447496257</v>
      </c>
      <c r="CR86" s="152"/>
      <c r="CS86" s="161" t="s">
        <v>84</v>
      </c>
      <c r="CT86" s="38">
        <f t="shared" si="314"/>
        <v>22251037.265482508</v>
      </c>
      <c r="CU86" s="36">
        <f t="shared" si="315"/>
        <v>36951926.066718921</v>
      </c>
      <c r="CV86" s="37">
        <f t="shared" si="316"/>
        <v>59202963.332201429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>
        <f>+'JUL-SEP 2023'!D87+'OCT-DEC 2023'!D87+'JAN-MAR 2024'!D87+'APR-JUN 2024'!D87</f>
        <v>17235.409999999996</v>
      </c>
      <c r="E87" s="39">
        <f t="shared" si="261"/>
        <v>0.15950885213737701</v>
      </c>
      <c r="F87" s="36">
        <f>+'JUL-SEP 2023'!F87+'OCT-DEC 2023'!F87+'JAN-MAR 2024'!F87+'APR-JUN 2024'!F87</f>
        <v>3901.2099999999991</v>
      </c>
      <c r="G87" s="39">
        <f t="shared" si="262"/>
        <v>0.11102854540797448</v>
      </c>
      <c r="H87" s="36">
        <f t="shared" si="263"/>
        <v>21136.619999999995</v>
      </c>
      <c r="I87" s="202">
        <f t="shared" si="264"/>
        <v>0.14761240310077517</v>
      </c>
      <c r="J87" s="38">
        <f>+'JUL-SEP 2023'!J87+'OCT-DEC 2023'!J87+'JAN-MAR 2024'!J87+'APR-JUN 2024'!J87</f>
        <v>6408.2999999999975</v>
      </c>
      <c r="K87" s="39">
        <f t="shared" si="265"/>
        <v>1.778082989969617E-2</v>
      </c>
      <c r="L87" s="36">
        <f>+'JUL-SEP 2023'!L87+'OCT-DEC 2023'!L87+'JAN-MAR 2024'!L87+'APR-JUN 2024'!L87</f>
        <v>7077.1</v>
      </c>
      <c r="M87" s="39">
        <f t="shared" si="266"/>
        <v>2.2398012469538247E-2</v>
      </c>
      <c r="N87" s="36">
        <f t="shared" si="267"/>
        <v>13485.399999999998</v>
      </c>
      <c r="O87" s="40">
        <f t="shared" si="268"/>
        <v>1.9937756422103121E-2</v>
      </c>
      <c r="P87" s="116">
        <f t="shared" si="269"/>
        <v>23643.709999999992</v>
      </c>
      <c r="Q87" s="117">
        <f t="shared" si="270"/>
        <v>10978.31</v>
      </c>
      <c r="R87" s="118">
        <f t="shared" si="271"/>
        <v>34622.01999999999</v>
      </c>
      <c r="S87" s="32"/>
      <c r="T87" s="38">
        <f>+'JUL-SEP 2023'!T87+'OCT-DEC 2023'!T87+'JAN-MAR 2024'!T87+'APR-JUN 2024'!T87</f>
        <v>144047.9691319922</v>
      </c>
      <c r="U87" s="39">
        <f t="shared" si="272"/>
        <v>0.73015905644172174</v>
      </c>
      <c r="V87" s="36">
        <f>+'JUL-SEP 2023'!V87+'OCT-DEC 2023'!V87+'JAN-MAR 2024'!V87+'APR-JUN 2024'!V87</f>
        <v>44280.412767527421</v>
      </c>
      <c r="W87" s="39">
        <f t="shared" si="273"/>
        <v>0.71158341530384106</v>
      </c>
      <c r="X87" s="36">
        <f t="shared" si="274"/>
        <v>188328.38189951962</v>
      </c>
      <c r="Y87" s="40">
        <f t="shared" si="275"/>
        <v>0.72570481366693362</v>
      </c>
      <c r="Z87" s="244">
        <f>+'OCT-DEC 2023'!Z87+'JUL-SEP 2023'!Z87+'JAN-MAR 2024'!Z87+'APR-JUN 2024'!Z87</f>
        <v>88822.084469808193</v>
      </c>
      <c r="AA87" s="39">
        <f t="shared" si="276"/>
        <v>8.7430712117175458E-2</v>
      </c>
      <c r="AB87" s="36">
        <f>+'OCT-DEC 2023'!AB87+'JUL-SEP 2023'!AB87+'JAN-MAR 2024'!AB87+'APR-JUN 2024'!AB87</f>
        <v>72595.873877232647</v>
      </c>
      <c r="AC87" s="39">
        <f t="shared" si="277"/>
        <v>0.15466761378033106</v>
      </c>
      <c r="AD87" s="36">
        <f t="shared" si="278"/>
        <v>161417.95834704084</v>
      </c>
      <c r="AE87" s="40">
        <f t="shared" si="279"/>
        <v>0.10867839711612876</v>
      </c>
      <c r="AF87" s="116">
        <f t="shared" si="280"/>
        <v>232870.05360180041</v>
      </c>
      <c r="AG87" s="117">
        <f t="shared" si="281"/>
        <v>116876.28664476007</v>
      </c>
      <c r="AH87" s="118">
        <f t="shared" si="282"/>
        <v>349746.34024656046</v>
      </c>
      <c r="AI87" s="32"/>
      <c r="AJ87" s="35">
        <f>+'OCT-DEC 2023'!AJ87+'JUL-SEP 2023'!AJ87+'JAN-MAR 2024'!AJ87+'APR-JUN 2024'!AJ87</f>
        <v>1255.5472247696662</v>
      </c>
      <c r="AK87" s="39">
        <f t="shared" si="283"/>
        <v>2.1595610945658959E-2</v>
      </c>
      <c r="AL87" s="36">
        <f>+'OCT-DEC 2023'!AL87+'JUL-SEP 2023'!AL87+'JAN-MAR 2024'!AL87+'APR-JUN 2024'!AL87</f>
        <v>569.84293638838392</v>
      </c>
      <c r="AM87" s="39">
        <f t="shared" si="284"/>
        <v>1.9762881889033222E-2</v>
      </c>
      <c r="AN87" s="36">
        <f t="shared" si="317"/>
        <v>1825.39016115805</v>
      </c>
      <c r="AO87" s="40">
        <f t="shared" si="285"/>
        <v>2.0988009625493544E-2</v>
      </c>
      <c r="AP87" s="36">
        <f>+'OCT-DEC 2023'!AP87+'JUL-SEP 2023'!AP87+'JAN-MAR 2024'!AP87+'APR-JUN 2024'!AP87</f>
        <v>421.2982326092112</v>
      </c>
      <c r="AQ87" s="39">
        <f t="shared" si="286"/>
        <v>2.5355278265819957E-3</v>
      </c>
      <c r="AR87" s="36">
        <f>+'OCT-DEC 2023'!AR87+'JUL-SEP 2023'!AR87+'JAN-MAR 2024'!AR87+'APR-JUN 2024'!AR87</f>
        <v>766.15590317485157</v>
      </c>
      <c r="AS87" s="39">
        <f t="shared" si="287"/>
        <v>4.9773007417322915E-3</v>
      </c>
      <c r="AT87" s="36">
        <f t="shared" si="318"/>
        <v>1187.4541357840628</v>
      </c>
      <c r="AU87" s="40">
        <f t="shared" si="288"/>
        <v>3.7097739864789146E-3</v>
      </c>
      <c r="AV87" s="116">
        <f t="shared" si="289"/>
        <v>1676.8454573788774</v>
      </c>
      <c r="AW87" s="117">
        <f t="shared" si="290"/>
        <v>1335.9988395632354</v>
      </c>
      <c r="AX87" s="118">
        <f t="shared" si="291"/>
        <v>3012.844296942113</v>
      </c>
      <c r="AY87" s="32"/>
      <c r="AZ87" s="35">
        <f>+'OCT-DEC 2023'!AZ87+'JUL-SEP 2023'!AZ87+'JAN-MAR 2024'!AZ87+'APR-JUN 2024'!AZ87</f>
        <v>0</v>
      </c>
      <c r="BA87" s="39">
        <f t="shared" si="292"/>
        <v>0</v>
      </c>
      <c r="BB87" s="36">
        <f>+'OCT-DEC 2023'!BB87+'JUL-SEP 2023'!BB87+'JAN-MAR 2024'!BB87+'APR-JUN 2024'!BB87</f>
        <v>0</v>
      </c>
      <c r="BC87" s="39">
        <f t="shared" si="293"/>
        <v>0</v>
      </c>
      <c r="BD87" s="36">
        <f t="shared" si="319"/>
        <v>0</v>
      </c>
      <c r="BE87" s="40">
        <v>0</v>
      </c>
      <c r="BF87" s="38">
        <f>+'OCT-DEC 2023'!BF87+'JUL-SEP 2023'!BF87+'JAN-MAR 2024'!BF87+'APR-JUN 2024'!BF87</f>
        <v>0</v>
      </c>
      <c r="BG87" s="39">
        <v>0</v>
      </c>
      <c r="BH87" s="36">
        <f>+'OCT-DEC 2023'!BH87+'JUL-SEP 2023'!BH87+'JAN-MAR 2024'!BH87+'APR-JUN 2024'!BH87</f>
        <v>0</v>
      </c>
      <c r="BI87" s="39">
        <v>0</v>
      </c>
      <c r="BJ87" s="36">
        <f t="shared" si="320"/>
        <v>0</v>
      </c>
      <c r="BK87" s="40">
        <v>0</v>
      </c>
      <c r="BL87" s="116">
        <f t="shared" si="294"/>
        <v>0</v>
      </c>
      <c r="BM87" s="117">
        <f t="shared" si="295"/>
        <v>0</v>
      </c>
      <c r="BN87" s="118">
        <f t="shared" si="296"/>
        <v>0</v>
      </c>
      <c r="BO87" s="32"/>
      <c r="BP87" s="35">
        <f>+'OCT-DEC 2023'!BP87+'JUL-SEP 2023'!BP87+'JAN-MAR 2024'!BP87+'APR-JUN 2024'!BP87</f>
        <v>0</v>
      </c>
      <c r="BQ87" s="39">
        <v>0</v>
      </c>
      <c r="BR87" s="36">
        <f>+'OCT-DEC 2023'!BR87+'JUL-SEP 2023'!BR87+'JAN-MAR 2024'!BR87+'APR-JUN 2024'!BR87</f>
        <v>0</v>
      </c>
      <c r="BS87" s="39">
        <v>0</v>
      </c>
      <c r="BT87" s="36">
        <f t="shared" si="321"/>
        <v>0</v>
      </c>
      <c r="BU87" s="40">
        <v>0</v>
      </c>
      <c r="BV87" s="38">
        <f>+'OCT-DEC 2023'!BV87+'JUL-SEP 2023'!BV87+'JAN-MAR 2024'!BV87+'APR-JUN 2024'!BV87</f>
        <v>0</v>
      </c>
      <c r="BW87" s="39">
        <f t="shared" si="297"/>
        <v>0</v>
      </c>
      <c r="BX87" s="36">
        <f>+'OCT-DEC 2023'!BX87+'JUL-SEP 2023'!BX87+'JAN-MAR 2024'!BX87+'APR-JUN 2024'!BX87</f>
        <v>0</v>
      </c>
      <c r="BY87" s="39">
        <f t="shared" si="298"/>
        <v>0</v>
      </c>
      <c r="BZ87" s="36">
        <f t="shared" si="322"/>
        <v>0</v>
      </c>
      <c r="CA87" s="40">
        <f t="shared" si="299"/>
        <v>0</v>
      </c>
      <c r="CB87" s="116">
        <f t="shared" si="300"/>
        <v>0</v>
      </c>
      <c r="CC87" s="117">
        <f t="shared" si="301"/>
        <v>0</v>
      </c>
      <c r="CD87" s="118">
        <f t="shared" si="302"/>
        <v>0</v>
      </c>
      <c r="CE87" s="32"/>
      <c r="CF87" s="38">
        <f t="shared" si="303"/>
        <v>162538.92635676186</v>
      </c>
      <c r="CG87" s="39">
        <f t="shared" si="258"/>
        <v>0.23638896721562944</v>
      </c>
      <c r="CH87" s="36">
        <f t="shared" si="304"/>
        <v>48751.465703915805</v>
      </c>
      <c r="CI87" s="39">
        <f t="shared" si="305"/>
        <v>0.22773290281313294</v>
      </c>
      <c r="CJ87" s="36">
        <f t="shared" si="306"/>
        <v>211290.39206067767</v>
      </c>
      <c r="CK87" s="40">
        <f t="shared" si="307"/>
        <v>0.23433384504724339</v>
      </c>
      <c r="CL87" s="38">
        <f t="shared" si="308"/>
        <v>95651.682702417413</v>
      </c>
      <c r="CM87" s="39">
        <f t="shared" si="309"/>
        <v>3.1170444324151735E-2</v>
      </c>
      <c r="CN87" s="36">
        <f t="shared" si="310"/>
        <v>80439.1297804075</v>
      </c>
      <c r="CO87" s="39">
        <f t="shared" si="311"/>
        <v>4.4619196102715954E-2</v>
      </c>
      <c r="CP87" s="36">
        <f t="shared" si="312"/>
        <v>176090.8124828249</v>
      </c>
      <c r="CQ87" s="40">
        <f t="shared" si="313"/>
        <v>3.614745574791467E-2</v>
      </c>
      <c r="CR87" s="152"/>
      <c r="CS87" s="161" t="s">
        <v>85</v>
      </c>
      <c r="CT87" s="38">
        <f t="shared" si="314"/>
        <v>211290.39206067767</v>
      </c>
      <c r="CU87" s="36">
        <f t="shared" si="315"/>
        <v>176090.8124828249</v>
      </c>
      <c r="CV87" s="37">
        <f t="shared" si="316"/>
        <v>387381.20454350254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>
        <f>+'JUL-SEP 2023'!D88+'OCT-DEC 2023'!D88+'JAN-MAR 2024'!D88+'APR-JUN 2024'!D88</f>
        <v>-350.89000000000021</v>
      </c>
      <c r="E88" s="39">
        <f t="shared" si="261"/>
        <v>-3.2473878559595775E-3</v>
      </c>
      <c r="F88" s="36">
        <f>+'JUL-SEP 2023'!F88+'OCT-DEC 2023'!F88+'JAN-MAR 2024'!F88+'APR-JUN 2024'!F88</f>
        <v>-79.469999999999985</v>
      </c>
      <c r="G88" s="39">
        <f t="shared" si="262"/>
        <v>-2.2617184164840476E-3</v>
      </c>
      <c r="H88" s="36">
        <f t="shared" si="263"/>
        <v>-430.36000000000018</v>
      </c>
      <c r="I88" s="202">
        <f t="shared" si="264"/>
        <v>-3.0055171450520299E-3</v>
      </c>
      <c r="J88" s="38">
        <f>+'JUL-SEP 2023'!J88+'OCT-DEC 2023'!J88+'JAN-MAR 2024'!J88+'APR-JUN 2024'!J88</f>
        <v>-131.44999999999996</v>
      </c>
      <c r="K88" s="39">
        <f t="shared" si="265"/>
        <v>-3.6472856924848421E-4</v>
      </c>
      <c r="L88" s="36">
        <f>+'JUL-SEP 2023'!L88+'OCT-DEC 2023'!L88+'JAN-MAR 2024'!L88+'APR-JUN 2024'!L88</f>
        <v>-145.52000000000004</v>
      </c>
      <c r="M88" s="39">
        <f t="shared" si="266"/>
        <v>-4.6055005222014759E-4</v>
      </c>
      <c r="N88" s="36">
        <f t="shared" si="267"/>
        <v>-276.97000000000003</v>
      </c>
      <c r="O88" s="40">
        <f t="shared" si="268"/>
        <v>-4.0949177601182782E-4</v>
      </c>
      <c r="P88" s="116">
        <f t="shared" si="269"/>
        <v>-482.34000000000015</v>
      </c>
      <c r="Q88" s="117">
        <f t="shared" si="270"/>
        <v>-224.99</v>
      </c>
      <c r="R88" s="118">
        <f t="shared" si="271"/>
        <v>-707.33000000000015</v>
      </c>
      <c r="S88" s="32"/>
      <c r="T88" s="38">
        <f>+'JUL-SEP 2023'!T88+'OCT-DEC 2023'!T88+'JAN-MAR 2024'!T88+'APR-JUN 2024'!T88</f>
        <v>1822.7364964382652</v>
      </c>
      <c r="U88" s="39">
        <f t="shared" si="272"/>
        <v>9.2391969730704886E-3</v>
      </c>
      <c r="V88" s="36">
        <f>+'JUL-SEP 2023'!V88+'OCT-DEC 2023'!V88+'JAN-MAR 2024'!V88+'APR-JUN 2024'!V88</f>
        <v>563.16697615684734</v>
      </c>
      <c r="W88" s="39">
        <f t="shared" si="273"/>
        <v>9.0500574686129612E-3</v>
      </c>
      <c r="X88" s="36">
        <f t="shared" si="274"/>
        <v>2385.9034725951124</v>
      </c>
      <c r="Y88" s="40">
        <f t="shared" si="275"/>
        <v>9.1938433152934269E-3</v>
      </c>
      <c r="Z88" s="244">
        <f>+'OCT-DEC 2023'!Z88+'JUL-SEP 2023'!Z88+'JAN-MAR 2024'!Z88+'APR-JUN 2024'!Z88</f>
        <v>1231.1989403714629</v>
      </c>
      <c r="AA88" s="39">
        <f t="shared" si="276"/>
        <v>1.2119125638306617E-3</v>
      </c>
      <c r="AB88" s="36">
        <f>+'OCT-DEC 2023'!AB88+'JUL-SEP 2023'!AB88+'JAN-MAR 2024'!AB88+'APR-JUN 2024'!AB88</f>
        <v>925.59752031168216</v>
      </c>
      <c r="AC88" s="39">
        <f t="shared" si="277"/>
        <v>1.9720123492100684E-3</v>
      </c>
      <c r="AD88" s="36">
        <f t="shared" si="278"/>
        <v>2156.7964606831451</v>
      </c>
      <c r="AE88" s="40">
        <f t="shared" si="279"/>
        <v>1.4521134119962116E-3</v>
      </c>
      <c r="AF88" s="116">
        <f t="shared" si="280"/>
        <v>3053.9354368097283</v>
      </c>
      <c r="AG88" s="117">
        <f t="shared" si="281"/>
        <v>1488.7644964685296</v>
      </c>
      <c r="AH88" s="118">
        <f t="shared" si="282"/>
        <v>4542.699933278258</v>
      </c>
      <c r="AI88" s="32"/>
      <c r="AJ88" s="35">
        <f>+'OCT-DEC 2023'!AJ88+'JUL-SEP 2023'!AJ88+'JAN-MAR 2024'!AJ88+'APR-JUN 2024'!AJ88</f>
        <v>0</v>
      </c>
      <c r="AK88" s="39">
        <f t="shared" si="283"/>
        <v>0</v>
      </c>
      <c r="AL88" s="36">
        <f>+'OCT-DEC 2023'!AL88+'JUL-SEP 2023'!AL88+'JAN-MAR 2024'!AL88+'APR-JUN 2024'!AL88</f>
        <v>0</v>
      </c>
      <c r="AM88" s="39">
        <f t="shared" si="284"/>
        <v>0</v>
      </c>
      <c r="AN88" s="36">
        <f t="shared" si="317"/>
        <v>0</v>
      </c>
      <c r="AO88" s="40">
        <f t="shared" si="285"/>
        <v>0</v>
      </c>
      <c r="AP88" s="36">
        <f>+'OCT-DEC 2023'!AP88+'JUL-SEP 2023'!AP88+'JAN-MAR 2024'!AP88+'APR-JUN 2024'!AP88</f>
        <v>0</v>
      </c>
      <c r="AQ88" s="39">
        <f t="shared" si="286"/>
        <v>0</v>
      </c>
      <c r="AR88" s="36">
        <f>+'OCT-DEC 2023'!AR88+'JUL-SEP 2023'!AR88+'JAN-MAR 2024'!AR88+'APR-JUN 2024'!AR88</f>
        <v>0</v>
      </c>
      <c r="AS88" s="39">
        <f t="shared" si="287"/>
        <v>0</v>
      </c>
      <c r="AT88" s="36">
        <f t="shared" si="318"/>
        <v>0</v>
      </c>
      <c r="AU88" s="40">
        <f t="shared" si="288"/>
        <v>0</v>
      </c>
      <c r="AV88" s="116">
        <f t="shared" si="289"/>
        <v>0</v>
      </c>
      <c r="AW88" s="117">
        <f t="shared" si="290"/>
        <v>0</v>
      </c>
      <c r="AX88" s="118">
        <f t="shared" si="291"/>
        <v>0</v>
      </c>
      <c r="AY88" s="32"/>
      <c r="AZ88" s="35">
        <f>+'OCT-DEC 2023'!AZ88+'JUL-SEP 2023'!AZ88+'JAN-MAR 2024'!AZ88+'APR-JUN 2024'!AZ88</f>
        <v>0</v>
      </c>
      <c r="BA88" s="39">
        <f t="shared" si="292"/>
        <v>0</v>
      </c>
      <c r="BB88" s="36">
        <f>+'OCT-DEC 2023'!BB88+'JUL-SEP 2023'!BB88+'JAN-MAR 2024'!BB88+'APR-JUN 2024'!BB88</f>
        <v>0</v>
      </c>
      <c r="BC88" s="39">
        <f t="shared" si="293"/>
        <v>0</v>
      </c>
      <c r="BD88" s="36">
        <f t="shared" si="319"/>
        <v>0</v>
      </c>
      <c r="BE88" s="40">
        <v>0</v>
      </c>
      <c r="BF88" s="38">
        <f>+'OCT-DEC 2023'!BF88+'JUL-SEP 2023'!BF88+'JAN-MAR 2024'!BF88+'APR-JUN 2024'!BF88</f>
        <v>0</v>
      </c>
      <c r="BG88" s="39">
        <v>0</v>
      </c>
      <c r="BH88" s="36">
        <f>+'OCT-DEC 2023'!BH88+'JUL-SEP 2023'!BH88+'JAN-MAR 2024'!BH88+'APR-JUN 2024'!BH88</f>
        <v>0</v>
      </c>
      <c r="BI88" s="39">
        <v>0</v>
      </c>
      <c r="BJ88" s="36">
        <f t="shared" si="320"/>
        <v>0</v>
      </c>
      <c r="BK88" s="40">
        <v>0</v>
      </c>
      <c r="BL88" s="116">
        <f t="shared" si="294"/>
        <v>0</v>
      </c>
      <c r="BM88" s="117">
        <f t="shared" si="295"/>
        <v>0</v>
      </c>
      <c r="BN88" s="118">
        <f t="shared" si="296"/>
        <v>0</v>
      </c>
      <c r="BO88" s="32"/>
      <c r="BP88" s="35">
        <f>+'OCT-DEC 2023'!BP88+'JUL-SEP 2023'!BP88+'JAN-MAR 2024'!BP88+'APR-JUN 2024'!BP88</f>
        <v>0</v>
      </c>
      <c r="BQ88" s="39">
        <v>0</v>
      </c>
      <c r="BR88" s="36">
        <f>+'OCT-DEC 2023'!BR88+'JUL-SEP 2023'!BR88+'JAN-MAR 2024'!BR88+'APR-JUN 2024'!BR88</f>
        <v>0</v>
      </c>
      <c r="BS88" s="39">
        <v>0</v>
      </c>
      <c r="BT88" s="36">
        <f t="shared" si="321"/>
        <v>0</v>
      </c>
      <c r="BU88" s="40">
        <v>0</v>
      </c>
      <c r="BV88" s="38">
        <f>+'OCT-DEC 2023'!BV88+'JUL-SEP 2023'!BV88+'JAN-MAR 2024'!BV88+'APR-JUN 2024'!BV88</f>
        <v>0</v>
      </c>
      <c r="BW88" s="39">
        <f t="shared" si="297"/>
        <v>0</v>
      </c>
      <c r="BX88" s="36">
        <f>+'OCT-DEC 2023'!BX88+'JUL-SEP 2023'!BX88+'JAN-MAR 2024'!BX88+'APR-JUN 2024'!BX88</f>
        <v>0</v>
      </c>
      <c r="BY88" s="39">
        <f t="shared" si="298"/>
        <v>0</v>
      </c>
      <c r="BZ88" s="36">
        <f t="shared" si="322"/>
        <v>0</v>
      </c>
      <c r="CA88" s="40">
        <f t="shared" si="299"/>
        <v>0</v>
      </c>
      <c r="CB88" s="116">
        <f t="shared" si="300"/>
        <v>0</v>
      </c>
      <c r="CC88" s="117">
        <f t="shared" si="301"/>
        <v>0</v>
      </c>
      <c r="CD88" s="118">
        <f t="shared" si="302"/>
        <v>0</v>
      </c>
      <c r="CE88" s="32"/>
      <c r="CF88" s="38">
        <f t="shared" si="303"/>
        <v>1471.8464964382651</v>
      </c>
      <c r="CG88" s="39">
        <f t="shared" si="258"/>
        <v>2.1405842956616146E-3</v>
      </c>
      <c r="CH88" s="36">
        <f t="shared" si="304"/>
        <v>483.69697615684737</v>
      </c>
      <c r="CI88" s="39">
        <f t="shared" si="305"/>
        <v>2.2594954812463382E-3</v>
      </c>
      <c r="CJ88" s="36">
        <f t="shared" si="306"/>
        <v>1955.5434725951125</v>
      </c>
      <c r="CK88" s="40">
        <f t="shared" si="307"/>
        <v>2.1688161805230245E-3</v>
      </c>
      <c r="CL88" s="38">
        <f t="shared" si="308"/>
        <v>1099.7489403714628</v>
      </c>
      <c r="CM88" s="39">
        <f t="shared" si="309"/>
        <v>3.5838013663639604E-4</v>
      </c>
      <c r="CN88" s="36">
        <f t="shared" si="310"/>
        <v>780.07752031168206</v>
      </c>
      <c r="CO88" s="39">
        <f t="shared" si="311"/>
        <v>4.3270522628882424E-4</v>
      </c>
      <c r="CP88" s="36">
        <f t="shared" si="312"/>
        <v>1879.8264606831449</v>
      </c>
      <c r="CQ88" s="40">
        <f t="shared" si="313"/>
        <v>3.8588579860139301E-4</v>
      </c>
      <c r="CR88" s="152"/>
      <c r="CS88" s="161" t="s">
        <v>86</v>
      </c>
      <c r="CT88" s="38">
        <f t="shared" si="314"/>
        <v>1955.5434725951125</v>
      </c>
      <c r="CU88" s="36">
        <f t="shared" si="315"/>
        <v>1879.8264606831449</v>
      </c>
      <c r="CV88" s="37">
        <f t="shared" si="316"/>
        <v>3835.3699332782571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>
        <f>+'JUL-SEP 2023'!D89+'OCT-DEC 2023'!D89+'JAN-MAR 2024'!D89+'APR-JUN 2024'!D89</f>
        <v>32929.657496093329</v>
      </c>
      <c r="E89" s="39">
        <f t="shared" si="261"/>
        <v>0.30475468053726718</v>
      </c>
      <c r="F89" s="36">
        <f>+'JUL-SEP 2023'!F89+'OCT-DEC 2023'!F89+'JAN-MAR 2024'!F89+'APR-JUN 2024'!F89</f>
        <v>12195.672503906679</v>
      </c>
      <c r="G89" s="39">
        <f t="shared" si="262"/>
        <v>0.3470891796085801</v>
      </c>
      <c r="H89" s="36">
        <f t="shared" si="263"/>
        <v>45125.330000000009</v>
      </c>
      <c r="I89" s="202">
        <f t="shared" si="264"/>
        <v>0.31514302674767797</v>
      </c>
      <c r="J89" s="38">
        <f>+'JUL-SEP 2023'!J89+'OCT-DEC 2023'!J89+'JAN-MAR 2024'!J89+'APR-JUN 2024'!J89</f>
        <v>6977.7400640744245</v>
      </c>
      <c r="K89" s="39">
        <f t="shared" si="265"/>
        <v>1.9360830354946307E-2</v>
      </c>
      <c r="L89" s="36">
        <f>+'JUL-SEP 2023'!L89+'OCT-DEC 2023'!L89+'JAN-MAR 2024'!L89+'APR-JUN 2024'!L89</f>
        <v>10563.309935925574</v>
      </c>
      <c r="M89" s="39">
        <f t="shared" si="266"/>
        <v>3.3431369863992068E-2</v>
      </c>
      <c r="N89" s="36">
        <f t="shared" si="267"/>
        <v>17541.05</v>
      </c>
      <c r="O89" s="40">
        <f t="shared" si="268"/>
        <v>2.593391240066531E-2</v>
      </c>
      <c r="P89" s="116">
        <f t="shared" si="269"/>
        <v>39907.397560167752</v>
      </c>
      <c r="Q89" s="117">
        <f t="shared" si="270"/>
        <v>22758.982439832253</v>
      </c>
      <c r="R89" s="118">
        <f t="shared" si="271"/>
        <v>62666.380000000005</v>
      </c>
      <c r="S89" s="32"/>
      <c r="T89" s="38">
        <f>+'JUL-SEP 2023'!T89+'OCT-DEC 2023'!T89+'JAN-MAR 2024'!T89+'APR-JUN 2024'!T89</f>
        <v>57462.627913664764</v>
      </c>
      <c r="U89" s="39">
        <f t="shared" si="272"/>
        <v>0.29127004310389015</v>
      </c>
      <c r="V89" s="36">
        <f>+'JUL-SEP 2023'!V89+'OCT-DEC 2023'!V89+'JAN-MAR 2024'!V89+'APR-JUN 2024'!V89</f>
        <v>18202.600169819947</v>
      </c>
      <c r="W89" s="39">
        <f t="shared" si="273"/>
        <v>0.29251462637108611</v>
      </c>
      <c r="X89" s="36">
        <f t="shared" si="274"/>
        <v>75665.228083484719</v>
      </c>
      <c r="Y89" s="40">
        <f t="shared" si="275"/>
        <v>0.29156848104120719</v>
      </c>
      <c r="Z89" s="244">
        <f>+'OCT-DEC 2023'!Z89+'JUL-SEP 2023'!Z89+'JAN-MAR 2024'!Z89+'APR-JUN 2024'!Z89</f>
        <v>41413.478503330422</v>
      </c>
      <c r="AA89" s="39">
        <f t="shared" si="276"/>
        <v>4.0764748298901698E-2</v>
      </c>
      <c r="AB89" s="36">
        <f>+'OCT-DEC 2023'!AB89+'JUL-SEP 2023'!AB89+'JAN-MAR 2024'!AB89+'APR-JUN 2024'!AB89</f>
        <v>30277.659923421743</v>
      </c>
      <c r="AC89" s="39">
        <f t="shared" si="277"/>
        <v>6.4507432187226085E-2</v>
      </c>
      <c r="AD89" s="36">
        <f t="shared" si="278"/>
        <v>71691.138426752164</v>
      </c>
      <c r="AE89" s="40">
        <f t="shared" si="279"/>
        <v>4.826772740427715E-2</v>
      </c>
      <c r="AF89" s="116">
        <f t="shared" si="280"/>
        <v>98876.106416995186</v>
      </c>
      <c r="AG89" s="117">
        <f t="shared" si="281"/>
        <v>48480.26009324169</v>
      </c>
      <c r="AH89" s="118">
        <f t="shared" si="282"/>
        <v>147356.36651023687</v>
      </c>
      <c r="AI89" s="32"/>
      <c r="AJ89" s="35">
        <f>+'OCT-DEC 2023'!AJ89+'JUL-SEP 2023'!AJ89+'JAN-MAR 2024'!AJ89+'APR-JUN 2024'!AJ89</f>
        <v>100704.2141327795</v>
      </c>
      <c r="AK89" s="39">
        <f t="shared" si="283"/>
        <v>1.732128418665259</v>
      </c>
      <c r="AL89" s="36">
        <f>+'OCT-DEC 2023'!AL89+'JUL-SEP 2023'!AL89+'JAN-MAR 2024'!AL89+'APR-JUN 2024'!AL89</f>
        <v>45705.636519275664</v>
      </c>
      <c r="AM89" s="39">
        <f t="shared" si="284"/>
        <v>1.585129934080449</v>
      </c>
      <c r="AN89" s="36">
        <f t="shared" si="317"/>
        <v>146409.85065205517</v>
      </c>
      <c r="AO89" s="40">
        <f t="shared" si="285"/>
        <v>1.6833942792827103</v>
      </c>
      <c r="AP89" s="36">
        <f>+'OCT-DEC 2023'!AP89+'JUL-SEP 2023'!AP89+'JAN-MAR 2024'!AP89+'APR-JUN 2024'!AP89</f>
        <v>9853.3031074390601</v>
      </c>
      <c r="AQ89" s="39">
        <f t="shared" si="286"/>
        <v>5.930080470058053E-2</v>
      </c>
      <c r="AR89" s="36">
        <f>+'OCT-DEC 2023'!AR89+'JUL-SEP 2023'!AR89+'JAN-MAR 2024'!AR89+'APR-JUN 2024'!AR89</f>
        <v>17918.817970779426</v>
      </c>
      <c r="AS89" s="39">
        <f t="shared" si="287"/>
        <v>0.11640887397375058</v>
      </c>
      <c r="AT89" s="36">
        <f t="shared" si="318"/>
        <v>27772.121078218486</v>
      </c>
      <c r="AU89" s="40">
        <f t="shared" si="288"/>
        <v>8.6764018264410062E-2</v>
      </c>
      <c r="AV89" s="116">
        <f t="shared" si="289"/>
        <v>110557.51724021856</v>
      </c>
      <c r="AW89" s="117">
        <f t="shared" si="290"/>
        <v>63624.45449005509</v>
      </c>
      <c r="AX89" s="118">
        <f t="shared" si="291"/>
        <v>174181.97173027365</v>
      </c>
      <c r="AY89" s="32"/>
      <c r="AZ89" s="35">
        <f>+'OCT-DEC 2023'!AZ89+'JUL-SEP 2023'!AZ89+'JAN-MAR 2024'!AZ89+'APR-JUN 2024'!AZ89</f>
        <v>227191.81868170531</v>
      </c>
      <c r="BA89" s="39">
        <f t="shared" si="292"/>
        <v>1.0127210667907591</v>
      </c>
      <c r="BB89" s="36">
        <f>+'OCT-DEC 2023'!BB89+'JUL-SEP 2023'!BB89+'JAN-MAR 2024'!BB89+'APR-JUN 2024'!BB89</f>
        <v>65029.381318294734</v>
      </c>
      <c r="BC89" s="39">
        <f t="shared" si="293"/>
        <v>1.0031992428233429</v>
      </c>
      <c r="BD89" s="36">
        <f t="shared" si="319"/>
        <v>292221.20000000007</v>
      </c>
      <c r="BE89" s="40">
        <v>0.49052750870634132</v>
      </c>
      <c r="BF89" s="38">
        <f>+'OCT-DEC 2023'!BF89+'JUL-SEP 2023'!BF89+'JAN-MAR 2024'!BF89+'APR-JUN 2024'!BF89</f>
        <v>92751.415236582063</v>
      </c>
      <c r="BG89" s="39">
        <v>1.4397985547152888E-2</v>
      </c>
      <c r="BH89" s="36">
        <f>+'OCT-DEC 2023'!BH89+'JUL-SEP 2023'!BH89+'JAN-MAR 2024'!BH89+'APR-JUN 2024'!BH89</f>
        <v>88501.324763417942</v>
      </c>
      <c r="BI89" s="39">
        <v>2.6176609055696201E-2</v>
      </c>
      <c r="BJ89" s="36">
        <f t="shared" si="320"/>
        <v>181252.74</v>
      </c>
      <c r="BK89" s="40">
        <v>1.7672006374029377E-2</v>
      </c>
      <c r="BL89" s="116">
        <f t="shared" si="294"/>
        <v>319943.23391828738</v>
      </c>
      <c r="BM89" s="117">
        <f t="shared" si="295"/>
        <v>153530.70608171268</v>
      </c>
      <c r="BN89" s="118">
        <f t="shared" si="296"/>
        <v>473473.94000000006</v>
      </c>
      <c r="BO89" s="32"/>
      <c r="BP89" s="35">
        <f>+'OCT-DEC 2023'!BP89+'JUL-SEP 2023'!BP89+'JAN-MAR 2024'!BP89+'APR-JUN 2024'!BP89</f>
        <v>0</v>
      </c>
      <c r="BQ89" s="39">
        <v>0</v>
      </c>
      <c r="BR89" s="36">
        <f>+'OCT-DEC 2023'!BR89+'JUL-SEP 2023'!BR89+'JAN-MAR 2024'!BR89+'APR-JUN 2024'!BR89</f>
        <v>0</v>
      </c>
      <c r="BS89" s="39">
        <v>0</v>
      </c>
      <c r="BT89" s="36">
        <f t="shared" si="321"/>
        <v>0</v>
      </c>
      <c r="BU89" s="40">
        <v>0</v>
      </c>
      <c r="BV89" s="38">
        <f>+'OCT-DEC 2023'!BV89+'JUL-SEP 2023'!BV89+'JAN-MAR 2024'!BV89+'APR-JUN 2024'!BV89</f>
        <v>0</v>
      </c>
      <c r="BW89" s="39">
        <f t="shared" si="297"/>
        <v>0</v>
      </c>
      <c r="BX89" s="36">
        <f>+'OCT-DEC 2023'!BX89+'JUL-SEP 2023'!BX89+'JAN-MAR 2024'!BX89+'APR-JUN 2024'!BX89</f>
        <v>0</v>
      </c>
      <c r="BY89" s="39">
        <f t="shared" si="298"/>
        <v>0</v>
      </c>
      <c r="BZ89" s="36">
        <f t="shared" si="322"/>
        <v>0</v>
      </c>
      <c r="CA89" s="40">
        <f t="shared" si="299"/>
        <v>0</v>
      </c>
      <c r="CB89" s="116">
        <f t="shared" si="300"/>
        <v>0</v>
      </c>
      <c r="CC89" s="117">
        <f t="shared" si="301"/>
        <v>0</v>
      </c>
      <c r="CD89" s="118">
        <f t="shared" si="302"/>
        <v>0</v>
      </c>
      <c r="CE89" s="32"/>
      <c r="CF89" s="38">
        <f t="shared" si="303"/>
        <v>418288.31822424289</v>
      </c>
      <c r="CG89" s="39">
        <f t="shared" si="258"/>
        <v>0.60833885002020516</v>
      </c>
      <c r="CH89" s="36">
        <f t="shared" si="304"/>
        <v>141133.29051129703</v>
      </c>
      <c r="CI89" s="39">
        <f t="shared" si="305"/>
        <v>0.6592764641561385</v>
      </c>
      <c r="CJ89" s="36">
        <f t="shared" si="306"/>
        <v>559421.60873553995</v>
      </c>
      <c r="CK89" s="40">
        <f t="shared" si="307"/>
        <v>0.62043245459011331</v>
      </c>
      <c r="CL89" s="38">
        <f t="shared" si="308"/>
        <v>150995.93691142596</v>
      </c>
      <c r="CM89" s="39">
        <f t="shared" si="309"/>
        <v>4.9205725520935141E-2</v>
      </c>
      <c r="CN89" s="36">
        <f t="shared" si="310"/>
        <v>147261.11259354468</v>
      </c>
      <c r="CO89" s="39">
        <f t="shared" si="311"/>
        <v>8.1685026666162633E-2</v>
      </c>
      <c r="CP89" s="36">
        <f t="shared" si="312"/>
        <v>298257.04950497067</v>
      </c>
      <c r="CQ89" s="40">
        <f t="shared" si="313"/>
        <v>6.1225417422252369E-2</v>
      </c>
      <c r="CR89" s="152"/>
      <c r="CS89" s="161" t="s">
        <v>87</v>
      </c>
      <c r="CT89" s="38">
        <f t="shared" si="314"/>
        <v>559421.60873553995</v>
      </c>
      <c r="CU89" s="36">
        <f t="shared" si="315"/>
        <v>298257.04950497067</v>
      </c>
      <c r="CV89" s="37">
        <f t="shared" si="316"/>
        <v>857678.65824051062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>
        <f>+'JUL-SEP 2023'!D90+'OCT-DEC 2023'!D90+'JAN-MAR 2024'!D90+'APR-JUN 2024'!D90</f>
        <v>0</v>
      </c>
      <c r="E90" s="39">
        <f t="shared" si="261"/>
        <v>0</v>
      </c>
      <c r="F90" s="36">
        <f>+'JUL-SEP 2023'!F90+'OCT-DEC 2023'!F90+'JAN-MAR 2024'!F90+'APR-JUN 2024'!F90</f>
        <v>0</v>
      </c>
      <c r="G90" s="39">
        <f t="shared" si="262"/>
        <v>0</v>
      </c>
      <c r="H90" s="36">
        <f t="shared" si="263"/>
        <v>0</v>
      </c>
      <c r="I90" s="202">
        <f t="shared" si="264"/>
        <v>0</v>
      </c>
      <c r="J90" s="38">
        <f>+'JUL-SEP 2023'!J90+'OCT-DEC 2023'!J90+'JAN-MAR 2024'!J90+'APR-JUN 2024'!J90</f>
        <v>0</v>
      </c>
      <c r="K90" s="39">
        <f t="shared" si="265"/>
        <v>0</v>
      </c>
      <c r="L90" s="36">
        <f>+'JUL-SEP 2023'!L90+'OCT-DEC 2023'!L90+'JAN-MAR 2024'!L90+'APR-JUN 2024'!L90</f>
        <v>0</v>
      </c>
      <c r="M90" s="39">
        <f t="shared" si="266"/>
        <v>0</v>
      </c>
      <c r="N90" s="36">
        <f t="shared" si="267"/>
        <v>0</v>
      </c>
      <c r="O90" s="40">
        <f t="shared" si="268"/>
        <v>0</v>
      </c>
      <c r="P90" s="116">
        <f t="shared" si="269"/>
        <v>0</v>
      </c>
      <c r="Q90" s="117">
        <f t="shared" si="270"/>
        <v>0</v>
      </c>
      <c r="R90" s="118">
        <f t="shared" si="271"/>
        <v>0</v>
      </c>
      <c r="S90" s="32"/>
      <c r="T90" s="38">
        <f>+'JUL-SEP 2023'!T90+'OCT-DEC 2023'!T90+'JAN-MAR 2024'!T90+'APR-JUN 2024'!T90</f>
        <v>347185.61</v>
      </c>
      <c r="U90" s="39">
        <f t="shared" si="272"/>
        <v>1.7598354141005559</v>
      </c>
      <c r="V90" s="36">
        <f>+'JUL-SEP 2023'!V90+'OCT-DEC 2023'!V90+'JAN-MAR 2024'!V90+'APR-JUN 2024'!V90</f>
        <v>169170.38999999998</v>
      </c>
      <c r="W90" s="39">
        <f t="shared" si="273"/>
        <v>2.7185574018126886</v>
      </c>
      <c r="X90" s="36">
        <f t="shared" si="274"/>
        <v>516356</v>
      </c>
      <c r="Y90" s="40">
        <f t="shared" si="275"/>
        <v>1.9897268323886077</v>
      </c>
      <c r="Z90" s="244">
        <f>+'OCT-DEC 2023'!Z90+'JUL-SEP 2023'!Z90+'JAN-MAR 2024'!Z90+'APR-JUN 2024'!Z90</f>
        <v>309485.81000000017</v>
      </c>
      <c r="AA90" s="39">
        <f t="shared" si="276"/>
        <v>0.30463780398734558</v>
      </c>
      <c r="AB90" s="36">
        <f>+'OCT-DEC 2023'!AB90+'JUL-SEP 2023'!AB90+'JAN-MAR 2024'!AB90+'APR-JUN 2024'!AB90</f>
        <v>174254.13000000003</v>
      </c>
      <c r="AC90" s="39">
        <f t="shared" si="277"/>
        <v>0.37125347542541343</v>
      </c>
      <c r="AD90" s="36">
        <f t="shared" si="278"/>
        <v>483739.94000000018</v>
      </c>
      <c r="AE90" s="40">
        <f t="shared" si="279"/>
        <v>0.32568917262120783</v>
      </c>
      <c r="AF90" s="116">
        <f t="shared" si="280"/>
        <v>656671.42000000016</v>
      </c>
      <c r="AG90" s="117">
        <f t="shared" si="281"/>
        <v>343424.52</v>
      </c>
      <c r="AH90" s="118">
        <f t="shared" si="282"/>
        <v>1000095.9400000002</v>
      </c>
      <c r="AI90" s="32"/>
      <c r="AJ90" s="35">
        <f>+'OCT-DEC 2023'!AJ90+'JUL-SEP 2023'!AJ90+'JAN-MAR 2024'!AJ90+'APR-JUN 2024'!AJ90</f>
        <v>113506.31</v>
      </c>
      <c r="AK90" s="39">
        <f t="shared" si="283"/>
        <v>1.9523264934037392</v>
      </c>
      <c r="AL90" s="36">
        <f>+'OCT-DEC 2023'!AL90+'JUL-SEP 2023'!AL90+'JAN-MAR 2024'!AL90+'APR-JUN 2024'!AL90</f>
        <v>69310.47</v>
      </c>
      <c r="AM90" s="39">
        <f t="shared" si="284"/>
        <v>2.4037757508496913</v>
      </c>
      <c r="AN90" s="36">
        <f t="shared" si="317"/>
        <v>182816.78</v>
      </c>
      <c r="AO90" s="40">
        <f t="shared" si="285"/>
        <v>2.1019946420153381</v>
      </c>
      <c r="AP90" s="36">
        <f>+'OCT-DEC 2023'!AP90+'JUL-SEP 2023'!AP90+'JAN-MAR 2024'!AP90+'APR-JUN 2024'!AP90</f>
        <v>39425.68</v>
      </c>
      <c r="AQ90" s="39">
        <f t="shared" si="286"/>
        <v>0.23727825322885446</v>
      </c>
      <c r="AR90" s="36">
        <f>+'OCT-DEC 2023'!AR90+'JUL-SEP 2023'!AR90+'JAN-MAR 2024'!AR90+'APR-JUN 2024'!AR90</f>
        <v>47452.85</v>
      </c>
      <c r="AS90" s="39">
        <f t="shared" si="287"/>
        <v>0.30827551484440979</v>
      </c>
      <c r="AT90" s="36">
        <f t="shared" si="318"/>
        <v>86878.53</v>
      </c>
      <c r="AU90" s="40">
        <f t="shared" si="288"/>
        <v>0.27142076553947664</v>
      </c>
      <c r="AV90" s="116">
        <f t="shared" si="289"/>
        <v>152931.99</v>
      </c>
      <c r="AW90" s="117">
        <f t="shared" si="290"/>
        <v>116763.32</v>
      </c>
      <c r="AX90" s="118">
        <f t="shared" si="291"/>
        <v>269695.31</v>
      </c>
      <c r="AY90" s="32"/>
      <c r="AZ90" s="35">
        <f>+'OCT-DEC 2023'!AZ90+'JUL-SEP 2023'!AZ90+'JAN-MAR 2024'!AZ90+'APR-JUN 2024'!AZ90</f>
        <v>317711.58077463566</v>
      </c>
      <c r="BA90" s="39">
        <f t="shared" si="292"/>
        <v>1.4162182990605054</v>
      </c>
      <c r="BB90" s="36">
        <f>+'OCT-DEC 2023'!BB90+'JUL-SEP 2023'!BB90+'JAN-MAR 2024'!BB90+'APR-JUN 2024'!BB90</f>
        <v>90938.959225364393</v>
      </c>
      <c r="BC90" s="39">
        <f t="shared" si="293"/>
        <v>1.4029027062627564</v>
      </c>
      <c r="BD90" s="36">
        <f t="shared" si="319"/>
        <v>408650.54000000004</v>
      </c>
      <c r="BE90" s="40">
        <v>0.97781656992293542</v>
      </c>
      <c r="BF90" s="38">
        <f>+'OCT-DEC 2023'!BF90+'JUL-SEP 2023'!BF90+'JAN-MAR 2024'!BF90+'APR-JUN 2024'!BF90</f>
        <v>272143.48081826948</v>
      </c>
      <c r="BG90" s="39">
        <v>8.6248004861498848E-2</v>
      </c>
      <c r="BH90" s="36">
        <f>+'OCT-DEC 2023'!BH90+'JUL-SEP 2023'!BH90+'JAN-MAR 2024'!BH90+'APR-JUN 2024'!BH90</f>
        <v>259673.21918173044</v>
      </c>
      <c r="BI90" s="39">
        <v>0.15680529041367758</v>
      </c>
      <c r="BJ90" s="36">
        <f t="shared" si="320"/>
        <v>531816.69999999995</v>
      </c>
      <c r="BK90" s="40">
        <v>0.10586031543566321</v>
      </c>
      <c r="BL90" s="116">
        <f t="shared" si="294"/>
        <v>589855.06159290508</v>
      </c>
      <c r="BM90" s="117">
        <f t="shared" si="295"/>
        <v>350612.17840709485</v>
      </c>
      <c r="BN90" s="118">
        <f t="shared" si="296"/>
        <v>940467.24</v>
      </c>
      <c r="BO90" s="32"/>
      <c r="BP90" s="35">
        <f>+'OCT-DEC 2023'!BP90+'JUL-SEP 2023'!BP90+'JAN-MAR 2024'!BP90+'APR-JUN 2024'!BP90</f>
        <v>1975.2700000000032</v>
      </c>
      <c r="BQ90" s="39">
        <v>-8.2753527422415056E-4</v>
      </c>
      <c r="BR90" s="36">
        <f>+'OCT-DEC 2023'!BR90+'JUL-SEP 2023'!BR90+'JAN-MAR 2024'!BR90+'APR-JUN 2024'!BR90</f>
        <v>2598.5900000000056</v>
      </c>
      <c r="BS90" s="39">
        <v>6.4853056336081807E-2</v>
      </c>
      <c r="BT90" s="36">
        <f t="shared" si="321"/>
        <v>4573.8600000000088</v>
      </c>
      <c r="BU90" s="40">
        <v>7.2706748981956806E-3</v>
      </c>
      <c r="BV90" s="38">
        <f>+'OCT-DEC 2023'!BV90+'JUL-SEP 2023'!BV90+'JAN-MAR 2024'!BV90+'APR-JUN 2024'!BV90</f>
        <v>7470.6300000000083</v>
      </c>
      <c r="BW90" s="39">
        <f t="shared" si="297"/>
        <v>2.3489666361672649E-2</v>
      </c>
      <c r="BX90" s="36">
        <f>+'OCT-DEC 2023'!BX90+'JUL-SEP 2023'!BX90+'JAN-MAR 2024'!BX90+'APR-JUN 2024'!BX90</f>
        <v>-217.65999999999798</v>
      </c>
      <c r="BY90" s="39">
        <f t="shared" si="298"/>
        <v>-9.6578959045124898E-4</v>
      </c>
      <c r="BZ90" s="36">
        <f t="shared" si="322"/>
        <v>7252.9700000000103</v>
      </c>
      <c r="CA90" s="40">
        <f t="shared" si="299"/>
        <v>1.3347165762804831E-2</v>
      </c>
      <c r="CB90" s="116">
        <f t="shared" si="300"/>
        <v>9445.9000000000124</v>
      </c>
      <c r="CC90" s="117">
        <f t="shared" si="301"/>
        <v>2380.9300000000076</v>
      </c>
      <c r="CD90" s="118">
        <f t="shared" si="302"/>
        <v>11826.83000000002</v>
      </c>
      <c r="CE90" s="32"/>
      <c r="CF90" s="38">
        <f t="shared" si="303"/>
        <v>780378.77077463572</v>
      </c>
      <c r="CG90" s="39">
        <f t="shared" si="258"/>
        <v>1.1349461682521087</v>
      </c>
      <c r="CH90" s="36">
        <f t="shared" si="304"/>
        <v>332018.40922536439</v>
      </c>
      <c r="CI90" s="39">
        <f t="shared" si="305"/>
        <v>1.550958828181809</v>
      </c>
      <c r="CJ90" s="36">
        <f t="shared" si="306"/>
        <v>1112397.1800000002</v>
      </c>
      <c r="CK90" s="40">
        <f t="shared" si="307"/>
        <v>1.2337158631153069</v>
      </c>
      <c r="CL90" s="38">
        <f t="shared" si="308"/>
        <v>628525.60081826965</v>
      </c>
      <c r="CM90" s="39">
        <f t="shared" si="309"/>
        <v>0.204820466228084</v>
      </c>
      <c r="CN90" s="36">
        <f t="shared" si="310"/>
        <v>481162.53918173054</v>
      </c>
      <c r="CO90" s="39">
        <f t="shared" si="311"/>
        <v>0.26689853248834616</v>
      </c>
      <c r="CP90" s="36">
        <f t="shared" si="312"/>
        <v>1109688.1400000001</v>
      </c>
      <c r="CQ90" s="40">
        <f t="shared" si="313"/>
        <v>0.22779384323953941</v>
      </c>
      <c r="CR90" s="152"/>
      <c r="CS90" s="161" t="s">
        <v>88</v>
      </c>
      <c r="CT90" s="38">
        <f t="shared" si="314"/>
        <v>1112397.1800000002</v>
      </c>
      <c r="CU90" s="36">
        <f t="shared" si="315"/>
        <v>1109688.1400000001</v>
      </c>
      <c r="CV90" s="37">
        <f t="shared" si="316"/>
        <v>2222085.3200000003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>
        <f>+'JUL-SEP 2023'!D91+'OCT-DEC 2023'!D91+'JAN-MAR 2024'!D91+'APR-JUN 2024'!D91</f>
        <v>0</v>
      </c>
      <c r="E91" s="39">
        <f t="shared" si="261"/>
        <v>0</v>
      </c>
      <c r="F91" s="36">
        <f>+'JUL-SEP 2023'!F91+'OCT-DEC 2023'!F91+'JAN-MAR 2024'!F91+'APR-JUN 2024'!F91</f>
        <v>0</v>
      </c>
      <c r="G91" s="39">
        <f t="shared" si="262"/>
        <v>0</v>
      </c>
      <c r="H91" s="36">
        <f t="shared" si="263"/>
        <v>0</v>
      </c>
      <c r="I91" s="202">
        <f t="shared" si="264"/>
        <v>0</v>
      </c>
      <c r="J91" s="38">
        <f>+'JUL-SEP 2023'!J91+'OCT-DEC 2023'!J91+'JAN-MAR 2024'!J91+'APR-JUN 2024'!J91</f>
        <v>0</v>
      </c>
      <c r="K91" s="39">
        <f t="shared" si="265"/>
        <v>0</v>
      </c>
      <c r="L91" s="36">
        <f>+'JUL-SEP 2023'!L91+'OCT-DEC 2023'!L91+'JAN-MAR 2024'!L91+'APR-JUN 2024'!L91</f>
        <v>0</v>
      </c>
      <c r="M91" s="39">
        <f t="shared" si="266"/>
        <v>0</v>
      </c>
      <c r="N91" s="36">
        <f t="shared" si="267"/>
        <v>0</v>
      </c>
      <c r="O91" s="40">
        <f t="shared" si="268"/>
        <v>0</v>
      </c>
      <c r="P91" s="116">
        <f t="shared" si="269"/>
        <v>0</v>
      </c>
      <c r="Q91" s="117">
        <f t="shared" si="270"/>
        <v>0</v>
      </c>
      <c r="R91" s="118">
        <f t="shared" si="271"/>
        <v>0</v>
      </c>
      <c r="S91" s="32"/>
      <c r="T91" s="38">
        <f>+'JUL-SEP 2023'!T91+'OCT-DEC 2023'!T91+'JAN-MAR 2024'!T91+'APR-JUN 2024'!T91</f>
        <v>0</v>
      </c>
      <c r="U91" s="39">
        <f t="shared" si="272"/>
        <v>0</v>
      </c>
      <c r="V91" s="36">
        <f>+'JUL-SEP 2023'!V91+'OCT-DEC 2023'!V91+'JAN-MAR 2024'!V91+'APR-JUN 2024'!V91</f>
        <v>0</v>
      </c>
      <c r="W91" s="39">
        <f t="shared" si="273"/>
        <v>0</v>
      </c>
      <c r="X91" s="36">
        <f t="shared" si="274"/>
        <v>0</v>
      </c>
      <c r="Y91" s="40">
        <f t="shared" si="275"/>
        <v>0</v>
      </c>
      <c r="Z91" s="244">
        <f>+'OCT-DEC 2023'!Z91+'JUL-SEP 2023'!Z91+'JAN-MAR 2024'!Z91+'APR-JUN 2024'!Z91</f>
        <v>0</v>
      </c>
      <c r="AA91" s="39">
        <f t="shared" si="276"/>
        <v>0</v>
      </c>
      <c r="AB91" s="36">
        <f>+'OCT-DEC 2023'!AB91+'JUL-SEP 2023'!AB91+'JAN-MAR 2024'!AB91+'APR-JUN 2024'!AB91</f>
        <v>0</v>
      </c>
      <c r="AC91" s="39">
        <f t="shared" si="277"/>
        <v>0</v>
      </c>
      <c r="AD91" s="36">
        <f t="shared" si="278"/>
        <v>0</v>
      </c>
      <c r="AE91" s="40">
        <f t="shared" si="279"/>
        <v>0</v>
      </c>
      <c r="AF91" s="116">
        <f t="shared" si="280"/>
        <v>0</v>
      </c>
      <c r="AG91" s="117">
        <f t="shared" si="281"/>
        <v>0</v>
      </c>
      <c r="AH91" s="118">
        <f t="shared" si="282"/>
        <v>0</v>
      </c>
      <c r="AI91" s="32"/>
      <c r="AJ91" s="35">
        <f>+'OCT-DEC 2023'!AJ91+'JUL-SEP 2023'!AJ91+'JAN-MAR 2024'!AJ91+'APR-JUN 2024'!AJ91</f>
        <v>0</v>
      </c>
      <c r="AK91" s="39">
        <f t="shared" si="283"/>
        <v>0</v>
      </c>
      <c r="AL91" s="36">
        <f>+'OCT-DEC 2023'!AL91+'JUL-SEP 2023'!AL91+'JAN-MAR 2024'!AL91+'APR-JUN 2024'!AL91</f>
        <v>0</v>
      </c>
      <c r="AM91" s="39">
        <f t="shared" si="284"/>
        <v>0</v>
      </c>
      <c r="AN91" s="36">
        <f t="shared" si="317"/>
        <v>0</v>
      </c>
      <c r="AO91" s="40">
        <f t="shared" si="285"/>
        <v>0</v>
      </c>
      <c r="AP91" s="36">
        <f>+'OCT-DEC 2023'!AP91+'JUL-SEP 2023'!AP91+'JAN-MAR 2024'!AP91+'APR-JUN 2024'!AP91</f>
        <v>0</v>
      </c>
      <c r="AQ91" s="39">
        <f t="shared" si="286"/>
        <v>0</v>
      </c>
      <c r="AR91" s="36">
        <f>+'OCT-DEC 2023'!AR91+'JUL-SEP 2023'!AR91+'JAN-MAR 2024'!AR91+'APR-JUN 2024'!AR91</f>
        <v>0</v>
      </c>
      <c r="AS91" s="39">
        <f t="shared" si="287"/>
        <v>0</v>
      </c>
      <c r="AT91" s="36">
        <f t="shared" si="318"/>
        <v>0</v>
      </c>
      <c r="AU91" s="40">
        <f t="shared" si="288"/>
        <v>0</v>
      </c>
      <c r="AV91" s="116">
        <f t="shared" si="289"/>
        <v>0</v>
      </c>
      <c r="AW91" s="117">
        <f t="shared" si="290"/>
        <v>0</v>
      </c>
      <c r="AX91" s="118">
        <f t="shared" si="291"/>
        <v>0</v>
      </c>
      <c r="AY91" s="32"/>
      <c r="AZ91" s="35">
        <f>+'OCT-DEC 2023'!AZ91+'JUL-SEP 2023'!AZ91+'JAN-MAR 2024'!AZ91+'APR-JUN 2024'!AZ91</f>
        <v>0</v>
      </c>
      <c r="BA91" s="39">
        <f t="shared" si="292"/>
        <v>0</v>
      </c>
      <c r="BB91" s="36">
        <f>+'OCT-DEC 2023'!BB91+'JUL-SEP 2023'!BB91+'JAN-MAR 2024'!BB91+'APR-JUN 2024'!BB91</f>
        <v>0</v>
      </c>
      <c r="BC91" s="39">
        <f t="shared" si="293"/>
        <v>0</v>
      </c>
      <c r="BD91" s="36">
        <f t="shared" si="319"/>
        <v>0</v>
      </c>
      <c r="BE91" s="40">
        <v>0</v>
      </c>
      <c r="BF91" s="38">
        <f>+'OCT-DEC 2023'!BF91+'JUL-SEP 2023'!BF91+'JAN-MAR 2024'!BF91+'APR-JUN 2024'!BF91</f>
        <v>0</v>
      </c>
      <c r="BG91" s="39">
        <v>0</v>
      </c>
      <c r="BH91" s="36">
        <f>+'OCT-DEC 2023'!BH91+'JUL-SEP 2023'!BH91+'JAN-MAR 2024'!BH91+'APR-JUN 2024'!BH91</f>
        <v>0</v>
      </c>
      <c r="BI91" s="39">
        <v>0</v>
      </c>
      <c r="BJ91" s="36">
        <f t="shared" si="320"/>
        <v>0</v>
      </c>
      <c r="BK91" s="40">
        <v>0</v>
      </c>
      <c r="BL91" s="116">
        <f t="shared" si="294"/>
        <v>0</v>
      </c>
      <c r="BM91" s="117">
        <f t="shared" si="295"/>
        <v>0</v>
      </c>
      <c r="BN91" s="118">
        <f t="shared" si="296"/>
        <v>0</v>
      </c>
      <c r="BO91" s="32"/>
      <c r="BP91" s="35">
        <f>+'OCT-DEC 2023'!BP91+'JUL-SEP 2023'!BP91+'JAN-MAR 2024'!BP91+'APR-JUN 2024'!BP91</f>
        <v>0</v>
      </c>
      <c r="BQ91" s="39">
        <v>0</v>
      </c>
      <c r="BR91" s="36">
        <f>+'OCT-DEC 2023'!BR91+'JUL-SEP 2023'!BR91+'JAN-MAR 2024'!BR91+'APR-JUN 2024'!BR91</f>
        <v>0</v>
      </c>
      <c r="BS91" s="39">
        <v>0</v>
      </c>
      <c r="BT91" s="36">
        <f t="shared" si="321"/>
        <v>0</v>
      </c>
      <c r="BU91" s="40">
        <v>0</v>
      </c>
      <c r="BV91" s="38">
        <f>+'OCT-DEC 2023'!BV91+'JUL-SEP 2023'!BV91+'JAN-MAR 2024'!BV91+'APR-JUN 2024'!BV91</f>
        <v>0</v>
      </c>
      <c r="BW91" s="39">
        <f t="shared" si="297"/>
        <v>0</v>
      </c>
      <c r="BX91" s="36">
        <f>+'OCT-DEC 2023'!BX91+'JUL-SEP 2023'!BX91+'JAN-MAR 2024'!BX91+'APR-JUN 2024'!BX91</f>
        <v>0</v>
      </c>
      <c r="BY91" s="39">
        <f t="shared" si="298"/>
        <v>0</v>
      </c>
      <c r="BZ91" s="36">
        <f t="shared" si="322"/>
        <v>0</v>
      </c>
      <c r="CA91" s="40">
        <f t="shared" si="299"/>
        <v>0</v>
      </c>
      <c r="CB91" s="116">
        <f t="shared" si="300"/>
        <v>0</v>
      </c>
      <c r="CC91" s="117">
        <f t="shared" si="301"/>
        <v>0</v>
      </c>
      <c r="CD91" s="118">
        <f t="shared" si="302"/>
        <v>0</v>
      </c>
      <c r="CE91" s="32"/>
      <c r="CF91" s="38">
        <f t="shared" si="303"/>
        <v>0</v>
      </c>
      <c r="CG91" s="39">
        <f t="shared" si="258"/>
        <v>0</v>
      </c>
      <c r="CH91" s="36">
        <f t="shared" si="304"/>
        <v>0</v>
      </c>
      <c r="CI91" s="39">
        <f t="shared" si="305"/>
        <v>0</v>
      </c>
      <c r="CJ91" s="36">
        <f t="shared" si="306"/>
        <v>0</v>
      </c>
      <c r="CK91" s="40">
        <f t="shared" si="307"/>
        <v>0</v>
      </c>
      <c r="CL91" s="38">
        <f t="shared" si="308"/>
        <v>0</v>
      </c>
      <c r="CM91" s="39">
        <f t="shared" si="309"/>
        <v>0</v>
      </c>
      <c r="CN91" s="36">
        <f t="shared" si="310"/>
        <v>0</v>
      </c>
      <c r="CO91" s="39">
        <f t="shared" si="311"/>
        <v>0</v>
      </c>
      <c r="CP91" s="36">
        <f t="shared" si="312"/>
        <v>0</v>
      </c>
      <c r="CQ91" s="40">
        <f t="shared" si="313"/>
        <v>0</v>
      </c>
      <c r="CR91" s="152"/>
      <c r="CS91" s="161" t="s">
        <v>89</v>
      </c>
      <c r="CT91" s="38">
        <f t="shared" si="314"/>
        <v>0</v>
      </c>
      <c r="CU91" s="36">
        <f t="shared" si="315"/>
        <v>0</v>
      </c>
      <c r="CV91" s="37">
        <f t="shared" si="316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>
        <f>+'JUL-SEP 2023'!D92+'OCT-DEC 2023'!D92+'JAN-MAR 2024'!D92+'APR-JUN 2024'!D92</f>
        <v>-60238.998775260668</v>
      </c>
      <c r="E92" s="39">
        <f t="shared" si="261"/>
        <v>-0.55749492170750159</v>
      </c>
      <c r="F92" s="36">
        <f>+'JUL-SEP 2023'!F92+'OCT-DEC 2023'!F92+'JAN-MAR 2024'!F92+'APR-JUN 2024'!F92</f>
        <v>-22309.831224739337</v>
      </c>
      <c r="G92" s="39">
        <f t="shared" si="262"/>
        <v>-0.63493841889573199</v>
      </c>
      <c r="H92" s="36">
        <f t="shared" si="263"/>
        <v>-82548.83</v>
      </c>
      <c r="I92" s="202">
        <f t="shared" si="264"/>
        <v>-0.57649856833577762</v>
      </c>
      <c r="J92" s="38">
        <f>+'JUL-SEP 2023'!J92+'OCT-DEC 2023'!J92+'JAN-MAR 2024'!J92+'APR-JUN 2024'!J92</f>
        <v>511332.41819359572</v>
      </c>
      <c r="K92" s="39">
        <f t="shared" si="265"/>
        <v>1.4187717101416344</v>
      </c>
      <c r="L92" s="36">
        <f>+'JUL-SEP 2023'!L92+'OCT-DEC 2023'!L92+'JAN-MAR 2024'!L92+'APR-JUN 2024'!L92</f>
        <v>774084.84180640429</v>
      </c>
      <c r="M92" s="39">
        <f t="shared" si="266"/>
        <v>2.4498681577567627</v>
      </c>
      <c r="N92" s="36">
        <f t="shared" si="267"/>
        <v>1285417.26</v>
      </c>
      <c r="O92" s="40">
        <f t="shared" si="268"/>
        <v>1.9004505784513028</v>
      </c>
      <c r="P92" s="116">
        <f t="shared" si="269"/>
        <v>451093.41941833508</v>
      </c>
      <c r="Q92" s="117">
        <f t="shared" si="270"/>
        <v>751775.01058166497</v>
      </c>
      <c r="R92" s="118">
        <f t="shared" si="271"/>
        <v>1202868.4300000002</v>
      </c>
      <c r="S92" s="32"/>
      <c r="T92" s="38">
        <f>+'JUL-SEP 2023'!T92+'OCT-DEC 2023'!T92+'JAN-MAR 2024'!T92+'APR-JUN 2024'!T92</f>
        <v>728442.51999999979</v>
      </c>
      <c r="U92" s="39">
        <f t="shared" si="272"/>
        <v>3.692373493914832</v>
      </c>
      <c r="V92" s="36">
        <f>+'JUL-SEP 2023'!V92+'OCT-DEC 2023'!V92+'JAN-MAR 2024'!V92+'APR-JUN 2024'!V92</f>
        <v>455223.31</v>
      </c>
      <c r="W92" s="39">
        <f t="shared" si="273"/>
        <v>7.315409622677894</v>
      </c>
      <c r="X92" s="36">
        <f t="shared" si="274"/>
        <v>1183665.8299999998</v>
      </c>
      <c r="Y92" s="40">
        <f t="shared" si="275"/>
        <v>4.5611393351341558</v>
      </c>
      <c r="Z92" s="244">
        <f>+'OCT-DEC 2023'!Z92+'JUL-SEP 2023'!Z92+'JAN-MAR 2024'!Z92+'APR-JUN 2024'!Z92</f>
        <v>1018903.8699999999</v>
      </c>
      <c r="AA92" s="39">
        <f t="shared" si="276"/>
        <v>1.0029430345481998</v>
      </c>
      <c r="AB92" s="36">
        <f>+'OCT-DEC 2023'!AB92+'JUL-SEP 2023'!AB92+'JAN-MAR 2024'!AB92+'APR-JUN 2024'!AB92</f>
        <v>1156289.9299999997</v>
      </c>
      <c r="AC92" s="39">
        <f t="shared" si="277"/>
        <v>2.4635092156031413</v>
      </c>
      <c r="AD92" s="36">
        <f t="shared" si="278"/>
        <v>2175193.7999999998</v>
      </c>
      <c r="AE92" s="40">
        <f t="shared" si="279"/>
        <v>1.4644998488501502</v>
      </c>
      <c r="AF92" s="116">
        <f t="shared" si="280"/>
        <v>1747346.3899999997</v>
      </c>
      <c r="AG92" s="117">
        <f t="shared" si="281"/>
        <v>1611513.2399999998</v>
      </c>
      <c r="AH92" s="118">
        <f t="shared" si="282"/>
        <v>3358859.6299999994</v>
      </c>
      <c r="AI92" s="32"/>
      <c r="AJ92" s="35">
        <f>+'OCT-DEC 2023'!AJ92+'JUL-SEP 2023'!AJ92+'JAN-MAR 2024'!AJ92+'APR-JUN 2024'!AJ92</f>
        <v>86980.02</v>
      </c>
      <c r="AK92" s="39">
        <f t="shared" si="283"/>
        <v>1.4960701078449923</v>
      </c>
      <c r="AL92" s="36">
        <f>+'OCT-DEC 2023'!AL92+'JUL-SEP 2023'!AL92+'JAN-MAR 2024'!AL92+'APR-JUN 2024'!AL92</f>
        <v>93885.28</v>
      </c>
      <c r="AM92" s="39">
        <f t="shared" si="284"/>
        <v>3.2560615939515847</v>
      </c>
      <c r="AN92" s="36">
        <f t="shared" si="317"/>
        <v>180865.3</v>
      </c>
      <c r="AO92" s="40">
        <f t="shared" si="285"/>
        <v>2.0795568739723822</v>
      </c>
      <c r="AP92" s="36">
        <f>+'OCT-DEC 2023'!AP92+'JUL-SEP 2023'!AP92+'JAN-MAR 2024'!AP92+'APR-JUN 2024'!AP92</f>
        <v>-38966.06</v>
      </c>
      <c r="AQ92" s="39">
        <f t="shared" si="286"/>
        <v>-0.23451209090143116</v>
      </c>
      <c r="AR92" s="36">
        <f>+'OCT-DEC 2023'!AR92+'JUL-SEP 2023'!AR92+'JAN-MAR 2024'!AR92+'APR-JUN 2024'!AR92</f>
        <v>153676.47</v>
      </c>
      <c r="AS92" s="39">
        <f t="shared" si="287"/>
        <v>0.99835295264081081</v>
      </c>
      <c r="AT92" s="36">
        <f t="shared" si="318"/>
        <v>114710.41</v>
      </c>
      <c r="AU92" s="40">
        <f t="shared" si="288"/>
        <v>0.35837147909324935</v>
      </c>
      <c r="AV92" s="116">
        <f t="shared" si="289"/>
        <v>48013.960000000006</v>
      </c>
      <c r="AW92" s="117">
        <f t="shared" si="290"/>
        <v>247561.75</v>
      </c>
      <c r="AX92" s="118">
        <f t="shared" si="291"/>
        <v>295575.71000000002</v>
      </c>
      <c r="AY92" s="32"/>
      <c r="AZ92" s="35">
        <f>+'OCT-DEC 2023'!AZ92+'JUL-SEP 2023'!AZ92+'JAN-MAR 2024'!AZ92+'APR-JUN 2024'!AZ92</f>
        <v>777013.34648125898</v>
      </c>
      <c r="BA92" s="39">
        <f t="shared" si="292"/>
        <v>3.4635832827307858</v>
      </c>
      <c r="BB92" s="36">
        <f>+'OCT-DEC 2023'!BB92+'JUL-SEP 2023'!BB92+'JAN-MAR 2024'!BB92+'APR-JUN 2024'!BB92</f>
        <v>222405.443518741</v>
      </c>
      <c r="BC92" s="39">
        <f t="shared" si="293"/>
        <v>3.4310179185884575</v>
      </c>
      <c r="BD92" s="36">
        <f t="shared" si="319"/>
        <v>999418.79</v>
      </c>
      <c r="BE92" s="40">
        <v>2.7455288349149125</v>
      </c>
      <c r="BF92" s="38">
        <f>+'OCT-DEC 2023'!BF92+'JUL-SEP 2023'!BF92+'JAN-MAR 2024'!BF92+'APR-JUN 2024'!BF92</f>
        <v>760496.77050597942</v>
      </c>
      <c r="BG92" s="39">
        <v>1.1425595686263306</v>
      </c>
      <c r="BH92" s="36">
        <f>+'OCT-DEC 2023'!BH92+'JUL-SEP 2023'!BH92+'JAN-MAR 2024'!BH92+'APR-JUN 2024'!BH92</f>
        <v>725648.99949402036</v>
      </c>
      <c r="BI92" s="39">
        <v>2.0772583117844947</v>
      </c>
      <c r="BJ92" s="36">
        <f t="shared" si="320"/>
        <v>1486145.7699999998</v>
      </c>
      <c r="BK92" s="40">
        <v>1.4023711798672756</v>
      </c>
      <c r="BL92" s="116">
        <f t="shared" si="294"/>
        <v>1537510.1169872384</v>
      </c>
      <c r="BM92" s="117">
        <f t="shared" si="295"/>
        <v>948054.44301276142</v>
      </c>
      <c r="BN92" s="118">
        <f t="shared" si="296"/>
        <v>2485564.5599999996</v>
      </c>
      <c r="BO92" s="32"/>
      <c r="BP92" s="35">
        <f>+'OCT-DEC 2023'!BP92+'JUL-SEP 2023'!BP92+'JAN-MAR 2024'!BP92+'APR-JUN 2024'!BP92</f>
        <v>280014.40000000002</v>
      </c>
      <c r="BQ92" s="39">
        <v>3.2883456096707739</v>
      </c>
      <c r="BR92" s="36">
        <f>+'OCT-DEC 2023'!BR92+'JUL-SEP 2023'!BR92+'JAN-MAR 2024'!BR92+'APR-JUN 2024'!BR92</f>
        <v>180078.17000000004</v>
      </c>
      <c r="BS92" s="39">
        <v>8.7432359850753159</v>
      </c>
      <c r="BT92" s="36">
        <f t="shared" si="321"/>
        <v>460092.57000000007</v>
      </c>
      <c r="BU92" s="40">
        <v>3.9609164200805362</v>
      </c>
      <c r="BV92" s="38">
        <f>+'OCT-DEC 2023'!BV92+'JUL-SEP 2023'!BV92+'JAN-MAR 2024'!BV92+'APR-JUN 2024'!BV92</f>
        <v>338486.21999999991</v>
      </c>
      <c r="BW92" s="39">
        <f t="shared" si="297"/>
        <v>1.0642915491496323</v>
      </c>
      <c r="BX92" s="36">
        <f>+'OCT-DEC 2023'!BX92+'JUL-SEP 2023'!BX92+'JAN-MAR 2024'!BX92+'APR-JUN 2024'!BX92</f>
        <v>712597.79</v>
      </c>
      <c r="BY92" s="39">
        <f t="shared" si="298"/>
        <v>3.1619017171761992</v>
      </c>
      <c r="BZ92" s="36">
        <f t="shared" si="322"/>
        <v>1051084.01</v>
      </c>
      <c r="CA92" s="40">
        <f t="shared" si="299"/>
        <v>1.9342410780829908</v>
      </c>
      <c r="CB92" s="116">
        <f t="shared" si="300"/>
        <v>618500.61999999988</v>
      </c>
      <c r="CC92" s="117">
        <f t="shared" si="301"/>
        <v>892675.96000000008</v>
      </c>
      <c r="CD92" s="118">
        <f t="shared" si="302"/>
        <v>1511176.58</v>
      </c>
      <c r="CE92" s="32"/>
      <c r="CF92" s="38">
        <f t="shared" si="303"/>
        <v>1812211.2877059979</v>
      </c>
      <c r="CG92" s="39">
        <f t="shared" si="258"/>
        <v>2.6355948342924762</v>
      </c>
      <c r="CH92" s="36">
        <f t="shared" si="304"/>
        <v>929282.37229400163</v>
      </c>
      <c r="CI92" s="39">
        <f t="shared" si="305"/>
        <v>4.3409601971944225</v>
      </c>
      <c r="CJ92" s="36">
        <f t="shared" si="306"/>
        <v>2741493.6599999997</v>
      </c>
      <c r="CK92" s="40">
        <f t="shared" si="307"/>
        <v>3.040482552258934</v>
      </c>
      <c r="CL92" s="38">
        <f t="shared" si="308"/>
        <v>2590253.2186995745</v>
      </c>
      <c r="CM92" s="39">
        <f t="shared" si="309"/>
        <v>0.84409747385332079</v>
      </c>
      <c r="CN92" s="36">
        <f t="shared" si="310"/>
        <v>3522298.0313004246</v>
      </c>
      <c r="CO92" s="39">
        <f t="shared" si="311"/>
        <v>1.9538016761226058</v>
      </c>
      <c r="CP92" s="36">
        <f t="shared" si="312"/>
        <v>6112551.2499999991</v>
      </c>
      <c r="CQ92" s="40">
        <f t="shared" si="313"/>
        <v>1.2547683362968538</v>
      </c>
      <c r="CR92" s="152"/>
      <c r="CS92" s="161" t="s">
        <v>100</v>
      </c>
      <c r="CT92" s="38">
        <f t="shared" si="314"/>
        <v>2741493.6599999997</v>
      </c>
      <c r="CU92" s="36">
        <f t="shared" si="315"/>
        <v>6112551.2499999991</v>
      </c>
      <c r="CV92" s="37">
        <f t="shared" si="316"/>
        <v>8854044.9099999983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>
        <f>+'JUL-SEP 2023'!D93+'OCT-DEC 2023'!D93+'JAN-MAR 2024'!D93+'APR-JUN 2024'!D93</f>
        <v>869777.60000000056</v>
      </c>
      <c r="E93" s="39">
        <f t="shared" si="261"/>
        <v>8.0495460561021037</v>
      </c>
      <c r="F93" s="36">
        <f>+'JUL-SEP 2023'!F93+'OCT-DEC 2023'!F93+'JAN-MAR 2024'!F93+'APR-JUN 2024'!F93</f>
        <v>274666.62</v>
      </c>
      <c r="G93" s="39">
        <f t="shared" si="262"/>
        <v>7.8170196658792728</v>
      </c>
      <c r="H93" s="36">
        <f t="shared" si="263"/>
        <v>1144444.2200000007</v>
      </c>
      <c r="I93" s="202">
        <f t="shared" si="264"/>
        <v>7.9924870451847241</v>
      </c>
      <c r="J93" s="38">
        <f>+'JUL-SEP 2023'!J93+'OCT-DEC 2023'!J93+'JAN-MAR 2024'!J93+'APR-JUN 2024'!J93</f>
        <v>251939.84000000008</v>
      </c>
      <c r="K93" s="39">
        <f t="shared" si="265"/>
        <v>0.69904646161956707</v>
      </c>
      <c r="L93" s="36">
        <f>+'JUL-SEP 2023'!L93+'OCT-DEC 2023'!L93+'JAN-MAR 2024'!L93+'APR-JUN 2024'!L93</f>
        <v>223418.34999999998</v>
      </c>
      <c r="M93" s="39">
        <f t="shared" si="266"/>
        <v>0.70708722347058262</v>
      </c>
      <c r="N93" s="36">
        <f t="shared" si="267"/>
        <v>475358.19000000006</v>
      </c>
      <c r="O93" s="40">
        <f t="shared" si="268"/>
        <v>0.70280272038440228</v>
      </c>
      <c r="P93" s="116">
        <f t="shared" si="269"/>
        <v>1121717.4400000006</v>
      </c>
      <c r="Q93" s="117">
        <f t="shared" si="270"/>
        <v>498084.97</v>
      </c>
      <c r="R93" s="118">
        <f t="shared" si="271"/>
        <v>1619802.4100000006</v>
      </c>
      <c r="S93" s="32"/>
      <c r="T93" s="38">
        <f>+'JUL-SEP 2023'!T93+'OCT-DEC 2023'!T93+'JAN-MAR 2024'!T93+'APR-JUN 2024'!T93</f>
        <v>1876603.5500000003</v>
      </c>
      <c r="U93" s="39">
        <f t="shared" si="272"/>
        <v>9.5122415514768139</v>
      </c>
      <c r="V93" s="36">
        <f>+'JUL-SEP 2023'!V93+'OCT-DEC 2023'!V93+'JAN-MAR 2024'!V93+'APR-JUN 2024'!V93</f>
        <v>659208.09000000008</v>
      </c>
      <c r="W93" s="39">
        <f t="shared" si="273"/>
        <v>10.593432056309059</v>
      </c>
      <c r="X93" s="36">
        <f t="shared" si="274"/>
        <v>2535811.6400000006</v>
      </c>
      <c r="Y93" s="40">
        <f t="shared" si="275"/>
        <v>9.7714996281467865</v>
      </c>
      <c r="Z93" s="244">
        <f>+'OCT-DEC 2023'!Z93+'JUL-SEP 2023'!Z93+'JAN-MAR 2024'!Z93+'APR-JUN 2024'!Z93</f>
        <v>539328.29</v>
      </c>
      <c r="AA93" s="39">
        <f t="shared" si="276"/>
        <v>0.53087986778408414</v>
      </c>
      <c r="AB93" s="36">
        <f>+'OCT-DEC 2023'!AB93+'JUL-SEP 2023'!AB93+'JAN-MAR 2024'!AB93+'APR-JUN 2024'!AB93</f>
        <v>758689.07000000018</v>
      </c>
      <c r="AC93" s="39">
        <f t="shared" si="277"/>
        <v>1.6164090573048386</v>
      </c>
      <c r="AD93" s="36">
        <f t="shared" si="278"/>
        <v>1298017.3600000003</v>
      </c>
      <c r="AE93" s="40">
        <f t="shared" si="279"/>
        <v>0.87392039620785589</v>
      </c>
      <c r="AF93" s="116">
        <f t="shared" si="280"/>
        <v>2415931.8400000003</v>
      </c>
      <c r="AG93" s="117">
        <f t="shared" si="281"/>
        <v>1417897.1600000001</v>
      </c>
      <c r="AH93" s="118">
        <f t="shared" si="282"/>
        <v>3833829.0000000005</v>
      </c>
      <c r="AI93" s="32"/>
      <c r="AJ93" s="35">
        <f>+'OCT-DEC 2023'!AJ93+'JUL-SEP 2023'!AJ93+'JAN-MAR 2024'!AJ93+'APR-JUN 2024'!AJ93</f>
        <v>0</v>
      </c>
      <c r="AK93" s="39">
        <f t="shared" si="283"/>
        <v>0</v>
      </c>
      <c r="AL93" s="36">
        <f>+'OCT-DEC 2023'!AL93+'JUL-SEP 2023'!AL93+'JAN-MAR 2024'!AL93+'APR-JUN 2024'!AL93</f>
        <v>4392.99</v>
      </c>
      <c r="AM93" s="39">
        <f t="shared" si="284"/>
        <v>0.15235451203440381</v>
      </c>
      <c r="AN93" s="36">
        <f t="shared" si="317"/>
        <v>4392.99</v>
      </c>
      <c r="AO93" s="40">
        <f t="shared" si="285"/>
        <v>5.0509813390362521E-2</v>
      </c>
      <c r="AP93" s="36">
        <f>+'OCT-DEC 2023'!AP93+'JUL-SEP 2023'!AP93+'JAN-MAR 2024'!AP93+'APR-JUN 2024'!AP93</f>
        <v>10101.969999999999</v>
      </c>
      <c r="AQ93" s="39">
        <f t="shared" si="286"/>
        <v>6.0797373584178908E-2</v>
      </c>
      <c r="AR93" s="36">
        <f>+'OCT-DEC 2023'!AR93+'JUL-SEP 2023'!AR93+'JAN-MAR 2024'!AR93+'APR-JUN 2024'!AR93</f>
        <v>8843.7999999999993</v>
      </c>
      <c r="AS93" s="39">
        <f t="shared" si="287"/>
        <v>5.7453387903592536E-2</v>
      </c>
      <c r="AT93" s="36">
        <f t="shared" si="318"/>
        <v>18945.769999999997</v>
      </c>
      <c r="AU93" s="40">
        <f t="shared" si="288"/>
        <v>5.9189254205093592E-2</v>
      </c>
      <c r="AV93" s="116">
        <f t="shared" si="289"/>
        <v>10101.969999999999</v>
      </c>
      <c r="AW93" s="117">
        <f t="shared" si="290"/>
        <v>13236.789999999999</v>
      </c>
      <c r="AX93" s="118">
        <f t="shared" si="291"/>
        <v>23338.76</v>
      </c>
      <c r="AY93" s="32"/>
      <c r="AZ93" s="35">
        <f>+'OCT-DEC 2023'!AZ93+'JUL-SEP 2023'!AZ93+'JAN-MAR 2024'!AZ93+'APR-JUN 2024'!AZ93</f>
        <v>2005093.1612060182</v>
      </c>
      <c r="BA93" s="39">
        <f t="shared" si="292"/>
        <v>8.9378222200697977</v>
      </c>
      <c r="BB93" s="36">
        <f>+'OCT-DEC 2023'!BB93+'JUL-SEP 2023'!BB93+'JAN-MAR 2024'!BB93+'APR-JUN 2024'!BB93</f>
        <v>576821.02010306367</v>
      </c>
      <c r="BC93" s="39">
        <f t="shared" si="293"/>
        <v>8.8985378436805966</v>
      </c>
      <c r="BD93" s="36">
        <f t="shared" si="319"/>
        <v>2581914.1813090816</v>
      </c>
      <c r="BE93" s="40">
        <v>6.4975810647637919</v>
      </c>
      <c r="BF93" s="38">
        <f>+'OCT-DEC 2023'!BF93+'JUL-SEP 2023'!BF93+'JAN-MAR 2024'!BF93+'APR-JUN 2024'!BF93</f>
        <v>830369.44373282627</v>
      </c>
      <c r="BG93" s="39">
        <v>0.27817096468593838</v>
      </c>
      <c r="BH93" s="36">
        <f>+'OCT-DEC 2023'!BH93+'JUL-SEP 2023'!BH93+'JAN-MAR 2024'!BH93+'APR-JUN 2024'!BH93</f>
        <v>582749.65785510303</v>
      </c>
      <c r="BI93" s="39">
        <v>0.5517822913007675</v>
      </c>
      <c r="BJ93" s="36">
        <f t="shared" si="320"/>
        <v>1413119.1015879293</v>
      </c>
      <c r="BK93" s="40">
        <v>0.35422477361840871</v>
      </c>
      <c r="BL93" s="116">
        <f t="shared" si="294"/>
        <v>2835462.6049388442</v>
      </c>
      <c r="BM93" s="117">
        <f t="shared" si="295"/>
        <v>1159570.6779581667</v>
      </c>
      <c r="BN93" s="118">
        <f t="shared" si="296"/>
        <v>3995033.2828970109</v>
      </c>
      <c r="BO93" s="32"/>
      <c r="BP93" s="35">
        <f>+'OCT-DEC 2023'!BP93+'JUL-SEP 2023'!BP93+'JAN-MAR 2024'!BP93+'APR-JUN 2024'!BP93</f>
        <v>0</v>
      </c>
      <c r="BQ93" s="39">
        <v>2.0823177012477299</v>
      </c>
      <c r="BR93" s="36">
        <f>+'OCT-DEC 2023'!BR93+'JUL-SEP 2023'!BR93+'JAN-MAR 2024'!BR93+'APR-JUN 2024'!BR93</f>
        <v>0</v>
      </c>
      <c r="BS93" s="39">
        <v>2.2629533833893816</v>
      </c>
      <c r="BT93" s="36">
        <f t="shared" si="321"/>
        <v>0</v>
      </c>
      <c r="BU93" s="40">
        <v>2.1045895121854374</v>
      </c>
      <c r="BV93" s="38">
        <f>+'OCT-DEC 2023'!BV93+'JUL-SEP 2023'!BV93+'JAN-MAR 2024'!BV93+'APR-JUN 2024'!BV93</f>
        <v>0</v>
      </c>
      <c r="BW93" s="39">
        <f t="shared" si="297"/>
        <v>0</v>
      </c>
      <c r="BX93" s="36">
        <f>+'OCT-DEC 2023'!BX93+'JUL-SEP 2023'!BX93+'JAN-MAR 2024'!BX93+'APR-JUN 2024'!BX93</f>
        <v>0</v>
      </c>
      <c r="BY93" s="39">
        <f t="shared" si="298"/>
        <v>0</v>
      </c>
      <c r="BZ93" s="36">
        <f t="shared" si="322"/>
        <v>0</v>
      </c>
      <c r="CA93" s="40">
        <f t="shared" si="299"/>
        <v>0</v>
      </c>
      <c r="CB93" s="116">
        <f t="shared" si="300"/>
        <v>0</v>
      </c>
      <c r="CC93" s="117">
        <f t="shared" si="301"/>
        <v>0</v>
      </c>
      <c r="CD93" s="118">
        <f t="shared" si="302"/>
        <v>0</v>
      </c>
      <c r="CE93" s="32"/>
      <c r="CF93" s="38">
        <f t="shared" si="303"/>
        <v>4751474.3112060186</v>
      </c>
      <c r="CG93" s="39">
        <f t="shared" si="258"/>
        <v>6.910320686579694</v>
      </c>
      <c r="CH93" s="36">
        <f t="shared" si="304"/>
        <v>1515088.7201030636</v>
      </c>
      <c r="CI93" s="39">
        <f t="shared" si="305"/>
        <v>7.07743956548964</v>
      </c>
      <c r="CJ93" s="36">
        <f t="shared" si="306"/>
        <v>6266563.0313090822</v>
      </c>
      <c r="CK93" s="40">
        <f t="shared" si="307"/>
        <v>6.9499980384146225</v>
      </c>
      <c r="CL93" s="38">
        <f t="shared" si="308"/>
        <v>1631739.5437328264</v>
      </c>
      <c r="CM93" s="39">
        <f t="shared" si="309"/>
        <v>0.531742308785911</v>
      </c>
      <c r="CN93" s="36">
        <f t="shared" si="310"/>
        <v>1573700.8778551032</v>
      </c>
      <c r="CO93" s="39">
        <f t="shared" si="311"/>
        <v>0.87292426295163461</v>
      </c>
      <c r="CP93" s="36">
        <f t="shared" si="312"/>
        <v>3205440.4215879296</v>
      </c>
      <c r="CQ93" s="40">
        <f t="shared" si="313"/>
        <v>0.6580043226458957</v>
      </c>
      <c r="CR93" s="152"/>
      <c r="CS93" s="161" t="s">
        <v>101</v>
      </c>
      <c r="CT93" s="38">
        <f t="shared" si="314"/>
        <v>6266563.0313090822</v>
      </c>
      <c r="CU93" s="36">
        <f t="shared" si="315"/>
        <v>3205440.4215879296</v>
      </c>
      <c r="CV93" s="37">
        <f t="shared" si="316"/>
        <v>9472003.4528970122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>
        <f>+'JUL-SEP 2023'!D94+'OCT-DEC 2023'!D94+'JAN-MAR 2024'!D94+'APR-JUN 2024'!D94</f>
        <v>2864019.0971686151</v>
      </c>
      <c r="E94" s="39">
        <f t="shared" si="261"/>
        <v>26.505687923228557</v>
      </c>
      <c r="F94" s="36">
        <f>+'JUL-SEP 2023'!F94+'OCT-DEC 2023'!F94+'JAN-MAR 2024'!F94+'APR-JUN 2024'!F94</f>
        <v>7131011.9431073079</v>
      </c>
      <c r="G94" s="39">
        <f t="shared" si="262"/>
        <v>202.94879879065681</v>
      </c>
      <c r="H94" s="36">
        <f t="shared" si="263"/>
        <v>9995031.0402759239</v>
      </c>
      <c r="I94" s="202">
        <f t="shared" si="264"/>
        <v>69.802577276876349</v>
      </c>
      <c r="J94" s="38">
        <f>+'JUL-SEP 2023'!J94+'OCT-DEC 2023'!J94+'JAN-MAR 2024'!J94+'APR-JUN 2024'!J94</f>
        <v>6373774.4697203776</v>
      </c>
      <c r="K94" s="39">
        <f t="shared" si="265"/>
        <v>17.685033419959151</v>
      </c>
      <c r="L94" s="36">
        <f>+'JUL-SEP 2023'!L94+'OCT-DEC 2023'!L94+'JAN-MAR 2024'!L94+'APR-JUN 2024'!L94</f>
        <v>12391377.237618702</v>
      </c>
      <c r="M94" s="39">
        <f t="shared" si="266"/>
        <v>39.216942233815558</v>
      </c>
      <c r="N94" s="36">
        <f t="shared" si="267"/>
        <v>18765151.707339078</v>
      </c>
      <c r="O94" s="40">
        <f t="shared" si="268"/>
        <v>27.743709787232049</v>
      </c>
      <c r="P94" s="116">
        <f t="shared" si="269"/>
        <v>9237793.5668889917</v>
      </c>
      <c r="Q94" s="117">
        <f t="shared" si="270"/>
        <v>19522389.18072601</v>
      </c>
      <c r="R94" s="118">
        <f t="shared" si="271"/>
        <v>28760182.747615002</v>
      </c>
      <c r="S94" s="32"/>
      <c r="T94" s="38">
        <f>+'JUL-SEP 2023'!T94+'OCT-DEC 2023'!T94+'JAN-MAR 2024'!T94+'APR-JUN 2024'!T94</f>
        <v>1833862.4000000013</v>
      </c>
      <c r="U94" s="39">
        <f t="shared" si="272"/>
        <v>9.2955926258217954</v>
      </c>
      <c r="V94" s="36">
        <f>+'JUL-SEP 2023'!V94+'OCT-DEC 2023'!V94+'JAN-MAR 2024'!V94+'APR-JUN 2024'!V94</f>
        <v>554480.98</v>
      </c>
      <c r="W94" s="39">
        <f t="shared" si="273"/>
        <v>8.9104740631227095</v>
      </c>
      <c r="X94" s="36">
        <f t="shared" si="274"/>
        <v>2388343.3800000013</v>
      </c>
      <c r="Y94" s="40">
        <f t="shared" si="275"/>
        <v>9.203245257426472</v>
      </c>
      <c r="Z94" s="244">
        <f>+'OCT-DEC 2023'!Z94+'JUL-SEP 2023'!Z94+'JAN-MAR 2024'!Z94+'APR-JUN 2024'!Z94</f>
        <v>2197359.1300000022</v>
      </c>
      <c r="AA94" s="39">
        <f t="shared" si="276"/>
        <v>2.1629381325584669</v>
      </c>
      <c r="AB94" s="36">
        <f>+'OCT-DEC 2023'!AB94+'JUL-SEP 2023'!AB94+'JAN-MAR 2024'!AB94+'APR-JUN 2024'!AB94</f>
        <v>1125579.5699999996</v>
      </c>
      <c r="AC94" s="39">
        <f t="shared" si="277"/>
        <v>2.3980799033592044</v>
      </c>
      <c r="AD94" s="36">
        <f t="shared" si="278"/>
        <v>3322938.700000002</v>
      </c>
      <c r="AE94" s="40">
        <f t="shared" si="279"/>
        <v>2.2372458140917457</v>
      </c>
      <c r="AF94" s="116">
        <f t="shared" si="280"/>
        <v>4031221.5300000035</v>
      </c>
      <c r="AG94" s="117">
        <f t="shared" si="281"/>
        <v>1680060.5499999996</v>
      </c>
      <c r="AH94" s="118">
        <f t="shared" si="282"/>
        <v>5711282.0800000029</v>
      </c>
      <c r="AI94" s="32"/>
      <c r="AJ94" s="35">
        <f>+'OCT-DEC 2023'!AJ94+'JUL-SEP 2023'!AJ94+'JAN-MAR 2024'!AJ94+'APR-JUN 2024'!AJ94</f>
        <v>382132.19460388104</v>
      </c>
      <c r="AK94" s="39">
        <f t="shared" si="283"/>
        <v>6.5727342163415443</v>
      </c>
      <c r="AL94" s="36">
        <f>+'OCT-DEC 2023'!AL94+'JUL-SEP 2023'!AL94+'JAN-MAR 2024'!AL94+'APR-JUN 2024'!AL94</f>
        <v>191779.39604704815</v>
      </c>
      <c r="AM94" s="39">
        <f t="shared" si="284"/>
        <v>6.6511547494987919</v>
      </c>
      <c r="AN94" s="36">
        <f t="shared" si="317"/>
        <v>573911.59065092914</v>
      </c>
      <c r="AO94" s="40">
        <f t="shared" si="285"/>
        <v>6.598732832613905</v>
      </c>
      <c r="AP94" s="36">
        <f>+'OCT-DEC 2023'!AP94+'JUL-SEP 2023'!AP94+'JAN-MAR 2024'!AP94+'APR-JUN 2024'!AP94</f>
        <v>122811.58032817385</v>
      </c>
      <c r="AQ94" s="39">
        <f t="shared" si="286"/>
        <v>0.73912529236132984</v>
      </c>
      <c r="AR94" s="36">
        <f>+'OCT-DEC 2023'!AR94+'JUL-SEP 2023'!AR94+'JAN-MAR 2024'!AR94+'APR-JUN 2024'!AR94</f>
        <v>103347.987493476</v>
      </c>
      <c r="AS94" s="39">
        <f t="shared" si="287"/>
        <v>0.67139600788329756</v>
      </c>
      <c r="AT94" s="36">
        <f t="shared" si="318"/>
        <v>226159.56782164983</v>
      </c>
      <c r="AU94" s="40">
        <f t="shared" si="288"/>
        <v>0.70655434699723152</v>
      </c>
      <c r="AV94" s="116">
        <f t="shared" si="289"/>
        <v>504943.77493205492</v>
      </c>
      <c r="AW94" s="126">
        <f t="shared" si="290"/>
        <v>295127.38354052417</v>
      </c>
      <c r="AX94" s="118">
        <f t="shared" si="291"/>
        <v>800071.15847257909</v>
      </c>
      <c r="AY94" s="32"/>
      <c r="AZ94" s="35">
        <f>+'OCT-DEC 2023'!AZ94+'JUL-SEP 2023'!AZ94+'JAN-MAR 2024'!AZ94+'APR-JUN 2024'!AZ94</f>
        <v>1723870.2904171327</v>
      </c>
      <c r="BA94" s="39">
        <f t="shared" si="292"/>
        <v>7.6842545195960232</v>
      </c>
      <c r="BB94" s="36">
        <f>+'OCT-DEC 2023'!BB94+'JUL-SEP 2023'!BB94+'JAN-MAR 2024'!BB94+'APR-JUN 2024'!BB94</f>
        <v>493425.41958286753</v>
      </c>
      <c r="BC94" s="39">
        <f t="shared" si="293"/>
        <v>7.6120054855275603</v>
      </c>
      <c r="BD94" s="36">
        <f t="shared" si="319"/>
        <v>2217295.71</v>
      </c>
      <c r="BE94" s="40">
        <v>23.772498938982704</v>
      </c>
      <c r="BF94" s="38">
        <f>+'OCT-DEC 2023'!BF94+'JUL-SEP 2023'!BF94+'JAN-MAR 2024'!BF94+'APR-JUN 2024'!BF94</f>
        <v>1084909.4201481235</v>
      </c>
      <c r="BG94" s="39">
        <v>3.9940927653813429</v>
      </c>
      <c r="BH94" s="36">
        <f>+'OCT-DEC 2023'!BH94+'JUL-SEP 2023'!BH94+'JAN-MAR 2024'!BH94+'APR-JUN 2024'!BH94</f>
        <v>1035196.2898518761</v>
      </c>
      <c r="BI94" s="39">
        <v>7.2615578414889042</v>
      </c>
      <c r="BJ94" s="36">
        <f t="shared" si="320"/>
        <v>2120105.7099999995</v>
      </c>
      <c r="BK94" s="40">
        <v>4.9023269663054494</v>
      </c>
      <c r="BL94" s="116">
        <f t="shared" si="294"/>
        <v>2808779.710565256</v>
      </c>
      <c r="BM94" s="117">
        <f t="shared" si="295"/>
        <v>1528621.7094347435</v>
      </c>
      <c r="BN94" s="118">
        <f t="shared" si="296"/>
        <v>4337401.42</v>
      </c>
      <c r="BO94" s="32"/>
      <c r="BP94" s="35">
        <f>+'OCT-DEC 2023'!BP94+'JUL-SEP 2023'!BP94+'JAN-MAR 2024'!BP94+'APR-JUN 2024'!BP94</f>
        <v>0</v>
      </c>
      <c r="BQ94" s="39">
        <v>19.793790699783635</v>
      </c>
      <c r="BR94" s="36">
        <f>+'OCT-DEC 2023'!BR94+'JUL-SEP 2023'!BR94+'JAN-MAR 2024'!BR94+'APR-JUN 2024'!BR94</f>
        <v>0</v>
      </c>
      <c r="BS94" s="39">
        <v>26.208249573909445</v>
      </c>
      <c r="BT94" s="36">
        <f t="shared" si="321"/>
        <v>0</v>
      </c>
      <c r="BU94" s="40">
        <v>20.584673285208819</v>
      </c>
      <c r="BV94" s="38">
        <f>+'OCT-DEC 2023'!BV94+'JUL-SEP 2023'!BV94+'JAN-MAR 2024'!BV94+'APR-JUN 2024'!BV94</f>
        <v>64802.68</v>
      </c>
      <c r="BW94" s="39">
        <f t="shared" si="297"/>
        <v>0.20375702350969535</v>
      </c>
      <c r="BX94" s="36">
        <f>+'OCT-DEC 2023'!BX94+'JUL-SEP 2023'!BX94+'JAN-MAR 2024'!BX94+'APR-JUN 2024'!BX94</f>
        <v>0</v>
      </c>
      <c r="BY94" s="39">
        <f t="shared" si="298"/>
        <v>0</v>
      </c>
      <c r="BZ94" s="36">
        <f t="shared" si="322"/>
        <v>64802.68</v>
      </c>
      <c r="CA94" s="40">
        <f t="shared" si="299"/>
        <v>0.11925212869128042</v>
      </c>
      <c r="CB94" s="116">
        <f t="shared" si="300"/>
        <v>64802.68</v>
      </c>
      <c r="CC94" s="117">
        <f t="shared" si="301"/>
        <v>0</v>
      </c>
      <c r="CD94" s="118">
        <f t="shared" si="302"/>
        <v>64802.68</v>
      </c>
      <c r="CE94" s="32"/>
      <c r="CF94" s="38">
        <f t="shared" si="303"/>
        <v>6803883.9821896302</v>
      </c>
      <c r="CG94" s="39">
        <f t="shared" si="258"/>
        <v>9.8952487484414871</v>
      </c>
      <c r="CH94" s="36">
        <f t="shared" si="304"/>
        <v>8370697.7387372237</v>
      </c>
      <c r="CI94" s="39">
        <f t="shared" si="305"/>
        <v>39.102071437020193</v>
      </c>
      <c r="CJ94" s="36">
        <f t="shared" si="306"/>
        <v>15174581.720926855</v>
      </c>
      <c r="CK94" s="40">
        <f t="shared" si="307"/>
        <v>16.829530424777804</v>
      </c>
      <c r="CL94" s="38">
        <f t="shared" si="308"/>
        <v>9843657.280196676</v>
      </c>
      <c r="CM94" s="39">
        <f t="shared" si="309"/>
        <v>3.2077968994333941</v>
      </c>
      <c r="CN94" s="36">
        <f t="shared" si="310"/>
        <v>14655501.084964054</v>
      </c>
      <c r="CO94" s="39">
        <f t="shared" si="311"/>
        <v>8.1293355445132072</v>
      </c>
      <c r="CP94" s="36">
        <f t="shared" si="312"/>
        <v>24499158.36516073</v>
      </c>
      <c r="CQ94" s="40">
        <f t="shared" si="313"/>
        <v>5.0291223623729753</v>
      </c>
      <c r="CR94" s="152"/>
      <c r="CS94" s="161" t="s">
        <v>90</v>
      </c>
      <c r="CT94" s="38">
        <f t="shared" si="314"/>
        <v>15174581.720926855</v>
      </c>
      <c r="CU94" s="36">
        <f t="shared" si="315"/>
        <v>24499158.36516073</v>
      </c>
      <c r="CV94" s="37">
        <f t="shared" si="316"/>
        <v>39673740.086087584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>
        <f>+'JUL-SEP 2023'!D95+'OCT-DEC 2023'!D95+'JAN-MAR 2024'!D95+'APR-JUN 2024'!D95</f>
        <v>69569.195999999996</v>
      </c>
      <c r="E95" s="39">
        <f t="shared" si="261"/>
        <v>0.64384326210285692</v>
      </c>
      <c r="F95" s="36">
        <f>+'JUL-SEP 2023'!F95+'OCT-DEC 2023'!F95+'JAN-MAR 2024'!F95+'APR-JUN 2024'!F95</f>
        <v>17777.5</v>
      </c>
      <c r="G95" s="39">
        <f t="shared" si="262"/>
        <v>0.5059481458291829</v>
      </c>
      <c r="H95" s="36">
        <f t="shared" si="263"/>
        <v>87346.695999999996</v>
      </c>
      <c r="I95" s="202">
        <f t="shared" si="264"/>
        <v>0.61000555904741949</v>
      </c>
      <c r="J95" s="38">
        <f>+'JUL-SEP 2023'!J95+'OCT-DEC 2023'!J95+'JAN-MAR 2024'!J95+'APR-JUN 2024'!J95</f>
        <v>270501.408</v>
      </c>
      <c r="K95" s="39">
        <f t="shared" si="265"/>
        <v>0.75054843301286056</v>
      </c>
      <c r="L95" s="36">
        <f>+'JUL-SEP 2023'!L95+'OCT-DEC 2023'!L95+'JAN-MAR 2024'!L95+'APR-JUN 2024'!L95</f>
        <v>179242.46799999999</v>
      </c>
      <c r="M95" s="39">
        <f t="shared" si="266"/>
        <v>0.56727685539766426</v>
      </c>
      <c r="N95" s="36">
        <f t="shared" si="267"/>
        <v>449743.87599999999</v>
      </c>
      <c r="O95" s="40">
        <f t="shared" si="268"/>
        <v>0.66493273110330808</v>
      </c>
      <c r="P95" s="116">
        <f t="shared" si="269"/>
        <v>340070.60399999999</v>
      </c>
      <c r="Q95" s="117">
        <f t="shared" si="270"/>
        <v>197019.96799999999</v>
      </c>
      <c r="R95" s="118">
        <f t="shared" si="271"/>
        <v>537090.57199999993</v>
      </c>
      <c r="S95" s="32"/>
      <c r="T95" s="38">
        <f>+'JUL-SEP 2023'!T95+'OCT-DEC 2023'!T95+'JAN-MAR 2024'!T95+'APR-JUN 2024'!T95</f>
        <v>1648154.1299999994</v>
      </c>
      <c r="U95" s="39">
        <f t="shared" si="272"/>
        <v>8.3542633171636655</v>
      </c>
      <c r="V95" s="36">
        <f>+'JUL-SEP 2023'!V95+'OCT-DEC 2023'!V95+'JAN-MAR 2024'!V95+'APR-JUN 2024'!V95</f>
        <v>0</v>
      </c>
      <c r="W95" s="39">
        <f t="shared" si="273"/>
        <v>0</v>
      </c>
      <c r="X95" s="36">
        <f t="shared" si="274"/>
        <v>1648154.1299999994</v>
      </c>
      <c r="Y95" s="40">
        <f t="shared" si="275"/>
        <v>6.3509991098643193</v>
      </c>
      <c r="Z95" s="244">
        <f>+'OCT-DEC 2023'!Z95+'JUL-SEP 2023'!Z95+'JAN-MAR 2024'!Z95+'APR-JUN 2024'!Z95</f>
        <v>59156.000000000458</v>
      </c>
      <c r="AA95" s="202">
        <f t="shared" si="276"/>
        <v>5.8229338310133001E-2</v>
      </c>
      <c r="AB95" s="36">
        <f>+'OCT-DEC 2023'!AB95+'JUL-SEP 2023'!AB95+'JAN-MAR 2024'!AB95+'APR-JUN 2024'!AB95</f>
        <v>0</v>
      </c>
      <c r="AC95" s="39">
        <f t="shared" si="277"/>
        <v>0</v>
      </c>
      <c r="AD95" s="36">
        <f t="shared" si="278"/>
        <v>59156.000000000458</v>
      </c>
      <c r="AE95" s="40">
        <f t="shared" si="279"/>
        <v>3.9828153729833247E-2</v>
      </c>
      <c r="AF95" s="116">
        <f t="shared" si="280"/>
        <v>1707310.13</v>
      </c>
      <c r="AG95" s="117">
        <f t="shared" si="281"/>
        <v>0</v>
      </c>
      <c r="AH95" s="118">
        <f t="shared" si="282"/>
        <v>1707310.13</v>
      </c>
      <c r="AI95" s="32"/>
      <c r="AJ95" s="35">
        <f>+'OCT-DEC 2023'!AJ95+'JUL-SEP 2023'!AJ95+'JAN-MAR 2024'!AJ95+'APR-JUN 2024'!AJ95</f>
        <v>293713.30537127948</v>
      </c>
      <c r="AK95" s="39">
        <f t="shared" si="283"/>
        <v>5.0519153300070432</v>
      </c>
      <c r="AL95" s="36">
        <f>+'OCT-DEC 2023'!AL95+'JUL-SEP 2023'!AL95+'JAN-MAR 2024'!AL95+'APR-JUN 2024'!AL95</f>
        <v>133304.78462872046</v>
      </c>
      <c r="AM95" s="39">
        <f t="shared" si="284"/>
        <v>4.6231804338184244</v>
      </c>
      <c r="AN95" s="36">
        <f t="shared" si="317"/>
        <v>427018.08999999997</v>
      </c>
      <c r="AO95" s="40">
        <f t="shared" si="285"/>
        <v>4.9097776321387094</v>
      </c>
      <c r="AP95" s="36">
        <f>+'OCT-DEC 2023'!AP95+'JUL-SEP 2023'!AP95+'JAN-MAR 2024'!AP95+'APR-JUN 2024'!AP95</f>
        <v>29716.243352296133</v>
      </c>
      <c r="AQ95" s="39">
        <f t="shared" si="286"/>
        <v>0.17884328983435124</v>
      </c>
      <c r="AR95" s="36">
        <f>+'OCT-DEC 2023'!AR95+'JUL-SEP 2023'!AR95+'JAN-MAR 2024'!AR95+'APR-JUN 2024'!AR95</f>
        <v>54040.756647703878</v>
      </c>
      <c r="AS95" s="39">
        <f t="shared" si="287"/>
        <v>0.35107358310728176</v>
      </c>
      <c r="AT95" s="36">
        <f t="shared" si="318"/>
        <v>83757.000000000015</v>
      </c>
      <c r="AU95" s="40">
        <f t="shared" si="288"/>
        <v>0.26166866611681794</v>
      </c>
      <c r="AV95" s="116">
        <f t="shared" si="289"/>
        <v>323429.5487235756</v>
      </c>
      <c r="AW95" s="117">
        <f t="shared" si="290"/>
        <v>187345.54127642434</v>
      </c>
      <c r="AX95" s="118">
        <f t="shared" si="291"/>
        <v>510775.08999999997</v>
      </c>
      <c r="AY95" s="32"/>
      <c r="AZ95" s="35">
        <f>+'OCT-DEC 2023'!AZ95+'JUL-SEP 2023'!AZ95+'JAN-MAR 2024'!AZ95+'APR-JUN 2024'!AZ95</f>
        <v>3955251.2620007172</v>
      </c>
      <c r="BA95" s="39">
        <f t="shared" si="292"/>
        <v>17.630768135584329</v>
      </c>
      <c r="BB95" s="36">
        <f>+'OCT-DEC 2023'!BB95+'JUL-SEP 2023'!BB95+'JAN-MAR 2024'!BB95+'APR-JUN 2024'!BB95</f>
        <v>1132116.2179992832</v>
      </c>
      <c r="BC95" s="39">
        <f t="shared" si="293"/>
        <v>17.464999814866609</v>
      </c>
      <c r="BD95" s="36">
        <f t="shared" si="319"/>
        <v>5087367.4800000004</v>
      </c>
      <c r="BE95" s="40">
        <v>32.130631530272424</v>
      </c>
      <c r="BF95" s="38">
        <f>+'OCT-DEC 2023'!BF95+'JUL-SEP 2023'!BF95+'JAN-MAR 2024'!BF95+'APR-JUN 2024'!BF95</f>
        <v>4613345.655838836</v>
      </c>
      <c r="BG95" s="39">
        <v>3.6499110808011967</v>
      </c>
      <c r="BH95" s="36">
        <f>+'OCT-DEC 2023'!BH95+'JUL-SEP 2023'!BH95+'JAN-MAR 2024'!BH95+'APR-JUN 2024'!BH95</f>
        <v>4401951.1841611629</v>
      </c>
      <c r="BI95" s="39">
        <v>6.6358099289160224</v>
      </c>
      <c r="BJ95" s="36">
        <f t="shared" si="320"/>
        <v>9015296.8399999999</v>
      </c>
      <c r="BK95" s="40">
        <v>4.4798803050134977</v>
      </c>
      <c r="BL95" s="116">
        <f t="shared" si="294"/>
        <v>8568596.9178395532</v>
      </c>
      <c r="BM95" s="117">
        <f t="shared" si="295"/>
        <v>5534067.4021604462</v>
      </c>
      <c r="BN95" s="118">
        <f t="shared" si="296"/>
        <v>14102664.32</v>
      </c>
      <c r="BO95" s="32"/>
      <c r="BP95" s="35">
        <f>+'OCT-DEC 2023'!BP95+'JUL-SEP 2023'!BP95+'JAN-MAR 2024'!BP95+'APR-JUN 2024'!BP95</f>
        <v>576854.80999999994</v>
      </c>
      <c r="BQ95" s="39">
        <v>5.7633000997654875</v>
      </c>
      <c r="BR95" s="36">
        <f>+'OCT-DEC 2023'!BR95+'JUL-SEP 2023'!BR95+'JAN-MAR 2024'!BR95+'APR-JUN 2024'!BR95</f>
        <v>680.2</v>
      </c>
      <c r="BS95" s="39">
        <v>6.8186696761711726E-2</v>
      </c>
      <c r="BT95" s="36">
        <f t="shared" si="321"/>
        <v>577535.00999999989</v>
      </c>
      <c r="BU95" s="40">
        <v>5.0611105463137038</v>
      </c>
      <c r="BV95" s="38">
        <f>+'OCT-DEC 2023'!BV95+'JUL-SEP 2023'!BV95+'JAN-MAR 2024'!BV95+'APR-JUN 2024'!BV95</f>
        <v>14950.100000000002</v>
      </c>
      <c r="BW95" s="39">
        <f t="shared" si="297"/>
        <v>4.7007128056621994E-2</v>
      </c>
      <c r="BX95" s="36">
        <f>+'OCT-DEC 2023'!BX95+'JUL-SEP 2023'!BX95+'JAN-MAR 2024'!BX95+'APR-JUN 2024'!BX95</f>
        <v>10355.869999999995</v>
      </c>
      <c r="BY95" s="39">
        <f t="shared" si="298"/>
        <v>4.5950525802014447E-2</v>
      </c>
      <c r="BZ95" s="36">
        <f t="shared" si="322"/>
        <v>25305.969999999998</v>
      </c>
      <c r="CA95" s="40">
        <f t="shared" si="299"/>
        <v>4.6568919543106567E-2</v>
      </c>
      <c r="CB95" s="116">
        <f t="shared" si="300"/>
        <v>591804.90999999992</v>
      </c>
      <c r="CC95" s="117">
        <f t="shared" si="301"/>
        <v>11036.069999999996</v>
      </c>
      <c r="CD95" s="118">
        <f t="shared" si="302"/>
        <v>602840.97999999986</v>
      </c>
      <c r="CE95" s="32"/>
      <c r="CF95" s="38">
        <f t="shared" si="303"/>
        <v>6543542.7033719951</v>
      </c>
      <c r="CG95" s="39">
        <f t="shared" si="258"/>
        <v>9.516620641299836</v>
      </c>
      <c r="CH95" s="36">
        <f t="shared" si="304"/>
        <v>1283878.7026280037</v>
      </c>
      <c r="CI95" s="39">
        <f t="shared" si="305"/>
        <v>5.997387352108877</v>
      </c>
      <c r="CJ95" s="36">
        <f t="shared" si="306"/>
        <v>7827421.4059999986</v>
      </c>
      <c r="CK95" s="40">
        <f t="shared" si="307"/>
        <v>8.6810845348156285</v>
      </c>
      <c r="CL95" s="38">
        <f t="shared" si="308"/>
        <v>4987669.4071911322</v>
      </c>
      <c r="CM95" s="39">
        <f t="shared" si="309"/>
        <v>1.6253542768066425</v>
      </c>
      <c r="CN95" s="36">
        <f t="shared" si="310"/>
        <v>4645590.2788088666</v>
      </c>
      <c r="CO95" s="39">
        <f t="shared" si="311"/>
        <v>2.576886451020898</v>
      </c>
      <c r="CP95" s="36">
        <f t="shared" si="312"/>
        <v>9633259.6859999988</v>
      </c>
      <c r="CQ95" s="40">
        <f t="shared" si="313"/>
        <v>1.9774900422009178</v>
      </c>
      <c r="CR95" s="152"/>
      <c r="CS95" s="161" t="s">
        <v>91</v>
      </c>
      <c r="CT95" s="38">
        <f t="shared" si="314"/>
        <v>7827421.4059999986</v>
      </c>
      <c r="CU95" s="36">
        <f t="shared" si="315"/>
        <v>9633259.6859999988</v>
      </c>
      <c r="CV95" s="37">
        <f t="shared" si="316"/>
        <v>17460681.091999996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>
        <f>SUM(D76:D95)</f>
        <v>9518036.1118894499</v>
      </c>
      <c r="E96" s="46">
        <f t="shared" si="261"/>
        <v>88.086736248780227</v>
      </c>
      <c r="F96" s="43">
        <f>SUM(F76:F95)</f>
        <v>7625651.144386475</v>
      </c>
      <c r="G96" s="46">
        <f t="shared" si="262"/>
        <v>217.02624425495844</v>
      </c>
      <c r="H96" s="43">
        <f>SUM(H76:H95)</f>
        <v>17143687.256275922</v>
      </c>
      <c r="I96" s="201">
        <f t="shared" si="264"/>
        <v>119.72684723986258</v>
      </c>
      <c r="J96" s="45">
        <f>SUM(J76:J95)</f>
        <v>9561964.2659780458</v>
      </c>
      <c r="K96" s="46">
        <f t="shared" si="265"/>
        <v>26.531164290112638</v>
      </c>
      <c r="L96" s="43">
        <f>SUM(L76:L95)</f>
        <v>15463235.957361031</v>
      </c>
      <c r="M96" s="46">
        <f t="shared" si="266"/>
        <v>48.938937105931039</v>
      </c>
      <c r="N96" s="43">
        <f>SUM(N76:N95)</f>
        <v>25025200.223339077</v>
      </c>
      <c r="O96" s="47">
        <f t="shared" si="268"/>
        <v>36.999002363096032</v>
      </c>
      <c r="P96" s="122">
        <f>SUM(P76:P95)</f>
        <v>19080000.377867494</v>
      </c>
      <c r="Q96" s="128">
        <f>SUM(Q76:Q95)</f>
        <v>23088887.101747505</v>
      </c>
      <c r="R96" s="129">
        <f>SUM(R76:R95)</f>
        <v>42168887.479615003</v>
      </c>
      <c r="S96" s="32"/>
      <c r="T96" s="45">
        <f>SUM(T76:T95)</f>
        <v>16001098.813073765</v>
      </c>
      <c r="U96" s="46">
        <f t="shared" si="272"/>
        <v>81.10733724179866</v>
      </c>
      <c r="V96" s="43">
        <f>SUM(V76:V95)</f>
        <v>4766945.4150261953</v>
      </c>
      <c r="W96" s="46">
        <f t="shared" si="273"/>
        <v>76.604509465613475</v>
      </c>
      <c r="X96" s="43">
        <f>SUM(X76:X95)</f>
        <v>20768044.228099961</v>
      </c>
      <c r="Y96" s="47">
        <f t="shared" si="275"/>
        <v>80.027606645190232</v>
      </c>
      <c r="Z96" s="245">
        <f>SUM(Z76:Z95)</f>
        <v>26087030.998586938</v>
      </c>
      <c r="AA96" s="201">
        <f t="shared" si="276"/>
        <v>25.678385176882038</v>
      </c>
      <c r="AB96" s="43">
        <f>SUM(AB76:AB95)</f>
        <v>14183454.507438328</v>
      </c>
      <c r="AC96" s="46">
        <f t="shared" si="277"/>
        <v>30.218260992865556</v>
      </c>
      <c r="AD96" s="43">
        <f>SUM(AD76:AD95)</f>
        <v>40270485.506025262</v>
      </c>
      <c r="AE96" s="47">
        <f t="shared" si="279"/>
        <v>27.113041576661427</v>
      </c>
      <c r="AF96" s="122">
        <f>SUM(AF76:AF95)</f>
        <v>42088129.811660714</v>
      </c>
      <c r="AG96" s="128">
        <f>SUM(AG76:AG95)</f>
        <v>18950399.922464523</v>
      </c>
      <c r="AH96" s="129">
        <f>SUM(AH76:AH95)</f>
        <v>61038529.734125227</v>
      </c>
      <c r="AI96" s="32"/>
      <c r="AJ96" s="42">
        <f>SUM(AJ76:AJ95)</f>
        <v>8067614.3189739538</v>
      </c>
      <c r="AK96" s="46">
        <f t="shared" si="283"/>
        <v>138.76424291738684</v>
      </c>
      <c r="AL96" s="43">
        <f>SUM(AL76:AL95)</f>
        <v>3785069.1669001733</v>
      </c>
      <c r="AM96" s="46">
        <f t="shared" si="284"/>
        <v>131.27103998405263</v>
      </c>
      <c r="AN96" s="43">
        <f>SUM(AN76:AN95)</f>
        <v>11852683.485874129</v>
      </c>
      <c r="AO96" s="47">
        <f t="shared" si="285"/>
        <v>136.28003502091602</v>
      </c>
      <c r="AP96" s="45">
        <f>SUM(AP76:AP95)</f>
        <v>3159431.0005651112</v>
      </c>
      <c r="AQ96" s="39">
        <f t="shared" si="286"/>
        <v>19.014618619417128</v>
      </c>
      <c r="AR96" s="43">
        <f>SUM(AR76:AR95)</f>
        <v>4271536.9742799895</v>
      </c>
      <c r="AS96" s="46">
        <f t="shared" si="287"/>
        <v>27.749866655492688</v>
      </c>
      <c r="AT96" s="43">
        <f>SUM(AT76:AT95)</f>
        <v>7430967.9748450983</v>
      </c>
      <c r="AU96" s="47">
        <f t="shared" si="288"/>
        <v>23.215390688951469</v>
      </c>
      <c r="AV96" s="122">
        <f>SUM(AV76:AV95)</f>
        <v>11227045.319539066</v>
      </c>
      <c r="AW96" s="128">
        <f>SUM(AW76:AW95)</f>
        <v>8056606.1411801632</v>
      </c>
      <c r="AX96" s="129">
        <f>SUM(AX76:AX95)</f>
        <v>19283651.460719228</v>
      </c>
      <c r="AY96" s="32"/>
      <c r="AZ96" s="42">
        <f>SUM(AZ76:AZ95)</f>
        <v>25476466.738059551</v>
      </c>
      <c r="BA96" s="46">
        <f t="shared" si="292"/>
        <v>113.56286825263464</v>
      </c>
      <c r="BB96" s="43">
        <f>SUM(BB76:BB95)</f>
        <v>7295059.8688872084</v>
      </c>
      <c r="BC96" s="46">
        <f t="shared" si="293"/>
        <v>112.53987641367451</v>
      </c>
      <c r="BD96" s="43">
        <f>SUM(BD76:BD95)</f>
        <v>32771526.606946755</v>
      </c>
      <c r="BE96" s="47">
        <v>117.68303633119864</v>
      </c>
      <c r="BF96" s="45">
        <f>SUM(BF76:BF95)</f>
        <v>30788987.165631868</v>
      </c>
      <c r="BG96" s="46">
        <v>18.16039386232784</v>
      </c>
      <c r="BH96" s="43">
        <f>SUM(BH76:BH95)</f>
        <v>29168592.253420666</v>
      </c>
      <c r="BI96" s="46">
        <v>33.062994106689345</v>
      </c>
      <c r="BJ96" s="43">
        <f>SUM(BJ76:BJ95)</f>
        <v>59957579.419052541</v>
      </c>
      <c r="BK96" s="47">
        <v>22.302764449117095</v>
      </c>
      <c r="BL96" s="122">
        <f>SUM(BL76:BL95)</f>
        <v>56265453.903691411</v>
      </c>
      <c r="BM96" s="128">
        <f>SUM(BM76:BM95)</f>
        <v>36463652.122307874</v>
      </c>
      <c r="BN96" s="129">
        <f>SUM(BN76:BN95)</f>
        <v>92729106.025999278</v>
      </c>
      <c r="BO96" s="32"/>
      <c r="BP96" s="42">
        <f>SUM(BP76:BP95)</f>
        <v>7061814.9563613413</v>
      </c>
      <c r="BQ96" s="46">
        <v>87.633255633323415</v>
      </c>
      <c r="BR96" s="43">
        <f>SUM(BR76:BR95)</f>
        <v>1313445.175692437</v>
      </c>
      <c r="BS96" s="46">
        <v>90.93074679215789</v>
      </c>
      <c r="BT96" s="43">
        <f>SUM(BT76:BT95)</f>
        <v>8375260.1320537794</v>
      </c>
      <c r="BU96" s="47">
        <v>88.039825912171949</v>
      </c>
      <c r="BV96" s="45">
        <f>SUM(BV76:BV95)</f>
        <v>7204606.4842237299</v>
      </c>
      <c r="BW96" s="46">
        <f t="shared" si="297"/>
        <v>22.653217008680475</v>
      </c>
      <c r="BX96" s="43">
        <f>SUM(BX76:BX95)</f>
        <v>9725364.1737224888</v>
      </c>
      <c r="BY96" s="46">
        <f t="shared" si="298"/>
        <v>43.152878261181563</v>
      </c>
      <c r="BZ96" s="43">
        <f>SUM(BZ76:BZ95)</f>
        <v>16929970.657946222</v>
      </c>
      <c r="CA96" s="47">
        <f t="shared" si="299"/>
        <v>31.155116418657443</v>
      </c>
      <c r="CB96" s="122">
        <f>SUM(CB76:CB95)</f>
        <v>14266421.440585073</v>
      </c>
      <c r="CC96" s="128">
        <f>SUM(CC76:CC95)</f>
        <v>11038809.34941493</v>
      </c>
      <c r="CD96" s="129">
        <f>SUM(CD76:CD95)</f>
        <v>25305230.789999995</v>
      </c>
      <c r="CE96" s="32"/>
      <c r="CF96" s="45">
        <f>SUM(CF76:CF95)</f>
        <v>66125030.938358068</v>
      </c>
      <c r="CG96" s="46">
        <f t="shared" si="258"/>
        <v>96.169133886799088</v>
      </c>
      <c r="CH96" s="46">
        <f>SUM(CH76:CH95)</f>
        <v>24786170.77089249</v>
      </c>
      <c r="CI96" s="46">
        <f t="shared" si="305"/>
        <v>115.78373158171507</v>
      </c>
      <c r="CJ96" s="43">
        <f t="shared" si="306"/>
        <v>90911201.709250554</v>
      </c>
      <c r="CK96" s="47">
        <f t="shared" si="307"/>
        <v>100.82603021663341</v>
      </c>
      <c r="CL96" s="45">
        <f>SUM(CL76:CL95)</f>
        <v>76802019.914985687</v>
      </c>
      <c r="CM96" s="46">
        <f t="shared" si="309"/>
        <v>25.02781987840504</v>
      </c>
      <c r="CN96" s="43">
        <f>SUM(CN76:CN95)</f>
        <v>72812183.866222486</v>
      </c>
      <c r="CO96" s="46">
        <f t="shared" si="311"/>
        <v>40.388566105364617</v>
      </c>
      <c r="CP96" s="43">
        <f>SUM(CP76:CP95)</f>
        <v>149614203.78120819</v>
      </c>
      <c r="CQ96" s="47">
        <f t="shared" si="313"/>
        <v>30.712407616202004</v>
      </c>
      <c r="CR96" s="153"/>
      <c r="CS96" s="161" t="s">
        <v>175</v>
      </c>
      <c r="CT96" s="45">
        <f t="shared" ref="CT96:CU96" si="323">SUM(CT76:CT95)</f>
        <v>90911201.709250554</v>
      </c>
      <c r="CU96" s="43">
        <f t="shared" si="323"/>
        <v>149614203.78120819</v>
      </c>
      <c r="CV96" s="44">
        <f>SUM(CV76:CV95)</f>
        <v>240525405.49045873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>
        <f>+D74+D96</f>
        <v>18841283</v>
      </c>
      <c r="E97" s="46">
        <f t="shared" si="261"/>
        <v>174.37075324146483</v>
      </c>
      <c r="F97" s="43">
        <f>+F74+F96</f>
        <v>7865018</v>
      </c>
      <c r="G97" s="46">
        <f t="shared" si="262"/>
        <v>223.838631641859</v>
      </c>
      <c r="H97" s="43">
        <f>+H74+H96</f>
        <v>26706300.999999993</v>
      </c>
      <c r="I97" s="201">
        <f t="shared" si="264"/>
        <v>186.50953977233041</v>
      </c>
      <c r="J97" s="45">
        <f>+J74+J96</f>
        <v>11321193</v>
      </c>
      <c r="K97" s="46">
        <f t="shared" si="265"/>
        <v>31.412419361551589</v>
      </c>
      <c r="L97" s="43">
        <f>+L74+L96</f>
        <v>17615746</v>
      </c>
      <c r="M97" s="46">
        <f t="shared" si="266"/>
        <v>55.7513244928316</v>
      </c>
      <c r="N97" s="43">
        <f>+N74+N96</f>
        <v>28936939</v>
      </c>
      <c r="O97" s="47">
        <f t="shared" si="268"/>
        <v>42.782389946405473</v>
      </c>
      <c r="P97" s="122">
        <f>+P74+P96</f>
        <v>30162475.999999996</v>
      </c>
      <c r="Q97" s="128">
        <f>+Q74+Q96</f>
        <v>25480764</v>
      </c>
      <c r="R97" s="129">
        <f>+R74+R96</f>
        <v>55643240</v>
      </c>
      <c r="S97" s="32"/>
      <c r="T97" s="45">
        <f>+T74+T96</f>
        <v>27776636.350875724</v>
      </c>
      <c r="U97" s="46">
        <f t="shared" si="272"/>
        <v>140.79589397401563</v>
      </c>
      <c r="V97" s="43">
        <f>+V74+V96</f>
        <v>8961517.1535133049</v>
      </c>
      <c r="W97" s="46">
        <f t="shared" si="273"/>
        <v>144.01101037335772</v>
      </c>
      <c r="X97" s="43">
        <f>+X74+X96</f>
        <v>36738153.504389033</v>
      </c>
      <c r="Y97" s="47">
        <f t="shared" si="275"/>
        <v>141.56684496760843</v>
      </c>
      <c r="Z97" s="245">
        <f>+Z74+Z96</f>
        <v>33145790.201408163</v>
      </c>
      <c r="AA97" s="201">
        <f t="shared" si="276"/>
        <v>32.626570951289345</v>
      </c>
      <c r="AB97" s="43">
        <f>+AB74+AB96</f>
        <v>17779680.699882057</v>
      </c>
      <c r="AC97" s="46">
        <f>+AB97/$AB$112</f>
        <v>37.880125147021538</v>
      </c>
      <c r="AD97" s="43">
        <f>+AD74+AD96</f>
        <v>50925470.901290216</v>
      </c>
      <c r="AE97" s="47">
        <f t="shared" si="279"/>
        <v>34.286758466101844</v>
      </c>
      <c r="AF97" s="122">
        <f>+AF74+AF96</f>
        <v>60922426.552283898</v>
      </c>
      <c r="AG97" s="128">
        <f>+AG74+AG96</f>
        <v>26741197.853395361</v>
      </c>
      <c r="AH97" s="129">
        <f>+AH74+AH96</f>
        <v>87663624.405679256</v>
      </c>
      <c r="AI97" s="32"/>
      <c r="AJ97" s="42">
        <f>+AJ74+AJ96</f>
        <v>12036943.490606291</v>
      </c>
      <c r="AK97" s="46">
        <f t="shared" si="283"/>
        <v>207.0373327818898</v>
      </c>
      <c r="AL97" s="43">
        <f>+AL74+AL96</f>
        <v>5586589.767664508</v>
      </c>
      <c r="AM97" s="46">
        <f t="shared" si="284"/>
        <v>193.7500786455056</v>
      </c>
      <c r="AN97" s="43">
        <f>+AN74+AN96</f>
        <v>17623533.2582708</v>
      </c>
      <c r="AO97" s="47">
        <f t="shared" si="285"/>
        <v>202.63223366183527</v>
      </c>
      <c r="AP97" s="45">
        <f>+AP74+AP96</f>
        <v>3753662.9759608079</v>
      </c>
      <c r="AQ97" s="39">
        <f t="shared" si="286"/>
        <v>22.590925359963457</v>
      </c>
      <c r="AR97" s="43">
        <f>+AR74+AR96</f>
        <v>5352183.1782410936</v>
      </c>
      <c r="AS97" s="46">
        <f t="shared" si="287"/>
        <v>34.770240877288984</v>
      </c>
      <c r="AT97" s="43">
        <f>+AT74+AT96</f>
        <v>9105846.1542018987</v>
      </c>
      <c r="AU97" s="47">
        <f t="shared" si="288"/>
        <v>28.447946046718087</v>
      </c>
      <c r="AV97" s="122">
        <f>+AV74+AV96</f>
        <v>15790606.466567099</v>
      </c>
      <c r="AW97" s="128">
        <f>+AW74+AW96</f>
        <v>10938772.945905602</v>
      </c>
      <c r="AX97" s="129">
        <f>+AX74+AX96</f>
        <v>26729379.412472699</v>
      </c>
      <c r="AY97" s="32"/>
      <c r="AZ97" s="42">
        <f>+AZ74+AZ96</f>
        <v>41506501.990840256</v>
      </c>
      <c r="BA97" s="46">
        <f t="shared" si="292"/>
        <v>185.01770538580291</v>
      </c>
      <c r="BB97" s="43">
        <f>+BB74+BB96</f>
        <v>11883355.702106509</v>
      </c>
      <c r="BC97" s="46">
        <f t="shared" si="293"/>
        <v>183.32287961041791</v>
      </c>
      <c r="BD97" s="43">
        <f>+BD74+BD96</f>
        <v>53389857.692946762</v>
      </c>
      <c r="BE97" s="47">
        <v>167.47050048318866</v>
      </c>
      <c r="BF97" s="45">
        <f>+BF74+BF96</f>
        <v>40542624.967624277</v>
      </c>
      <c r="BG97" s="46">
        <v>22.537811751383561</v>
      </c>
      <c r="BH97" s="43">
        <f>+BH74+BH96</f>
        <v>38475295.170428254</v>
      </c>
      <c r="BI97" s="46">
        <v>41.021465545624856</v>
      </c>
      <c r="BJ97" s="43">
        <f>+BJ74+BJ96</f>
        <v>79017920.138052538</v>
      </c>
      <c r="BK97" s="47">
        <v>27.675582513410813</v>
      </c>
      <c r="BL97" s="122">
        <f>+BL74+BL96</f>
        <v>82049126.958464533</v>
      </c>
      <c r="BM97" s="128">
        <f>+BM74+BM96</f>
        <v>50358650.872534767</v>
      </c>
      <c r="BN97" s="129">
        <f>+BN74+BN96</f>
        <v>132407777.83099928</v>
      </c>
      <c r="BO97" s="32"/>
      <c r="BP97" s="42">
        <f>+BP74+BP96</f>
        <v>11598964.756361343</v>
      </c>
      <c r="BQ97" s="46">
        <v>149.24233863302541</v>
      </c>
      <c r="BR97" s="43">
        <f>+BR74+BR96</f>
        <v>2249644.3056924371</v>
      </c>
      <c r="BS97" s="46">
        <v>155.04637210884681</v>
      </c>
      <c r="BT97" s="43">
        <f>+BT74+BT96</f>
        <v>13848609.062053781</v>
      </c>
      <c r="BU97" s="47">
        <v>149.9579576885576</v>
      </c>
      <c r="BV97" s="45">
        <f>+BV74+BV96</f>
        <v>8723873.8142237291</v>
      </c>
      <c r="BW97" s="46">
        <f t="shared" si="297"/>
        <v>27.43020137223337</v>
      </c>
      <c r="BX97" s="43">
        <f>+BX74+BX96</f>
        <v>11579857.423722489</v>
      </c>
      <c r="BY97" s="46">
        <f t="shared" si="298"/>
        <v>51.381538908117712</v>
      </c>
      <c r="BZ97" s="43">
        <f>+BZ74+BZ96</f>
        <v>20303731.23794622</v>
      </c>
      <c r="CA97" s="47">
        <f t="shared" si="299"/>
        <v>37.363627098458473</v>
      </c>
      <c r="CB97" s="122">
        <f>+CB74+CB96</f>
        <v>20322838.570585076</v>
      </c>
      <c r="CC97" s="128">
        <f>+CC74+CC96</f>
        <v>13829501.729414929</v>
      </c>
      <c r="CD97" s="129">
        <f>+CD74+CD96</f>
        <v>34152340.299999997</v>
      </c>
      <c r="CE97" s="32"/>
      <c r="CF97" s="45">
        <f>+CF74+CF96</f>
        <v>111760329.58868362</v>
      </c>
      <c r="CG97" s="46">
        <f t="shared" si="258"/>
        <v>162.53896515324317</v>
      </c>
      <c r="CH97" s="46">
        <f>+CH74+CH96</f>
        <v>36546124.928976759</v>
      </c>
      <c r="CI97" s="46">
        <f t="shared" si="305"/>
        <v>170.71804911864999</v>
      </c>
      <c r="CJ97" s="43">
        <f t="shared" si="306"/>
        <v>148306454.51766038</v>
      </c>
      <c r="CK97" s="47">
        <f t="shared" si="307"/>
        <v>164.48084266163491</v>
      </c>
      <c r="CL97" s="45">
        <f>+CL74+CL96</f>
        <v>97487144.959216982</v>
      </c>
      <c r="CM97" s="46">
        <f t="shared" si="309"/>
        <v>31.768574670302009</v>
      </c>
      <c r="CN97" s="43">
        <f>+CN74+CN96</f>
        <v>90802762.472273871</v>
      </c>
      <c r="CO97" s="46">
        <f t="shared" si="311"/>
        <v>50.367853014809178</v>
      </c>
      <c r="CP97" s="43">
        <f>+CP74+CP96</f>
        <v>188289907.43149087</v>
      </c>
      <c r="CQ97" s="47">
        <f t="shared" si="313"/>
        <v>38.651653659231151</v>
      </c>
      <c r="CR97" s="153"/>
      <c r="CS97" s="160" t="s">
        <v>176</v>
      </c>
      <c r="CT97" s="45">
        <f>+CT74+CT96</f>
        <v>148306454.51766038</v>
      </c>
      <c r="CU97" s="43">
        <f t="shared" ref="CU97:CV97" si="324">+CU74+CU96</f>
        <v>188289907.43149087</v>
      </c>
      <c r="CV97" s="44">
        <f t="shared" si="324"/>
        <v>336596361.94915122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202"/>
      <c r="J98" s="38"/>
      <c r="K98" s="39"/>
      <c r="L98" s="39"/>
      <c r="M98" s="39"/>
      <c r="N98" s="39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244"/>
      <c r="AA98" s="202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>
        <f>+'JUL-SEP 2023'!D99+'OCT-DEC 2023'!D99+'JAN-MAR 2024'!D99+'APR-JUN 2024'!D99</f>
        <v>0</v>
      </c>
      <c r="E99" s="39">
        <f t="shared" ref="E99:E103" si="325">+D99/$D$112</f>
        <v>0</v>
      </c>
      <c r="F99" s="36">
        <f>+'JUL-SEP 2023'!F99+'OCT-DEC 2023'!F99+'JAN-MAR 2024'!F99+'APR-JUN 2024'!F99</f>
        <v>0</v>
      </c>
      <c r="G99" s="39">
        <f t="shared" ref="G99:G103" si="326">+F99/$F$112</f>
        <v>0</v>
      </c>
      <c r="H99" s="36">
        <f t="shared" ref="H99:H101" si="327">+D99+F99</f>
        <v>0</v>
      </c>
      <c r="I99" s="202">
        <f t="shared" ref="I99:I103" si="328">+H99/$H$112</f>
        <v>0</v>
      </c>
      <c r="J99" s="38">
        <f>+'JUL-SEP 2023'!J99+'OCT-DEC 2023'!J99+'JAN-MAR 2024'!J99+'APR-JUN 2024'!J99</f>
        <v>0</v>
      </c>
      <c r="K99" s="39">
        <f t="shared" ref="K99:K103" si="329">+J99/$J$112</f>
        <v>0</v>
      </c>
      <c r="L99" s="36">
        <f>+'JUL-SEP 2023'!L99+'OCT-DEC 2023'!L99+'JAN-MAR 2024'!L99+'APR-JUN 2024'!L99</f>
        <v>0</v>
      </c>
      <c r="M99" s="39">
        <f t="shared" ref="M99:M103" si="330">+L99/$L$112</f>
        <v>0</v>
      </c>
      <c r="N99" s="36">
        <f t="shared" ref="N99:N101" si="331">+J99+L99</f>
        <v>0</v>
      </c>
      <c r="O99" s="40">
        <f t="shared" ref="O99:O103" si="332">+N99/$N$112</f>
        <v>0</v>
      </c>
      <c r="P99" s="116">
        <f t="shared" ref="P99:P101" si="333">+D99+J99</f>
        <v>0</v>
      </c>
      <c r="Q99" s="117">
        <f t="shared" ref="Q99:Q101" si="334">+F99+L99</f>
        <v>0</v>
      </c>
      <c r="R99" s="118">
        <f t="shared" ref="R99:R101" si="335">+P99+Q99</f>
        <v>0</v>
      </c>
      <c r="S99" s="32"/>
      <c r="T99" s="38">
        <f>+'JUL-SEP 2023'!T99+'OCT-DEC 2023'!T99+'JAN-MAR 2024'!T99+'APR-JUN 2024'!T99</f>
        <v>154672.18</v>
      </c>
      <c r="U99" s="39">
        <f t="shared" ref="U99:U103" si="336">+T99/$T$112</f>
        <v>0.78401169892996347</v>
      </c>
      <c r="V99" s="36">
        <f>+'JUL-SEP 2023'!V99+'OCT-DEC 2023'!V99+'JAN-MAR 2024'!V99+'APR-JUN 2024'!V99</f>
        <v>82582.55</v>
      </c>
      <c r="W99" s="39">
        <f t="shared" ref="W99:W103" si="337">+V99/$V$112</f>
        <v>1.3270963231985602</v>
      </c>
      <c r="X99" s="36">
        <f t="shared" ref="X99:X101" si="338">+T99+V99</f>
        <v>237254.72999999998</v>
      </c>
      <c r="Y99" s="40">
        <f t="shared" ref="Y99:Y103" si="339">+X99/$X$112</f>
        <v>0.91423766237269322</v>
      </c>
      <c r="Z99" s="244">
        <f>+'OCT-DEC 2023'!Z99+'JUL-SEP 2023'!Z99+'JAN-MAR 2024'!Z99+'APR-JUN 2024'!Z99</f>
        <v>0</v>
      </c>
      <c r="AA99" s="202">
        <f t="shared" ref="AA99:AA103" si="340">+Z99/$Z$112</f>
        <v>0</v>
      </c>
      <c r="AB99" s="36">
        <f>+'OCT-DEC 2023'!AB99+'JUL-SEP 2023'!AB99+'JAN-MAR 2024'!AB99+'APR-JUN 2024'!AB99</f>
        <v>0</v>
      </c>
      <c r="AC99" s="39">
        <f t="shared" ref="AC99:AC103" si="341">+AB99/$AB$112</f>
        <v>0</v>
      </c>
      <c r="AD99" s="36">
        <f t="shared" ref="AD99:AD101" si="342">+Z99+AB99</f>
        <v>0</v>
      </c>
      <c r="AE99" s="40">
        <f t="shared" ref="AE99:AE103" si="343">+AD99/$AD$112</f>
        <v>0</v>
      </c>
      <c r="AF99" s="116">
        <f t="shared" ref="AF99:AF101" si="344">+T99+Z99</f>
        <v>154672.18</v>
      </c>
      <c r="AG99" s="117">
        <f t="shared" ref="AG99:AG101" si="345">+V99+AB99</f>
        <v>82582.55</v>
      </c>
      <c r="AH99" s="118">
        <f t="shared" ref="AH99:AH101" si="346">+AF99+AG99</f>
        <v>237254.72999999998</v>
      </c>
      <c r="AI99" s="32"/>
      <c r="AJ99" s="35">
        <f>+'OCT-DEC 2023'!AJ99+'JUL-SEP 2023'!AJ99+'JAN-MAR 2024'!AJ99+'APR-JUN 2024'!AJ99</f>
        <v>0</v>
      </c>
      <c r="AK99" s="39">
        <f t="shared" ref="AK99:AK103" si="347">+AJ99/$AJ$112</f>
        <v>0</v>
      </c>
      <c r="AL99" s="36">
        <f>+'OCT-DEC 2023'!AL99+'JUL-SEP 2023'!AL99+'JAN-MAR 2024'!AL99+'APR-JUN 2024'!AL99</f>
        <v>0</v>
      </c>
      <c r="AM99" s="39">
        <f t="shared" ref="AM99:AM103" si="348">+AL99/$AL$112</f>
        <v>0</v>
      </c>
      <c r="AN99" s="36">
        <f>+AJ99+AL99</f>
        <v>0</v>
      </c>
      <c r="AO99" s="40">
        <f t="shared" ref="AO99:AO103" si="349">+AN99/$AN$112</f>
        <v>0</v>
      </c>
      <c r="AP99" s="36">
        <f>+'OCT-DEC 2023'!AP99+'JUL-SEP 2023'!AP99+'JAN-MAR 2024'!AP99+'APR-JUN 2024'!AP99</f>
        <v>0</v>
      </c>
      <c r="AQ99" s="36">
        <f t="shared" ref="AQ99:AQ103" si="350">+AP99/$AP$112</f>
        <v>0</v>
      </c>
      <c r="AR99" s="36">
        <f>+'OCT-DEC 2023'!AR99+'JUL-SEP 2023'!AR99+'JAN-MAR 2024'!AR99+'APR-JUN 2024'!AR99</f>
        <v>0</v>
      </c>
      <c r="AS99" s="39">
        <f t="shared" ref="AS99:AS103" si="351">+AR99/$AR$112</f>
        <v>0</v>
      </c>
      <c r="AT99" s="36">
        <f>+AP99+AR99</f>
        <v>0</v>
      </c>
      <c r="AU99" s="40">
        <f t="shared" ref="AU99:AU103" si="352">+AT99/$AT$112</f>
        <v>0</v>
      </c>
      <c r="AV99" s="116">
        <f t="shared" ref="AV99:AV101" si="353">+AJ99+AP99</f>
        <v>0</v>
      </c>
      <c r="AW99" s="117">
        <f t="shared" ref="AW99:AW101" si="354">+AL99+AR99</f>
        <v>0</v>
      </c>
      <c r="AX99" s="118">
        <f t="shared" ref="AX99:AX101" si="355">+AV99+AW99</f>
        <v>0</v>
      </c>
      <c r="AY99" s="32"/>
      <c r="AZ99" s="35">
        <f>+'OCT-DEC 2023'!AZ99+'JUL-SEP 2023'!AZ99+'JAN-MAR 2024'!AZ99+'APR-JUN 2024'!AZ99</f>
        <v>78305.077540928876</v>
      </c>
      <c r="BA99" s="39">
        <f t="shared" si="292"/>
        <v>0.34904954818590195</v>
      </c>
      <c r="BB99" s="36">
        <f>+'OCT-DEC 2023'!BB99+'JUL-SEP 2023'!BB99+'JAN-MAR 2024'!BB99+'APR-JUN 2024'!BB99</f>
        <v>22626.262459071146</v>
      </c>
      <c r="BC99" s="39">
        <f t="shared" si="293"/>
        <v>0.34905221158049959</v>
      </c>
      <c r="BD99" s="36">
        <f>+AZ99+BB99</f>
        <v>100931.34000000003</v>
      </c>
      <c r="BE99" s="40">
        <v>0</v>
      </c>
      <c r="BF99" s="38">
        <f>+'OCT-DEC 2023'!BF99+'JUL-SEP 2023'!BF99+'JAN-MAR 2024'!BF99+'APR-JUN 2024'!BF99</f>
        <v>217728.08556778246</v>
      </c>
      <c r="BG99" s="39">
        <v>0</v>
      </c>
      <c r="BH99" s="36">
        <f>+'OCT-DEC 2023'!BH99+'JUL-SEP 2023'!BH99+'JAN-MAR 2024'!BH99+'APR-JUN 2024'!BH99</f>
        <v>115005.90443221771</v>
      </c>
      <c r="BI99" s="39">
        <v>0</v>
      </c>
      <c r="BJ99" s="36">
        <f>+BF99+BH99</f>
        <v>332733.99000000017</v>
      </c>
      <c r="BK99" s="40">
        <v>0</v>
      </c>
      <c r="BL99" s="116">
        <f t="shared" ref="BL99:BL101" si="356">+AZ99+BF99</f>
        <v>296033.16310871136</v>
      </c>
      <c r="BM99" s="117">
        <f t="shared" ref="BM99:BM101" si="357">+BB99+BH99</f>
        <v>137632.16689128886</v>
      </c>
      <c r="BN99" s="118">
        <f t="shared" ref="BN99:BN101" si="358">+BL99+BM99</f>
        <v>433665.33000000019</v>
      </c>
      <c r="BO99" s="32"/>
      <c r="BP99" s="35">
        <f>+'OCT-DEC 2023'!BP99+'JUL-SEP 2023'!BP99+'JAN-MAR 2024'!BP99+'APR-JUN 2024'!BP99</f>
        <v>0</v>
      </c>
      <c r="BQ99" s="39">
        <v>0</v>
      </c>
      <c r="BR99" s="36">
        <f>+'OCT-DEC 2023'!BR99+'JUL-SEP 2023'!BR99+'JAN-MAR 2024'!BR99+'APR-JUN 2024'!BR99</f>
        <v>0</v>
      </c>
      <c r="BS99" s="39">
        <v>0</v>
      </c>
      <c r="BT99" s="36">
        <f>+BP99+BR99</f>
        <v>0</v>
      </c>
      <c r="BU99" s="40">
        <v>0</v>
      </c>
      <c r="BV99" s="38">
        <f>+'OCT-DEC 2023'!BV99+'JUL-SEP 2023'!BV99+'JAN-MAR 2024'!BV99+'APR-JUN 2024'!BV99</f>
        <v>0</v>
      </c>
      <c r="BW99" s="36">
        <f t="shared" ref="BW99:BW103" si="359">+BV99/$BV$112</f>
        <v>0</v>
      </c>
      <c r="BX99" s="36">
        <f>+'OCT-DEC 2023'!BX99+'JUL-SEP 2023'!BX99+'JAN-MAR 2024'!BX99+'APR-JUN 2024'!BX99</f>
        <v>0</v>
      </c>
      <c r="BY99" s="36">
        <f t="shared" ref="BY99:BY103" si="360">+BX99/$BX$112</f>
        <v>0</v>
      </c>
      <c r="BZ99" s="36">
        <f>+BV99+BX99</f>
        <v>0</v>
      </c>
      <c r="CA99" s="40"/>
      <c r="CB99" s="116">
        <f t="shared" ref="CB99:CB101" si="361">+BP99+BV99</f>
        <v>0</v>
      </c>
      <c r="CC99" s="117">
        <f t="shared" ref="CC99:CC101" si="362">+BR99+BX99</f>
        <v>0</v>
      </c>
      <c r="CD99" s="118">
        <f t="shared" ref="CD99:CD101" si="363">+CB99+CC99</f>
        <v>0</v>
      </c>
      <c r="CE99" s="32"/>
      <c r="CF99" s="38">
        <f t="shared" ref="CF99:CF101" si="364">+D99+T99+AJ99+AZ99+BP99</f>
        <v>232977.25754092887</v>
      </c>
      <c r="CG99" s="39">
        <f t="shared" si="258"/>
        <v>0.33883116204390235</v>
      </c>
      <c r="CH99" s="36">
        <f t="shared" ref="CH99:CH101" si="365">+F99+V99+AL99+BB99+BR99</f>
        <v>105208.81245907115</v>
      </c>
      <c r="CI99" s="39">
        <f t="shared" ref="CI99:CI103" si="366">+CH99/$CH$112</f>
        <v>0.49146231640174687</v>
      </c>
      <c r="CJ99" s="36">
        <f t="shared" ref="CJ99:CJ101" si="367">+CF99+CH99</f>
        <v>338186.07</v>
      </c>
      <c r="CK99" s="40">
        <f t="shared" ref="CK99:CK103" si="368">+CJ99/$CJ$112</f>
        <v>0.37506883939028285</v>
      </c>
      <c r="CL99" s="38">
        <f t="shared" ref="CL99:CL101" si="369">+J99+Z99+AP99+BF99+BV99</f>
        <v>217728.08556778246</v>
      </c>
      <c r="CM99" s="39">
        <f t="shared" ref="CM99:CM103" si="370">+CL99/$CL$112</f>
        <v>7.0952031132675383E-2</v>
      </c>
      <c r="CN99" s="36">
        <f t="shared" ref="CN99:CN101" si="371">+L99+AB99+AR99+BH99+BX99</f>
        <v>115005.90443221771</v>
      </c>
      <c r="CO99" s="39">
        <f t="shared" ref="CO99:CO103" si="372">+CN99/$CN$112</f>
        <v>6.3793218758579864E-2</v>
      </c>
      <c r="CP99" s="36">
        <f t="shared" ref="CP99:CP101" si="373">+CL99+CN99</f>
        <v>332733.99000000017</v>
      </c>
      <c r="CQ99" s="40">
        <f t="shared" ref="CQ99:CQ103" si="374">+CP99/$CP$112</f>
        <v>6.8302752481905857E-2</v>
      </c>
      <c r="CR99" s="152"/>
      <c r="CS99" s="163" t="s">
        <v>54</v>
      </c>
      <c r="CT99" s="38">
        <f t="shared" ref="CT99:CT101" si="375">+CJ99</f>
        <v>338186.07</v>
      </c>
      <c r="CU99" s="36">
        <f t="shared" ref="CU99:CU101" si="376">+CP99</f>
        <v>332733.99000000017</v>
      </c>
      <c r="CV99" s="37">
        <f t="shared" ref="CV99:CV101" si="377">+CT99+CU99</f>
        <v>670920.06000000017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>
        <f>+'JUL-SEP 2023'!D100+'OCT-DEC 2023'!D100+'JAN-MAR 2024'!D100+'APR-JUN 2024'!D100</f>
        <v>0</v>
      </c>
      <c r="E100" s="39">
        <f t="shared" si="325"/>
        <v>0</v>
      </c>
      <c r="F100" s="36">
        <f>+'JUL-SEP 2023'!F100+'OCT-DEC 2023'!F100+'JAN-MAR 2024'!F100+'APR-JUN 2024'!F100</f>
        <v>0</v>
      </c>
      <c r="G100" s="39">
        <f t="shared" si="326"/>
        <v>0</v>
      </c>
      <c r="H100" s="36">
        <f t="shared" si="327"/>
        <v>0</v>
      </c>
      <c r="I100" s="202">
        <f t="shared" si="328"/>
        <v>0</v>
      </c>
      <c r="J100" s="38">
        <f>+'JUL-SEP 2023'!J100+'OCT-DEC 2023'!J100+'JAN-MAR 2024'!J100+'APR-JUN 2024'!J100</f>
        <v>0</v>
      </c>
      <c r="K100" s="39">
        <f t="shared" si="329"/>
        <v>0</v>
      </c>
      <c r="L100" s="36">
        <f>+'JUL-SEP 2023'!L100+'OCT-DEC 2023'!L100+'JAN-MAR 2024'!L100+'APR-JUN 2024'!L100</f>
        <v>0</v>
      </c>
      <c r="M100" s="39">
        <f t="shared" si="330"/>
        <v>0</v>
      </c>
      <c r="N100" s="36">
        <f t="shared" si="331"/>
        <v>0</v>
      </c>
      <c r="O100" s="40">
        <f t="shared" si="332"/>
        <v>0</v>
      </c>
      <c r="P100" s="116">
        <f t="shared" si="333"/>
        <v>0</v>
      </c>
      <c r="Q100" s="117">
        <f t="shared" si="334"/>
        <v>0</v>
      </c>
      <c r="R100" s="118">
        <f t="shared" si="335"/>
        <v>0</v>
      </c>
      <c r="S100" s="32"/>
      <c r="T100" s="38">
        <f>+'JUL-SEP 2023'!T100+'OCT-DEC 2023'!T100+'JAN-MAR 2024'!T100+'APR-JUN 2024'!T100</f>
        <v>0</v>
      </c>
      <c r="U100" s="39">
        <f t="shared" si="336"/>
        <v>0</v>
      </c>
      <c r="V100" s="36">
        <f>+'JUL-SEP 2023'!V100+'OCT-DEC 2023'!V100+'JAN-MAR 2024'!V100+'APR-JUN 2024'!V100</f>
        <v>0</v>
      </c>
      <c r="W100" s="39">
        <f t="shared" si="337"/>
        <v>0</v>
      </c>
      <c r="X100" s="36">
        <f t="shared" si="338"/>
        <v>0</v>
      </c>
      <c r="Y100" s="40">
        <f t="shared" si="339"/>
        <v>0</v>
      </c>
      <c r="Z100" s="244">
        <f>+'OCT-DEC 2023'!Z100+'JUL-SEP 2023'!Z100+'JAN-MAR 2024'!Z100+'APR-JUN 2024'!Z100</f>
        <v>-2107371.1799999997</v>
      </c>
      <c r="AA100" s="202">
        <f t="shared" si="340"/>
        <v>-2.074359817858598</v>
      </c>
      <c r="AB100" s="36">
        <f>+'OCT-DEC 2023'!AB100+'JUL-SEP 2023'!AB100+'JAN-MAR 2024'!AB100+'APR-JUN 2024'!AB100</f>
        <v>715929.33</v>
      </c>
      <c r="AC100" s="39">
        <f t="shared" si="341"/>
        <v>1.5253081916709099</v>
      </c>
      <c r="AD100" s="36">
        <f t="shared" si="342"/>
        <v>-1391441.8499999996</v>
      </c>
      <c r="AE100" s="40">
        <f t="shared" si="343"/>
        <v>-0.93682060835626368</v>
      </c>
      <c r="AF100" s="116">
        <f t="shared" si="344"/>
        <v>-2107371.1799999997</v>
      </c>
      <c r="AG100" s="117">
        <f t="shared" si="345"/>
        <v>715929.33</v>
      </c>
      <c r="AH100" s="118">
        <f t="shared" si="346"/>
        <v>-1391441.8499999996</v>
      </c>
      <c r="AI100" s="32"/>
      <c r="AJ100" s="35">
        <f>+'OCT-DEC 2023'!AJ100+'JUL-SEP 2023'!AJ100+'JAN-MAR 2024'!AJ100+'APR-JUN 2024'!AJ100</f>
        <v>0</v>
      </c>
      <c r="AK100" s="39">
        <f t="shared" si="347"/>
        <v>0</v>
      </c>
      <c r="AL100" s="36">
        <f>+'OCT-DEC 2023'!AL100+'JUL-SEP 2023'!AL100+'JAN-MAR 2024'!AL100+'APR-JUN 2024'!AL100</f>
        <v>0</v>
      </c>
      <c r="AM100" s="39">
        <f t="shared" si="348"/>
        <v>0</v>
      </c>
      <c r="AN100" s="36">
        <f t="shared" ref="AN100:AN101" si="378">+AJ100+AL100</f>
        <v>0</v>
      </c>
      <c r="AO100" s="40">
        <f t="shared" si="349"/>
        <v>0</v>
      </c>
      <c r="AP100" s="36">
        <f>+'OCT-DEC 2023'!AP100+'JUL-SEP 2023'!AP100+'JAN-MAR 2024'!AP100+'APR-JUN 2024'!AP100</f>
        <v>0</v>
      </c>
      <c r="AQ100" s="36">
        <f t="shared" si="350"/>
        <v>0</v>
      </c>
      <c r="AR100" s="36">
        <f>+'OCT-DEC 2023'!AR100+'JUL-SEP 2023'!AR100+'JAN-MAR 2024'!AR100+'APR-JUN 2024'!AR100</f>
        <v>0</v>
      </c>
      <c r="AS100" s="39">
        <f t="shared" si="351"/>
        <v>0</v>
      </c>
      <c r="AT100" s="36">
        <f t="shared" ref="AT100:AT101" si="379">+AP100+AR100</f>
        <v>0</v>
      </c>
      <c r="AU100" s="40">
        <f t="shared" si="352"/>
        <v>0</v>
      </c>
      <c r="AV100" s="116">
        <f t="shared" si="353"/>
        <v>0</v>
      </c>
      <c r="AW100" s="117">
        <f t="shared" si="354"/>
        <v>0</v>
      </c>
      <c r="AX100" s="118">
        <f t="shared" si="355"/>
        <v>0</v>
      </c>
      <c r="AY100" s="32"/>
      <c r="AZ100" s="35">
        <f>+'OCT-DEC 2023'!AZ100+'JUL-SEP 2023'!AZ100+'JAN-MAR 2024'!AZ100+'APR-JUN 2024'!AZ100</f>
        <v>0</v>
      </c>
      <c r="BA100" s="39">
        <f t="shared" si="292"/>
        <v>0</v>
      </c>
      <c r="BB100" s="36">
        <f>+'OCT-DEC 2023'!BB100+'JUL-SEP 2023'!BB100+'JAN-MAR 2024'!BB100+'APR-JUN 2024'!BB100</f>
        <v>0</v>
      </c>
      <c r="BC100" s="39">
        <f t="shared" si="293"/>
        <v>0</v>
      </c>
      <c r="BD100" s="36">
        <f t="shared" ref="BD100:BD101" si="380">+AZ100+BB100</f>
        <v>0</v>
      </c>
      <c r="BE100" s="40">
        <v>0</v>
      </c>
      <c r="BF100" s="38">
        <f>+'OCT-DEC 2023'!BF100+'JUL-SEP 2023'!BF100+'JAN-MAR 2024'!BF100+'APR-JUN 2024'!BF100</f>
        <v>0</v>
      </c>
      <c r="BG100" s="39">
        <v>0</v>
      </c>
      <c r="BH100" s="36">
        <f>+'OCT-DEC 2023'!BH100+'JUL-SEP 2023'!BH100+'JAN-MAR 2024'!BH100+'APR-JUN 2024'!BH100</f>
        <v>0</v>
      </c>
      <c r="BI100" s="39">
        <v>0</v>
      </c>
      <c r="BJ100" s="36">
        <f t="shared" ref="BJ100:BJ101" si="381">+BF100+BH100</f>
        <v>0</v>
      </c>
      <c r="BK100" s="40">
        <v>0</v>
      </c>
      <c r="BL100" s="116">
        <f t="shared" si="356"/>
        <v>0</v>
      </c>
      <c r="BM100" s="117">
        <f t="shared" si="357"/>
        <v>0</v>
      </c>
      <c r="BN100" s="118">
        <f t="shared" si="358"/>
        <v>0</v>
      </c>
      <c r="BO100" s="32"/>
      <c r="BP100" s="35">
        <f>+'OCT-DEC 2023'!BP100+'JUL-SEP 2023'!BP100+'JAN-MAR 2024'!BP100+'APR-JUN 2024'!BP100</f>
        <v>0</v>
      </c>
      <c r="BQ100" s="39">
        <v>0</v>
      </c>
      <c r="BR100" s="36">
        <f>+'OCT-DEC 2023'!BR100+'JUL-SEP 2023'!BR100+'JAN-MAR 2024'!BR100+'APR-JUN 2024'!BR100</f>
        <v>0</v>
      </c>
      <c r="BS100" s="39">
        <v>0</v>
      </c>
      <c r="BT100" s="36">
        <f t="shared" ref="BT100:BT101" si="382">+BP100+BR100</f>
        <v>0</v>
      </c>
      <c r="BU100" s="40">
        <v>0</v>
      </c>
      <c r="BV100" s="38">
        <f>+'OCT-DEC 2023'!BV100+'JUL-SEP 2023'!BV100+'JAN-MAR 2024'!BV100+'APR-JUN 2024'!BV100</f>
        <v>0</v>
      </c>
      <c r="BW100" s="36">
        <f t="shared" si="359"/>
        <v>0</v>
      </c>
      <c r="BX100" s="36">
        <f>+'OCT-DEC 2023'!BX100+'JUL-SEP 2023'!BX100+'JAN-MAR 2024'!BX100+'APR-JUN 2024'!BX100</f>
        <v>0</v>
      </c>
      <c r="BY100" s="36">
        <f t="shared" si="360"/>
        <v>0</v>
      </c>
      <c r="BZ100" s="36">
        <f t="shared" ref="BZ100:BZ101" si="383">+BV100+BX100</f>
        <v>0</v>
      </c>
      <c r="CA100" s="40"/>
      <c r="CB100" s="116">
        <f t="shared" si="361"/>
        <v>0</v>
      </c>
      <c r="CC100" s="117">
        <f t="shared" si="362"/>
        <v>0</v>
      </c>
      <c r="CD100" s="118">
        <f t="shared" si="363"/>
        <v>0</v>
      </c>
      <c r="CE100" s="32"/>
      <c r="CF100" s="38">
        <f t="shared" si="364"/>
        <v>0</v>
      </c>
      <c r="CG100" s="39">
        <f t="shared" si="258"/>
        <v>0</v>
      </c>
      <c r="CH100" s="36">
        <f t="shared" si="365"/>
        <v>0</v>
      </c>
      <c r="CI100" s="39">
        <f t="shared" si="366"/>
        <v>0</v>
      </c>
      <c r="CJ100" s="36">
        <f t="shared" si="367"/>
        <v>0</v>
      </c>
      <c r="CK100" s="40">
        <f t="shared" si="368"/>
        <v>0</v>
      </c>
      <c r="CL100" s="38">
        <f t="shared" si="369"/>
        <v>-2107371.1799999997</v>
      </c>
      <c r="CM100" s="39">
        <f t="shared" si="370"/>
        <v>-0.68673853068401702</v>
      </c>
      <c r="CN100" s="36">
        <f t="shared" si="371"/>
        <v>715929.33</v>
      </c>
      <c r="CO100" s="39">
        <f t="shared" si="372"/>
        <v>0.39712253548939641</v>
      </c>
      <c r="CP100" s="36">
        <f t="shared" si="373"/>
        <v>-1391441.8499999996</v>
      </c>
      <c r="CQ100" s="40">
        <f t="shared" si="374"/>
        <v>-0.28563149882437655</v>
      </c>
      <c r="CR100" s="152"/>
      <c r="CS100" s="164" t="s">
        <v>13</v>
      </c>
      <c r="CT100" s="38">
        <f t="shared" si="375"/>
        <v>0</v>
      </c>
      <c r="CU100" s="36">
        <f t="shared" si="376"/>
        <v>-1391441.8499999996</v>
      </c>
      <c r="CV100" s="37">
        <f t="shared" si="377"/>
        <v>-1391441.8499999996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>
        <f>+'JUL-SEP 2023'!D101+'OCT-DEC 2023'!D101+'JAN-MAR 2024'!D101+'APR-JUN 2024'!D101</f>
        <v>0</v>
      </c>
      <c r="E101" s="39">
        <f t="shared" si="325"/>
        <v>0</v>
      </c>
      <c r="F101" s="36">
        <f>+'JUL-SEP 2023'!F101+'OCT-DEC 2023'!F101+'JAN-MAR 2024'!F101+'APR-JUN 2024'!F101</f>
        <v>0</v>
      </c>
      <c r="G101" s="39">
        <f t="shared" si="326"/>
        <v>0</v>
      </c>
      <c r="H101" s="36">
        <f t="shared" si="327"/>
        <v>0</v>
      </c>
      <c r="I101" s="202">
        <f t="shared" si="328"/>
        <v>0</v>
      </c>
      <c r="J101" s="38">
        <f>+'JUL-SEP 2023'!J101+'OCT-DEC 2023'!J101+'JAN-MAR 2024'!J101+'APR-JUN 2024'!J101</f>
        <v>0</v>
      </c>
      <c r="K101" s="39">
        <f t="shared" si="329"/>
        <v>0</v>
      </c>
      <c r="L101" s="36">
        <f>+'JUL-SEP 2023'!L101+'OCT-DEC 2023'!L101+'JAN-MAR 2024'!L101+'APR-JUN 2024'!L101</f>
        <v>0</v>
      </c>
      <c r="M101" s="39">
        <f t="shared" si="330"/>
        <v>0</v>
      </c>
      <c r="N101" s="36">
        <f t="shared" si="331"/>
        <v>0</v>
      </c>
      <c r="O101" s="40">
        <f t="shared" si="332"/>
        <v>0</v>
      </c>
      <c r="P101" s="116">
        <f t="shared" si="333"/>
        <v>0</v>
      </c>
      <c r="Q101" s="117">
        <f t="shared" si="334"/>
        <v>0</v>
      </c>
      <c r="R101" s="118">
        <f t="shared" si="335"/>
        <v>0</v>
      </c>
      <c r="S101" s="32"/>
      <c r="T101" s="38">
        <f>+'JUL-SEP 2023'!T101+'OCT-DEC 2023'!T101+'JAN-MAR 2024'!T101+'APR-JUN 2024'!T101</f>
        <v>0</v>
      </c>
      <c r="U101" s="39">
        <f t="shared" si="336"/>
        <v>0</v>
      </c>
      <c r="V101" s="36">
        <f>+'JUL-SEP 2023'!V101+'OCT-DEC 2023'!V101+'JAN-MAR 2024'!V101+'APR-JUN 2024'!V101</f>
        <v>0</v>
      </c>
      <c r="W101" s="39">
        <f t="shared" si="337"/>
        <v>0</v>
      </c>
      <c r="X101" s="36">
        <f t="shared" si="338"/>
        <v>0</v>
      </c>
      <c r="Y101" s="40">
        <f t="shared" si="339"/>
        <v>0</v>
      </c>
      <c r="Z101" s="244">
        <f>+'OCT-DEC 2023'!Z101+'JUL-SEP 2023'!Z101+'JAN-MAR 2024'!Z101+'APR-JUN 2024'!Z101</f>
        <v>0</v>
      </c>
      <c r="AA101" s="202">
        <f t="shared" si="340"/>
        <v>0</v>
      </c>
      <c r="AB101" s="36">
        <f>+'OCT-DEC 2023'!AB101+'JUL-SEP 2023'!AB101+'JAN-MAR 2024'!AB101+'APR-JUN 2024'!AB101</f>
        <v>0</v>
      </c>
      <c r="AC101" s="39">
        <f t="shared" si="341"/>
        <v>0</v>
      </c>
      <c r="AD101" s="36">
        <f t="shared" si="342"/>
        <v>0</v>
      </c>
      <c r="AE101" s="40">
        <f t="shared" si="343"/>
        <v>0</v>
      </c>
      <c r="AF101" s="116">
        <f t="shared" si="344"/>
        <v>0</v>
      </c>
      <c r="AG101" s="117">
        <f t="shared" si="345"/>
        <v>0</v>
      </c>
      <c r="AH101" s="118">
        <f t="shared" si="346"/>
        <v>0</v>
      </c>
      <c r="AI101" s="32"/>
      <c r="AJ101" s="35">
        <f>+'OCT-DEC 2023'!AJ101+'JUL-SEP 2023'!AJ101+'JAN-MAR 2024'!AJ101+'APR-JUN 2024'!AJ101</f>
        <v>0</v>
      </c>
      <c r="AK101" s="39">
        <f t="shared" si="347"/>
        <v>0</v>
      </c>
      <c r="AL101" s="36">
        <f>+'OCT-DEC 2023'!AL101+'JUL-SEP 2023'!AL101+'JAN-MAR 2024'!AL101+'APR-JUN 2024'!AL101</f>
        <v>0</v>
      </c>
      <c r="AM101" s="39">
        <f t="shared" si="348"/>
        <v>0</v>
      </c>
      <c r="AN101" s="36">
        <f t="shared" si="378"/>
        <v>0</v>
      </c>
      <c r="AO101" s="40">
        <f t="shared" si="349"/>
        <v>0</v>
      </c>
      <c r="AP101" s="36">
        <f>+'OCT-DEC 2023'!AP101+'JUL-SEP 2023'!AP101+'JAN-MAR 2024'!AP101+'APR-JUN 2024'!AP101</f>
        <v>0</v>
      </c>
      <c r="AQ101" s="36">
        <f t="shared" si="350"/>
        <v>0</v>
      </c>
      <c r="AR101" s="36">
        <f>+'OCT-DEC 2023'!AR101+'JUL-SEP 2023'!AR101+'JAN-MAR 2024'!AR101+'APR-JUN 2024'!AR101</f>
        <v>0</v>
      </c>
      <c r="AS101" s="39">
        <f t="shared" si="351"/>
        <v>0</v>
      </c>
      <c r="AT101" s="36">
        <f t="shared" si="379"/>
        <v>0</v>
      </c>
      <c r="AU101" s="40">
        <f t="shared" si="352"/>
        <v>0</v>
      </c>
      <c r="AV101" s="116">
        <f t="shared" si="353"/>
        <v>0</v>
      </c>
      <c r="AW101" s="117">
        <f t="shared" si="354"/>
        <v>0</v>
      </c>
      <c r="AX101" s="118">
        <f t="shared" si="355"/>
        <v>0</v>
      </c>
      <c r="AY101" s="32"/>
      <c r="AZ101" s="35">
        <f>+'OCT-DEC 2023'!AZ101+'JUL-SEP 2023'!AZ101+'JAN-MAR 2024'!AZ101+'APR-JUN 2024'!AZ101</f>
        <v>0</v>
      </c>
      <c r="BA101" s="39">
        <f t="shared" si="292"/>
        <v>0</v>
      </c>
      <c r="BB101" s="36">
        <f>+'OCT-DEC 2023'!BB101+'JUL-SEP 2023'!BB101+'JAN-MAR 2024'!BB101+'APR-JUN 2024'!BB101</f>
        <v>0</v>
      </c>
      <c r="BC101" s="39">
        <f t="shared" si="293"/>
        <v>0</v>
      </c>
      <c r="BD101" s="36">
        <f t="shared" si="380"/>
        <v>0</v>
      </c>
      <c r="BE101" s="40">
        <v>0</v>
      </c>
      <c r="BF101" s="38">
        <f>+'OCT-DEC 2023'!BF101+'JUL-SEP 2023'!BF101+'JAN-MAR 2024'!BF101+'APR-JUN 2024'!BF101</f>
        <v>0</v>
      </c>
      <c r="BG101" s="39">
        <v>0</v>
      </c>
      <c r="BH101" s="36">
        <f>+'OCT-DEC 2023'!BH101+'JUL-SEP 2023'!BH101+'JAN-MAR 2024'!BH101+'APR-JUN 2024'!BH101</f>
        <v>0</v>
      </c>
      <c r="BI101" s="39">
        <v>0</v>
      </c>
      <c r="BJ101" s="36">
        <f t="shared" si="381"/>
        <v>0</v>
      </c>
      <c r="BK101" s="40">
        <v>0</v>
      </c>
      <c r="BL101" s="116">
        <f t="shared" si="356"/>
        <v>0</v>
      </c>
      <c r="BM101" s="117">
        <f t="shared" si="357"/>
        <v>0</v>
      </c>
      <c r="BN101" s="118">
        <f t="shared" si="358"/>
        <v>0</v>
      </c>
      <c r="BO101" s="32"/>
      <c r="BP101" s="35">
        <f>+'OCT-DEC 2023'!BP101+'JUL-SEP 2023'!BP101+'JAN-MAR 2024'!BP101+'APR-JUN 2024'!BP101</f>
        <v>0</v>
      </c>
      <c r="BQ101" s="39">
        <v>0</v>
      </c>
      <c r="BR101" s="36">
        <f>+'OCT-DEC 2023'!BR101+'JUL-SEP 2023'!BR101+'JAN-MAR 2024'!BR101+'APR-JUN 2024'!BR101</f>
        <v>0</v>
      </c>
      <c r="BS101" s="39">
        <v>0</v>
      </c>
      <c r="BT101" s="36">
        <f t="shared" si="382"/>
        <v>0</v>
      </c>
      <c r="BU101" s="40">
        <v>0</v>
      </c>
      <c r="BV101" s="38">
        <f>+'OCT-DEC 2023'!BV101+'JUL-SEP 2023'!BV101+'JAN-MAR 2024'!BV101+'APR-JUN 2024'!BV101</f>
        <v>0</v>
      </c>
      <c r="BW101" s="36">
        <f t="shared" si="359"/>
        <v>0</v>
      </c>
      <c r="BX101" s="36">
        <f>+'OCT-DEC 2023'!BX101+'JUL-SEP 2023'!BX101+'JAN-MAR 2024'!BX101+'APR-JUN 2024'!BX101</f>
        <v>0</v>
      </c>
      <c r="BY101" s="36">
        <f t="shared" si="360"/>
        <v>0</v>
      </c>
      <c r="BZ101" s="36">
        <f t="shared" si="383"/>
        <v>0</v>
      </c>
      <c r="CA101" s="40"/>
      <c r="CB101" s="116">
        <f t="shared" si="361"/>
        <v>0</v>
      </c>
      <c r="CC101" s="117">
        <f t="shared" si="362"/>
        <v>0</v>
      </c>
      <c r="CD101" s="118">
        <f t="shared" si="363"/>
        <v>0</v>
      </c>
      <c r="CE101" s="32"/>
      <c r="CF101" s="38">
        <f t="shared" si="364"/>
        <v>0</v>
      </c>
      <c r="CG101" s="39">
        <f t="shared" si="258"/>
        <v>0</v>
      </c>
      <c r="CH101" s="36">
        <f t="shared" si="365"/>
        <v>0</v>
      </c>
      <c r="CI101" s="39">
        <f t="shared" si="366"/>
        <v>0</v>
      </c>
      <c r="CJ101" s="36">
        <f t="shared" si="367"/>
        <v>0</v>
      </c>
      <c r="CK101" s="40">
        <f t="shared" si="368"/>
        <v>0</v>
      </c>
      <c r="CL101" s="38">
        <f t="shared" si="369"/>
        <v>0</v>
      </c>
      <c r="CM101" s="39">
        <f t="shared" si="370"/>
        <v>0</v>
      </c>
      <c r="CN101" s="36">
        <f t="shared" si="371"/>
        <v>0</v>
      </c>
      <c r="CO101" s="39">
        <f t="shared" si="372"/>
        <v>0</v>
      </c>
      <c r="CP101" s="36">
        <f t="shared" si="373"/>
        <v>0</v>
      </c>
      <c r="CQ101" s="40">
        <f t="shared" si="374"/>
        <v>0</v>
      </c>
      <c r="CR101" s="152"/>
      <c r="CS101" s="161" t="s">
        <v>9</v>
      </c>
      <c r="CT101" s="38">
        <f t="shared" si="375"/>
        <v>0</v>
      </c>
      <c r="CU101" s="36">
        <f t="shared" si="376"/>
        <v>0</v>
      </c>
      <c r="CV101" s="37">
        <f t="shared" si="377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>
        <f>+D64+D97+D99+D100+D101</f>
        <v>235902867</v>
      </c>
      <c r="E102" s="46">
        <f t="shared" si="325"/>
        <v>2183.2144132971785</v>
      </c>
      <c r="F102" s="43">
        <f>+F64+F97+F99+F100+F101</f>
        <v>78136414</v>
      </c>
      <c r="G102" s="46">
        <f t="shared" si="326"/>
        <v>2223.7645217292311</v>
      </c>
      <c r="H102" s="36">
        <f>+H64+H97+H99+H100+H101</f>
        <v>314039280.99999994</v>
      </c>
      <c r="I102" s="201">
        <f t="shared" si="328"/>
        <v>2193.1648927997762</v>
      </c>
      <c r="J102" s="45">
        <f>+J64+J97+J99+J100+J101</f>
        <v>129898466</v>
      </c>
      <c r="K102" s="46">
        <f t="shared" si="329"/>
        <v>360.42359567708547</v>
      </c>
      <c r="L102" s="43">
        <f>+L64+L97+L99+L100+L101</f>
        <v>178044438</v>
      </c>
      <c r="M102" s="46">
        <f t="shared" si="330"/>
        <v>563.48526125898024</v>
      </c>
      <c r="N102" s="43">
        <f>+N64+N97+N99+N100+N101</f>
        <v>307942904</v>
      </c>
      <c r="O102" s="47">
        <f t="shared" si="332"/>
        <v>455.28427869155422</v>
      </c>
      <c r="P102" s="122">
        <f t="shared" ref="P102:R102" si="384">+P64+P97+P99+P100+P101</f>
        <v>365801332.99999988</v>
      </c>
      <c r="Q102" s="128">
        <f t="shared" si="384"/>
        <v>256180851.99999997</v>
      </c>
      <c r="R102" s="129">
        <f t="shared" si="384"/>
        <v>621982185</v>
      </c>
      <c r="S102" s="32"/>
      <c r="T102" s="45">
        <f>+T64+T97+T99+T100+T101</f>
        <v>461765261.15087593</v>
      </c>
      <c r="U102" s="46">
        <f t="shared" si="336"/>
        <v>2340.623678425794</v>
      </c>
      <c r="V102" s="43">
        <f>+V64+V97+V99+V100+V101</f>
        <v>130255680.20351334</v>
      </c>
      <c r="W102" s="46">
        <f t="shared" si="337"/>
        <v>2093.2004917965119</v>
      </c>
      <c r="X102" s="43">
        <f>+X64+X97+X99+X100+X101</f>
        <v>592020941.35438931</v>
      </c>
      <c r="Y102" s="47">
        <f t="shared" si="339"/>
        <v>2281.2942085475734</v>
      </c>
      <c r="Z102" s="245">
        <f>+Z64+Z97+Z99+Z100+Z101</f>
        <v>286063992.68140805</v>
      </c>
      <c r="AA102" s="201">
        <f t="shared" si="340"/>
        <v>281.58288268633765</v>
      </c>
      <c r="AB102" s="43">
        <f>+AB64+AB97+AB99+AB100+AB101</f>
        <v>205583040.31988195</v>
      </c>
      <c r="AC102" s="46">
        <f t="shared" si="341"/>
        <v>438.00062705704056</v>
      </c>
      <c r="AD102" s="43">
        <f>+AD64+AD97+AD99+AD100+AD101</f>
        <v>491647033.0012899</v>
      </c>
      <c r="AE102" s="47">
        <f t="shared" si="343"/>
        <v>331.01280700506499</v>
      </c>
      <c r="AF102" s="122">
        <f t="shared" ref="AF102:AH102" si="385">+AF64+AF97+AF99+AF100+AF101</f>
        <v>747829253.83228374</v>
      </c>
      <c r="AG102" s="128">
        <f t="shared" si="385"/>
        <v>335838720.52339524</v>
      </c>
      <c r="AH102" s="129">
        <f t="shared" si="385"/>
        <v>1083667974.3556793</v>
      </c>
      <c r="AI102" s="32"/>
      <c r="AJ102" s="42">
        <f>+AJ64+AJ97+AJ99+AJ100+AJ101</f>
        <v>133237198.78248826</v>
      </c>
      <c r="AK102" s="46">
        <f t="shared" si="347"/>
        <v>2291.7009027071031</v>
      </c>
      <c r="AL102" s="43">
        <f>+AL64+AL97+AL99+AL100+AL101</f>
        <v>71540949.269146323</v>
      </c>
      <c r="AM102" s="46">
        <f t="shared" si="348"/>
        <v>2481.1316247883165</v>
      </c>
      <c r="AN102" s="43">
        <f>+AN64+AN97+AN99+AN100+AN101</f>
        <v>204778148.05163461</v>
      </c>
      <c r="AO102" s="47">
        <f t="shared" si="349"/>
        <v>2354.5025243654309</v>
      </c>
      <c r="AP102" s="45">
        <f>+AP64+AP97+AP99+AP100+AP101</f>
        <v>70484067.960341215</v>
      </c>
      <c r="AQ102" s="46">
        <f t="shared" si="350"/>
        <v>424.19906330324881</v>
      </c>
      <c r="AR102" s="43">
        <f>+AR64+AR97+AR99+AR100+AR101</f>
        <v>96413645.280210942</v>
      </c>
      <c r="AS102" s="46">
        <f t="shared" si="351"/>
        <v>626.34733502378322</v>
      </c>
      <c r="AT102" s="43">
        <f>+AT64+AT97+AT99+AT100+AT101</f>
        <v>166897713.2405521</v>
      </c>
      <c r="AU102" s="47">
        <f t="shared" si="352"/>
        <v>521.41196558618913</v>
      </c>
      <c r="AV102" s="122">
        <f t="shared" ref="AV102:AX102" si="386">+AV64+AV97+AV99+AV100+AV101</f>
        <v>203721266.74282947</v>
      </c>
      <c r="AW102" s="128">
        <f t="shared" si="386"/>
        <v>167954594.54935727</v>
      </c>
      <c r="AX102" s="129">
        <f t="shared" si="386"/>
        <v>371675861.29218674</v>
      </c>
      <c r="AY102" s="32"/>
      <c r="AZ102" s="42">
        <f>+AZ64+AZ97+AZ99+AZ100+AZ101</f>
        <v>489151339.77703464</v>
      </c>
      <c r="BA102" s="46">
        <f t="shared" si="292"/>
        <v>2180.4212383859831</v>
      </c>
      <c r="BB102" s="43">
        <f>+BB64+BB97+BB99+BB100+BB101</f>
        <v>138020310.06700292</v>
      </c>
      <c r="BC102" s="46">
        <f t="shared" si="293"/>
        <v>2129.2201731974164</v>
      </c>
      <c r="BD102" s="43">
        <f>+BD64+BD97+BD99+BD100+BD101</f>
        <v>627171649.84403765</v>
      </c>
      <c r="BE102" s="47">
        <v>1964.684156338709</v>
      </c>
      <c r="BF102" s="45">
        <f>+BF64+BF97+BF99+BF100+BF101</f>
        <v>346781842.38909942</v>
      </c>
      <c r="BG102" s="46">
        <v>285.82980030399102</v>
      </c>
      <c r="BH102" s="43">
        <f>+BH64+BH97+BH99+BH100+BH101</f>
        <v>303602836.95546561</v>
      </c>
      <c r="BI102" s="46">
        <v>516.81267471280421</v>
      </c>
      <c r="BJ102" s="43">
        <f>+BJ64+BJ97+BJ99+BJ100+BJ101</f>
        <v>650384679.34456491</v>
      </c>
      <c r="BK102" s="47">
        <v>350.03447930724894</v>
      </c>
      <c r="BL102" s="122">
        <f t="shared" ref="BL102:BN102" si="387">+BL64+BL97+BL99+BL100+BL101</f>
        <v>835933182.166134</v>
      </c>
      <c r="BM102" s="128">
        <f t="shared" si="387"/>
        <v>441623147.02246857</v>
      </c>
      <c r="BN102" s="129">
        <f t="shared" si="387"/>
        <v>1277556329.1886022</v>
      </c>
      <c r="BO102" s="32"/>
      <c r="BP102" s="42">
        <f>+BP64+BP97+BP99+BP100+BP101</f>
        <v>182211119.48636135</v>
      </c>
      <c r="BQ102" s="46">
        <v>1667.4918512073637</v>
      </c>
      <c r="BR102" s="43">
        <f>+BR64+BR97+BR99+BR100+BR101</f>
        <v>37888346.635692418</v>
      </c>
      <c r="BS102" s="46">
        <v>1778.9336660883023</v>
      </c>
      <c r="BT102" s="43">
        <f>+BT64+BT97+BT99+BT100+BT101</f>
        <v>220099466.12205377</v>
      </c>
      <c r="BU102" s="47">
        <v>1681.2322761453165</v>
      </c>
      <c r="BV102" s="45">
        <f>+BV64+BV97+BV99+BV100+BV101</f>
        <v>84810511.374223709</v>
      </c>
      <c r="BW102" s="46">
        <f t="shared" si="359"/>
        <v>266.66701685712667</v>
      </c>
      <c r="BX102" s="43">
        <f>+BX64+BX97+BX99+BX100+BX101</f>
        <v>99915306.233722419</v>
      </c>
      <c r="BY102" s="46">
        <f t="shared" si="360"/>
        <v>443.33898138049614</v>
      </c>
      <c r="BZ102" s="43">
        <f>+BZ64+BZ97+BZ99+BZ100+BZ101</f>
        <v>184725817.6079461</v>
      </c>
      <c r="CA102" s="47"/>
      <c r="CB102" s="122">
        <f t="shared" ref="CB102:CD102" si="388">+CB64+CB97+CB99+CB100+CB101</f>
        <v>267021630.86058509</v>
      </c>
      <c r="CC102" s="128">
        <f t="shared" si="388"/>
        <v>137803652.86941484</v>
      </c>
      <c r="CD102" s="129">
        <f t="shared" si="388"/>
        <v>404825283.72999996</v>
      </c>
      <c r="CE102" s="32"/>
      <c r="CF102" s="54">
        <f>+CF64+CF97+CF99+CF100+CF101</f>
        <v>1502267786.1967604</v>
      </c>
      <c r="CG102" s="55">
        <f t="shared" si="258"/>
        <v>2184.827588198159</v>
      </c>
      <c r="CH102" s="56">
        <f>+CH64+CH97+CH99+CH100+CH101</f>
        <v>455841700.17535502</v>
      </c>
      <c r="CI102" s="55">
        <f t="shared" si="366"/>
        <v>2129.37502709522</v>
      </c>
      <c r="CJ102" s="56">
        <f>+CJ64+CJ97+CJ99+CJ100+CJ101</f>
        <v>1958109486.3721154</v>
      </c>
      <c r="CK102" s="47">
        <f t="shared" si="368"/>
        <v>2171.6620452542361</v>
      </c>
      <c r="CL102" s="45">
        <f>+CL64+CL97+CL99+CL100+CL101</f>
        <v>918038880.40507245</v>
      </c>
      <c r="CM102" s="46">
        <f t="shared" si="370"/>
        <v>299.16546160614172</v>
      </c>
      <c r="CN102" s="43">
        <f>+CN64+CN97+CN99+CN100+CN101</f>
        <v>883559266.78928065</v>
      </c>
      <c r="CO102" s="46">
        <f t="shared" si="372"/>
        <v>490.1060503870001</v>
      </c>
      <c r="CP102" s="43">
        <f>+CP64+CP97+CP99+CP100+CP101</f>
        <v>1801598147.1943533</v>
      </c>
      <c r="CQ102" s="47">
        <f t="shared" si="374"/>
        <v>369.8272975348147</v>
      </c>
      <c r="CR102" s="153"/>
      <c r="CS102" s="161" t="s">
        <v>177</v>
      </c>
      <c r="CT102" s="45">
        <f>+CT64+CT97+CT99+CT100+CT101</f>
        <v>1958109486.3721154</v>
      </c>
      <c r="CU102" s="43">
        <f t="shared" ref="CU102:CV102" si="389">+CU64+CU97+CU99+CU100+CU101</f>
        <v>1801598147.1943533</v>
      </c>
      <c r="CV102" s="44">
        <f t="shared" si="389"/>
        <v>3759707633.5664687</v>
      </c>
      <c r="CW102"/>
      <c r="CX102" s="48"/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>
        <f>+D17-D102</f>
        <v>7987402</v>
      </c>
      <c r="E103" s="58">
        <f t="shared" si="325"/>
        <v>73.921149806113661</v>
      </c>
      <c r="F103" s="61">
        <f>+F17-F102</f>
        <v>14116320</v>
      </c>
      <c r="G103" s="58">
        <f t="shared" si="326"/>
        <v>401.7508609158437</v>
      </c>
      <c r="H103" s="61">
        <f>+H17-H102</f>
        <v>22103722.00000006</v>
      </c>
      <c r="I103" s="63">
        <f t="shared" si="328"/>
        <v>154.3663803338226</v>
      </c>
      <c r="J103" s="59">
        <f>+J17-J102</f>
        <v>5933169</v>
      </c>
      <c r="K103" s="58">
        <f t="shared" si="329"/>
        <v>16.462504682232488</v>
      </c>
      <c r="L103" s="61">
        <f>+L17-L102</f>
        <v>13365146</v>
      </c>
      <c r="M103" s="58">
        <f t="shared" si="330"/>
        <v>42.298781529892075</v>
      </c>
      <c r="N103" s="61">
        <f>+N17-N102</f>
        <v>19298315</v>
      </c>
      <c r="O103" s="60">
        <f t="shared" si="332"/>
        <v>28.531975605248569</v>
      </c>
      <c r="P103" s="96">
        <f>+P17-P102</f>
        <v>13920571.000000119</v>
      </c>
      <c r="Q103" s="97">
        <f>+Q17-Q102</f>
        <v>27481466.00000003</v>
      </c>
      <c r="R103" s="98">
        <f>+R17-R102</f>
        <v>41402037</v>
      </c>
      <c r="S103" s="32"/>
      <c r="T103" s="59">
        <f>+T17-T102</f>
        <v>971581.43912410736</v>
      </c>
      <c r="U103" s="58">
        <f t="shared" si="336"/>
        <v>4.9248107496545943</v>
      </c>
      <c r="V103" s="61">
        <f>+V17-V102</f>
        <v>11205870.856486663</v>
      </c>
      <c r="W103" s="58">
        <f t="shared" si="337"/>
        <v>180.07763155631972</v>
      </c>
      <c r="X103" s="61">
        <f>+X17-X102</f>
        <v>12177452.295610666</v>
      </c>
      <c r="Y103" s="60">
        <f t="shared" si="339"/>
        <v>46.924609344539022</v>
      </c>
      <c r="Z103" s="246">
        <f>+Z17-Z102</f>
        <v>16240958.278591514</v>
      </c>
      <c r="AA103" s="63">
        <f t="shared" si="340"/>
        <v>15.9865483481786</v>
      </c>
      <c r="AB103" s="61">
        <f>+AB17-AB102</f>
        <v>28601509.790118039</v>
      </c>
      <c r="AC103" s="58">
        <f t="shared" si="341"/>
        <v>60.93634573823477</v>
      </c>
      <c r="AD103" s="61">
        <f>+AD17-AD102</f>
        <v>44842468.068709671</v>
      </c>
      <c r="AE103" s="60">
        <f t="shared" si="343"/>
        <v>30.191235240139523</v>
      </c>
      <c r="AF103" s="96">
        <f>+AF17-AF102</f>
        <v>17212539.717715979</v>
      </c>
      <c r="AG103" s="97">
        <f>+AG17-AG102</f>
        <v>39807380.646604717</v>
      </c>
      <c r="AH103" s="98">
        <f>+AH17-AH102</f>
        <v>57019920.364320517</v>
      </c>
      <c r="AI103" s="32"/>
      <c r="AJ103" s="57">
        <f>+AJ17-AJ102</f>
        <v>7357469.2675117254</v>
      </c>
      <c r="AK103" s="58">
        <f t="shared" si="347"/>
        <v>126.54963565784973</v>
      </c>
      <c r="AL103" s="61">
        <f>+AL17-AL102</f>
        <v>3794778.9208536744</v>
      </c>
      <c r="AM103" s="58">
        <f t="shared" si="348"/>
        <v>131.60778667037783</v>
      </c>
      <c r="AN103" s="61">
        <f>+AN17-AN102</f>
        <v>11152248.18836534</v>
      </c>
      <c r="AO103" s="60">
        <f t="shared" si="349"/>
        <v>128.22655523398458</v>
      </c>
      <c r="AP103" s="59">
        <f>+AP17-AP102</f>
        <v>2202161.8496587873</v>
      </c>
      <c r="AQ103" s="58">
        <f t="shared" si="350"/>
        <v>13.253420537432969</v>
      </c>
      <c r="AR103" s="61">
        <f>+AR17-AR102</f>
        <v>1495720.6597890556</v>
      </c>
      <c r="AS103" s="58">
        <f t="shared" si="351"/>
        <v>9.7168885843503912</v>
      </c>
      <c r="AT103" s="61">
        <f>+AT17-AT102</f>
        <v>3697882.5094479024</v>
      </c>
      <c r="AU103" s="60">
        <f t="shared" si="352"/>
        <v>11.552705847916519</v>
      </c>
      <c r="AV103" s="96">
        <f>+AV17-AV102</f>
        <v>9559631.1171705127</v>
      </c>
      <c r="AW103" s="97">
        <f>+AW17-AW102</f>
        <v>5290499.58064273</v>
      </c>
      <c r="AX103" s="98">
        <f>+AX17-AX102</f>
        <v>14850130.697813213</v>
      </c>
      <c r="AY103" s="32"/>
      <c r="AZ103" s="57">
        <f>+AZ17-AZ102</f>
        <v>5078070.1639972329</v>
      </c>
      <c r="BA103" s="58">
        <f t="shared" si="292"/>
        <v>22.635800283488454</v>
      </c>
      <c r="BB103" s="61">
        <f>+BB17-BB102</f>
        <v>3443554.8919653594</v>
      </c>
      <c r="BC103" s="58">
        <f t="shared" si="293"/>
        <v>53.123243527897309</v>
      </c>
      <c r="BD103" s="61">
        <f>+BD17-BD102</f>
        <v>8521625.0559625626</v>
      </c>
      <c r="BE103" s="60">
        <v>43.878105840104944</v>
      </c>
      <c r="BF103" s="59">
        <f>+BF17-BF102</f>
        <v>6489691.8685767651</v>
      </c>
      <c r="BG103" s="58">
        <v>7.6412794327255966</v>
      </c>
      <c r="BH103" s="61">
        <f>+BH17-BH102</f>
        <v>33480954.686858356</v>
      </c>
      <c r="BI103" s="58">
        <v>16.739584960089033</v>
      </c>
      <c r="BJ103" s="61">
        <f>+BJ17-BJ102</f>
        <v>39970646.5554353</v>
      </c>
      <c r="BK103" s="60">
        <v>10.170271191759889</v>
      </c>
      <c r="BL103" s="96">
        <f>+BL17-BL102</f>
        <v>11567762.032574177</v>
      </c>
      <c r="BM103" s="97">
        <f>+BM17-BM102</f>
        <v>36924509.578823745</v>
      </c>
      <c r="BN103" s="98">
        <f>+BN17-BN102</f>
        <v>48492271.61139822</v>
      </c>
      <c r="BO103" s="32"/>
      <c r="BP103" s="57">
        <f>+BP17-BP102</f>
        <v>11401865.993638694</v>
      </c>
      <c r="BQ103" s="58">
        <v>177.96296642910175</v>
      </c>
      <c r="BR103" s="61">
        <f>+BR17-BR102</f>
        <v>3536711.7343075722</v>
      </c>
      <c r="BS103" s="58">
        <v>105.59405927905715</v>
      </c>
      <c r="BT103" s="61">
        <f>+BT17-BT102</f>
        <v>14938577.727946252</v>
      </c>
      <c r="BU103" s="60">
        <f>+BT103/BT112</f>
        <v>121.61994405231826</v>
      </c>
      <c r="BV103" s="59">
        <f>+BV17-BV102</f>
        <v>1218361.2357762903</v>
      </c>
      <c r="BW103" s="58">
        <f t="shared" si="359"/>
        <v>3.8308548189885214</v>
      </c>
      <c r="BX103" s="61">
        <f>+BX17-BX102</f>
        <v>17278858.546277508</v>
      </c>
      <c r="BY103" s="58">
        <f t="shared" si="360"/>
        <v>76.668849209200459</v>
      </c>
      <c r="BZ103" s="61">
        <f>+BZ17-BZ102</f>
        <v>18497219.782053828</v>
      </c>
      <c r="CA103" s="60"/>
      <c r="CB103" s="96">
        <f>+CB17-CB102</f>
        <v>12620227.22941494</v>
      </c>
      <c r="CC103" s="97">
        <f>+CC17-CC102</f>
        <v>20815570.28058508</v>
      </c>
      <c r="CD103" s="98">
        <f>+CD17-CD102</f>
        <v>33435797.51000005</v>
      </c>
      <c r="CE103" s="32"/>
      <c r="CF103" s="62">
        <f>+CF17-CF102</f>
        <v>32796388.864271641</v>
      </c>
      <c r="CG103" s="58">
        <f t="shared" si="258"/>
        <v>47.697524930186169</v>
      </c>
      <c r="CH103" s="62">
        <f>+CH17-CH102</f>
        <v>36097236.403613329</v>
      </c>
      <c r="CI103" s="63">
        <f t="shared" si="366"/>
        <v>168.62115448287886</v>
      </c>
      <c r="CJ103" s="62">
        <f>+CJ17-CJ102</f>
        <v>68893625.26788497</v>
      </c>
      <c r="CK103" s="64">
        <f t="shared" si="368"/>
        <v>76.407204089200604</v>
      </c>
      <c r="CL103" s="62">
        <f>+CL17-CL102</f>
        <v>32084342.232603312</v>
      </c>
      <c r="CM103" s="58">
        <f t="shared" si="370"/>
        <v>10.455468999429495</v>
      </c>
      <c r="CN103" s="62">
        <f>+CN17-CN102</f>
        <v>94222189.683043242</v>
      </c>
      <c r="CO103" s="63">
        <f t="shared" si="372"/>
        <v>52.264592744500334</v>
      </c>
      <c r="CP103" s="62">
        <f>+CP17-CP102</f>
        <v>126306531.91564631</v>
      </c>
      <c r="CQ103" s="64">
        <f t="shared" si="374"/>
        <v>25.927870447748152</v>
      </c>
      <c r="CR103" s="153"/>
      <c r="CS103" s="161" t="s">
        <v>178</v>
      </c>
      <c r="CT103" s="62">
        <f>+CT17-CT102</f>
        <v>68893625.267885208</v>
      </c>
      <c r="CU103" s="62">
        <f>+CU17-CU102</f>
        <v>126306531.91564631</v>
      </c>
      <c r="CV103" s="62">
        <f>+CV17-CV102</f>
        <v>195200157.18353224</v>
      </c>
      <c r="CW103"/>
      <c r="CX103" s="48"/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203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244"/>
      <c r="AA104" s="203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9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9"/>
      <c r="BH104" s="36"/>
      <c r="BI104" s="39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X104" s="48">
        <f>+CU103</f>
        <v>126306531.91564631</v>
      </c>
      <c r="CY104" s="48"/>
    </row>
    <row r="105" spans="1:103" s="19" customFormat="1" ht="15.6" x14ac:dyDescent="0.3">
      <c r="A105" s="26"/>
      <c r="B105" s="26"/>
      <c r="C105" s="27"/>
      <c r="D105" s="28"/>
      <c r="E105" s="29"/>
      <c r="F105" s="29"/>
      <c r="G105" s="29"/>
      <c r="H105" s="29"/>
      <c r="I105" s="332"/>
      <c r="J105" s="31"/>
      <c r="K105" s="29"/>
      <c r="L105" s="29"/>
      <c r="M105" s="29"/>
      <c r="N105" s="29"/>
      <c r="O105" s="30"/>
      <c r="P105" s="130"/>
      <c r="Q105" s="131"/>
      <c r="R105" s="132"/>
      <c r="S105" s="32"/>
      <c r="T105" s="31"/>
      <c r="U105" s="29"/>
      <c r="V105" s="29"/>
      <c r="W105" s="29"/>
      <c r="X105" s="29"/>
      <c r="Y105" s="30"/>
      <c r="Z105" s="243"/>
      <c r="AA105" s="29"/>
      <c r="AB105" s="29"/>
      <c r="AC105" s="29"/>
      <c r="AD105" s="29"/>
      <c r="AE105" s="30"/>
      <c r="AF105" s="130"/>
      <c r="AG105" s="131"/>
      <c r="AH105" s="132"/>
      <c r="AI105" s="32"/>
      <c r="AJ105" s="28"/>
      <c r="AK105" s="29"/>
      <c r="AL105" s="29"/>
      <c r="AM105" s="29"/>
      <c r="AN105" s="29"/>
      <c r="AO105" s="30"/>
      <c r="AP105" s="31"/>
      <c r="AQ105" s="29"/>
      <c r="AR105" s="29"/>
      <c r="AS105" s="68"/>
      <c r="AT105" s="29"/>
      <c r="AU105" s="30"/>
      <c r="AV105" s="130"/>
      <c r="AW105" s="131"/>
      <c r="AX105" s="132"/>
      <c r="AY105" s="32"/>
      <c r="AZ105" s="28"/>
      <c r="BA105" s="29"/>
      <c r="BB105" s="29"/>
      <c r="BC105" s="29"/>
      <c r="BD105" s="29"/>
      <c r="BE105" s="30"/>
      <c r="BF105" s="31"/>
      <c r="BG105" s="68"/>
      <c r="BH105" s="29"/>
      <c r="BI105" s="68"/>
      <c r="BJ105" s="29"/>
      <c r="BK105" s="30"/>
      <c r="BL105" s="130"/>
      <c r="BM105" s="131"/>
      <c r="BN105" s="132"/>
      <c r="BO105" s="32"/>
      <c r="BP105" s="28"/>
      <c r="BQ105" s="29"/>
      <c r="BR105" s="29"/>
      <c r="BS105" s="29"/>
      <c r="BT105" s="29"/>
      <c r="BU105" s="30"/>
      <c r="BV105" s="31"/>
      <c r="BW105" s="29"/>
      <c r="BX105" s="29"/>
      <c r="BY105" s="29"/>
      <c r="BZ105" s="29"/>
      <c r="CA105" s="30"/>
      <c r="CB105" s="130"/>
      <c r="CC105" s="131"/>
      <c r="CD105" s="132"/>
      <c r="CE105" s="32"/>
      <c r="CF105" s="31"/>
      <c r="CG105" s="68"/>
      <c r="CH105" s="68"/>
      <c r="CI105" s="68"/>
      <c r="CJ105" s="29"/>
      <c r="CK105" s="69"/>
      <c r="CL105" s="70"/>
      <c r="CM105" s="68"/>
      <c r="CN105" s="68"/>
      <c r="CO105" s="68"/>
      <c r="CP105" s="29"/>
      <c r="CQ105" s="69"/>
      <c r="CR105" s="154"/>
      <c r="CS105" s="161"/>
      <c r="CT105" s="31"/>
      <c r="CU105" s="29"/>
      <c r="CV105" s="30"/>
      <c r="CW105"/>
      <c r="CX105" s="48">
        <f>+CT103</f>
        <v>68893625.267885208</v>
      </c>
    </row>
    <row r="106" spans="1:103" s="19" customFormat="1" ht="15.6" x14ac:dyDescent="0.3">
      <c r="A106" s="26">
        <v>87</v>
      </c>
      <c r="B106" s="52" t="s">
        <v>49</v>
      </c>
      <c r="C106" s="34"/>
      <c r="D106" s="35">
        <f>+'JUL-SEP 2023'!D106+'OCT-DEC 2023'!D106+'JAN-MAR 2024'!D106+'APR-JUN 2024'!D106</f>
        <v>17443595.57</v>
      </c>
      <c r="E106" s="36"/>
      <c r="F106" s="36">
        <f>+'JUL-SEP 2023'!F106+'OCT-DEC 2023'!F106+'JAN-MAR 2024'!F106+'APR-JUN 2024'!F106</f>
        <v>13978266.220000001</v>
      </c>
      <c r="G106" s="36"/>
      <c r="H106" s="36">
        <f t="shared" ref="H106:H108" si="390">+D106+F106</f>
        <v>31421861.789999999</v>
      </c>
      <c r="I106" s="203"/>
      <c r="J106" s="38">
        <f>+'JUL-SEP 2023'!J106+'OCT-DEC 2023'!J106+'JAN-MAR 2024'!J106+'APR-JUN 2024'!J106</f>
        <v>26726735.850000001</v>
      </c>
      <c r="K106" s="36"/>
      <c r="L106" s="36">
        <f>+'JUL-SEP 2023'!L106+'OCT-DEC 2023'!L106+'JAN-MAR 2024'!L106+'APR-JUN 2024'!L106</f>
        <v>38550461.32</v>
      </c>
      <c r="M106" s="36"/>
      <c r="N106" s="36">
        <f t="shared" ref="N106:N108" si="391">+J106+L106</f>
        <v>65277197.170000002</v>
      </c>
      <c r="O106" s="37"/>
      <c r="P106" s="116">
        <f t="shared" ref="P106:P108" si="392">+D106+J106</f>
        <v>44170331.420000002</v>
      </c>
      <c r="Q106" s="117">
        <f t="shared" ref="Q106:Q108" si="393">+F106+L106</f>
        <v>52528727.539999999</v>
      </c>
      <c r="R106" s="118">
        <f t="shared" ref="R106:R108" si="394">+P106+Q106</f>
        <v>96699058.960000008</v>
      </c>
      <c r="S106" s="32"/>
      <c r="T106" s="38">
        <f>+'JUL-SEP 2023'!T106+'OCT-DEC 2023'!T106+'JAN-MAR 2024'!T106+'APR-JUN 2024'!T106</f>
        <v>0</v>
      </c>
      <c r="U106" s="36"/>
      <c r="V106" s="36">
        <f>+'JUL-SEP 2023'!V106+'OCT-DEC 2023'!V106+'JAN-MAR 2024'!V106+'APR-JUN 2024'!V106</f>
        <v>0</v>
      </c>
      <c r="W106" s="36"/>
      <c r="X106" s="36">
        <f t="shared" ref="X106:X108" si="395">+T106+V106</f>
        <v>0</v>
      </c>
      <c r="Y106" s="37"/>
      <c r="Z106" s="244">
        <f>+'OCT-DEC 2023'!Z106+'JUL-SEP 2023'!Z106+'JAN-MAR 2024'!Z106+'APR-JUN 2024'!Z106</f>
        <v>0</v>
      </c>
      <c r="AA106" s="36"/>
      <c r="AB106" s="36">
        <f>+'OCT-DEC 2023'!AB106+'JUL-SEP 2023'!AB106+'JAN-MAR 2024'!AB106+'APR-JUN 2024'!AB106</f>
        <v>0</v>
      </c>
      <c r="AC106" s="36"/>
      <c r="AD106" s="36">
        <f t="shared" ref="AD106:AD108" si="396">+Z106+AB106</f>
        <v>0</v>
      </c>
      <c r="AE106" s="37"/>
      <c r="AF106" s="116">
        <f t="shared" ref="AF106:AF108" si="397">+T106+Z106</f>
        <v>0</v>
      </c>
      <c r="AG106" s="117">
        <f t="shared" ref="AG106:AG108" si="398">+V106+AB106</f>
        <v>0</v>
      </c>
      <c r="AH106" s="118">
        <f t="shared" ref="AH106:AH108" si="399">+AF106+AG106</f>
        <v>0</v>
      </c>
      <c r="AI106" s="32"/>
      <c r="AJ106" s="35">
        <f>+'OCT-DEC 2023'!AJ106+'JUL-SEP 2023'!AJ106+'JAN-MAR 2024'!AJ106+'APR-JUN 2024'!AJ106</f>
        <v>16091550.51</v>
      </c>
      <c r="AK106" s="36"/>
      <c r="AL106" s="36">
        <f>+'OCT-DEC 2023'!AL106+'JUL-SEP 2023'!AL106+'JAN-MAR 2024'!AL106+'APR-JUN 2024'!AL106</f>
        <v>19783647.440000001</v>
      </c>
      <c r="AM106" s="36"/>
      <c r="AN106" s="36">
        <v>36203568.820000008</v>
      </c>
      <c r="AO106" s="37"/>
      <c r="AP106" s="36">
        <f>+'OCT-DEC 2023'!AP106+'JUL-SEP 2023'!AP106+'JAN-MAR 2024'!AP106+'APR-JUN 2024'!AP106</f>
        <v>21656470.710000001</v>
      </c>
      <c r="AQ106" s="36"/>
      <c r="AR106" s="36">
        <f>+'OCT-DEC 2023'!AR106+'JUL-SEP 2023'!AR106+'JAN-MAR 2024'!AR106+'APR-JUN 2024'!AR106</f>
        <v>30723373.27</v>
      </c>
      <c r="AS106" s="39"/>
      <c r="AT106" s="36">
        <v>36203568.820000008</v>
      </c>
      <c r="AU106" s="37"/>
      <c r="AV106" s="116">
        <f t="shared" ref="AV106:AV108" si="400">+AJ106+AP106</f>
        <v>37748021.219999999</v>
      </c>
      <c r="AW106" s="117">
        <f t="shared" ref="AW106:AW108" si="401">+AL106+AR106</f>
        <v>50507020.710000001</v>
      </c>
      <c r="AX106" s="118">
        <f t="shared" ref="AX106:AX108" si="402">+AV106+AW106</f>
        <v>88255041.930000007</v>
      </c>
      <c r="AY106" s="32"/>
      <c r="AZ106" s="35">
        <f>+'OCT-DEC 2023'!AZ106+'JUL-SEP 2023'!AZ106+'JAN-MAR 2024'!AZ106+'APR-JUN 2024'!AZ106</f>
        <v>0</v>
      </c>
      <c r="BA106" s="36"/>
      <c r="BB106" s="36">
        <f>+'OCT-DEC 2023'!BB106+'JUL-SEP 2023'!BB106+'JAN-MAR 2024'!BB106+'APR-JUN 2024'!BB106</f>
        <v>0</v>
      </c>
      <c r="BC106" s="36"/>
      <c r="BD106" s="36">
        <v>36203568.820000008</v>
      </c>
      <c r="BE106" s="37"/>
      <c r="BF106" s="38">
        <f>+'OCT-DEC 2023'!BF106+'JUL-SEP 2023'!BF106+'JAN-MAR 2024'!BF106+'APR-JUN 2024'!BF106</f>
        <v>0</v>
      </c>
      <c r="BG106" s="39"/>
      <c r="BH106" s="36">
        <f>+'OCT-DEC 2023'!BH106+'JUL-SEP 2023'!BH106+'JAN-MAR 2024'!BH106+'APR-JUN 2024'!BH106</f>
        <v>0</v>
      </c>
      <c r="BI106" s="39"/>
      <c r="BJ106" s="36">
        <v>36203568.820000008</v>
      </c>
      <c r="BK106" s="37"/>
      <c r="BL106" s="116">
        <f t="shared" ref="BL106:BL108" si="403">+AZ106+BF106</f>
        <v>0</v>
      </c>
      <c r="BM106" s="117">
        <f t="shared" ref="BM106:BM108" si="404">+BB106+BH106</f>
        <v>0</v>
      </c>
      <c r="BN106" s="118">
        <f t="shared" ref="BN106:BN108" si="405">+BL106+BM106</f>
        <v>0</v>
      </c>
      <c r="BO106" s="32"/>
      <c r="BP106" s="35">
        <f>+'OCT-DEC 2023'!BP106+'JUL-SEP 2023'!BP106+'JAN-MAR 2024'!BP106+'APR-JUN 2024'!BP106</f>
        <v>6787339.4199999999</v>
      </c>
      <c r="BQ106" s="36"/>
      <c r="BR106" s="36">
        <f>+'OCT-DEC 2023'!BR106+'JUL-SEP 2023'!BR106+'JAN-MAR 2024'!BR106+'APR-JUN 2024'!BR106</f>
        <v>0</v>
      </c>
      <c r="BS106" s="36"/>
      <c r="BT106" s="36">
        <v>36203568.820000008</v>
      </c>
      <c r="BU106" s="37"/>
      <c r="BV106" s="38">
        <f>+'OCT-DEC 2023'!BV106+'JUL-SEP 2023'!BV106+'JAN-MAR 2024'!BV106+'APR-JUN 2024'!BV106</f>
        <v>17312717.880000003</v>
      </c>
      <c r="BW106" s="36"/>
      <c r="BX106" s="36">
        <f>+'OCT-DEC 2023'!BX106+'JUL-SEP 2023'!BX106+'JAN-MAR 2024'!BX106+'APR-JUN 2024'!BX106</f>
        <v>0</v>
      </c>
      <c r="BY106" s="36"/>
      <c r="BZ106" s="36">
        <v>36203568.820000008</v>
      </c>
      <c r="CA106" s="37"/>
      <c r="CB106" s="116">
        <f t="shared" ref="CB106:CB108" si="406">+BP106+BV106</f>
        <v>24100057.300000004</v>
      </c>
      <c r="CC106" s="117">
        <f t="shared" ref="CC106:CC108" si="407">+BR106+BX106</f>
        <v>0</v>
      </c>
      <c r="CD106" s="118">
        <f t="shared" ref="CD106:CD108" si="408">+CB106+CC106</f>
        <v>24100057.300000004</v>
      </c>
      <c r="CE106" s="32"/>
      <c r="CF106" s="38">
        <f t="shared" ref="CF106:CF108" si="409">+D106+T106+AJ106+AZ106+BP106</f>
        <v>40322485.5</v>
      </c>
      <c r="CG106" s="39"/>
      <c r="CH106" s="36">
        <f t="shared" ref="CH106:CH108" si="410">+F106+V106+AL106+BB106+BR106</f>
        <v>33761913.660000004</v>
      </c>
      <c r="CI106" s="39"/>
      <c r="CJ106" s="36">
        <f>+CF106+CH106</f>
        <v>74084399.159999996</v>
      </c>
      <c r="CK106" s="40"/>
      <c r="CL106" s="38">
        <f t="shared" ref="CL106:CL108" si="411">+J106+Z106+AP106+BF106+BV106</f>
        <v>65695924.440000005</v>
      </c>
      <c r="CM106" s="39"/>
      <c r="CN106" s="36">
        <f t="shared" ref="CN106:CN108" si="412">+L106+AB106+AR106+BH106+BX106</f>
        <v>69273834.590000004</v>
      </c>
      <c r="CO106" s="39"/>
      <c r="CP106" s="36">
        <f t="shared" ref="CP106:CP108" si="413">+CL106+CN106</f>
        <v>134969759.03</v>
      </c>
      <c r="CQ106" s="40"/>
      <c r="CR106" s="152"/>
      <c r="CS106" s="163" t="s">
        <v>49</v>
      </c>
      <c r="CT106" s="38">
        <f t="shared" ref="CT106:CT108" si="414">+CJ106</f>
        <v>74084399.159999996</v>
      </c>
      <c r="CU106" s="36">
        <f t="shared" ref="CU106:CU108" si="415">+CP106</f>
        <v>134969759.03</v>
      </c>
      <c r="CV106" s="37">
        <f t="shared" ref="CV106:CV108" si="416">+CT106+CU106</f>
        <v>209054158.19</v>
      </c>
      <c r="CW106"/>
      <c r="CX106" s="48">
        <f>SUM(CX104:CX105)</f>
        <v>195200157.18353152</v>
      </c>
    </row>
    <row r="107" spans="1:103" s="19" customFormat="1" ht="15.6" x14ac:dyDescent="0.3">
      <c r="A107" s="26">
        <v>88</v>
      </c>
      <c r="B107" s="52" t="s">
        <v>50</v>
      </c>
      <c r="C107" s="34"/>
      <c r="D107" s="35">
        <f>+'JUL-SEP 2023'!D107+'OCT-DEC 2023'!D107+'JAN-MAR 2024'!D107+'APR-JUN 2024'!D107</f>
        <v>0</v>
      </c>
      <c r="E107" s="36"/>
      <c r="F107" s="36">
        <f>+'JUL-SEP 2023'!F107+'OCT-DEC 2023'!F107+'JAN-MAR 2024'!F107+'APR-JUN 2024'!F107</f>
        <v>0</v>
      </c>
      <c r="G107" s="36"/>
      <c r="H107" s="36">
        <f t="shared" si="390"/>
        <v>0</v>
      </c>
      <c r="I107" s="203"/>
      <c r="J107" s="38">
        <f>+'JUL-SEP 2023'!J107+'OCT-DEC 2023'!J107+'JAN-MAR 2024'!J107+'APR-JUN 2024'!J107</f>
        <v>0</v>
      </c>
      <c r="K107" s="36"/>
      <c r="L107" s="36">
        <f>+'JUL-SEP 2023'!L107+'OCT-DEC 2023'!L107+'JAN-MAR 2024'!L107+'APR-JUN 2024'!L107</f>
        <v>0</v>
      </c>
      <c r="M107" s="36"/>
      <c r="N107" s="36">
        <f t="shared" si="391"/>
        <v>0</v>
      </c>
      <c r="O107" s="37"/>
      <c r="P107" s="116">
        <f t="shared" si="392"/>
        <v>0</v>
      </c>
      <c r="Q107" s="117">
        <f t="shared" si="393"/>
        <v>0</v>
      </c>
      <c r="R107" s="118">
        <f t="shared" si="394"/>
        <v>0</v>
      </c>
      <c r="S107" s="32"/>
      <c r="T107" s="38">
        <f>+'JUL-SEP 2023'!T107+'OCT-DEC 2023'!T107+'JAN-MAR 2024'!T107+'APR-JUN 2024'!T107</f>
        <v>0</v>
      </c>
      <c r="U107" s="36"/>
      <c r="V107" s="36">
        <f>+'JUL-SEP 2023'!V107+'OCT-DEC 2023'!V107+'JAN-MAR 2024'!V107+'APR-JUN 2024'!V107</f>
        <v>0</v>
      </c>
      <c r="W107" s="36"/>
      <c r="X107" s="36">
        <f t="shared" si="395"/>
        <v>0</v>
      </c>
      <c r="Y107" s="37"/>
      <c r="Z107" s="244">
        <f>+'OCT-DEC 2023'!Z107+'JUL-SEP 2023'!Z107+'JAN-MAR 2024'!Z107+'APR-JUN 2024'!Z107</f>
        <v>0</v>
      </c>
      <c r="AA107" s="36"/>
      <c r="AB107" s="36">
        <f>+'OCT-DEC 2023'!AB107+'JUL-SEP 2023'!AB107+'JAN-MAR 2024'!AB107+'APR-JUN 2024'!AB107</f>
        <v>0</v>
      </c>
      <c r="AC107" s="36"/>
      <c r="AD107" s="36">
        <f t="shared" si="396"/>
        <v>0</v>
      </c>
      <c r="AE107" s="37"/>
      <c r="AF107" s="116">
        <f t="shared" si="397"/>
        <v>0</v>
      </c>
      <c r="AG107" s="117">
        <f t="shared" si="398"/>
        <v>0</v>
      </c>
      <c r="AH107" s="118">
        <f t="shared" si="399"/>
        <v>0</v>
      </c>
      <c r="AI107" s="32"/>
      <c r="AJ107" s="35">
        <f>+'OCT-DEC 2023'!AJ107+'JUL-SEP 2023'!AJ107+'JAN-MAR 2024'!AJ107+'APR-JUN 2024'!AJ107</f>
        <v>0</v>
      </c>
      <c r="AK107" s="36"/>
      <c r="AL107" s="36">
        <f>+'OCT-DEC 2023'!AL107+'JUL-SEP 2023'!AL107+'JAN-MAR 2024'!AL107+'APR-JUN 2024'!AL107</f>
        <v>0</v>
      </c>
      <c r="AM107" s="36"/>
      <c r="AN107" s="36">
        <v>0</v>
      </c>
      <c r="AO107" s="37"/>
      <c r="AP107" s="36">
        <f>+'OCT-DEC 2023'!AP107+'JUL-SEP 2023'!AP107+'JAN-MAR 2024'!AP107+'APR-JUN 2024'!AP107</f>
        <v>0</v>
      </c>
      <c r="AQ107" s="36"/>
      <c r="AR107" s="36">
        <f>+'OCT-DEC 2023'!AR107+'JUL-SEP 2023'!AR107+'JAN-MAR 2024'!AR107+'APR-JUN 2024'!AR107</f>
        <v>0</v>
      </c>
      <c r="AS107" s="39"/>
      <c r="AT107" s="36">
        <v>0</v>
      </c>
      <c r="AU107" s="37"/>
      <c r="AV107" s="116">
        <f t="shared" si="400"/>
        <v>0</v>
      </c>
      <c r="AW107" s="117">
        <f t="shared" si="401"/>
        <v>0</v>
      </c>
      <c r="AX107" s="118">
        <f t="shared" si="402"/>
        <v>0</v>
      </c>
      <c r="AY107" s="32"/>
      <c r="AZ107" s="35">
        <f>+'OCT-DEC 2023'!AZ107+'JUL-SEP 2023'!AZ107+'JAN-MAR 2024'!AZ107+'APR-JUN 2024'!AZ107</f>
        <v>0</v>
      </c>
      <c r="BA107" s="36"/>
      <c r="BB107" s="36">
        <f>+'OCT-DEC 2023'!BB107+'JUL-SEP 2023'!BB107+'JAN-MAR 2024'!BB107+'APR-JUN 2024'!BB107</f>
        <v>0</v>
      </c>
      <c r="BC107" s="36"/>
      <c r="BD107" s="36">
        <v>0</v>
      </c>
      <c r="BE107" s="37"/>
      <c r="BF107" s="38">
        <f>+'OCT-DEC 2023'!BF107+'JUL-SEP 2023'!BF107+'JAN-MAR 2024'!BF107+'APR-JUN 2024'!BF107</f>
        <v>0</v>
      </c>
      <c r="BG107" s="39"/>
      <c r="BH107" s="36">
        <f>+'OCT-DEC 2023'!BH107+'JUL-SEP 2023'!BH107+'JAN-MAR 2024'!BH107+'APR-JUN 2024'!BH107</f>
        <v>0</v>
      </c>
      <c r="BI107" s="39"/>
      <c r="BJ107" s="36">
        <v>0</v>
      </c>
      <c r="BK107" s="37"/>
      <c r="BL107" s="116">
        <f t="shared" si="403"/>
        <v>0</v>
      </c>
      <c r="BM107" s="117">
        <f t="shared" si="404"/>
        <v>0</v>
      </c>
      <c r="BN107" s="118">
        <f t="shared" si="405"/>
        <v>0</v>
      </c>
      <c r="BO107" s="32"/>
      <c r="BP107" s="35">
        <f>+'OCT-DEC 2023'!BP107+'JUL-SEP 2023'!BP107+'JAN-MAR 2024'!BP107+'APR-JUN 2024'!BP107</f>
        <v>0</v>
      </c>
      <c r="BQ107" s="36"/>
      <c r="BR107" s="36">
        <f>+'OCT-DEC 2023'!BR107+'JUL-SEP 2023'!BR107+'JAN-MAR 2024'!BR107+'APR-JUN 2024'!BR107</f>
        <v>0</v>
      </c>
      <c r="BS107" s="36"/>
      <c r="BT107" s="36">
        <v>0</v>
      </c>
      <c r="BU107" s="37"/>
      <c r="BV107" s="38">
        <f>+'OCT-DEC 2023'!BV107+'JUL-SEP 2023'!BV107+'JAN-MAR 2024'!BV107+'APR-JUN 2024'!BV107</f>
        <v>0</v>
      </c>
      <c r="BW107" s="36"/>
      <c r="BX107" s="36">
        <f>+'OCT-DEC 2023'!BX107+'JUL-SEP 2023'!BX107+'JAN-MAR 2024'!BX107+'APR-JUN 2024'!BX107</f>
        <v>0</v>
      </c>
      <c r="BY107" s="36"/>
      <c r="BZ107" s="36">
        <v>0</v>
      </c>
      <c r="CA107" s="37"/>
      <c r="CB107" s="116">
        <f t="shared" si="406"/>
        <v>0</v>
      </c>
      <c r="CC107" s="117">
        <f t="shared" si="407"/>
        <v>0</v>
      </c>
      <c r="CD107" s="118">
        <f t="shared" si="408"/>
        <v>0</v>
      </c>
      <c r="CE107" s="32"/>
      <c r="CF107" s="38">
        <f t="shared" si="409"/>
        <v>0</v>
      </c>
      <c r="CG107" s="39"/>
      <c r="CH107" s="36">
        <f t="shared" si="410"/>
        <v>0</v>
      </c>
      <c r="CI107" s="39"/>
      <c r="CJ107" s="36">
        <f t="shared" ref="CJ107:CJ108" si="417">+CF107+CH107</f>
        <v>0</v>
      </c>
      <c r="CK107" s="40"/>
      <c r="CL107" s="38">
        <f t="shared" si="411"/>
        <v>0</v>
      </c>
      <c r="CM107" s="39"/>
      <c r="CN107" s="36">
        <f t="shared" si="412"/>
        <v>0</v>
      </c>
      <c r="CO107" s="39"/>
      <c r="CP107" s="36">
        <f t="shared" si="413"/>
        <v>0</v>
      </c>
      <c r="CQ107" s="40"/>
      <c r="CR107" s="152"/>
      <c r="CS107" s="163" t="s">
        <v>50</v>
      </c>
      <c r="CT107" s="38">
        <f t="shared" si="414"/>
        <v>0</v>
      </c>
      <c r="CU107" s="36">
        <f t="shared" si="415"/>
        <v>0</v>
      </c>
      <c r="CV107" s="37">
        <f t="shared" si="416"/>
        <v>0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5">
        <f>+'JUL-SEP 2023'!D108+'OCT-DEC 2023'!D108+'JAN-MAR 2024'!D108+'APR-JUN 2024'!D108</f>
        <v>327792.56</v>
      </c>
      <c r="E108" s="36"/>
      <c r="F108" s="36">
        <f>+'JUL-SEP 2023'!F108+'OCT-DEC 2023'!F108+'JAN-MAR 2024'!F108+'APR-JUN 2024'!F108</f>
        <v>98478.950000000026</v>
      </c>
      <c r="G108" s="36"/>
      <c r="H108" s="36">
        <f t="shared" si="390"/>
        <v>426271.51</v>
      </c>
      <c r="I108" s="203"/>
      <c r="J108" s="38">
        <f>+'JUL-SEP 2023'!J108+'OCT-DEC 2023'!J108+'JAN-MAR 2024'!J108+'APR-JUN 2024'!J108</f>
        <v>750659.27000027325</v>
      </c>
      <c r="K108" s="36"/>
      <c r="L108" s="36">
        <f>+'JUL-SEP 2023'!L108+'OCT-DEC 2023'!L108+'JAN-MAR 2024'!L108+'APR-JUN 2024'!L108</f>
        <v>664714.45000026026</v>
      </c>
      <c r="M108" s="36"/>
      <c r="N108" s="36">
        <f t="shared" si="391"/>
        <v>1415373.7200005334</v>
      </c>
      <c r="O108" s="37"/>
      <c r="P108" s="116">
        <f t="shared" si="392"/>
        <v>1078451.8300002732</v>
      </c>
      <c r="Q108" s="117">
        <f t="shared" si="393"/>
        <v>763193.40000026033</v>
      </c>
      <c r="R108" s="118">
        <f t="shared" si="394"/>
        <v>1841645.2300005336</v>
      </c>
      <c r="S108" s="32"/>
      <c r="T108" s="38">
        <f>+'JUL-SEP 2023'!T108+'OCT-DEC 2023'!T108+'JAN-MAR 2024'!T108+'APR-JUN 2024'!T108</f>
        <v>9705130.834167948</v>
      </c>
      <c r="U108" s="36"/>
      <c r="V108" s="36">
        <f>+'JUL-SEP 2023'!V108+'OCT-DEC 2023'!V108+'JAN-MAR 2024'!V108+'APR-JUN 2024'!V108</f>
        <v>3207739.4901191639</v>
      </c>
      <c r="W108" s="36"/>
      <c r="X108" s="36">
        <f t="shared" si="395"/>
        <v>12912870.324287113</v>
      </c>
      <c r="Y108" s="37"/>
      <c r="Z108" s="244">
        <f>+'OCT-DEC 2023'!Z108+'JUL-SEP 2023'!Z108+'JAN-MAR 2024'!Z108+'APR-JUN 2024'!Z108</f>
        <v>2385571.6682437304</v>
      </c>
      <c r="AA108" s="36"/>
      <c r="AB108" s="36">
        <f>+'OCT-DEC 2023'!AB108+'JUL-SEP 2023'!AB108+'JAN-MAR 2024'!AB108+'APR-JUN 2024'!AB108</f>
        <v>3077978.3630935475</v>
      </c>
      <c r="AC108" s="36"/>
      <c r="AD108" s="36">
        <f t="shared" si="396"/>
        <v>5463550.031337278</v>
      </c>
      <c r="AE108" s="37"/>
      <c r="AF108" s="116">
        <f t="shared" si="397"/>
        <v>12090702.502411678</v>
      </c>
      <c r="AG108" s="117">
        <f t="shared" si="398"/>
        <v>6285717.8532127114</v>
      </c>
      <c r="AH108" s="118">
        <f t="shared" si="399"/>
        <v>18376420.355624389</v>
      </c>
      <c r="AI108" s="32"/>
      <c r="AJ108" s="35">
        <f>+'OCT-DEC 2023'!AJ108+'JUL-SEP 2023'!AJ108+'JAN-MAR 2024'!AJ108+'APR-JUN 2024'!AJ108</f>
        <v>62007.18189999969</v>
      </c>
      <c r="AK108" s="36"/>
      <c r="AL108" s="36">
        <f>+'OCT-DEC 2023'!AL108+'JUL-SEP 2023'!AL108+'JAN-MAR 2024'!AL108+'APR-JUN 2024'!AL108</f>
        <v>42300.143099999739</v>
      </c>
      <c r="AM108" s="36"/>
      <c r="AN108" s="36">
        <v>507849.73621433263</v>
      </c>
      <c r="AO108" s="37"/>
      <c r="AP108" s="36">
        <f>+'OCT-DEC 2023'!AP108+'JUL-SEP 2023'!AP108+'JAN-MAR 2024'!AP108+'APR-JUN 2024'!AP108</f>
        <v>142466.95200000028</v>
      </c>
      <c r="AQ108" s="36"/>
      <c r="AR108" s="36">
        <f>+'OCT-DEC 2023'!AR108+'JUL-SEP 2023'!AR108+'JAN-MAR 2024'!AR108+'APR-JUN 2024'!AR108</f>
        <v>133223.11550000007</v>
      </c>
      <c r="AS108" s="39"/>
      <c r="AT108" s="36">
        <v>507849.73621433263</v>
      </c>
      <c r="AU108" s="37"/>
      <c r="AV108" s="116">
        <f t="shared" si="400"/>
        <v>204474.13389999996</v>
      </c>
      <c r="AW108" s="117">
        <f t="shared" si="401"/>
        <v>175523.25859999983</v>
      </c>
      <c r="AX108" s="118">
        <f t="shared" si="402"/>
        <v>379997.39249999978</v>
      </c>
      <c r="AY108" s="32"/>
      <c r="AZ108" s="35">
        <f>+'OCT-DEC 2023'!AZ108+'JUL-SEP 2023'!AZ108+'JAN-MAR 2024'!AZ108+'APR-JUN 2024'!AZ108</f>
        <v>347202.71414582978</v>
      </c>
      <c r="BA108" s="36"/>
      <c r="BB108" s="36">
        <f>+'OCT-DEC 2023'!BB108+'JUL-SEP 2023'!BB108+'JAN-MAR 2024'!BB108+'APR-JUN 2024'!BB108</f>
        <v>97932.435854170428</v>
      </c>
      <c r="BC108" s="36"/>
      <c r="BD108" s="36">
        <v>507849.73621433263</v>
      </c>
      <c r="BE108" s="37"/>
      <c r="BF108" s="38">
        <f>+'OCT-DEC 2023'!BF108+'JUL-SEP 2023'!BF108+'JAN-MAR 2024'!BF108+'APR-JUN 2024'!BF108</f>
        <v>1214197.6427768609</v>
      </c>
      <c r="BG108" s="39"/>
      <c r="BH108" s="36">
        <f>+'OCT-DEC 2023'!BH108+'JUL-SEP 2023'!BH108+'JAN-MAR 2024'!BH108+'APR-JUN 2024'!BH108</f>
        <v>931979.75722314091</v>
      </c>
      <c r="BI108" s="36"/>
      <c r="BJ108" s="36">
        <v>507849.73621433263</v>
      </c>
      <c r="BK108" s="37"/>
      <c r="BL108" s="116">
        <f t="shared" si="403"/>
        <v>1561400.3569226908</v>
      </c>
      <c r="BM108" s="117">
        <f t="shared" si="404"/>
        <v>1029912.1930773114</v>
      </c>
      <c r="BN108" s="118">
        <f t="shared" si="405"/>
        <v>2591312.5500000021</v>
      </c>
      <c r="BO108" s="32"/>
      <c r="BP108" s="35">
        <f>+'OCT-DEC 2023'!BP108+'JUL-SEP 2023'!BP108+'JAN-MAR 2024'!BP108+'APR-JUN 2024'!BP108</f>
        <v>0</v>
      </c>
      <c r="BQ108" s="36"/>
      <c r="BR108" s="36">
        <f>+'OCT-DEC 2023'!BR108+'JUL-SEP 2023'!BR108+'JAN-MAR 2024'!BR108+'APR-JUN 2024'!BR108</f>
        <v>0</v>
      </c>
      <c r="BS108" s="36"/>
      <c r="BT108" s="36">
        <v>507849.73621433263</v>
      </c>
      <c r="BU108" s="37"/>
      <c r="BV108" s="38">
        <f>+'OCT-DEC 2023'!BV108+'JUL-SEP 2023'!BV108+'JAN-MAR 2024'!BV108+'APR-JUN 2024'!BV108</f>
        <v>0</v>
      </c>
      <c r="BW108" s="36"/>
      <c r="BX108" s="36">
        <f>+'OCT-DEC 2023'!BX108+'JUL-SEP 2023'!BX108+'JAN-MAR 2024'!BX108+'APR-JUN 2024'!BX108</f>
        <v>0</v>
      </c>
      <c r="BY108" s="36"/>
      <c r="BZ108" s="36">
        <v>507849.73621433263</v>
      </c>
      <c r="CA108" s="37"/>
      <c r="CB108" s="116">
        <f t="shared" si="406"/>
        <v>0</v>
      </c>
      <c r="CC108" s="117">
        <f t="shared" si="407"/>
        <v>0</v>
      </c>
      <c r="CD108" s="118">
        <f t="shared" si="408"/>
        <v>0</v>
      </c>
      <c r="CE108" s="32"/>
      <c r="CF108" s="38">
        <f t="shared" si="409"/>
        <v>10442133.290213779</v>
      </c>
      <c r="CG108" s="36"/>
      <c r="CH108" s="36">
        <f t="shared" si="410"/>
        <v>3446451.0190733341</v>
      </c>
      <c r="CI108" s="39"/>
      <c r="CJ108" s="36">
        <f t="shared" si="417"/>
        <v>13888584.309287112</v>
      </c>
      <c r="CK108" s="40"/>
      <c r="CL108" s="38">
        <f t="shared" si="411"/>
        <v>4492895.5330208652</v>
      </c>
      <c r="CM108" s="39"/>
      <c r="CN108" s="36">
        <f t="shared" si="412"/>
        <v>4807895.6858169492</v>
      </c>
      <c r="CO108" s="39"/>
      <c r="CP108" s="36">
        <f t="shared" si="413"/>
        <v>9300791.2188378144</v>
      </c>
      <c r="CQ108" s="40"/>
      <c r="CR108" s="152"/>
      <c r="CS108" s="163" t="s">
        <v>48</v>
      </c>
      <c r="CT108" s="38">
        <f t="shared" si="414"/>
        <v>13888584.309287112</v>
      </c>
      <c r="CU108" s="36">
        <f t="shared" si="415"/>
        <v>9300791.2188378144</v>
      </c>
      <c r="CV108" s="37">
        <f t="shared" si="416"/>
        <v>23189375.528124928</v>
      </c>
      <c r="CW108"/>
    </row>
    <row r="109" spans="1:103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332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332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31"/>
      <c r="U110" s="29"/>
      <c r="V110" s="29"/>
      <c r="W110" s="29"/>
      <c r="X110" s="29"/>
      <c r="Y110" s="30"/>
      <c r="Z110" s="243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68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68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  <c r="CX110" s="48"/>
    </row>
    <row r="111" spans="1:103" s="19" customFormat="1" ht="15.6" x14ac:dyDescent="0.3">
      <c r="A111" s="26">
        <v>90</v>
      </c>
      <c r="B111" s="26" t="s">
        <v>10</v>
      </c>
      <c r="C111" s="34"/>
      <c r="D111" s="252">
        <f>+'APR-JUN 2024'!D111</f>
        <v>0</v>
      </c>
      <c r="E111" s="203"/>
      <c r="F111" s="253">
        <f>+'APR-JUN 2024'!F111</f>
        <v>0</v>
      </c>
      <c r="G111" s="36"/>
      <c r="H111" s="72">
        <f>+D111+F111</f>
        <v>0</v>
      </c>
      <c r="I111" s="203"/>
      <c r="J111" s="336">
        <f>+'APR-JUN 2024'!J111</f>
        <v>0</v>
      </c>
      <c r="K111" s="203"/>
      <c r="L111" s="253">
        <f>+'APR-JUN 2024'!L111</f>
        <v>0</v>
      </c>
      <c r="M111" s="36"/>
      <c r="N111" s="72">
        <f t="shared" ref="N111" si="418">+J111+L111</f>
        <v>0</v>
      </c>
      <c r="O111" s="37"/>
      <c r="P111" s="133">
        <f>+D111+J111</f>
        <v>0</v>
      </c>
      <c r="Q111" s="134">
        <f t="shared" ref="Q111" si="419">+F111+L111</f>
        <v>0</v>
      </c>
      <c r="R111" s="135">
        <f t="shared" ref="R111" si="420">+P111+Q111</f>
        <v>0</v>
      </c>
      <c r="S111" s="32"/>
      <c r="T111" s="73">
        <f>+'APR-JUN 2024'!T111</f>
        <v>0</v>
      </c>
      <c r="U111" s="36"/>
      <c r="V111" s="72">
        <f>+'APR-JUN 2024'!V111</f>
        <v>0</v>
      </c>
      <c r="W111" s="36"/>
      <c r="X111" s="72">
        <f>+T111+V111</f>
        <v>0</v>
      </c>
      <c r="Y111" s="37"/>
      <c r="Z111" s="248">
        <f>+'APR-JUN 2024'!Z111</f>
        <v>0</v>
      </c>
      <c r="AA111" s="72"/>
      <c r="AB111" s="195">
        <f>+'APR-JUN 2024'!AB111</f>
        <v>0</v>
      </c>
      <c r="AC111" s="72"/>
      <c r="AD111" s="72">
        <f>+Z111+AB111</f>
        <v>0</v>
      </c>
      <c r="AE111" s="37"/>
      <c r="AF111" s="133">
        <f t="shared" ref="AF111" si="421">+T111+Z111</f>
        <v>0</v>
      </c>
      <c r="AG111" s="134">
        <f t="shared" ref="AG111" si="422">+V111+AB111</f>
        <v>0</v>
      </c>
      <c r="AH111" s="135">
        <f t="shared" ref="AH111:AH112" si="423">+AF111+AG111</f>
        <v>0</v>
      </c>
      <c r="AI111" s="32"/>
      <c r="AJ111" s="71">
        <f>+'APR-JUN 2024'!AJ111</f>
        <v>0</v>
      </c>
      <c r="AK111" s="36"/>
      <c r="AL111" s="72">
        <f>+'APR-JUN 2024'!AL111</f>
        <v>0</v>
      </c>
      <c r="AM111" s="36"/>
      <c r="AN111" s="72">
        <f>+AJ111+AL111</f>
        <v>0</v>
      </c>
      <c r="AO111" s="37"/>
      <c r="AP111" s="72">
        <f>+'APR-JUN 2024'!AP111</f>
        <v>0</v>
      </c>
      <c r="AQ111" s="72"/>
      <c r="AR111" s="72">
        <f>+'APR-JUN 2024'!AR111</f>
        <v>0</v>
      </c>
      <c r="AS111" s="39"/>
      <c r="AT111" s="72">
        <f>+AP111+AR111</f>
        <v>0</v>
      </c>
      <c r="AU111" s="37"/>
      <c r="AV111" s="133">
        <f t="shared" ref="AV111" si="424">+AJ111+AP111</f>
        <v>0</v>
      </c>
      <c r="AW111" s="134">
        <f t="shared" ref="AW111" si="425">+AL111+AR111</f>
        <v>0</v>
      </c>
      <c r="AX111" s="135">
        <f t="shared" ref="AX111:AX112" si="426">+AV111+AW111</f>
        <v>0</v>
      </c>
      <c r="AY111" s="32"/>
      <c r="AZ111" s="71">
        <f>+'APR-JUN 2024'!AZ111</f>
        <v>0</v>
      </c>
      <c r="BA111" s="36"/>
      <c r="BB111" s="72">
        <f>+'APR-JUN 2024'!BB111</f>
        <v>0</v>
      </c>
      <c r="BC111" s="36"/>
      <c r="BD111" s="72">
        <f>+AZ111+BB111</f>
        <v>0</v>
      </c>
      <c r="BE111" s="37"/>
      <c r="BF111" s="72">
        <f>+'APR-JUN 2024'!BF111</f>
        <v>0</v>
      </c>
      <c r="BG111" s="39"/>
      <c r="BH111" s="72">
        <f>+'APR-JUN 2024'!BH111</f>
        <v>0</v>
      </c>
      <c r="BI111" s="72"/>
      <c r="BJ111" s="72">
        <f>+BF111+BH111</f>
        <v>0</v>
      </c>
      <c r="BK111" s="37"/>
      <c r="BL111" s="133">
        <f t="shared" ref="BL111:BL112" si="427">+AZ111+BF111</f>
        <v>0</v>
      </c>
      <c r="BM111" s="134">
        <f t="shared" ref="BM111:BM112" si="428">+BB111+BH111</f>
        <v>0</v>
      </c>
      <c r="BN111" s="135">
        <f t="shared" ref="BN111:BN112" si="429">+BL111+BM111</f>
        <v>0</v>
      </c>
      <c r="BO111" s="32"/>
      <c r="BP111" s="71">
        <f>+'APR-JUN 2024'!BP111</f>
        <v>0</v>
      </c>
      <c r="BQ111" s="36"/>
      <c r="BR111" s="72">
        <f>+'APR-JUN 2024'!BR111</f>
        <v>0</v>
      </c>
      <c r="BS111" s="36"/>
      <c r="BT111" s="72">
        <f>+BP111+BR111</f>
        <v>0</v>
      </c>
      <c r="BU111" s="37"/>
      <c r="BV111" s="198">
        <f>+'APR-JUN 2024'!BV111</f>
        <v>0</v>
      </c>
      <c r="BW111" s="195"/>
      <c r="BX111" s="195">
        <f>+'APR-JUN 2024'!BX111</f>
        <v>0</v>
      </c>
      <c r="BY111" s="195"/>
      <c r="BZ111" s="195">
        <f>+BV111+BX111</f>
        <v>0</v>
      </c>
      <c r="CA111" s="37"/>
      <c r="CB111" s="133">
        <f t="shared" ref="CB111" si="430">+BP111+BV111</f>
        <v>0</v>
      </c>
      <c r="CC111" s="134">
        <f t="shared" ref="CC111" si="431">+BR111+BX111</f>
        <v>0</v>
      </c>
      <c r="CD111" s="135">
        <f t="shared" ref="CD111" si="432">+CB111+CC111</f>
        <v>0</v>
      </c>
      <c r="CE111" s="32"/>
      <c r="CF111" s="38">
        <f t="shared" ref="CF111:CF112" si="433">+D111+T111+AJ111+AZ111+BP111</f>
        <v>0</v>
      </c>
      <c r="CG111" s="72"/>
      <c r="CH111" s="36">
        <f t="shared" ref="CH111:CH112" si="434">+F111+V111+AL111+BB111+BR111</f>
        <v>0</v>
      </c>
      <c r="CI111" s="72"/>
      <c r="CJ111" s="72">
        <f t="shared" ref="CJ111:CJ112" si="435">+CF111+CH111</f>
        <v>0</v>
      </c>
      <c r="CK111" s="74"/>
      <c r="CL111" s="38">
        <f t="shared" ref="CL111:CL112" si="436">+J111+Z111+AP111+BF111+BV111</f>
        <v>0</v>
      </c>
      <c r="CM111" s="72"/>
      <c r="CN111" s="36">
        <f t="shared" ref="CN111:CN112" si="437">+L111+AB111+AR111+BH111+BX111</f>
        <v>0</v>
      </c>
      <c r="CO111" s="72"/>
      <c r="CP111" s="72">
        <f t="shared" ref="CP111:CP112" si="438">+CL111+CN111</f>
        <v>0</v>
      </c>
      <c r="CQ111" s="74"/>
      <c r="CR111" s="155"/>
      <c r="CS111" s="161" t="s">
        <v>10</v>
      </c>
      <c r="CT111" s="73">
        <f t="shared" ref="CT111:CT112" si="439">+CJ111</f>
        <v>0</v>
      </c>
      <c r="CU111" s="72">
        <f t="shared" ref="CU111:CU112" si="440">+CP111</f>
        <v>0</v>
      </c>
      <c r="CV111" s="75">
        <f t="shared" ref="CV111:CV112" si="441">+CT111+CU111</f>
        <v>0</v>
      </c>
      <c r="CW111"/>
      <c r="CX111" s="254"/>
    </row>
    <row r="112" spans="1:103" s="19" customFormat="1" ht="15.6" x14ac:dyDescent="0.3">
      <c r="A112" s="26">
        <v>91</v>
      </c>
      <c r="B112" s="26" t="s">
        <v>11</v>
      </c>
      <c r="C112" s="34"/>
      <c r="D112" s="223">
        <f>+'JUL-SEP 2023'!D112+'OCT-DEC 2023'!D112+'JAN-MAR 2024'!D112+'APR-JUN 2024'!D112</f>
        <v>108053</v>
      </c>
      <c r="E112" s="203"/>
      <c r="F112" s="195">
        <f>+'JUL-SEP 2023'!F112+'OCT-DEC 2023'!F112+'JAN-MAR 2024'!F112+'APR-JUN 2024'!F112</f>
        <v>35137</v>
      </c>
      <c r="G112" s="36"/>
      <c r="H112" s="72">
        <f>+D112+F112</f>
        <v>143190</v>
      </c>
      <c r="I112" s="203"/>
      <c r="J112" s="198">
        <f>+'JUL-SEP 2023'!J112+'OCT-DEC 2023'!J112+'JAN-MAR 2024'!J112+'APR-JUN 2024'!J112</f>
        <v>360405</v>
      </c>
      <c r="K112" s="203"/>
      <c r="L112" s="195">
        <f>+'JUL-SEP 2023'!L112+'OCT-DEC 2023'!L112+'JAN-MAR 2024'!L112+'APR-JUN 2024'!L112</f>
        <v>315970</v>
      </c>
      <c r="M112" s="36"/>
      <c r="N112" s="72">
        <f t="shared" ref="N112" si="442">+J112+L112</f>
        <v>676375</v>
      </c>
      <c r="O112" s="37"/>
      <c r="P112" s="133">
        <f>+D112+J112</f>
        <v>468458</v>
      </c>
      <c r="Q112" s="134">
        <f>+F112+L112</f>
        <v>351107</v>
      </c>
      <c r="R112" s="135">
        <f>+P112+Q112</f>
        <v>819565</v>
      </c>
      <c r="S112" s="32"/>
      <c r="T112" s="73">
        <f>+'JUL-SEP 2023'!T112+'OCT-DEC 2023'!T112+'JAN-MAR 2024'!T112+'APR-JUN 2024'!T112</f>
        <v>197283</v>
      </c>
      <c r="U112" s="36"/>
      <c r="V112" s="72">
        <f>+'JUL-SEP 2023'!V112+'OCT-DEC 2023'!V112+'JAN-MAR 2024'!V112+'APR-JUN 2024'!V112</f>
        <v>62228</v>
      </c>
      <c r="W112" s="36"/>
      <c r="X112" s="72">
        <f>+T112+V112</f>
        <v>259511</v>
      </c>
      <c r="Y112" s="37"/>
      <c r="Z112" s="248">
        <f>+'OCT-DEC 2023'!Z112+'JUL-SEP 2023'!Z112+'JAN-MAR 2024'!Z112+'APR-JUN 2024'!Z112</f>
        <v>1015914</v>
      </c>
      <c r="AA112" s="72"/>
      <c r="AB112" s="195">
        <f>+'OCT-DEC 2023'!AB112+'JUL-SEP 2023'!AB112+'JAN-MAR 2024'!AB112+'APR-JUN 2024'!AB112</f>
        <v>469367</v>
      </c>
      <c r="AC112" s="72"/>
      <c r="AD112" s="72">
        <f>+Z112+AB112</f>
        <v>1485281</v>
      </c>
      <c r="AE112" s="37"/>
      <c r="AF112" s="133">
        <f>+T112+Z112</f>
        <v>1213197</v>
      </c>
      <c r="AG112" s="134">
        <f>+V112+AB112</f>
        <v>531595</v>
      </c>
      <c r="AH112" s="135">
        <f t="shared" si="423"/>
        <v>1744792</v>
      </c>
      <c r="AI112" s="32"/>
      <c r="AJ112" s="71">
        <f>+'OCT-DEC 2023'!AJ112+'JUL-SEP 2023'!AJ112+'JAN-MAR 2024'!AJ112+'APR-JUN 2024'!AJ112</f>
        <v>58139</v>
      </c>
      <c r="AK112" s="36"/>
      <c r="AL112" s="72">
        <f>+'OCT-DEC 2023'!AL112+'JUL-SEP 2023'!AL112+'JAN-MAR 2024'!AL112+'APR-JUN 2024'!AL112</f>
        <v>28834</v>
      </c>
      <c r="AM112" s="36"/>
      <c r="AN112" s="72">
        <f>+AJ112+AL112</f>
        <v>86973</v>
      </c>
      <c r="AO112" s="37"/>
      <c r="AP112" s="72">
        <f>+'OCT-DEC 2023'!AP112+'JUL-SEP 2023'!AP112+'JAN-MAR 2024'!AP112+'APR-JUN 2024'!AP112</f>
        <v>166158</v>
      </c>
      <c r="AQ112" s="72"/>
      <c r="AR112" s="72">
        <f>+'OCT-DEC 2023'!AR112+'JUL-SEP 2023'!AR112+'JAN-MAR 2024'!AR112+'APR-JUN 2024'!AR112</f>
        <v>153930</v>
      </c>
      <c r="AS112" s="39"/>
      <c r="AT112" s="72">
        <f>+AP112+AR112</f>
        <v>320088</v>
      </c>
      <c r="AU112" s="37"/>
      <c r="AV112" s="133">
        <f>+AJ112+AP112</f>
        <v>224297</v>
      </c>
      <c r="AW112" s="134">
        <f>+AL112+AR112</f>
        <v>182764</v>
      </c>
      <c r="AX112" s="135">
        <f t="shared" si="426"/>
        <v>407061</v>
      </c>
      <c r="AY112" s="32"/>
      <c r="AZ112" s="71">
        <f>+'OCT-DEC 2023'!AZ112+'JUL-SEP 2023'!AZ112+'JAN-MAR 2024'!AZ112+'APR-JUN 2024'!AZ112</f>
        <v>224338</v>
      </c>
      <c r="BA112" s="36"/>
      <c r="BB112" s="72">
        <f>+'OCT-DEC 2023'!BB112+'JUL-SEP 2023'!BB112+'JAN-MAR 2024'!BB112+'APR-JUN 2024'!BB112</f>
        <v>64822</v>
      </c>
      <c r="BC112" s="36"/>
      <c r="BD112" s="72">
        <f>+AZ112+BB112</f>
        <v>289160</v>
      </c>
      <c r="BE112" s="37"/>
      <c r="BF112" s="72">
        <f>+'OCT-DEC 2023'!BF112+'JUL-SEP 2023'!BF112+'JAN-MAR 2024'!BF112+'APR-JUN 2024'!BF112</f>
        <v>1208150</v>
      </c>
      <c r="BG112" s="39"/>
      <c r="BH112" s="72">
        <f>+'OCT-DEC 2023'!BH112+'JUL-SEP 2023'!BH112+'JAN-MAR 2024'!BH112+'APR-JUN 2024'!BH112</f>
        <v>638155</v>
      </c>
      <c r="BI112" s="72"/>
      <c r="BJ112" s="72">
        <f>+BF112+BH112</f>
        <v>1846305</v>
      </c>
      <c r="BK112" s="37"/>
      <c r="BL112" s="133">
        <f t="shared" si="427"/>
        <v>1432488</v>
      </c>
      <c r="BM112" s="134">
        <f t="shared" si="428"/>
        <v>702977</v>
      </c>
      <c r="BN112" s="135">
        <f t="shared" si="429"/>
        <v>2135465</v>
      </c>
      <c r="BO112" s="32"/>
      <c r="BP112" s="71">
        <f>+'OCT-DEC 2023'!BP112+'JUL-SEP 2023'!BP112+'JAN-MAR 2024'!BP112+'APR-JUN 2024'!BP112</f>
        <v>99778</v>
      </c>
      <c r="BQ112" s="36"/>
      <c r="BR112" s="72">
        <f>+'OCT-DEC 2023'!BR112+'JUL-SEP 2023'!BR112+'JAN-MAR 2024'!BR112+'APR-JUN 2024'!BR112</f>
        <v>23052</v>
      </c>
      <c r="BS112" s="36"/>
      <c r="BT112" s="72">
        <f>+BP112+BR112</f>
        <v>122830</v>
      </c>
      <c r="BU112" s="37"/>
      <c r="BV112" s="198">
        <f>+'OCT-DEC 2023'!BV112+'JUL-SEP 2023'!BV112+'JAN-MAR 2024'!BV112+'APR-JUN 2024'!BV112</f>
        <v>318039</v>
      </c>
      <c r="BW112" s="195"/>
      <c r="BX112" s="195">
        <f>+'OCT-DEC 2023'!BX112+'JUL-SEP 2023'!BX112+'JAN-MAR 2024'!BX112+'APR-JUN 2024'!BX112</f>
        <v>225370</v>
      </c>
      <c r="BY112" s="195"/>
      <c r="BZ112" s="195">
        <f>+BV112+BX112</f>
        <v>543409</v>
      </c>
      <c r="CA112" s="37"/>
      <c r="CB112" s="133">
        <f>+BP112+BV112</f>
        <v>417817</v>
      </c>
      <c r="CC112" s="134">
        <f>+BR112+BX112</f>
        <v>248422</v>
      </c>
      <c r="CD112" s="135">
        <f>+CB112+CC112</f>
        <v>666239</v>
      </c>
      <c r="CE112" s="32"/>
      <c r="CF112" s="38">
        <f t="shared" si="433"/>
        <v>687591</v>
      </c>
      <c r="CG112" s="72"/>
      <c r="CH112" s="36">
        <f t="shared" si="434"/>
        <v>214073</v>
      </c>
      <c r="CI112" s="72"/>
      <c r="CJ112" s="72">
        <f t="shared" si="435"/>
        <v>901664</v>
      </c>
      <c r="CK112" s="74"/>
      <c r="CL112" s="38">
        <f t="shared" si="436"/>
        <v>3068666</v>
      </c>
      <c r="CM112" s="72"/>
      <c r="CN112" s="36">
        <f t="shared" si="437"/>
        <v>1802792</v>
      </c>
      <c r="CO112" s="72"/>
      <c r="CP112" s="72">
        <f t="shared" si="438"/>
        <v>4871458</v>
      </c>
      <c r="CQ112" s="74"/>
      <c r="CR112" s="155"/>
      <c r="CS112" s="161" t="s">
        <v>11</v>
      </c>
      <c r="CT112" s="73">
        <f t="shared" si="439"/>
        <v>901664</v>
      </c>
      <c r="CU112" s="72">
        <f t="shared" si="440"/>
        <v>4871458</v>
      </c>
      <c r="CV112" s="75">
        <f t="shared" si="441"/>
        <v>5773122</v>
      </c>
      <c r="CW112"/>
      <c r="CX112" s="255"/>
    </row>
    <row r="113" spans="1:102" s="19" customFormat="1" ht="15.6" x14ac:dyDescent="0.3">
      <c r="A113" s="26">
        <v>92</v>
      </c>
      <c r="B113" s="26" t="s">
        <v>12</v>
      </c>
      <c r="C113" s="34"/>
      <c r="D113" s="76">
        <f>+D10/D112</f>
        <v>2249.7009152915698</v>
      </c>
      <c r="E113" s="236"/>
      <c r="F113" s="78">
        <f>+F10/F112</f>
        <v>2562.2144463101572</v>
      </c>
      <c r="G113" s="78"/>
      <c r="H113" s="78">
        <f>+H10/H112</f>
        <v>2326.3877505412388</v>
      </c>
      <c r="I113" s="334"/>
      <c r="J113" s="80">
        <f>+J10/J112</f>
        <v>393.46698297748367</v>
      </c>
      <c r="K113" s="236"/>
      <c r="L113" s="78">
        <v>531.67739648668123</v>
      </c>
      <c r="M113" s="78"/>
      <c r="N113" s="78">
        <v>435.4313260683536</v>
      </c>
      <c r="O113" s="79"/>
      <c r="P113" s="136">
        <f>+P10/P112</f>
        <v>821.61986987093826</v>
      </c>
      <c r="Q113" s="137">
        <f>+Q10/Q112</f>
        <v>867.84070383102585</v>
      </c>
      <c r="R113" s="138">
        <f>+R10/R112</f>
        <v>841.42117708784542</v>
      </c>
      <c r="S113" s="32"/>
      <c r="T113" s="80">
        <f>+T10/T112</f>
        <v>2302.4213451235028</v>
      </c>
      <c r="U113" s="77"/>
      <c r="V113" s="78">
        <f>+V10/V112</f>
        <v>2294.8747332390567</v>
      </c>
      <c r="W113" s="78"/>
      <c r="X113" s="78">
        <f>+X10/X112</f>
        <v>2300.6117472091742</v>
      </c>
      <c r="Y113" s="79"/>
      <c r="Z113" s="247">
        <f>+Z10/Z112</f>
        <v>294.20756442966592</v>
      </c>
      <c r="AA113" s="78"/>
      <c r="AB113" s="78">
        <f>+AB10/AB112</f>
        <v>504.27465426840826</v>
      </c>
      <c r="AC113" s="78"/>
      <c r="AD113" s="78">
        <f>+AD10/AD112</f>
        <v>360.59133945697789</v>
      </c>
      <c r="AE113" s="81"/>
      <c r="AF113" s="136">
        <f>+AF10/AF112</f>
        <v>620.7715431541618</v>
      </c>
      <c r="AG113" s="137">
        <f>+AG10/AG112</f>
        <v>713.88057929438753</v>
      </c>
      <c r="AH113" s="138">
        <f>+AH10/AH112</f>
        <v>649.13956528342612</v>
      </c>
      <c r="AI113" s="32"/>
      <c r="AJ113" s="76">
        <f>+AJ10/AJ112</f>
        <v>2163.2281468549504</v>
      </c>
      <c r="AK113" s="77"/>
      <c r="AL113" s="78">
        <f>+AL10/AL112</f>
        <v>1980.9475518485121</v>
      </c>
      <c r="AM113" s="78"/>
      <c r="AN113" s="78">
        <f>+AN10/AN112</f>
        <v>2102.7969937796784</v>
      </c>
      <c r="AO113" s="79"/>
      <c r="AP113" s="80">
        <f>+AP10/AP112</f>
        <v>306.08752446466622</v>
      </c>
      <c r="AQ113" s="78"/>
      <c r="AR113" s="78">
        <f>+AR10/AR112</f>
        <v>443.78701351263555</v>
      </c>
      <c r="AS113" s="78"/>
      <c r="AT113" s="78">
        <f>+AT10/AT112</f>
        <v>372.30707143035664</v>
      </c>
      <c r="AU113" s="81"/>
      <c r="AV113" s="136">
        <f>+AV10/AV112</f>
        <v>787.46845530702581</v>
      </c>
      <c r="AW113" s="137">
        <f>+AW10/AW112</f>
        <v>686.29914370444942</v>
      </c>
      <c r="AX113" s="138">
        <f>+AX10/AX112</f>
        <v>742.04502229395575</v>
      </c>
      <c r="AY113" s="32"/>
      <c r="AZ113" s="76">
        <f>+AZ10/AZ112</f>
        <v>2224.8946393880301</v>
      </c>
      <c r="BA113" s="77"/>
      <c r="BB113" s="78">
        <f>+BB10/BB112</f>
        <v>2195.2414214150795</v>
      </c>
      <c r="BC113" s="78"/>
      <c r="BD113" s="78">
        <f>+BD10/BD112</f>
        <v>2218.2471746783795</v>
      </c>
      <c r="BE113" s="79"/>
      <c r="BF113" s="80">
        <f>+BF10/BF112</f>
        <v>292.40597912125787</v>
      </c>
      <c r="BG113" s="78"/>
      <c r="BH113" s="78">
        <f>+BH10/BH112</f>
        <v>531.09495316130494</v>
      </c>
      <c r="BI113" s="78"/>
      <c r="BJ113" s="78">
        <f>+BJ10/BJ112</f>
        <v>374.90619562315015</v>
      </c>
      <c r="BK113" s="81"/>
      <c r="BL113" s="136">
        <f>+BL10/BL112</f>
        <v>595.04770531158351</v>
      </c>
      <c r="BM113" s="137">
        <f>+BM10/BM112</f>
        <v>684.54706093317543</v>
      </c>
      <c r="BN113" s="138">
        <f>+BN10/BN112</f>
        <v>624.51013551615245</v>
      </c>
      <c r="BO113" s="32"/>
      <c r="BP113" s="76">
        <f>+BP10/BP112</f>
        <v>1943.351377658402</v>
      </c>
      <c r="BQ113" s="77"/>
      <c r="BR113" s="78">
        <f>+BR10/BR112</f>
        <v>2211.8484478570185</v>
      </c>
      <c r="BS113" s="78"/>
      <c r="BT113" s="78">
        <f>+BT10/BT112</f>
        <v>1993.7413024505418</v>
      </c>
      <c r="BU113" s="79"/>
      <c r="BV113" s="80">
        <f>+BV10/BV112</f>
        <v>244.4995695810891</v>
      </c>
      <c r="BW113" s="78"/>
      <c r="BX113" s="78">
        <f>+BX10/BX112</f>
        <v>520.0078305896966</v>
      </c>
      <c r="BY113" s="78"/>
      <c r="BZ113" s="78">
        <f>+BZ10/BZ112</f>
        <v>358.76211728182625</v>
      </c>
      <c r="CA113" s="81"/>
      <c r="CB113" s="136">
        <f>+CB10/CB112</f>
        <v>650.19880083864484</v>
      </c>
      <c r="CC113" s="137">
        <f>+CC10/CC112</f>
        <v>677.00000483048973</v>
      </c>
      <c r="CD113" s="138">
        <f>+CD10/CD112</f>
        <v>660.19222466712392</v>
      </c>
      <c r="CE113" s="32"/>
      <c r="CF113" s="80">
        <f>+CF10/CF112</f>
        <v>2204.9671561015662</v>
      </c>
      <c r="CG113" s="78"/>
      <c r="CH113" s="78">
        <f>+CH10/CH112</f>
        <v>2257.3612994117352</v>
      </c>
      <c r="CI113" s="77"/>
      <c r="CJ113" s="78">
        <f>+CJ10/CJ112</f>
        <v>2217.4065697199849</v>
      </c>
      <c r="CK113" s="81"/>
      <c r="CL113" s="80">
        <f>+CL10/CL112</f>
        <v>300.64745553453758</v>
      </c>
      <c r="CM113" s="77"/>
      <c r="CN113" s="78">
        <f>+CN10/CN112</f>
        <v>541.26793232644286</v>
      </c>
      <c r="CO113" s="78"/>
      <c r="CP113" s="78">
        <f>+CP10/CP112</f>
        <v>389.69444528516925</v>
      </c>
      <c r="CQ113" s="81"/>
      <c r="CR113" s="156"/>
      <c r="CS113" s="161" t="s">
        <v>12</v>
      </c>
      <c r="CT113" s="80">
        <f>+CT10/CT112</f>
        <v>2217.4065697199849</v>
      </c>
      <c r="CU113" s="78">
        <f t="shared" ref="CU113:CV113" si="443">+CU10/CU112</f>
        <v>389.69444528516925</v>
      </c>
      <c r="CV113" s="79">
        <f t="shared" si="443"/>
        <v>675.15216209184575</v>
      </c>
      <c r="CW113"/>
    </row>
    <row r="114" spans="1:102" s="19" customFormat="1" ht="15.6" x14ac:dyDescent="0.3">
      <c r="A114" s="26"/>
      <c r="B114" s="26"/>
      <c r="C114" s="34"/>
      <c r="D114" s="35"/>
      <c r="E114" s="203"/>
      <c r="F114" s="36"/>
      <c r="G114" s="36"/>
      <c r="H114" s="36"/>
      <c r="I114" s="203"/>
      <c r="J114" s="38"/>
      <c r="K114" s="203"/>
      <c r="L114" s="36"/>
      <c r="M114" s="36"/>
      <c r="N114" s="36"/>
      <c r="O114" s="37"/>
      <c r="P114" s="139"/>
      <c r="Q114" s="140"/>
      <c r="R114" s="141"/>
      <c r="S114" s="32"/>
      <c r="T114" s="38"/>
      <c r="U114" s="36"/>
      <c r="V114" s="36"/>
      <c r="W114" s="36"/>
      <c r="X114" s="36"/>
      <c r="Y114" s="37"/>
      <c r="Z114" s="244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9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9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2" s="19" customFormat="1" ht="15.6" x14ac:dyDescent="0.3">
      <c r="A115" s="26"/>
      <c r="B115" s="50" t="s">
        <v>95</v>
      </c>
      <c r="C115" s="34"/>
      <c r="D115" s="224">
        <f>+D103</f>
        <v>7987402</v>
      </c>
      <c r="E115" s="203"/>
      <c r="F115" s="228">
        <f>+F103</f>
        <v>14116320</v>
      </c>
      <c r="G115" s="229"/>
      <c r="H115" s="228">
        <f>+H103</f>
        <v>22103722.00000006</v>
      </c>
      <c r="I115" s="203"/>
      <c r="J115" s="337">
        <f>+J103</f>
        <v>5933169</v>
      </c>
      <c r="K115" s="203"/>
      <c r="L115" s="228">
        <f>+L103</f>
        <v>13365146</v>
      </c>
      <c r="M115" s="229"/>
      <c r="N115" s="228">
        <f>+N103</f>
        <v>19298315</v>
      </c>
      <c r="O115" s="37"/>
      <c r="P115" s="116">
        <f t="shared" ref="P115:R115" si="444">+P103</f>
        <v>13920571.000000119</v>
      </c>
      <c r="Q115" s="140">
        <f t="shared" si="444"/>
        <v>27481466.00000003</v>
      </c>
      <c r="R115" s="141">
        <f t="shared" si="444"/>
        <v>41402037</v>
      </c>
      <c r="S115" s="32"/>
      <c r="T115" s="73">
        <f>+T103</f>
        <v>971581.43912410736</v>
      </c>
      <c r="U115" s="36"/>
      <c r="V115" s="72">
        <f>+V103</f>
        <v>11205870.856486663</v>
      </c>
      <c r="W115" s="36"/>
      <c r="X115" s="72">
        <f>+X103</f>
        <v>12177452.295610666</v>
      </c>
      <c r="Y115" s="37"/>
      <c r="Z115" s="248">
        <f>+Z103</f>
        <v>16240958.278591514</v>
      </c>
      <c r="AA115" s="36"/>
      <c r="AB115" s="72">
        <f>+AB103</f>
        <v>28601509.790118039</v>
      </c>
      <c r="AC115" s="36"/>
      <c r="AD115" s="72">
        <f>+AD103</f>
        <v>44842468.068709671</v>
      </c>
      <c r="AE115" s="37"/>
      <c r="AF115" s="116">
        <f t="shared" ref="AF115:AH115" si="445">+AF103</f>
        <v>17212539.717715979</v>
      </c>
      <c r="AG115" s="140">
        <f t="shared" si="445"/>
        <v>39807380.646604717</v>
      </c>
      <c r="AH115" s="141">
        <f t="shared" si="445"/>
        <v>57019920.364320517</v>
      </c>
      <c r="AI115" s="32"/>
      <c r="AJ115" s="71">
        <f>+AJ103</f>
        <v>7357469.2675117254</v>
      </c>
      <c r="AK115" s="36"/>
      <c r="AL115" s="72">
        <f>+AL103</f>
        <v>3794778.9208536744</v>
      </c>
      <c r="AM115" s="36"/>
      <c r="AN115" s="72">
        <f>+AN103</f>
        <v>11152248.18836534</v>
      </c>
      <c r="AO115" s="37"/>
      <c r="AP115" s="72">
        <f>+AP103</f>
        <v>2202161.8496587873</v>
      </c>
      <c r="AQ115" s="36"/>
      <c r="AR115" s="72">
        <f>+AR103</f>
        <v>1495720.6597890556</v>
      </c>
      <c r="AS115" s="39"/>
      <c r="AT115" s="72">
        <f>+AT103</f>
        <v>3697882.5094479024</v>
      </c>
      <c r="AU115" s="37"/>
      <c r="AV115" s="116">
        <f>+AV103</f>
        <v>9559631.1171705127</v>
      </c>
      <c r="AW115" s="140">
        <f>+AW103</f>
        <v>5290499.58064273</v>
      </c>
      <c r="AX115" s="118">
        <f>+AX103</f>
        <v>14850130.697813213</v>
      </c>
      <c r="AY115" s="32"/>
      <c r="AZ115" s="71">
        <f>+AZ103</f>
        <v>5078070.1639972329</v>
      </c>
      <c r="BA115" s="36"/>
      <c r="BB115" s="72">
        <f>+BB103</f>
        <v>3443554.8919653594</v>
      </c>
      <c r="BC115" s="36"/>
      <c r="BD115" s="72">
        <f>+BD103</f>
        <v>8521625.0559625626</v>
      </c>
      <c r="BE115" s="37"/>
      <c r="BF115" s="72">
        <f>+BF103</f>
        <v>6489691.8685767651</v>
      </c>
      <c r="BG115" s="39"/>
      <c r="BH115" s="72">
        <f>+BH103</f>
        <v>33480954.686858356</v>
      </c>
      <c r="BI115" s="36"/>
      <c r="BJ115" s="72">
        <f>+BJ103</f>
        <v>39970646.5554353</v>
      </c>
      <c r="BK115" s="37"/>
      <c r="BL115" s="116">
        <f>+BL103</f>
        <v>11567762.032574177</v>
      </c>
      <c r="BM115" s="140">
        <f>+BM103</f>
        <v>36924509.578823745</v>
      </c>
      <c r="BN115" s="141">
        <f>+BN103</f>
        <v>48492271.61139822</v>
      </c>
      <c r="BO115" s="32"/>
      <c r="BP115" s="71">
        <f>+BP103</f>
        <v>11401865.993638694</v>
      </c>
      <c r="BQ115" s="36"/>
      <c r="BR115" s="72">
        <f>+BR103</f>
        <v>3536711.7343075722</v>
      </c>
      <c r="BS115" s="36"/>
      <c r="BT115" s="72">
        <f>+BT103</f>
        <v>14938577.727946252</v>
      </c>
      <c r="BU115" s="37"/>
      <c r="BV115" s="72">
        <f>+BV103</f>
        <v>1218361.2357762903</v>
      </c>
      <c r="BW115" s="36"/>
      <c r="BX115" s="72">
        <f>+BX103</f>
        <v>17278858.546277508</v>
      </c>
      <c r="BY115" s="36"/>
      <c r="BZ115" s="72">
        <f>+BZ103</f>
        <v>18497219.782053828</v>
      </c>
      <c r="CA115" s="37"/>
      <c r="CB115" s="116">
        <f>+CB103</f>
        <v>12620227.22941494</v>
      </c>
      <c r="CC115" s="140">
        <f>+CC103</f>
        <v>20815570.28058508</v>
      </c>
      <c r="CD115" s="141">
        <f>+CD103</f>
        <v>33435797.51000005</v>
      </c>
      <c r="CE115" s="32"/>
      <c r="CF115" s="73">
        <f>+CF103</f>
        <v>32796388.864271641</v>
      </c>
      <c r="CG115" s="72"/>
      <c r="CH115" s="72">
        <f>+CH103</f>
        <v>36097236.403613329</v>
      </c>
      <c r="CI115" s="72"/>
      <c r="CJ115" s="72">
        <f>+CJ103</f>
        <v>68893625.26788497</v>
      </c>
      <c r="CK115" s="74"/>
      <c r="CL115" s="73">
        <f>+CL103</f>
        <v>32084342.232603312</v>
      </c>
      <c r="CM115" s="72"/>
      <c r="CN115" s="72">
        <f>+CN103</f>
        <v>94222189.683043242</v>
      </c>
      <c r="CO115" s="72"/>
      <c r="CP115" s="72">
        <f>+CP103</f>
        <v>126306531.91564631</v>
      </c>
      <c r="CQ115" s="74"/>
      <c r="CR115" s="155"/>
      <c r="CS115" s="162" t="s">
        <v>95</v>
      </c>
      <c r="CT115" s="322">
        <f>+CT103</f>
        <v>68893625.267885208</v>
      </c>
      <c r="CU115" s="323">
        <f>+CU103</f>
        <v>126306531.91564631</v>
      </c>
      <c r="CV115" s="324">
        <f>+CV103</f>
        <v>195200157.18353224</v>
      </c>
      <c r="CW115"/>
    </row>
    <row r="116" spans="1:102" s="19" customFormat="1" ht="4.5" customHeight="1" x14ac:dyDescent="0.3">
      <c r="A116" s="26"/>
      <c r="B116" s="50"/>
      <c r="C116" s="34"/>
      <c r="D116" s="225"/>
      <c r="E116" s="203"/>
      <c r="F116" s="228"/>
      <c r="G116" s="229"/>
      <c r="H116" s="228"/>
      <c r="I116" s="203"/>
      <c r="J116" s="338"/>
      <c r="K116" s="203"/>
      <c r="L116" s="228"/>
      <c r="M116" s="229"/>
      <c r="N116" s="228"/>
      <c r="O116" s="37"/>
      <c r="P116" s="139"/>
      <c r="Q116" s="140"/>
      <c r="R116" s="141"/>
      <c r="S116" s="32"/>
      <c r="T116" s="73"/>
      <c r="U116" s="36"/>
      <c r="V116" s="72"/>
      <c r="W116" s="36"/>
      <c r="X116" s="72"/>
      <c r="Y116" s="37"/>
      <c r="Z116" s="248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9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9"/>
      <c r="BH116" s="72"/>
      <c r="BI116" s="36"/>
      <c r="BJ116" s="72"/>
      <c r="BK116" s="37"/>
      <c r="BL116" s="139"/>
      <c r="BM116" s="140"/>
      <c r="BN116" s="141"/>
      <c r="BO116" s="32"/>
      <c r="BP116" s="71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2" s="19" customFormat="1" ht="15.6" x14ac:dyDescent="0.3">
      <c r="A117" s="26"/>
      <c r="B117" s="50" t="s">
        <v>97</v>
      </c>
      <c r="C117" s="34"/>
      <c r="D117" s="226">
        <f>+D103/D17</f>
        <v>3.2749982329143272E-2</v>
      </c>
      <c r="E117" s="237"/>
      <c r="F117" s="230">
        <f>+F103/F17</f>
        <v>0.15301790405474597</v>
      </c>
      <c r="G117" s="231"/>
      <c r="H117" s="230">
        <f>+H103/H17</f>
        <v>6.5756900493924783E-2</v>
      </c>
      <c r="I117" s="237"/>
      <c r="J117" s="339">
        <f>+J103/J17</f>
        <v>4.3680317917103771E-2</v>
      </c>
      <c r="K117" s="237"/>
      <c r="L117" s="230">
        <f>+L103/L17</f>
        <v>6.9824852657325659E-2</v>
      </c>
      <c r="M117" s="231"/>
      <c r="N117" s="230">
        <f>+N103/N17</f>
        <v>5.8972751229117014E-2</v>
      </c>
      <c r="O117" s="85"/>
      <c r="P117" s="142">
        <f t="shared" ref="P117:R117" si="446">+P103/P17</f>
        <v>3.6659910459103037E-2</v>
      </c>
      <c r="Q117" s="143">
        <f t="shared" si="446"/>
        <v>9.6880918811359462E-2</v>
      </c>
      <c r="R117" s="144">
        <f t="shared" si="446"/>
        <v>6.2410343247506418E-2</v>
      </c>
      <c r="S117" s="32"/>
      <c r="T117" s="86">
        <f>+T103/T17</f>
        <v>2.0996414153799294E-3</v>
      </c>
      <c r="U117" s="83"/>
      <c r="V117" s="84">
        <f>+V103/V17</f>
        <v>7.9214958216694276E-2</v>
      </c>
      <c r="W117" s="83"/>
      <c r="X117" s="84">
        <f>+X103/X17</f>
        <v>2.0154724712268632E-2</v>
      </c>
      <c r="Y117" s="85"/>
      <c r="Z117" s="249">
        <f>+Z103/Z17</f>
        <v>5.3723758830335817E-2</v>
      </c>
      <c r="AA117" s="83"/>
      <c r="AB117" s="84">
        <f>+AB103/AB17</f>
        <v>0.12213235150091448</v>
      </c>
      <c r="AC117" s="83"/>
      <c r="AD117" s="84">
        <f>+AD103/AD17</f>
        <v>8.3584987179196935E-2</v>
      </c>
      <c r="AE117" s="85"/>
      <c r="AF117" s="142">
        <f t="shared" ref="AF117:AH117" si="447">+AF103/AF17</f>
        <v>2.2498822760839202E-2</v>
      </c>
      <c r="AG117" s="143">
        <f t="shared" si="447"/>
        <v>0.10597043473263615</v>
      </c>
      <c r="AH117" s="144">
        <f t="shared" si="447"/>
        <v>4.9987310839585068E-2</v>
      </c>
      <c r="AI117" s="32"/>
      <c r="AJ117" s="82">
        <f>+AJ103/AJ17</f>
        <v>5.2331068948469457E-2</v>
      </c>
      <c r="AK117" s="83"/>
      <c r="AL117" s="84">
        <f>+AL103/AL17</f>
        <v>5.0371570196853691E-2</v>
      </c>
      <c r="AM117" s="83"/>
      <c r="AN117" s="84">
        <f>+AN103/AN17</f>
        <v>5.1647421495813688E-2</v>
      </c>
      <c r="AO117" s="85"/>
      <c r="AP117" s="84">
        <f>+AP103/AP17</f>
        <v>3.0296823145390585E-2</v>
      </c>
      <c r="AQ117" s="83"/>
      <c r="AR117" s="84">
        <f>+AR103/AR17</f>
        <v>1.5276584067612599E-2</v>
      </c>
      <c r="AS117" s="39"/>
      <c r="AT117" s="84">
        <f>+AT103/AT17</f>
        <v>2.1676307018306494E-2</v>
      </c>
      <c r="AU117" s="85"/>
      <c r="AV117" s="142">
        <f>+AV103/AV17</f>
        <v>4.4821787666355209E-2</v>
      </c>
      <c r="AW117" s="143">
        <f>+AW103/AW17</f>
        <v>3.0537658842292148E-2</v>
      </c>
      <c r="AX117" s="144">
        <f>+AX103/AX17</f>
        <v>3.8419487966018621E-2</v>
      </c>
      <c r="AY117" s="32"/>
      <c r="AZ117" s="82">
        <f>+AZ103/AZ17</f>
        <v>1.0274722753959773E-2</v>
      </c>
      <c r="BA117" s="83"/>
      <c r="BB117" s="84">
        <f>+BB103/BB17</f>
        <v>2.4342293298462936E-2</v>
      </c>
      <c r="BC117" s="83"/>
      <c r="BD117" s="84">
        <f>+BD103/BD17</f>
        <v>1.3405246511854454E-2</v>
      </c>
      <c r="BE117" s="85"/>
      <c r="BF117" s="84">
        <f>+BF103/BF17</f>
        <v>1.8370265473592291E-2</v>
      </c>
      <c r="BG117" s="39"/>
      <c r="BH117" s="84">
        <f>+BH103/BH17</f>
        <v>9.9325317671710073E-2</v>
      </c>
      <c r="BI117" s="83"/>
      <c r="BJ117" s="84">
        <f>+BJ103/BJ17</f>
        <v>5.7898657482400813E-2</v>
      </c>
      <c r="BK117" s="85"/>
      <c r="BL117" s="142">
        <f>+BL103/BL17</f>
        <v>1.3649261527975309E-2</v>
      </c>
      <c r="BM117" s="143">
        <f>+BM103/BM17</f>
        <v>7.7159524384815534E-2</v>
      </c>
      <c r="BN117" s="144">
        <f>+BN103/BN17</f>
        <v>3.656900024791173E-2</v>
      </c>
      <c r="BO117" s="32"/>
      <c r="BP117" s="82">
        <f>+BP103/BP17</f>
        <v>5.8889985944752095E-2</v>
      </c>
      <c r="BQ117" s="83"/>
      <c r="BR117" s="84">
        <f>+BR103/BR17</f>
        <v>8.5376143654847747E-2</v>
      </c>
      <c r="BS117" s="83"/>
      <c r="BT117" s="84">
        <f>+BT103/BT17</f>
        <v>6.355812651963684E-2</v>
      </c>
      <c r="BU117" s="85"/>
      <c r="BV117" s="84">
        <f>+BV103/BV17</f>
        <v>1.4162236454028202E-2</v>
      </c>
      <c r="BW117" s="83"/>
      <c r="BX117" s="84">
        <f>+BX103/BX17</f>
        <v>0.14743787439173145</v>
      </c>
      <c r="BY117" s="83"/>
      <c r="BZ117" s="84">
        <f>+BZ103/BZ17</f>
        <v>9.1019305781540438E-2</v>
      </c>
      <c r="CA117" s="85"/>
      <c r="CB117" s="142">
        <f>+CB103/CB17</f>
        <v>4.5129964861531001E-2</v>
      </c>
      <c r="CC117" s="143">
        <f>+CC103/CC17</f>
        <v>0.13122980851381816</v>
      </c>
      <c r="CD117" s="144">
        <f>+CD103/CD17</f>
        <v>7.629196143859733E-2</v>
      </c>
      <c r="CE117" s="32"/>
      <c r="CF117" s="86">
        <f>+CF103/CF17</f>
        <v>2.1364832426610244E-2</v>
      </c>
      <c r="CG117" s="84"/>
      <c r="CH117" s="84">
        <f>+CH103/CH17</f>
        <v>7.3377473746314911E-2</v>
      </c>
      <c r="CI117" s="84"/>
      <c r="CJ117" s="84">
        <f>+CJ103/CJ17</f>
        <v>3.3987922797091695E-2</v>
      </c>
      <c r="CK117" s="85"/>
      <c r="CL117" s="87">
        <f>+CL103/CL17</f>
        <v>3.3768611763359137E-2</v>
      </c>
      <c r="CM117" s="83"/>
      <c r="CN117" s="83">
        <f>+CN103/CN17</f>
        <v>9.636324053739119E-2</v>
      </c>
      <c r="CO117" s="83"/>
      <c r="CP117" s="172">
        <f>+CP103/CP17</f>
        <v>6.5514925755538189E-2</v>
      </c>
      <c r="CQ117" s="85"/>
      <c r="CR117" s="157"/>
      <c r="CS117" s="162" t="s">
        <v>97</v>
      </c>
      <c r="CT117" s="179">
        <f>+CT103/CT17</f>
        <v>3.3987922797091806E-2</v>
      </c>
      <c r="CU117" s="172">
        <f>+CU103/CU17</f>
        <v>6.5514925755538189E-2</v>
      </c>
      <c r="CV117" s="180">
        <f>+CV103/CV17</f>
        <v>4.9356436992053075E-2</v>
      </c>
      <c r="CW117"/>
    </row>
    <row r="118" spans="1:102" s="19" customFormat="1" ht="5.25" customHeight="1" x14ac:dyDescent="0.3">
      <c r="A118" s="26"/>
      <c r="B118" s="50"/>
      <c r="C118" s="34"/>
      <c r="D118" s="227"/>
      <c r="E118" s="83"/>
      <c r="F118" s="231"/>
      <c r="G118" s="231"/>
      <c r="H118" s="231"/>
      <c r="I118" s="237"/>
      <c r="J118" s="340"/>
      <c r="K118" s="83"/>
      <c r="L118" s="231"/>
      <c r="M118" s="231"/>
      <c r="N118" s="231"/>
      <c r="O118" s="85"/>
      <c r="P118" s="142"/>
      <c r="Q118" s="143"/>
      <c r="R118" s="144"/>
      <c r="S118" s="32"/>
      <c r="T118" s="87"/>
      <c r="U118" s="83"/>
      <c r="V118" s="83"/>
      <c r="W118" s="83"/>
      <c r="X118" s="83"/>
      <c r="Y118" s="85"/>
      <c r="Z118" s="250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39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39"/>
      <c r="BH118" s="83"/>
      <c r="BI118" s="83"/>
      <c r="BJ118" s="83"/>
      <c r="BK118" s="85"/>
      <c r="BL118" s="142"/>
      <c r="BM118" s="143"/>
      <c r="BN118" s="144"/>
      <c r="BO118" s="32"/>
      <c r="BP118" s="8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2" s="19" customFormat="1" ht="15.6" x14ac:dyDescent="0.3">
      <c r="A119" s="26"/>
      <c r="B119" s="50" t="s">
        <v>93</v>
      </c>
      <c r="C119" s="34"/>
      <c r="D119" s="226">
        <f>+D64/D17</f>
        <v>0.88999690266445197</v>
      </c>
      <c r="E119" s="83"/>
      <c r="F119" s="230">
        <f>+F64/F17</f>
        <v>0.76172697494255293</v>
      </c>
      <c r="G119" s="231"/>
      <c r="H119" s="230">
        <f>+H64/H17</f>
        <v>0.85479387473669932</v>
      </c>
      <c r="I119" s="237"/>
      <c r="J119" s="339">
        <f>+J64/J17</f>
        <v>0.87297243385165757</v>
      </c>
      <c r="K119" s="83"/>
      <c r="L119" s="230">
        <f>+L64/L17</f>
        <v>0.83814346516734506</v>
      </c>
      <c r="M119" s="231"/>
      <c r="N119" s="230">
        <f>+N64/N17</f>
        <v>0.85260031072063691</v>
      </c>
      <c r="O119" s="85"/>
      <c r="P119" s="142">
        <f t="shared" ref="P119:R119" si="448">+P64/P17</f>
        <v>0.8839070210708726</v>
      </c>
      <c r="Q119" s="143">
        <f t="shared" si="448"/>
        <v>0.81329127402815615</v>
      </c>
      <c r="R119" s="144">
        <f t="shared" si="448"/>
        <v>0.85371181016723063</v>
      </c>
      <c r="S119" s="32"/>
      <c r="T119" s="86">
        <f>+T64/T17</f>
        <v>0.93753925058522136</v>
      </c>
      <c r="U119" s="83"/>
      <c r="V119" s="84">
        <f>+V64/V17</f>
        <v>0.85685177061708395</v>
      </c>
      <c r="W119" s="83"/>
      <c r="X119" s="84">
        <f>+X64/X17</f>
        <v>0.91864781329016076</v>
      </c>
      <c r="Y119" s="85"/>
      <c r="Z119" s="249">
        <f>+Z64/Z17</f>
        <v>0.84360369504416222</v>
      </c>
      <c r="AA119" s="83"/>
      <c r="AB119" s="84">
        <f>+AB64/AB17</f>
        <v>0.79888886863852504</v>
      </c>
      <c r="AC119" s="83"/>
      <c r="AD119" s="84">
        <f>+AD64/AD17</f>
        <v>0.82408509964916177</v>
      </c>
      <c r="AE119" s="85"/>
      <c r="AF119" s="142">
        <f t="shared" ref="AF119:AH119" si="449">+AF64/AF17</f>
        <v>0.90042077712317692</v>
      </c>
      <c r="AG119" s="143">
        <f t="shared" si="449"/>
        <v>0.82071665280103123</v>
      </c>
      <c r="AH119" s="144">
        <f t="shared" si="449"/>
        <v>0.87417298078259031</v>
      </c>
      <c r="AI119" s="32"/>
      <c r="AJ119" s="82">
        <f>+AJ64/AJ17</f>
        <v>0.86205442192714776</v>
      </c>
      <c r="AK119" s="83"/>
      <c r="AL119" s="84">
        <f>+AL64/AL17</f>
        <v>0.87547251597730669</v>
      </c>
      <c r="AM119" s="83"/>
      <c r="AN119" s="84">
        <f>+AN64/AN17</f>
        <v>0.8667358466074746</v>
      </c>
      <c r="AO119" s="85"/>
      <c r="AP119" s="84">
        <f>+AP64/AP17</f>
        <v>0.91806116727765386</v>
      </c>
      <c r="AQ119" s="83"/>
      <c r="AR119" s="84">
        <f>+AR64/AR17</f>
        <v>0.93005874594033611</v>
      </c>
      <c r="AS119" s="39"/>
      <c r="AT119" s="84">
        <f>+AT64/AT17</f>
        <v>0.92494689791163731</v>
      </c>
      <c r="AU119" s="85"/>
      <c r="AV119" s="142">
        <f>+AV64/AV17</f>
        <v>0.88114154695476854</v>
      </c>
      <c r="AW119" s="143">
        <f>+AW64/AW17</f>
        <v>0.90632189264551311</v>
      </c>
      <c r="AX119" s="144">
        <f>+AX64/AX17</f>
        <v>0.89242764788929985</v>
      </c>
      <c r="AY119" s="32"/>
      <c r="AZ119" s="82">
        <f>+AZ64/AZ17</f>
        <v>0.90558458016906374</v>
      </c>
      <c r="BA119" s="83"/>
      <c r="BB119" s="84">
        <f>+BB64/BB17</f>
        <v>0.8914949986628522</v>
      </c>
      <c r="BC119" s="83"/>
      <c r="BD119" s="84">
        <f>+BD64/BD17</f>
        <v>0.90244915820658245</v>
      </c>
      <c r="BE119" s="85"/>
      <c r="BF119" s="84">
        <f>+BF64/BF17</f>
        <v>0.86625006449768271</v>
      </c>
      <c r="BG119" s="39"/>
      <c r="BH119" s="84">
        <f>+BH64/BH17</f>
        <v>0.78619186816851494</v>
      </c>
      <c r="BI119" s="83"/>
      <c r="BJ119" s="84">
        <f>+BJ64/BJ17</f>
        <v>0.82715958549616242</v>
      </c>
      <c r="BK119" s="85"/>
      <c r="BL119" s="142">
        <f>+BL64/BL17</f>
        <v>0.88918841589853359</v>
      </c>
      <c r="BM119" s="143">
        <f>+BM64/BM17</f>
        <v>0.81732061287453872</v>
      </c>
      <c r="BN119" s="144">
        <f>+BN64/BN17</f>
        <v>0.86325258767815938</v>
      </c>
      <c r="BO119" s="32"/>
      <c r="BP119" s="82">
        <f>+BP64/BP17</f>
        <v>0.88120202427034011</v>
      </c>
      <c r="BQ119" s="83"/>
      <c r="BR119" s="84">
        <f>+BR64/BR17</f>
        <v>0.86031749217303499</v>
      </c>
      <c r="BS119" s="83"/>
      <c r="BT119" s="84">
        <f>+BT64/BT17</f>
        <v>0.8775211607514406</v>
      </c>
      <c r="BU119" s="85"/>
      <c r="BV119" s="84">
        <f>+BV64/BV17</f>
        <v>0.88443141531016267</v>
      </c>
      <c r="BW119" s="83"/>
      <c r="BX119" s="84">
        <f>+BX64/BX17</f>
        <v>0.75375296181192664</v>
      </c>
      <c r="BY119" s="83"/>
      <c r="BZ119" s="84">
        <f>+BZ64/BZ17</f>
        <v>0.80907208396094299</v>
      </c>
      <c r="CA119" s="85"/>
      <c r="CB119" s="142">
        <f>+CB64/CB17</f>
        <v>0.88219551241360439</v>
      </c>
      <c r="CC119" s="143">
        <f>+CC64/CC17</f>
        <v>0.78158339624928341</v>
      </c>
      <c r="CD119" s="144">
        <f>+CD64/CD17</f>
        <v>0.84578110924481675</v>
      </c>
      <c r="CE119" s="32"/>
      <c r="CF119" s="86">
        <f>+CF64/CF17</f>
        <v>0.90567840871881489</v>
      </c>
      <c r="CG119" s="84"/>
      <c r="CH119" s="84">
        <f>+CH64/CH17</f>
        <v>0.85211869861134437</v>
      </c>
      <c r="CI119" s="84"/>
      <c r="CJ119" s="84">
        <f>+CJ64/CJ17</f>
        <v>0.89267985598722632</v>
      </c>
      <c r="CK119" s="85"/>
      <c r="CL119" s="87">
        <f>+CL64/CL17</f>
        <v>0.86561548959625956</v>
      </c>
      <c r="CM119" s="83"/>
      <c r="CN119" s="83">
        <f>+CN64/CN17</f>
        <v>0.80992083030467055</v>
      </c>
      <c r="CO119" s="83"/>
      <c r="CP119" s="83">
        <f>+CP64/CP17</f>
        <v>0.83736865474496425</v>
      </c>
      <c r="CQ119" s="85"/>
      <c r="CR119" s="157"/>
      <c r="CS119" s="162" t="s">
        <v>93</v>
      </c>
      <c r="CT119" s="179">
        <f>+CT64/CT17</f>
        <v>0.89267985598722621</v>
      </c>
      <c r="CU119" s="172">
        <f>+CU64/CU17</f>
        <v>0.83736865474496425</v>
      </c>
      <c r="CV119" s="180">
        <f>+CV64/CV17</f>
        <v>0.8657172239047396</v>
      </c>
      <c r="CW119"/>
    </row>
    <row r="120" spans="1:102" s="19" customFormat="1" ht="4.5" customHeight="1" x14ac:dyDescent="0.3">
      <c r="A120" s="26"/>
      <c r="B120" s="50"/>
      <c r="C120" s="34"/>
      <c r="D120" s="227"/>
      <c r="E120" s="83"/>
      <c r="F120" s="231"/>
      <c r="G120" s="231"/>
      <c r="H120" s="231"/>
      <c r="I120" s="237"/>
      <c r="J120" s="340"/>
      <c r="K120" s="83"/>
      <c r="L120" s="231"/>
      <c r="M120" s="231"/>
      <c r="N120" s="231"/>
      <c r="O120" s="85"/>
      <c r="P120" s="142"/>
      <c r="Q120" s="143"/>
      <c r="R120" s="144"/>
      <c r="S120" s="32"/>
      <c r="T120" s="87"/>
      <c r="U120" s="83"/>
      <c r="V120" s="83"/>
      <c r="W120" s="83"/>
      <c r="X120" s="83"/>
      <c r="Y120" s="85"/>
      <c r="Z120" s="250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39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39"/>
      <c r="BH120" s="83"/>
      <c r="BI120" s="83"/>
      <c r="BJ120" s="83"/>
      <c r="BK120" s="85"/>
      <c r="BL120" s="142"/>
      <c r="BM120" s="143"/>
      <c r="BN120" s="144"/>
      <c r="BO120" s="32"/>
      <c r="BP120" s="8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  <c r="CX120"/>
    </row>
    <row r="121" spans="1:102" s="19" customFormat="1" ht="15.6" x14ac:dyDescent="0.3">
      <c r="A121" s="26"/>
      <c r="B121" s="50" t="s">
        <v>94</v>
      </c>
      <c r="C121" s="34"/>
      <c r="D121" s="226">
        <f>+D96/D17</f>
        <v>3.9025895337749E-2</v>
      </c>
      <c r="E121" s="83"/>
      <c r="F121" s="230">
        <f>+F96/F17</f>
        <v>8.2660435238553195E-2</v>
      </c>
      <c r="G121" s="231"/>
      <c r="H121" s="230">
        <f>+H96/H17</f>
        <v>5.1001172427426439E-2</v>
      </c>
      <c r="I121" s="237"/>
      <c r="J121" s="339">
        <f>+J96/J17</f>
        <v>7.0395709114287303E-2</v>
      </c>
      <c r="K121" s="83"/>
      <c r="L121" s="230">
        <f>+L96/L17</f>
        <v>8.078611130235272E-2</v>
      </c>
      <c r="M121" s="231"/>
      <c r="N121" s="230">
        <f>+N96/N17</f>
        <v>7.6473252054898008E-2</v>
      </c>
      <c r="O121" s="85"/>
      <c r="P121" s="142">
        <f t="shared" ref="P121:R121" si="450">+P96/P17</f>
        <v>5.0247299870980033E-2</v>
      </c>
      <c r="Q121" s="143">
        <f t="shared" si="450"/>
        <v>8.1395679428056797E-2</v>
      </c>
      <c r="R121" s="144">
        <f t="shared" si="450"/>
        <v>6.3566310565063455E-2</v>
      </c>
      <c r="S121" s="32"/>
      <c r="T121" s="86">
        <f>+T96/T17</f>
        <v>3.4579262639891549E-2</v>
      </c>
      <c r="U121" s="83"/>
      <c r="V121" s="84">
        <f>+V96/V17</f>
        <v>3.3697816680974511E-2</v>
      </c>
      <c r="W121" s="83"/>
      <c r="X121" s="84">
        <f>+X96/X17</f>
        <v>3.4372888849702028E-2</v>
      </c>
      <c r="Y121" s="85"/>
      <c r="Z121" s="249">
        <f>+Z96/Z17</f>
        <v>8.629376037588854E-2</v>
      </c>
      <c r="AA121" s="83"/>
      <c r="AB121" s="84">
        <f>+AB96/AB17</f>
        <v>6.0565287081390071E-2</v>
      </c>
      <c r="AC121" s="83"/>
      <c r="AD121" s="84">
        <f>+AD96/AD17</f>
        <v>7.5062951699349081E-2</v>
      </c>
      <c r="AE121" s="85"/>
      <c r="AF121" s="142">
        <f t="shared" ref="AF121:AH121" si="451">+AF96/AF17</f>
        <v>5.5014157614004945E-2</v>
      </c>
      <c r="AG121" s="143">
        <f t="shared" si="451"/>
        <v>5.0447481987543522E-2</v>
      </c>
      <c r="AH121" s="144">
        <f t="shared" si="451"/>
        <v>5.3510280959988721E-2</v>
      </c>
      <c r="AI121" s="32"/>
      <c r="AJ121" s="82">
        <f>+AJ96/AJ17</f>
        <v>5.738207878626557E-2</v>
      </c>
      <c r="AK121" s="83"/>
      <c r="AL121" s="84">
        <f>+AL96/AL17</f>
        <v>5.0242683754965024E-2</v>
      </c>
      <c r="AM121" s="83"/>
      <c r="AN121" s="84">
        <f>+AN96/AN17</f>
        <v>5.489122278412456E-2</v>
      </c>
      <c r="AO121" s="85"/>
      <c r="AP121" s="84">
        <f>+AP96/AP17</f>
        <v>4.3466706263673126E-2</v>
      </c>
      <c r="AQ121" s="83"/>
      <c r="AR121" s="84">
        <f>+AR96/AR17</f>
        <v>4.3627460287074447E-2</v>
      </c>
      <c r="AS121" s="39"/>
      <c r="AT121" s="84">
        <f>+AT96/AT17</f>
        <v>4.3558967288550875E-2</v>
      </c>
      <c r="AU121" s="85"/>
      <c r="AV121" s="142">
        <f>+AV96/AV17</f>
        <v>5.2639713317920424E-2</v>
      </c>
      <c r="AW121" s="143">
        <f>+AW96/AW17</f>
        <v>4.6504093992610442E-2</v>
      </c>
      <c r="AX121" s="144">
        <f>+AX96/AX17</f>
        <v>4.988966294721553E-2</v>
      </c>
      <c r="AY121" s="32"/>
      <c r="AZ121" s="82">
        <f>+AZ96/AZ17</f>
        <v>5.1547856573527728E-2</v>
      </c>
      <c r="BA121" s="83"/>
      <c r="BB121" s="84">
        <f>+BB96/BB17</f>
        <v>5.1568362500226804E-2</v>
      </c>
      <c r="BC121" s="83"/>
      <c r="BD121" s="84">
        <f>+BD96/BD17</f>
        <v>5.1552419855475089E-2</v>
      </c>
      <c r="BE121" s="85"/>
      <c r="BF121" s="84">
        <f>+BF96/BF17</f>
        <v>8.7153886401654959E-2</v>
      </c>
      <c r="BG121" s="39"/>
      <c r="BH121" s="84">
        <f>+BH96/BH17</f>
        <v>8.6532170862641616E-2</v>
      </c>
      <c r="BI121" s="83"/>
      <c r="BJ121" s="84">
        <f>+BJ96/BJ17</f>
        <v>8.685031775613121E-2</v>
      </c>
      <c r="BK121" s="85"/>
      <c r="BL121" s="142">
        <f>+BL96/BL17</f>
        <v>6.6389842145708811E-2</v>
      </c>
      <c r="BM121" s="143">
        <f>+BM96/BM17</f>
        <v>7.6196490818234222E-2</v>
      </c>
      <c r="BN121" s="144">
        <f>+BN96/BN17</f>
        <v>6.9928889461559812E-2</v>
      </c>
      <c r="BO121" s="32"/>
      <c r="BP121" s="82">
        <f>+BP96/BP17</f>
        <v>3.6473870483706872E-2</v>
      </c>
      <c r="BQ121" s="83"/>
      <c r="BR121" s="84">
        <f>+BR96/BR17</f>
        <v>3.1706537718330249E-2</v>
      </c>
      <c r="BS121" s="83"/>
      <c r="BT121" s="84">
        <f>+BT96/BT17</f>
        <v>3.5633636133386236E-2</v>
      </c>
      <c r="BU121" s="85"/>
      <c r="BV121" s="84">
        <f>+BV96/BV17</f>
        <v>8.3746377996661861E-2</v>
      </c>
      <c r="BW121" s="83"/>
      <c r="BX121" s="84">
        <f>+BX96/BX17</f>
        <v>8.2985054690898702E-2</v>
      </c>
      <c r="BY121" s="83"/>
      <c r="BZ121" s="84">
        <f>+BZ96/BZ17</f>
        <v>8.3307339932413099E-2</v>
      </c>
      <c r="CA121" s="85"/>
      <c r="CB121" s="142">
        <f>+CB96/CB17</f>
        <v>5.1016759572501347E-2</v>
      </c>
      <c r="CC121" s="143">
        <f>+CC96/CC17</f>
        <v>6.9593137138088013E-2</v>
      </c>
      <c r="CD121" s="144">
        <f>+CD96/CD17</f>
        <v>5.7740082049727741E-2</v>
      </c>
      <c r="CE121" s="32"/>
      <c r="CF121" s="86">
        <f>+CF96/CF17</f>
        <v>4.3076395119265309E-2</v>
      </c>
      <c r="CG121" s="84"/>
      <c r="CH121" s="84">
        <f>+CH96/CH17</f>
        <v>5.0384649247851715E-2</v>
      </c>
      <c r="CI121" s="84"/>
      <c r="CJ121" s="84">
        <f>+CJ96/CJ17</f>
        <v>4.4850055329069743E-2</v>
      </c>
      <c r="CK121" s="85"/>
      <c r="CL121" s="87">
        <f>+CL96/CL17</f>
        <v>8.0833746702635545E-2</v>
      </c>
      <c r="CM121" s="83"/>
      <c r="CN121" s="83">
        <f>+CN96/CN17</f>
        <v>7.4466726060562635E-2</v>
      </c>
      <c r="CO121" s="83"/>
      <c r="CP121" s="83">
        <f>+CP96/CP17</f>
        <v>7.7604564894918085E-2</v>
      </c>
      <c r="CQ121" s="85"/>
      <c r="CR121" s="157"/>
      <c r="CS121" s="162" t="s">
        <v>94</v>
      </c>
      <c r="CT121" s="179">
        <f>+CT96/CT17</f>
        <v>4.4850055329069743E-2</v>
      </c>
      <c r="CU121" s="172">
        <f>+CU96/CU17</f>
        <v>7.7604564894918085E-2</v>
      </c>
      <c r="CV121" s="180">
        <f>+CV96/CV17</f>
        <v>6.0816943963400462E-2</v>
      </c>
      <c r="CW121"/>
      <c r="CX121"/>
    </row>
    <row r="122" spans="1:102" s="19" customFormat="1" ht="4.8" customHeight="1" x14ac:dyDescent="0.3">
      <c r="A122" s="26"/>
      <c r="B122" s="26"/>
      <c r="C122" s="34"/>
      <c r="D122" s="224"/>
      <c r="E122" s="36"/>
      <c r="F122" s="229"/>
      <c r="G122" s="229"/>
      <c r="H122" s="229"/>
      <c r="I122" s="203"/>
      <c r="J122" s="337"/>
      <c r="K122" s="36"/>
      <c r="L122" s="229"/>
      <c r="M122" s="229"/>
      <c r="N122" s="229"/>
      <c r="O122" s="37"/>
      <c r="P122" s="116"/>
      <c r="Q122" s="117"/>
      <c r="R122" s="118"/>
      <c r="S122" s="32"/>
      <c r="T122" s="38"/>
      <c r="U122" s="36"/>
      <c r="V122" s="36"/>
      <c r="W122" s="36"/>
      <c r="X122" s="36"/>
      <c r="Y122" s="37"/>
      <c r="Z122" s="244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9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9"/>
      <c r="BH122" s="36"/>
      <c r="BI122" s="36"/>
      <c r="BJ122" s="36"/>
      <c r="BK122" s="37"/>
      <c r="BL122" s="116"/>
      <c r="BM122" s="117"/>
      <c r="BN122" s="118"/>
      <c r="BO122" s="32"/>
      <c r="BP122" s="35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  <c r="CX122"/>
    </row>
    <row r="123" spans="1:102" s="19" customFormat="1" ht="15.6" x14ac:dyDescent="0.3">
      <c r="A123" s="26"/>
      <c r="B123" s="50" t="s">
        <v>99</v>
      </c>
      <c r="C123" s="34"/>
      <c r="D123" s="226">
        <f>+D74/D17</f>
        <v>3.8227219668655783E-2</v>
      </c>
      <c r="E123" s="36"/>
      <c r="F123" s="230">
        <f>+F74/F17</f>
        <v>2.5946857641479205E-3</v>
      </c>
      <c r="G123" s="229"/>
      <c r="H123" s="230">
        <f>+H74/H17</f>
        <v>2.8448052341949453E-2</v>
      </c>
      <c r="I123" s="203"/>
      <c r="J123" s="339">
        <f>+J74/J17</f>
        <v>1.2951539116951315E-2</v>
      </c>
      <c r="K123" s="36"/>
      <c r="L123" s="230">
        <f>+L74/L17</f>
        <v>1.1245570872976604E-2</v>
      </c>
      <c r="M123" s="229"/>
      <c r="N123" s="230">
        <f>+N74/N17</f>
        <v>1.1953685995348044E-2</v>
      </c>
      <c r="O123" s="37"/>
      <c r="P123" s="142">
        <f t="shared" ref="P123:R123" si="452">+P74/P17</f>
        <v>2.918576859904427E-2</v>
      </c>
      <c r="Q123" s="143">
        <f t="shared" si="452"/>
        <v>8.4321277324275884E-3</v>
      </c>
      <c r="R123" s="144">
        <f t="shared" si="452"/>
        <v>2.0311536020199462E-2</v>
      </c>
      <c r="S123" s="32"/>
      <c r="T123" s="86">
        <f>+T74/T17</f>
        <v>2.5447590193797189E-2</v>
      </c>
      <c r="U123" s="36"/>
      <c r="V123" s="84">
        <f>+V74/V17</f>
        <v>2.9651673596509692E-2</v>
      </c>
      <c r="W123" s="36"/>
      <c r="X123" s="84">
        <f>+X74/X17</f>
        <v>2.6431896284617121E-2</v>
      </c>
      <c r="Y123" s="37"/>
      <c r="Z123" s="249">
        <f>+Z74/Z17</f>
        <v>2.334979688690321E-2</v>
      </c>
      <c r="AA123" s="36"/>
      <c r="AB123" s="84">
        <f>+AB74/AB17</f>
        <v>1.5356376800922722E-2</v>
      </c>
      <c r="AC123" s="36"/>
      <c r="AD123" s="84">
        <f>+AD74/AD17</f>
        <v>1.9860566467776453E-2</v>
      </c>
      <c r="AE123" s="37"/>
      <c r="AF123" s="142">
        <f t="shared" ref="AF123:AH123" si="453">+AF74/AF17</f>
        <v>2.461865077099511E-2</v>
      </c>
      <c r="AG123" s="143">
        <f t="shared" si="453"/>
        <v>2.0739727915890405E-2</v>
      </c>
      <c r="AH123" s="144">
        <f t="shared" si="453"/>
        <v>2.3341261702518181E-2</v>
      </c>
      <c r="AI123" s="32"/>
      <c r="AJ123" s="82">
        <f>+AJ74/AJ17</f>
        <v>2.8232430338117207E-2</v>
      </c>
      <c r="AK123" s="36"/>
      <c r="AL123" s="84">
        <f>+AL74/AL17</f>
        <v>2.3913230070874491E-2</v>
      </c>
      <c r="AM123" s="36"/>
      <c r="AN123" s="84">
        <f>+AN74/AN17</f>
        <v>2.6725509112587146E-2</v>
      </c>
      <c r="AO123" s="37"/>
      <c r="AP123" s="84">
        <f>+AP74/AP17</f>
        <v>8.1753033132823706E-3</v>
      </c>
      <c r="AQ123" s="36"/>
      <c r="AR123" s="84">
        <f>+AR74/AR17</f>
        <v>1.1037209704976915E-2</v>
      </c>
      <c r="AS123" s="39"/>
      <c r="AT123" s="84">
        <f>+AT74/AT17</f>
        <v>9.81782778150532E-3</v>
      </c>
      <c r="AU123" s="37"/>
      <c r="AV123" s="142">
        <f>+AV74/AV17</f>
        <v>2.1396952060955814E-2</v>
      </c>
      <c r="AW123" s="143">
        <f>+AW74/AW17</f>
        <v>1.6636354519584333E-2</v>
      </c>
      <c r="AX123" s="144">
        <f>+AX74/AX17</f>
        <v>1.9263201197465923E-2</v>
      </c>
      <c r="AY123" s="32"/>
      <c r="AZ123" s="82">
        <f>+AZ74/AZ17</f>
        <v>3.2434401778504644E-2</v>
      </c>
      <c r="BA123" s="36"/>
      <c r="BB123" s="84">
        <f>+BB74/BB17</f>
        <v>3.2434401778504637E-2</v>
      </c>
      <c r="BC123" s="36"/>
      <c r="BD123" s="84">
        <f>+BD74/BD17</f>
        <v>3.2434401778504644E-2</v>
      </c>
      <c r="BE123" s="37"/>
      <c r="BF123" s="84">
        <f>+BF74/BF17</f>
        <v>2.7609464268010083E-2</v>
      </c>
      <c r="BG123" s="39"/>
      <c r="BH123" s="84">
        <f>+BH74/BH17</f>
        <v>2.7609464316465361E-2</v>
      </c>
      <c r="BI123" s="36"/>
      <c r="BJ123" s="84">
        <f>+BJ74/BJ17</f>
        <v>2.7609464291669623E-2</v>
      </c>
      <c r="BK123" s="37"/>
      <c r="BL123" s="142">
        <f>+BL74/BL17</f>
        <v>3.0423179149553586E-2</v>
      </c>
      <c r="BM123" s="143">
        <f>+BM74/BM17</f>
        <v>2.9035768033869348E-2</v>
      </c>
      <c r="BN123" s="144">
        <f>+BN74/BN17</f>
        <v>2.9922486838764435E-2</v>
      </c>
      <c r="BO123" s="32"/>
      <c r="BP123" s="82">
        <f>+BP74/BP17</f>
        <v>2.3434119301200911E-2</v>
      </c>
      <c r="BQ123" s="36"/>
      <c r="BR123" s="84">
        <f>+BR74/BR17</f>
        <v>2.2599826453787084E-2</v>
      </c>
      <c r="BS123" s="36"/>
      <c r="BT123" s="84">
        <f>+BT74/BT17</f>
        <v>2.328707659553643E-2</v>
      </c>
      <c r="BU123" s="37"/>
      <c r="BV123" s="84">
        <f>+BV74/BV17</f>
        <v>1.7659970239147366E-2</v>
      </c>
      <c r="BW123" s="36"/>
      <c r="BX123" s="84">
        <f>+BX74/BX17</f>
        <v>1.5824109105443136E-2</v>
      </c>
      <c r="BY123" s="36"/>
      <c r="BZ123" s="84">
        <f>+BZ74/BZ17</f>
        <v>1.6601270325103473E-2</v>
      </c>
      <c r="CA123" s="37"/>
      <c r="CB123" s="142">
        <f>+CB74/CB17</f>
        <v>2.1657763152363271E-2</v>
      </c>
      <c r="CC123" s="143">
        <f>+CC74/CC17</f>
        <v>1.7593658098810337E-2</v>
      </c>
      <c r="CD123" s="144">
        <f>+CD74/CD17</f>
        <v>2.0186847266858172E-2</v>
      </c>
      <c r="CE123" s="32"/>
      <c r="CF123" s="86">
        <f>+CF74/CF17</f>
        <v>2.9728593365493109E-2</v>
      </c>
      <c r="CG123" s="84"/>
      <c r="CH123" s="84">
        <f>+CH74/CH17</f>
        <v>2.3905312801351122E-2</v>
      </c>
      <c r="CI123" s="84"/>
      <c r="CJ123" s="84">
        <f>+CJ74/CJ17</f>
        <v>2.8315325456985944E-2</v>
      </c>
      <c r="CK123" s="74"/>
      <c r="CL123" s="87">
        <f>+CL74/CL17</f>
        <v>2.1770991963343943E-2</v>
      </c>
      <c r="CM123" s="83"/>
      <c r="CN123" s="83">
        <f>+CN74/CN17</f>
        <v>1.8399386168519154E-2</v>
      </c>
      <c r="CO123" s="83"/>
      <c r="CP123" s="83">
        <f>+CP74/CP17</f>
        <v>2.0061004088717173E-2</v>
      </c>
      <c r="CQ123" s="74"/>
      <c r="CR123" s="155"/>
      <c r="CS123" s="162" t="s">
        <v>99</v>
      </c>
      <c r="CT123" s="179">
        <f>+CT74/CT17</f>
        <v>2.8315325456985938E-2</v>
      </c>
      <c r="CU123" s="172">
        <f>+CU74/CU17</f>
        <v>2.0061004088717173E-2</v>
      </c>
      <c r="CV123" s="180">
        <f>+CV74/CV17</f>
        <v>2.4291579359546529E-2</v>
      </c>
      <c r="CW123"/>
      <c r="CX123"/>
    </row>
    <row r="124" spans="1:102" s="19" customFormat="1" ht="16.2" thickBot="1" x14ac:dyDescent="0.35">
      <c r="A124" s="26"/>
      <c r="B124" s="26"/>
      <c r="C124" s="34"/>
      <c r="D124" s="89"/>
      <c r="E124" s="90"/>
      <c r="F124" s="90"/>
      <c r="G124" s="90"/>
      <c r="H124" s="90"/>
      <c r="I124" s="335"/>
      <c r="J124" s="93"/>
      <c r="K124" s="94"/>
      <c r="L124" s="94"/>
      <c r="M124" s="94"/>
      <c r="N124" s="94"/>
      <c r="O124" s="95"/>
      <c r="P124" s="145"/>
      <c r="Q124" s="146"/>
      <c r="R124" s="147"/>
      <c r="S124" s="32"/>
      <c r="T124" s="93"/>
      <c r="U124" s="94"/>
      <c r="V124" s="94"/>
      <c r="W124" s="94"/>
      <c r="X124" s="94"/>
      <c r="Y124" s="95"/>
      <c r="Z124" s="251"/>
      <c r="AA124" s="90"/>
      <c r="AB124" s="90"/>
      <c r="AC124" s="90"/>
      <c r="AD124" s="90"/>
      <c r="AE124" s="91"/>
      <c r="AF124" s="145"/>
      <c r="AG124" s="146"/>
      <c r="AH124" s="147"/>
      <c r="AI124" s="32"/>
      <c r="AJ124" s="89"/>
      <c r="AK124" s="90"/>
      <c r="AL124" s="90"/>
      <c r="AM124" s="90"/>
      <c r="AN124" s="90"/>
      <c r="AO124" s="91"/>
      <c r="AP124" s="92"/>
      <c r="AQ124" s="90"/>
      <c r="AR124" s="90"/>
      <c r="AS124" s="238"/>
      <c r="AT124" s="90"/>
      <c r="AU124" s="91"/>
      <c r="AV124" s="145"/>
      <c r="AW124" s="146"/>
      <c r="AX124" s="147"/>
      <c r="AY124" s="32"/>
      <c r="AZ124" s="89"/>
      <c r="BA124" s="90"/>
      <c r="BB124" s="90"/>
      <c r="BC124" s="90"/>
      <c r="BD124" s="90"/>
      <c r="BE124" s="91"/>
      <c r="BF124" s="92"/>
      <c r="BG124" s="238"/>
      <c r="BH124" s="90"/>
      <c r="BI124" s="90"/>
      <c r="BJ124" s="90"/>
      <c r="BK124" s="91"/>
      <c r="BL124" s="145"/>
      <c r="BM124" s="146"/>
      <c r="BN124" s="147"/>
      <c r="BO124" s="32"/>
      <c r="BP124" s="89"/>
      <c r="BQ124" s="90"/>
      <c r="BR124" s="90"/>
      <c r="BS124" s="90"/>
      <c r="BT124" s="90"/>
      <c r="BU124" s="91"/>
      <c r="BV124" s="92"/>
      <c r="BW124" s="90"/>
      <c r="BX124" s="90"/>
      <c r="BY124" s="90"/>
      <c r="BZ124" s="90"/>
      <c r="CA124" s="91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  <c r="CX124"/>
    </row>
    <row r="125" spans="1:102" ht="13.8" thickTop="1" x14ac:dyDescent="0.25">
      <c r="AI125" s="15"/>
      <c r="BG125" s="239"/>
      <c r="CS125" s="352" t="s">
        <v>95</v>
      </c>
      <c r="CT125" s="353">
        <f>+CT103</f>
        <v>68893625.267885208</v>
      </c>
      <c r="CU125" s="353">
        <f>+CU103</f>
        <v>126306531.91564631</v>
      </c>
      <c r="CV125" s="354">
        <f>+CV103</f>
        <v>195200157.18353224</v>
      </c>
      <c r="CX125"/>
    </row>
    <row r="126" spans="1:102" ht="15.6" x14ac:dyDescent="0.3">
      <c r="AI126" s="15"/>
      <c r="BG126" s="239"/>
      <c r="CS126" s="161" t="s">
        <v>125</v>
      </c>
      <c r="CT126" s="173">
        <f>+H115</f>
        <v>22103722.00000006</v>
      </c>
      <c r="CU126" s="173">
        <f>+N115</f>
        <v>19298315</v>
      </c>
      <c r="CV126" s="174">
        <f>+CT126+CU126</f>
        <v>41402037.00000006</v>
      </c>
      <c r="CX126"/>
    </row>
    <row r="127" spans="1:102" ht="15.6" x14ac:dyDescent="0.3">
      <c r="A127" s="17" t="s">
        <v>204</v>
      </c>
      <c r="C127"/>
      <c r="AI127" s="15"/>
      <c r="CS127" s="161" t="s">
        <v>131</v>
      </c>
      <c r="CT127" s="173">
        <f>+X115</f>
        <v>12177452.295610666</v>
      </c>
      <c r="CU127" s="173">
        <f>+AD115</f>
        <v>44842468.068709671</v>
      </c>
      <c r="CV127" s="174">
        <f t="shared" ref="CV127:CV130" si="454">+CT127+CU127</f>
        <v>57019920.364320338</v>
      </c>
      <c r="CX127"/>
    </row>
    <row r="128" spans="1:102" ht="15.75" customHeight="1" x14ac:dyDescent="0.3">
      <c r="C128"/>
      <c r="D128"/>
      <c r="E128"/>
      <c r="F128"/>
      <c r="G128"/>
      <c r="H128"/>
      <c r="I128"/>
      <c r="J128"/>
      <c r="K128"/>
      <c r="AZ128"/>
      <c r="BA128"/>
      <c r="BB128"/>
      <c r="BC128"/>
      <c r="BD128"/>
      <c r="BE128"/>
      <c r="BF128"/>
      <c r="BG128"/>
      <c r="CJ128" s="351"/>
      <c r="CS128" s="161" t="s">
        <v>201</v>
      </c>
      <c r="CT128" s="173">
        <f>+AN115</f>
        <v>11152248.18836534</v>
      </c>
      <c r="CU128" s="173">
        <f>+AT115</f>
        <v>3697882.5094479024</v>
      </c>
      <c r="CV128" s="174">
        <f t="shared" si="454"/>
        <v>14850130.697813243</v>
      </c>
      <c r="CX128"/>
    </row>
    <row r="129" spans="1:102" ht="15.75" customHeight="1" x14ac:dyDescent="0.3">
      <c r="A129" s="261" t="s">
        <v>205</v>
      </c>
      <c r="B129" s="262"/>
      <c r="C129"/>
      <c r="D129"/>
      <c r="E129"/>
      <c r="F129"/>
      <c r="G129"/>
      <c r="H129"/>
      <c r="I129"/>
      <c r="J129"/>
      <c r="K129"/>
      <c r="P129" s="262"/>
      <c r="T129"/>
      <c r="U129"/>
      <c r="V129"/>
      <c r="W129"/>
      <c r="X129"/>
      <c r="Y129"/>
      <c r="Z129"/>
      <c r="AA129"/>
      <c r="AF129" s="262"/>
      <c r="AJ129"/>
      <c r="AK129"/>
      <c r="AL129"/>
      <c r="AM129"/>
      <c r="AN129"/>
      <c r="AO129"/>
      <c r="AP129"/>
      <c r="AQ129"/>
      <c r="AV129" s="262"/>
      <c r="AZ129"/>
      <c r="BA129"/>
      <c r="BB129"/>
      <c r="BC129"/>
      <c r="BD129"/>
      <c r="BE129"/>
      <c r="BF129"/>
      <c r="BG129"/>
      <c r="BL129" s="262"/>
      <c r="BP129"/>
      <c r="BQ129"/>
      <c r="BR129"/>
      <c r="BS129"/>
      <c r="BT129"/>
      <c r="BU129"/>
      <c r="BV129"/>
      <c r="BW129"/>
      <c r="BX129"/>
      <c r="CB129" s="262"/>
      <c r="CP129" s="200"/>
      <c r="CS129" s="161" t="s">
        <v>164</v>
      </c>
      <c r="CT129" s="173">
        <f>+BD115</f>
        <v>8521625.0559625626</v>
      </c>
      <c r="CU129" s="173">
        <f>+BJ115</f>
        <v>39970646.5554353</v>
      </c>
      <c r="CV129" s="174">
        <f t="shared" si="454"/>
        <v>48492271.611397862</v>
      </c>
      <c r="CX129"/>
    </row>
    <row r="130" spans="1:102" ht="15.75" customHeight="1" x14ac:dyDescent="0.3">
      <c r="A130" s="263">
        <v>1.1000000000000001</v>
      </c>
      <c r="B130" s="264" t="s">
        <v>206</v>
      </c>
      <c r="C130"/>
      <c r="D130"/>
      <c r="E130"/>
      <c r="F130"/>
      <c r="G130"/>
      <c r="H130"/>
      <c r="I130"/>
      <c r="J130"/>
      <c r="K130"/>
      <c r="P130" s="265">
        <f>+P64</f>
        <v>335638856.99999988</v>
      </c>
      <c r="T130"/>
      <c r="U130"/>
      <c r="V130"/>
      <c r="W130"/>
      <c r="X130"/>
      <c r="Y130"/>
      <c r="Z130"/>
      <c r="AA130"/>
      <c r="AF130" s="265">
        <f>+AF64</f>
        <v>688859526.27999985</v>
      </c>
      <c r="AJ130"/>
      <c r="AK130"/>
      <c r="AL130"/>
      <c r="AM130"/>
      <c r="AN130"/>
      <c r="AO130"/>
      <c r="AP130"/>
      <c r="AQ130"/>
      <c r="AV130" s="265">
        <f>+AV64</f>
        <v>187930660.27626237</v>
      </c>
      <c r="AZ130"/>
      <c r="BA130"/>
      <c r="BB130"/>
      <c r="BC130"/>
      <c r="BD130"/>
      <c r="BE130"/>
      <c r="BF130"/>
      <c r="BG130"/>
      <c r="BL130" s="265">
        <f>+BL64</f>
        <v>753588022.04456079</v>
      </c>
      <c r="BP130"/>
      <c r="BQ130"/>
      <c r="BR130"/>
      <c r="BS130"/>
      <c r="BT130"/>
      <c r="BU130"/>
      <c r="BV130"/>
      <c r="BW130"/>
      <c r="BX130"/>
      <c r="CB130" s="265">
        <f>+CB64</f>
        <v>246698792.29000002</v>
      </c>
      <c r="CS130" s="161" t="s">
        <v>166</v>
      </c>
      <c r="CT130" s="173">
        <f>+BT115</f>
        <v>14938577.727946252</v>
      </c>
      <c r="CU130" s="173">
        <f>+BZ115</f>
        <v>18497219.782053828</v>
      </c>
      <c r="CV130" s="174">
        <f t="shared" si="454"/>
        <v>33435797.51000008</v>
      </c>
      <c r="CX130"/>
    </row>
    <row r="131" spans="1:102" ht="15" customHeight="1" x14ac:dyDescent="0.45">
      <c r="A131" s="263">
        <v>1.2</v>
      </c>
      <c r="B131" s="264" t="s">
        <v>207</v>
      </c>
      <c r="C131"/>
      <c r="D131"/>
      <c r="E131"/>
      <c r="F131"/>
      <c r="G131"/>
      <c r="H131"/>
      <c r="I131"/>
      <c r="J131"/>
      <c r="K131"/>
      <c r="P131" s="266">
        <f>+P74</f>
        <v>11082475.622132502</v>
      </c>
      <c r="T131"/>
      <c r="U131"/>
      <c r="V131"/>
      <c r="W131"/>
      <c r="X131"/>
      <c r="Y131"/>
      <c r="Z131"/>
      <c r="AA131"/>
      <c r="AB131"/>
      <c r="AC131"/>
      <c r="AD131"/>
      <c r="AE131"/>
      <c r="AF131" s="266">
        <f>+AF74</f>
        <v>18834296.740623184</v>
      </c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 s="266">
        <f>+AV74</f>
        <v>4563561.1470280327</v>
      </c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 s="266">
        <f>+BL74</f>
        <v>25783673.054773115</v>
      </c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 s="266">
        <f>+CB74</f>
        <v>6056417.1300000018</v>
      </c>
      <c r="CC131"/>
      <c r="CD131"/>
      <c r="CE131"/>
      <c r="CS131" s="148"/>
      <c r="CT131" s="219"/>
      <c r="CU131" s="219"/>
      <c r="CV131" s="220"/>
      <c r="CX131"/>
    </row>
    <row r="132" spans="1:102" ht="15" customHeight="1" x14ac:dyDescent="0.25">
      <c r="A132" s="263">
        <v>1.3</v>
      </c>
      <c r="B132" s="264" t="s">
        <v>208</v>
      </c>
      <c r="C132"/>
      <c r="D132"/>
      <c r="E132"/>
      <c r="F132"/>
      <c r="G132"/>
      <c r="H132"/>
      <c r="I132"/>
      <c r="J132"/>
      <c r="K132"/>
      <c r="P132" s="265">
        <f>+P130+P131</f>
        <v>346721332.62213236</v>
      </c>
      <c r="T132"/>
      <c r="U132"/>
      <c r="V132"/>
      <c r="W132"/>
      <c r="X132"/>
      <c r="Y132"/>
      <c r="Z132"/>
      <c r="AA132"/>
      <c r="AB132"/>
      <c r="AC132"/>
      <c r="AD132"/>
      <c r="AE132"/>
      <c r="AF132" s="265">
        <f>+AF130+AF131</f>
        <v>707693823.02062309</v>
      </c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 s="265">
        <f>+AV130+AV131</f>
        <v>192494221.4232904</v>
      </c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 s="265">
        <f>+BL130+BL131</f>
        <v>779371695.09933388</v>
      </c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 s="265">
        <f>+CB130+CB131</f>
        <v>252755209.42000002</v>
      </c>
      <c r="CC132"/>
      <c r="CD132"/>
      <c r="CE132"/>
      <c r="CS132" s="167" t="s">
        <v>97</v>
      </c>
      <c r="CT132" s="171">
        <f>+CT125/CT17</f>
        <v>3.3987922797091806E-2</v>
      </c>
      <c r="CU132" s="171">
        <f>+CU125/CU17</f>
        <v>6.5514925755538189E-2</v>
      </c>
      <c r="CV132" s="181">
        <f>+CV125/CV17</f>
        <v>4.9356436992053075E-2</v>
      </c>
      <c r="CX132"/>
    </row>
    <row r="133" spans="1:102" ht="15" customHeight="1" x14ac:dyDescent="0.3">
      <c r="A133" s="263"/>
      <c r="B133" s="264" t="s">
        <v>209</v>
      </c>
      <c r="C133"/>
      <c r="D133"/>
      <c r="E133"/>
      <c r="F133"/>
      <c r="G133"/>
      <c r="H133"/>
      <c r="I133"/>
      <c r="J133"/>
      <c r="K133"/>
      <c r="P133" s="265"/>
      <c r="T133"/>
      <c r="U133"/>
      <c r="V133"/>
      <c r="W133"/>
      <c r="X133"/>
      <c r="Y133"/>
      <c r="Z133"/>
      <c r="AA133"/>
      <c r="AB133"/>
      <c r="AC133"/>
      <c r="AD133"/>
      <c r="AE133"/>
      <c r="AF133" s="265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 s="265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 s="265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 s="265"/>
      <c r="CC133"/>
      <c r="CD133"/>
      <c r="CE133"/>
      <c r="CS133" s="161" t="s">
        <v>125</v>
      </c>
      <c r="CT133" s="189">
        <f>+H117</f>
        <v>6.5756900493924783E-2</v>
      </c>
      <c r="CU133" s="189">
        <f>+N117</f>
        <v>5.8972751229117014E-2</v>
      </c>
      <c r="CV133" s="190">
        <f>+R117</f>
        <v>6.2410343247506418E-2</v>
      </c>
      <c r="CX133"/>
    </row>
    <row r="134" spans="1:102" ht="15.6" x14ac:dyDescent="0.3">
      <c r="A134" s="267" t="s">
        <v>210</v>
      </c>
      <c r="B134" s="264"/>
      <c r="C134"/>
      <c r="D134"/>
      <c r="E134"/>
      <c r="F134"/>
      <c r="G134"/>
      <c r="H134"/>
      <c r="I134"/>
      <c r="J134"/>
      <c r="K134"/>
      <c r="P134" s="265"/>
      <c r="T134"/>
      <c r="U134"/>
      <c r="V134"/>
      <c r="W134"/>
      <c r="X134"/>
      <c r="Y134"/>
      <c r="Z134"/>
      <c r="AA134"/>
      <c r="AB134"/>
      <c r="AC134"/>
      <c r="AD134"/>
      <c r="AE134"/>
      <c r="AF134" s="265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 s="265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 s="265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 s="265"/>
      <c r="CC134"/>
      <c r="CD134"/>
      <c r="CE134"/>
      <c r="CS134" s="161" t="s">
        <v>131</v>
      </c>
      <c r="CT134" s="189">
        <f>+X117</f>
        <v>2.0154724712268632E-2</v>
      </c>
      <c r="CU134" s="189">
        <f>+AD117</f>
        <v>8.3584987179196935E-2</v>
      </c>
      <c r="CV134" s="190">
        <f>+AH117</f>
        <v>4.9987310839585068E-2</v>
      </c>
      <c r="CX134"/>
    </row>
    <row r="135" spans="1:102" ht="15.6" x14ac:dyDescent="0.3">
      <c r="A135" s="263">
        <v>2.1</v>
      </c>
      <c r="B135" s="264" t="s">
        <v>51</v>
      </c>
      <c r="C135"/>
      <c r="D135"/>
      <c r="E135"/>
      <c r="F135"/>
      <c r="G135"/>
      <c r="H135"/>
      <c r="I135"/>
      <c r="J135"/>
      <c r="K135"/>
      <c r="P135" s="265">
        <f>+P17</f>
        <v>379721904</v>
      </c>
      <c r="T135"/>
      <c r="U135"/>
      <c r="V135"/>
      <c r="W135"/>
      <c r="X135"/>
      <c r="Y135"/>
      <c r="Z135"/>
      <c r="AA135"/>
      <c r="AB135"/>
      <c r="AC135"/>
      <c r="AD135"/>
      <c r="AE135"/>
      <c r="AF135" s="265">
        <f>+AF17</f>
        <v>765041793.54999971</v>
      </c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 s="265">
        <f>+AV17</f>
        <v>213280897.85999998</v>
      </c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 s="265">
        <f>+BL17</f>
        <v>847500944.19870818</v>
      </c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 s="265">
        <f>+CB17</f>
        <v>279641858.09000003</v>
      </c>
      <c r="CC135"/>
      <c r="CD135"/>
      <c r="CE135"/>
      <c r="CS135" s="161" t="s">
        <v>201</v>
      </c>
      <c r="CT135" s="189">
        <f>+AN117</f>
        <v>5.1647421495813688E-2</v>
      </c>
      <c r="CU135" s="189">
        <f>+AT117</f>
        <v>2.1676307018306494E-2</v>
      </c>
      <c r="CV135" s="190">
        <f>+AX117</f>
        <v>3.8419487966018621E-2</v>
      </c>
      <c r="CX135"/>
    </row>
    <row r="136" spans="1:102" ht="16.5" customHeight="1" x14ac:dyDescent="0.45">
      <c r="A136" s="263">
        <v>2.2000000000000002</v>
      </c>
      <c r="B136" s="264" t="s">
        <v>211</v>
      </c>
      <c r="C136"/>
      <c r="D136"/>
      <c r="E136"/>
      <c r="F136"/>
      <c r="G136"/>
      <c r="H136"/>
      <c r="I136"/>
      <c r="J136"/>
      <c r="K136"/>
      <c r="P136" s="266">
        <f>0.27*MAX((P103),0)</f>
        <v>3758554.1700000325</v>
      </c>
      <c r="T136"/>
      <c r="U136"/>
      <c r="V136"/>
      <c r="W136"/>
      <c r="X136"/>
      <c r="Y136"/>
      <c r="Z136"/>
      <c r="AA136"/>
      <c r="AF136" s="266">
        <f>0.27*MAX((AF103),0)</f>
        <v>4647385.7237833142</v>
      </c>
      <c r="AJ136"/>
      <c r="AK136"/>
      <c r="AL136"/>
      <c r="AM136"/>
      <c r="AN136"/>
      <c r="AO136"/>
      <c r="AP136"/>
      <c r="AQ136"/>
      <c r="AV136" s="266">
        <f>0.27*MAX((AV103),0)</f>
        <v>2581100.4016360384</v>
      </c>
      <c r="AZ136"/>
      <c r="BA136"/>
      <c r="BB136"/>
      <c r="BC136"/>
      <c r="BD136"/>
      <c r="BE136"/>
      <c r="BF136"/>
      <c r="BG136"/>
      <c r="BL136" s="266">
        <f>0.27*MAX((BL103),0)</f>
        <v>3123295.7487950278</v>
      </c>
      <c r="BP136"/>
      <c r="BQ136"/>
      <c r="BR136"/>
      <c r="BS136"/>
      <c r="BT136"/>
      <c r="BU136"/>
      <c r="BV136"/>
      <c r="BW136"/>
      <c r="BX136"/>
      <c r="CB136" s="266">
        <f>0.27*MAX((CB103),0)</f>
        <v>3407461.351942034</v>
      </c>
      <c r="CS136" s="161" t="s">
        <v>164</v>
      </c>
      <c r="CT136" s="189">
        <f>+BD117</f>
        <v>1.3405246511854454E-2</v>
      </c>
      <c r="CU136" s="189">
        <f>+BJ117</f>
        <v>5.7898657482400813E-2</v>
      </c>
      <c r="CV136" s="190">
        <f>+BN117</f>
        <v>3.656900024791173E-2</v>
      </c>
      <c r="CX136"/>
    </row>
    <row r="137" spans="1:102" ht="16.5" customHeight="1" x14ac:dyDescent="0.3">
      <c r="A137" s="263">
        <v>2.2999999999999998</v>
      </c>
      <c r="B137" s="264" t="s">
        <v>212</v>
      </c>
      <c r="C137"/>
      <c r="D137"/>
      <c r="E137"/>
      <c r="F137"/>
      <c r="G137"/>
      <c r="H137"/>
      <c r="I137"/>
      <c r="J137"/>
      <c r="K137"/>
      <c r="P137" s="265">
        <f>+P135-P136</f>
        <v>375963349.82999998</v>
      </c>
      <c r="T137"/>
      <c r="U137"/>
      <c r="V137"/>
      <c r="W137"/>
      <c r="X137"/>
      <c r="Y137"/>
      <c r="Z137"/>
      <c r="AA137"/>
      <c r="AF137" s="265">
        <f>+AF135-AF136</f>
        <v>760394407.82621646</v>
      </c>
      <c r="AJ137"/>
      <c r="AK137"/>
      <c r="AL137"/>
      <c r="AM137"/>
      <c r="AN137"/>
      <c r="AO137"/>
      <c r="AP137"/>
      <c r="AQ137"/>
      <c r="AV137" s="265">
        <f>+AV135-AV136</f>
        <v>210699797.45836395</v>
      </c>
      <c r="AZ137"/>
      <c r="BA137"/>
      <c r="BB137"/>
      <c r="BC137"/>
      <c r="BD137"/>
      <c r="BE137"/>
      <c r="BF137"/>
      <c r="BG137"/>
      <c r="BL137" s="265">
        <f>+BL135-BL136</f>
        <v>844377648.44991314</v>
      </c>
      <c r="BP137"/>
      <c r="BQ137"/>
      <c r="BR137"/>
      <c r="BS137"/>
      <c r="BT137"/>
      <c r="BU137"/>
      <c r="BV137"/>
      <c r="BW137"/>
      <c r="BX137"/>
      <c r="CB137" s="265">
        <f>+CB135-CB136</f>
        <v>276234396.73805797</v>
      </c>
      <c r="CS137" s="161" t="s">
        <v>166</v>
      </c>
      <c r="CT137" s="189">
        <f>+BT117</f>
        <v>6.355812651963684E-2</v>
      </c>
      <c r="CU137" s="189">
        <f>+BZ117</f>
        <v>9.1019305781540438E-2</v>
      </c>
      <c r="CV137" s="190">
        <f>+CD117</f>
        <v>7.629196143859733E-2</v>
      </c>
      <c r="CX137"/>
    </row>
    <row r="138" spans="1:102" ht="16.5" customHeight="1" x14ac:dyDescent="0.3">
      <c r="A138" s="263"/>
      <c r="B138" s="264"/>
      <c r="C138"/>
      <c r="D138"/>
      <c r="E138"/>
      <c r="F138"/>
      <c r="G138"/>
      <c r="H138"/>
      <c r="I138"/>
      <c r="J138"/>
      <c r="K138"/>
      <c r="P138" s="268"/>
      <c r="T138"/>
      <c r="U138"/>
      <c r="V138"/>
      <c r="W138"/>
      <c r="X138"/>
      <c r="Y138"/>
      <c r="Z138"/>
      <c r="AA138"/>
      <c r="AF138" s="268"/>
      <c r="AJ138"/>
      <c r="AK138"/>
      <c r="AL138"/>
      <c r="AM138"/>
      <c r="AN138"/>
      <c r="AO138"/>
      <c r="AP138"/>
      <c r="AQ138"/>
      <c r="AV138" s="268"/>
      <c r="AZ138"/>
      <c r="BA138"/>
      <c r="BB138"/>
      <c r="BC138"/>
      <c r="BD138"/>
      <c r="BE138"/>
      <c r="BF138"/>
      <c r="BG138"/>
      <c r="BL138" s="268"/>
      <c r="BP138"/>
      <c r="BQ138"/>
      <c r="BR138"/>
      <c r="BS138"/>
      <c r="BT138"/>
      <c r="BU138"/>
      <c r="BV138"/>
      <c r="BW138"/>
      <c r="BX138"/>
      <c r="CB138" s="268"/>
      <c r="CS138" s="148"/>
      <c r="CT138" s="219"/>
      <c r="CU138" s="219"/>
      <c r="CV138" s="220"/>
      <c r="CX138"/>
    </row>
    <row r="139" spans="1:102" ht="16.5" customHeight="1" x14ac:dyDescent="0.3">
      <c r="A139" s="264" t="s">
        <v>213</v>
      </c>
      <c r="B139" s="262"/>
      <c r="C139"/>
      <c r="D139"/>
      <c r="E139"/>
      <c r="F139"/>
      <c r="G139"/>
      <c r="H139"/>
      <c r="I139"/>
      <c r="J139"/>
      <c r="K139"/>
      <c r="P139" s="268"/>
      <c r="T139"/>
      <c r="U139"/>
      <c r="V139"/>
      <c r="W139"/>
      <c r="X139"/>
      <c r="Y139"/>
      <c r="Z139"/>
      <c r="AA139"/>
      <c r="AF139" s="268"/>
      <c r="AJ139"/>
      <c r="AK139"/>
      <c r="AL139"/>
      <c r="AM139"/>
      <c r="AN139"/>
      <c r="AO139"/>
      <c r="AP139"/>
      <c r="AQ139"/>
      <c r="AV139" s="268"/>
      <c r="AZ139"/>
      <c r="BA139"/>
      <c r="BB139"/>
      <c r="BC139"/>
      <c r="BD139"/>
      <c r="BE139"/>
      <c r="BF139"/>
      <c r="BG139"/>
      <c r="BL139" s="268"/>
      <c r="BP139"/>
      <c r="BQ139"/>
      <c r="BR139"/>
      <c r="BS139"/>
      <c r="BT139"/>
      <c r="BU139"/>
      <c r="BV139"/>
      <c r="BW139"/>
      <c r="BX139"/>
      <c r="CB139" s="268"/>
      <c r="CS139" s="167" t="s">
        <v>167</v>
      </c>
      <c r="CT139" s="191">
        <f>+CT64/CT17</f>
        <v>0.89267985598722621</v>
      </c>
      <c r="CU139" s="191">
        <f>+CU64/CU17</f>
        <v>0.83736865474496425</v>
      </c>
      <c r="CV139" s="192">
        <f>+CV64/CV17</f>
        <v>0.8657172239047396</v>
      </c>
      <c r="CX139"/>
    </row>
    <row r="140" spans="1:102" ht="16.5" customHeight="1" x14ac:dyDescent="0.3">
      <c r="A140" s="263">
        <v>3.1</v>
      </c>
      <c r="B140" s="264" t="s">
        <v>214</v>
      </c>
      <c r="C140"/>
      <c r="D140"/>
      <c r="E140"/>
      <c r="F140"/>
      <c r="G140"/>
      <c r="H140"/>
      <c r="I140"/>
      <c r="J140"/>
      <c r="K140"/>
      <c r="P140" s="269">
        <f>+P112</f>
        <v>468458</v>
      </c>
      <c r="T140"/>
      <c r="U140"/>
      <c r="V140"/>
      <c r="W140"/>
      <c r="X140"/>
      <c r="Y140"/>
      <c r="Z140"/>
      <c r="AA140"/>
      <c r="AF140" s="269">
        <f>+AF112</f>
        <v>1213197</v>
      </c>
      <c r="AJ140"/>
      <c r="AK140"/>
      <c r="AL140"/>
      <c r="AM140"/>
      <c r="AN140"/>
      <c r="AO140"/>
      <c r="AP140"/>
      <c r="AQ140"/>
      <c r="AV140" s="269">
        <f>+AV112</f>
        <v>224297</v>
      </c>
      <c r="AZ140"/>
      <c r="BA140"/>
      <c r="BB140"/>
      <c r="BC140"/>
      <c r="BD140"/>
      <c r="BE140"/>
      <c r="BF140"/>
      <c r="BG140"/>
      <c r="BL140" s="269">
        <f>+BL112</f>
        <v>1432488</v>
      </c>
      <c r="BP140"/>
      <c r="BQ140"/>
      <c r="BR140"/>
      <c r="BS140"/>
      <c r="BT140"/>
      <c r="BU140"/>
      <c r="BV140"/>
      <c r="BW140"/>
      <c r="BX140"/>
      <c r="CB140" s="269">
        <f>+CB112</f>
        <v>417817</v>
      </c>
      <c r="CS140" s="161" t="s">
        <v>125</v>
      </c>
      <c r="CT140" s="189">
        <f>+H119</f>
        <v>0.85479387473669932</v>
      </c>
      <c r="CU140" s="189">
        <f>+N119</f>
        <v>0.85260031072063691</v>
      </c>
      <c r="CV140" s="190">
        <f>+R119</f>
        <v>0.85371181016723063</v>
      </c>
      <c r="CX140"/>
    </row>
    <row r="141" spans="1:102" ht="16.5" customHeight="1" x14ac:dyDescent="0.3">
      <c r="A141" s="263">
        <v>3.2</v>
      </c>
      <c r="B141" s="264" t="s">
        <v>215</v>
      </c>
      <c r="C141"/>
      <c r="D141"/>
      <c r="E141"/>
      <c r="F141"/>
      <c r="G141"/>
      <c r="H141"/>
      <c r="I141"/>
      <c r="J141"/>
      <c r="K141"/>
      <c r="P141" s="270">
        <f>IF(P149="Yes",IF(P140&lt;$J$195,ROUND(VLOOKUP(P140,$G$189:$J$195,3)+((VLOOKUP(P140,$G$189:$J$195,4)-P140)/(VLOOKUP(P140,$G$189:$J$195,4)-VLOOKUP(P140,$G$189:$J$195,1)))*(VLOOKUP(P140,$G$189:$J$195,2)-VLOOKUP(P140,$G$189:$J$195,3)),3),0),0)</f>
        <v>0</v>
      </c>
      <c r="T141"/>
      <c r="U141"/>
      <c r="V141"/>
      <c r="W141"/>
      <c r="X141"/>
      <c r="Y141"/>
      <c r="Z141"/>
      <c r="AA141"/>
      <c r="AF141" s="270">
        <f>IF(AF149="Yes",IF(AF140&lt;$J$195,ROUND(VLOOKUP(AF140,$G$189:$J$195,3)+((VLOOKUP(AF140,$G$189:$J$195,4)-AF140)/(VLOOKUP(AF140,$G$189:$J$195,4)-VLOOKUP(AF140,$G$189:$J$195,1)))*(VLOOKUP(AF140,$G$189:$J$195,2)-VLOOKUP(AF140,$G$189:$J$195,3)),3),0),0)</f>
        <v>0</v>
      </c>
      <c r="AJ141"/>
      <c r="AK141"/>
      <c r="AL141"/>
      <c r="AM141"/>
      <c r="AN141"/>
      <c r="AO141"/>
      <c r="AP141"/>
      <c r="AQ141"/>
      <c r="AV141" s="270">
        <f>IF(AV149="Yes",IF(AV140&lt;$J$195,ROUND(VLOOKUP(AV140,$G$189:$J$195,3)+((VLOOKUP(AV140,$G$189:$J$195,4)-AV140)/(VLOOKUP(AV140,$G$189:$J$195,4)-VLOOKUP(AV140,$G$189:$J$195,1)))*(VLOOKUP(AV140,$G$189:$J$195,2)-VLOOKUP(AV140,$G$189:$J$195,3)),3),0),0)</f>
        <v>1.4E-2</v>
      </c>
      <c r="AZ141"/>
      <c r="BA141"/>
      <c r="BB141"/>
      <c r="BC141"/>
      <c r="BD141"/>
      <c r="BE141"/>
      <c r="BF141"/>
      <c r="BG141"/>
      <c r="BL141" s="270">
        <f>IF(BL149="Yes",IF(BL140&lt;$J$195,ROUND(VLOOKUP(BL140,$G$189:$J$195,3)+((VLOOKUP(BL140,$G$189:$J$195,4)-BL140)/(VLOOKUP(BL140,$G$189:$J$195,4)-VLOOKUP(BL140,$G$189:$J$195,1)))*(VLOOKUP(BL140,$G$189:$J$195,2)-VLOOKUP(BL140,$G$189:$J$195,3)),3),0),0)</f>
        <v>0</v>
      </c>
      <c r="BP141"/>
      <c r="BQ141"/>
      <c r="BR141"/>
      <c r="BS141"/>
      <c r="BT141"/>
      <c r="BU141"/>
      <c r="BV141"/>
      <c r="BW141"/>
      <c r="BX141"/>
      <c r="CB141" s="270">
        <f>IF(CB149="Yes",IF(CB140&lt;$J$195,ROUND(VLOOKUP(CB140,$G$189:$J$195,3)+((VLOOKUP(CB140,$G$189:$J$195,4)-CB140)/(VLOOKUP(CB140,$G$189:$J$195,4)-VLOOKUP(CB140,$G$189:$J$195,1)))*(VLOOKUP(CB140,$G$189:$J$195,2)-VLOOKUP(CB140,$G$189:$J$195,3)),3),0),0)</f>
        <v>0</v>
      </c>
      <c r="CS141" s="161" t="s">
        <v>131</v>
      </c>
      <c r="CT141" s="189">
        <f>+X119</f>
        <v>0.91864781329016076</v>
      </c>
      <c r="CU141" s="189">
        <f>+AD119</f>
        <v>0.82408509964916177</v>
      </c>
      <c r="CV141" s="190">
        <f>+AH119</f>
        <v>0.87417298078259031</v>
      </c>
      <c r="CX141"/>
    </row>
    <row r="142" spans="1:102" ht="15.6" x14ac:dyDescent="0.3">
      <c r="A142" s="271"/>
      <c r="B142" s="264"/>
      <c r="C142"/>
      <c r="D142"/>
      <c r="E142"/>
      <c r="F142"/>
      <c r="G142"/>
      <c r="H142"/>
      <c r="I142"/>
      <c r="J142"/>
      <c r="K142"/>
      <c r="P142" s="272"/>
      <c r="T142"/>
      <c r="U142"/>
      <c r="V142"/>
      <c r="W142"/>
      <c r="X142"/>
      <c r="Y142"/>
      <c r="Z142"/>
      <c r="AA142"/>
      <c r="AF142" s="272"/>
      <c r="AJ142"/>
      <c r="AK142"/>
      <c r="AL142"/>
      <c r="AM142"/>
      <c r="AN142"/>
      <c r="AO142"/>
      <c r="AP142"/>
      <c r="AQ142"/>
      <c r="AV142" s="272"/>
      <c r="AZ142"/>
      <c r="BA142"/>
      <c r="BB142"/>
      <c r="BC142"/>
      <c r="BD142"/>
      <c r="BE142"/>
      <c r="BF142"/>
      <c r="BG142"/>
      <c r="BL142" s="272"/>
      <c r="BP142"/>
      <c r="BQ142"/>
      <c r="BR142"/>
      <c r="BS142"/>
      <c r="BT142"/>
      <c r="BU142"/>
      <c r="BV142"/>
      <c r="BW142"/>
      <c r="BX142"/>
      <c r="CB142" s="272"/>
      <c r="CS142" s="161" t="s">
        <v>201</v>
      </c>
      <c r="CT142" s="189">
        <f>+AN119</f>
        <v>0.8667358466074746</v>
      </c>
      <c r="CU142" s="189">
        <f>+AT119</f>
        <v>0.92494689791163731</v>
      </c>
      <c r="CV142" s="190">
        <f>+AX119</f>
        <v>0.89242764788929985</v>
      </c>
      <c r="CX142"/>
    </row>
    <row r="143" spans="1:102" ht="15.6" x14ac:dyDescent="0.3">
      <c r="A143" s="264" t="s">
        <v>216</v>
      </c>
      <c r="B143" s="273"/>
      <c r="C143"/>
      <c r="D143"/>
      <c r="E143"/>
      <c r="F143"/>
      <c r="G143"/>
      <c r="H143"/>
      <c r="I143"/>
      <c r="J143"/>
      <c r="K143"/>
      <c r="P143" s="268"/>
      <c r="T143"/>
      <c r="U143"/>
      <c r="V143"/>
      <c r="W143"/>
      <c r="X143"/>
      <c r="Y143"/>
      <c r="Z143"/>
      <c r="AA143"/>
      <c r="AF143" s="268"/>
      <c r="AJ143"/>
      <c r="AK143"/>
      <c r="AL143"/>
      <c r="AM143"/>
      <c r="AN143"/>
      <c r="AO143"/>
      <c r="AP143"/>
      <c r="AQ143"/>
      <c r="AV143" s="268"/>
      <c r="AZ143"/>
      <c r="BA143"/>
      <c r="BB143"/>
      <c r="BC143"/>
      <c r="BD143"/>
      <c r="BE143"/>
      <c r="BF143"/>
      <c r="BG143"/>
      <c r="BL143" s="268"/>
      <c r="BP143"/>
      <c r="BQ143"/>
      <c r="BR143"/>
      <c r="BS143"/>
      <c r="BT143"/>
      <c r="BU143"/>
      <c r="BV143"/>
      <c r="BW143"/>
      <c r="BX143"/>
      <c r="CB143" s="268"/>
      <c r="CS143" s="161" t="s">
        <v>164</v>
      </c>
      <c r="CT143" s="189">
        <f>+BD119</f>
        <v>0.90244915820658245</v>
      </c>
      <c r="CU143" s="189">
        <f>+BJ119</f>
        <v>0.82715958549616242</v>
      </c>
      <c r="CV143" s="190">
        <f>+BN119</f>
        <v>0.86325258767815938</v>
      </c>
      <c r="CX143"/>
    </row>
    <row r="144" spans="1:102" ht="15" customHeight="1" x14ac:dyDescent="0.3">
      <c r="A144" s="274">
        <v>4.0999999999999996</v>
      </c>
      <c r="B144" s="264" t="s">
        <v>217</v>
      </c>
      <c r="C144"/>
      <c r="D144"/>
      <c r="E144"/>
      <c r="F144"/>
      <c r="G144"/>
      <c r="H144"/>
      <c r="I144"/>
      <c r="J144"/>
      <c r="K144"/>
      <c r="P144" s="275">
        <f>IFERROR(P132/P137,"")</f>
        <v>0.9222210962289541</v>
      </c>
      <c r="T144"/>
      <c r="U144"/>
      <c r="V144"/>
      <c r="W144"/>
      <c r="X144"/>
      <c r="Y144"/>
      <c r="Z144"/>
      <c r="AA144"/>
      <c r="AF144" s="275">
        <f>IFERROR(AF132/AF137,"")</f>
        <v>0.93069309260670186</v>
      </c>
      <c r="AJ144"/>
      <c r="AK144"/>
      <c r="AL144"/>
      <c r="AM144"/>
      <c r="AN144"/>
      <c r="AO144"/>
      <c r="AP144"/>
      <c r="AQ144"/>
      <c r="AV144" s="275">
        <f>IFERROR(AV132/AV137,"")</f>
        <v>0.91359471506529988</v>
      </c>
      <c r="AZ144"/>
      <c r="BA144"/>
      <c r="BB144"/>
      <c r="BC144"/>
      <c r="BD144"/>
      <c r="BE144"/>
      <c r="BF144"/>
      <c r="BG144"/>
      <c r="BL144" s="275">
        <f>IFERROR(BL132/BL137,"")</f>
        <v>0.92301317607125732</v>
      </c>
      <c r="BP144"/>
      <c r="BQ144"/>
      <c r="BR144"/>
      <c r="BS144"/>
      <c r="BT144"/>
      <c r="BU144"/>
      <c r="BV144"/>
      <c r="BW144"/>
      <c r="BX144"/>
      <c r="CB144" s="275">
        <f>IFERROR(CB132/CB137,"")</f>
        <v>0.91500266586886236</v>
      </c>
      <c r="CS144" s="161" t="s">
        <v>166</v>
      </c>
      <c r="CT144" s="189">
        <f>+BT119</f>
        <v>0.8775211607514406</v>
      </c>
      <c r="CU144" s="189">
        <f>+BZ119</f>
        <v>0.80907208396094299</v>
      </c>
      <c r="CV144" s="190">
        <f>+CD119</f>
        <v>0.84578110924481675</v>
      </c>
      <c r="CX144"/>
    </row>
    <row r="145" spans="1:103" ht="15" customHeight="1" x14ac:dyDescent="0.3">
      <c r="A145" s="274">
        <v>4.2</v>
      </c>
      <c r="B145" s="264" t="s">
        <v>215</v>
      </c>
      <c r="C145"/>
      <c r="D145"/>
      <c r="E145"/>
      <c r="F145"/>
      <c r="G145"/>
      <c r="H145"/>
      <c r="I145"/>
      <c r="J145"/>
      <c r="K145"/>
      <c r="P145" s="276">
        <f>+P141</f>
        <v>0</v>
      </c>
      <c r="T145"/>
      <c r="U145"/>
      <c r="V145"/>
      <c r="W145"/>
      <c r="X145"/>
      <c r="Y145"/>
      <c r="Z145"/>
      <c r="AA145"/>
      <c r="AF145" s="276">
        <f>+AF141</f>
        <v>0</v>
      </c>
      <c r="AJ145"/>
      <c r="AK145"/>
      <c r="AL145"/>
      <c r="AM145"/>
      <c r="AN145"/>
      <c r="AO145"/>
      <c r="AP145"/>
      <c r="AQ145"/>
      <c r="AV145" s="276">
        <f>+AV141</f>
        <v>1.4E-2</v>
      </c>
      <c r="AZ145"/>
      <c r="BA145"/>
      <c r="BB145"/>
      <c r="BC145"/>
      <c r="BD145"/>
      <c r="BE145"/>
      <c r="BF145"/>
      <c r="BG145"/>
      <c r="BL145" s="276">
        <f>+BL141</f>
        <v>0</v>
      </c>
      <c r="BP145"/>
      <c r="BQ145"/>
      <c r="BR145"/>
      <c r="BS145"/>
      <c r="BT145"/>
      <c r="BU145"/>
      <c r="BV145"/>
      <c r="BW145"/>
      <c r="BX145"/>
      <c r="CB145" s="276">
        <f>+CB141</f>
        <v>0</v>
      </c>
      <c r="CS145" s="148"/>
      <c r="CT145" s="219"/>
      <c r="CU145" s="219"/>
      <c r="CV145" s="220"/>
      <c r="CX145"/>
    </row>
    <row r="146" spans="1:103" ht="15" customHeight="1" x14ac:dyDescent="0.25">
      <c r="A146" s="274">
        <v>4.3</v>
      </c>
      <c r="B146" s="264" t="s">
        <v>251</v>
      </c>
      <c r="C146"/>
      <c r="D146"/>
      <c r="E146"/>
      <c r="F146"/>
      <c r="G146"/>
      <c r="H146"/>
      <c r="I146"/>
      <c r="J146"/>
      <c r="K146"/>
      <c r="P146" s="277">
        <f>IFERROR(P144+P145,"")</f>
        <v>0.9222210962289541</v>
      </c>
      <c r="T146"/>
      <c r="U146"/>
      <c r="V146"/>
      <c r="W146"/>
      <c r="X146"/>
      <c r="Y146"/>
      <c r="Z146"/>
      <c r="AA146"/>
      <c r="AF146" s="277">
        <f>IFERROR(AF144+AF145,"")</f>
        <v>0.93069309260670186</v>
      </c>
      <c r="AJ146"/>
      <c r="AK146"/>
      <c r="AL146"/>
      <c r="AM146"/>
      <c r="AN146"/>
      <c r="AO146"/>
      <c r="AP146"/>
      <c r="AQ146"/>
      <c r="AV146" s="277">
        <f>IFERROR(AV144+AV145,"")</f>
        <v>0.92759471506529989</v>
      </c>
      <c r="AZ146"/>
      <c r="BA146"/>
      <c r="BB146"/>
      <c r="BC146"/>
      <c r="BD146"/>
      <c r="BE146"/>
      <c r="BF146"/>
      <c r="BG146"/>
      <c r="BL146" s="277">
        <f>IFERROR(BL144+BL145,"")</f>
        <v>0.92301317607125732</v>
      </c>
      <c r="BP146"/>
      <c r="BQ146"/>
      <c r="BR146"/>
      <c r="BS146"/>
      <c r="BT146"/>
      <c r="BU146"/>
      <c r="BV146"/>
      <c r="BW146"/>
      <c r="BX146"/>
      <c r="CB146" s="277">
        <f>IFERROR(CB144+CB145,"")</f>
        <v>0.91500266586886236</v>
      </c>
      <c r="CS146" s="167" t="s">
        <v>94</v>
      </c>
      <c r="CT146" s="191">
        <f>+CT96/CT17</f>
        <v>4.4850055329069743E-2</v>
      </c>
      <c r="CU146" s="191">
        <f>+CU96/CU17</f>
        <v>7.7604564894918085E-2</v>
      </c>
      <c r="CV146" s="192">
        <f>+CV96/CV17</f>
        <v>6.0816943963400462E-2</v>
      </c>
      <c r="CX146"/>
    </row>
    <row r="147" spans="1:103" ht="15" customHeight="1" x14ac:dyDescent="0.3">
      <c r="A147" s="263"/>
      <c r="B147" s="264"/>
      <c r="C147"/>
      <c r="D147"/>
      <c r="E147"/>
      <c r="F147"/>
      <c r="G147"/>
      <c r="H147"/>
      <c r="I147"/>
      <c r="J147"/>
      <c r="K147"/>
      <c r="P147" s="268"/>
      <c r="T147"/>
      <c r="U147"/>
      <c r="V147"/>
      <c r="W147"/>
      <c r="X147"/>
      <c r="Y147"/>
      <c r="Z147"/>
      <c r="AA147"/>
      <c r="AF147" s="268"/>
      <c r="AJ147"/>
      <c r="AK147"/>
      <c r="AL147"/>
      <c r="AM147"/>
      <c r="AN147"/>
      <c r="AO147"/>
      <c r="AP147"/>
      <c r="AQ147"/>
      <c r="AV147" s="268"/>
      <c r="AZ147"/>
      <c r="BA147"/>
      <c r="BB147"/>
      <c r="BC147"/>
      <c r="BD147"/>
      <c r="BE147"/>
      <c r="BF147"/>
      <c r="BG147"/>
      <c r="BL147" s="268"/>
      <c r="BP147"/>
      <c r="BQ147"/>
      <c r="BR147"/>
      <c r="BS147"/>
      <c r="BT147"/>
      <c r="BU147"/>
      <c r="BV147"/>
      <c r="BW147"/>
      <c r="BX147"/>
      <c r="CB147" s="268"/>
      <c r="CS147" s="161" t="s">
        <v>125</v>
      </c>
      <c r="CT147" s="189">
        <f>+H121</f>
        <v>5.1001172427426439E-2</v>
      </c>
      <c r="CU147" s="189">
        <f>+N121</f>
        <v>7.6473252054898008E-2</v>
      </c>
      <c r="CV147" s="190">
        <f>+R121</f>
        <v>6.3566310565063455E-2</v>
      </c>
      <c r="CX147"/>
    </row>
    <row r="148" spans="1:103" ht="15" customHeight="1" x14ac:dyDescent="0.3">
      <c r="A148" s="267" t="s">
        <v>219</v>
      </c>
      <c r="B148" s="262"/>
      <c r="C148"/>
      <c r="D148"/>
      <c r="E148"/>
      <c r="F148"/>
      <c r="G148"/>
      <c r="H148"/>
      <c r="I148"/>
      <c r="J148"/>
      <c r="K148"/>
      <c r="P148" s="268"/>
      <c r="T148"/>
      <c r="U148"/>
      <c r="V148"/>
      <c r="W148"/>
      <c r="X148"/>
      <c r="Y148"/>
      <c r="Z148"/>
      <c r="AA148"/>
      <c r="AF148" s="268"/>
      <c r="AJ148"/>
      <c r="AK148"/>
      <c r="AL148"/>
      <c r="AM148"/>
      <c r="AN148"/>
      <c r="AO148"/>
      <c r="AP148"/>
      <c r="AQ148"/>
      <c r="AV148" s="268"/>
      <c r="AZ148"/>
      <c r="BA148"/>
      <c r="BB148"/>
      <c r="BC148"/>
      <c r="BD148"/>
      <c r="BE148"/>
      <c r="BF148"/>
      <c r="BG148"/>
      <c r="BL148" s="268"/>
      <c r="BP148"/>
      <c r="BQ148"/>
      <c r="BR148"/>
      <c r="BS148"/>
      <c r="BT148"/>
      <c r="BU148"/>
      <c r="BV148"/>
      <c r="BW148"/>
      <c r="BX148"/>
      <c r="CB148" s="268"/>
      <c r="CS148" s="161" t="s">
        <v>131</v>
      </c>
      <c r="CT148" s="189">
        <f>+X121</f>
        <v>3.4372888849702028E-2</v>
      </c>
      <c r="CU148" s="189">
        <f>+AD121</f>
        <v>7.5062951699349081E-2</v>
      </c>
      <c r="CV148" s="190">
        <f>+AH121</f>
        <v>5.3510280959988721E-2</v>
      </c>
      <c r="CX148"/>
    </row>
    <row r="149" spans="1:103" ht="15" customHeight="1" x14ac:dyDescent="0.3">
      <c r="A149" s="263">
        <v>5.0999999999999996</v>
      </c>
      <c r="B149" s="278" t="s">
        <v>220</v>
      </c>
      <c r="C149"/>
      <c r="D149"/>
      <c r="E149"/>
      <c r="F149"/>
      <c r="G149"/>
      <c r="H149"/>
      <c r="I149"/>
      <c r="J149"/>
      <c r="K149"/>
      <c r="P149" s="279" t="str">
        <f>+IF(P140&lt;$H$187,"No","Yes")</f>
        <v>Yes</v>
      </c>
      <c r="T149"/>
      <c r="U149"/>
      <c r="V149"/>
      <c r="W149"/>
      <c r="X149"/>
      <c r="Y149"/>
      <c r="Z149"/>
      <c r="AA149"/>
      <c r="AF149" s="279" t="str">
        <f>+IF(AF140&lt;$H$187,"No","Yes")</f>
        <v>Yes</v>
      </c>
      <c r="AJ149"/>
      <c r="AK149"/>
      <c r="AL149"/>
      <c r="AM149"/>
      <c r="AN149"/>
      <c r="AO149"/>
      <c r="AP149"/>
      <c r="AQ149"/>
      <c r="AV149" s="279" t="str">
        <f>+IF(AV140&lt;$H$187,"No","Yes")</f>
        <v>Yes</v>
      </c>
      <c r="AZ149"/>
      <c r="BA149"/>
      <c r="BB149"/>
      <c r="BC149"/>
      <c r="BD149"/>
      <c r="BE149"/>
      <c r="BF149"/>
      <c r="BG149"/>
      <c r="BL149" s="279" t="str">
        <f>+IF(BL140&lt;$H$187,"No","Yes")</f>
        <v>Yes</v>
      </c>
      <c r="BP149"/>
      <c r="BQ149"/>
      <c r="BR149"/>
      <c r="BS149"/>
      <c r="BT149"/>
      <c r="BU149"/>
      <c r="BV149"/>
      <c r="BW149"/>
      <c r="BX149"/>
      <c r="CB149" s="279" t="str">
        <f>+IF(CB140&lt;$H$187,"No","Yes")</f>
        <v>Yes</v>
      </c>
      <c r="CS149" s="161" t="s">
        <v>201</v>
      </c>
      <c r="CT149" s="189">
        <f>+AN121</f>
        <v>5.489122278412456E-2</v>
      </c>
      <c r="CU149" s="189">
        <f>+AT121</f>
        <v>4.3558967288550875E-2</v>
      </c>
      <c r="CV149" s="190">
        <f>+AX121</f>
        <v>4.988966294721553E-2</v>
      </c>
      <c r="CX149"/>
    </row>
    <row r="150" spans="1:103" ht="18" customHeight="1" x14ac:dyDescent="0.3">
      <c r="A150" s="263">
        <v>5.2</v>
      </c>
      <c r="B150" s="264" t="s">
        <v>221</v>
      </c>
      <c r="C150"/>
      <c r="D150"/>
      <c r="E150"/>
      <c r="F150"/>
      <c r="G150"/>
      <c r="H150"/>
      <c r="I150"/>
      <c r="J150"/>
      <c r="K150"/>
      <c r="P150" s="277">
        <f>IF(P149="No","NA",0.85)</f>
        <v>0.85</v>
      </c>
      <c r="T150"/>
      <c r="U150"/>
      <c r="V150"/>
      <c r="W150"/>
      <c r="X150"/>
      <c r="Y150"/>
      <c r="Z150"/>
      <c r="AA150"/>
      <c r="AF150" s="277">
        <f>IF(AF149="No","NA",0.85)</f>
        <v>0.85</v>
      </c>
      <c r="AJ150"/>
      <c r="AK150"/>
      <c r="AL150"/>
      <c r="AM150"/>
      <c r="AN150"/>
      <c r="AO150"/>
      <c r="AP150"/>
      <c r="AQ150"/>
      <c r="AV150" s="277">
        <f>IF(AV149="No","NA",0.85)</f>
        <v>0.85</v>
      </c>
      <c r="AZ150"/>
      <c r="BA150"/>
      <c r="BB150"/>
      <c r="BC150"/>
      <c r="BD150"/>
      <c r="BE150"/>
      <c r="BF150"/>
      <c r="BG150"/>
      <c r="BL150" s="277">
        <f>IF(BL149="No","NA",0.85)</f>
        <v>0.85</v>
      </c>
      <c r="BP150"/>
      <c r="BQ150"/>
      <c r="BR150"/>
      <c r="BS150"/>
      <c r="BT150"/>
      <c r="BU150"/>
      <c r="BV150"/>
      <c r="BW150"/>
      <c r="BX150"/>
      <c r="CB150" s="277">
        <f>IF(CB149="No","NA",0.85)</f>
        <v>0.85</v>
      </c>
      <c r="CS150" s="161" t="s">
        <v>164</v>
      </c>
      <c r="CT150" s="189">
        <f>+BD121</f>
        <v>5.1552419855475089E-2</v>
      </c>
      <c r="CU150" s="189">
        <f>+BJ121</f>
        <v>8.685031775613121E-2</v>
      </c>
      <c r="CV150" s="190">
        <f>+BN121</f>
        <v>6.9928889461559812E-2</v>
      </c>
      <c r="CX150"/>
    </row>
    <row r="151" spans="1:103" ht="15.6" x14ac:dyDescent="0.3">
      <c r="A151" s="263">
        <v>5.3</v>
      </c>
      <c r="B151" s="264" t="s">
        <v>218</v>
      </c>
      <c r="C151"/>
      <c r="D151"/>
      <c r="E151"/>
      <c r="F151"/>
      <c r="G151"/>
      <c r="H151"/>
      <c r="I151"/>
      <c r="J151"/>
      <c r="K151"/>
      <c r="P151" s="275">
        <f>IF(P149="No","",ROUND(P146,3))</f>
        <v>0.92200000000000004</v>
      </c>
      <c r="T151"/>
      <c r="U151"/>
      <c r="V151"/>
      <c r="W151"/>
      <c r="X151"/>
      <c r="Y151"/>
      <c r="Z151"/>
      <c r="AA151"/>
      <c r="AF151" s="275">
        <f>IF(AF149="No","",ROUND(AF146,3))</f>
        <v>0.93100000000000005</v>
      </c>
      <c r="AJ151"/>
      <c r="AK151"/>
      <c r="AL151"/>
      <c r="AM151"/>
      <c r="AN151"/>
      <c r="AO151"/>
      <c r="AP151"/>
      <c r="AQ151"/>
      <c r="AV151" s="275">
        <f>IF(AV149="No","",ROUND(AV146,3))</f>
        <v>0.92800000000000005</v>
      </c>
      <c r="AZ151"/>
      <c r="BA151"/>
      <c r="BB151"/>
      <c r="BC151"/>
      <c r="BD151"/>
      <c r="BE151"/>
      <c r="BF151"/>
      <c r="BG151"/>
      <c r="BL151" s="275">
        <f>IF(BL149="No","",ROUND(BL146,3))</f>
        <v>0.92300000000000004</v>
      </c>
      <c r="BP151"/>
      <c r="BQ151"/>
      <c r="BR151"/>
      <c r="BS151"/>
      <c r="BT151"/>
      <c r="BU151"/>
      <c r="BV151"/>
      <c r="BW151"/>
      <c r="BX151"/>
      <c r="CB151" s="275">
        <f>IF(CB149="No","",ROUND(CB146,3))</f>
        <v>0.91500000000000004</v>
      </c>
      <c r="CS151" s="161" t="s">
        <v>166</v>
      </c>
      <c r="CT151" s="189">
        <f>+BT121</f>
        <v>3.5633636133386236E-2</v>
      </c>
      <c r="CU151" s="189">
        <f>+BZ121</f>
        <v>8.3307339932413099E-2</v>
      </c>
      <c r="CV151" s="190">
        <f>+CD121</f>
        <v>5.7740082049727741E-2</v>
      </c>
      <c r="CX151"/>
    </row>
    <row r="152" spans="1:103" ht="15.75" customHeight="1" x14ac:dyDescent="0.3">
      <c r="A152" s="263">
        <v>5.4</v>
      </c>
      <c r="B152" s="264" t="s">
        <v>212</v>
      </c>
      <c r="C152"/>
      <c r="D152"/>
      <c r="E152"/>
      <c r="F152"/>
      <c r="G152"/>
      <c r="H152"/>
      <c r="I152"/>
      <c r="J152"/>
      <c r="K152"/>
      <c r="P152" s="280">
        <f>+P137</f>
        <v>375963349.82999998</v>
      </c>
      <c r="T152"/>
      <c r="U152"/>
      <c r="V152"/>
      <c r="W152"/>
      <c r="X152"/>
      <c r="Y152"/>
      <c r="Z152"/>
      <c r="AA152"/>
      <c r="AF152" s="280">
        <f>+AF137</f>
        <v>760394407.82621646</v>
      </c>
      <c r="AJ152"/>
      <c r="AK152"/>
      <c r="AL152"/>
      <c r="AM152"/>
      <c r="AN152"/>
      <c r="AO152"/>
      <c r="AP152"/>
      <c r="AQ152"/>
      <c r="AV152" s="280">
        <f>+AV137</f>
        <v>210699797.45836395</v>
      </c>
      <c r="AZ152"/>
      <c r="BA152"/>
      <c r="BB152"/>
      <c r="BC152"/>
      <c r="BD152"/>
      <c r="BE152"/>
      <c r="BF152"/>
      <c r="BG152"/>
      <c r="BL152" s="280">
        <f>+BL137</f>
        <v>844377648.44991314</v>
      </c>
      <c r="BP152"/>
      <c r="BQ152"/>
      <c r="BR152"/>
      <c r="BS152"/>
      <c r="BT152"/>
      <c r="BU152"/>
      <c r="BV152"/>
      <c r="BW152"/>
      <c r="BX152"/>
      <c r="CB152" s="280">
        <f>+CB137</f>
        <v>276234396.73805797</v>
      </c>
      <c r="CS152" s="148"/>
      <c r="CT152" s="219"/>
      <c r="CU152" s="219"/>
      <c r="CV152" s="220"/>
      <c r="CX152"/>
    </row>
    <row r="153" spans="1:103" ht="15.75" customHeight="1" thickBot="1" x14ac:dyDescent="0.3">
      <c r="A153" s="281">
        <v>5.5</v>
      </c>
      <c r="B153" s="282" t="s">
        <v>222</v>
      </c>
      <c r="C153"/>
      <c r="D153"/>
      <c r="E153"/>
      <c r="F153"/>
      <c r="G153"/>
      <c r="H153"/>
      <c r="I153"/>
      <c r="J153"/>
      <c r="K153"/>
      <c r="P153" s="331">
        <f>IF(OR(P151&gt;=P150,P149="No"),0,(P150-P151)*P152)</f>
        <v>0</v>
      </c>
      <c r="T153"/>
      <c r="U153"/>
      <c r="V153"/>
      <c r="W153"/>
      <c r="X153"/>
      <c r="Y153"/>
      <c r="Z153"/>
      <c r="AA153"/>
      <c r="AF153" s="331">
        <f>IF(OR(AF151&gt;=AF150,AF149="No"),0,(AF150-AF151)*AF152)</f>
        <v>0</v>
      </c>
      <c r="AJ153"/>
      <c r="AK153"/>
      <c r="AL153"/>
      <c r="AM153"/>
      <c r="AN153"/>
      <c r="AO153"/>
      <c r="AP153"/>
      <c r="AQ153"/>
      <c r="AV153" s="331">
        <f>IF(OR(AV151&gt;=AV150,AV149="No"),0,(AV150-AV151)*AV152)</f>
        <v>0</v>
      </c>
      <c r="AZ153"/>
      <c r="BA153"/>
      <c r="BB153"/>
      <c r="BC153"/>
      <c r="BD153"/>
      <c r="BE153"/>
      <c r="BF153"/>
      <c r="BG153"/>
      <c r="BL153" s="331">
        <f>IF(OR(BL151&gt;=BL150,BL149="No"),0,(BL150-BL151)*BL152)</f>
        <v>0</v>
      </c>
      <c r="BP153"/>
      <c r="BQ153"/>
      <c r="BR153"/>
      <c r="BS153"/>
      <c r="BT153"/>
      <c r="BU153"/>
      <c r="BV153"/>
      <c r="BW153"/>
      <c r="BX153"/>
      <c r="CB153" s="331">
        <f>IF(OR(CB151&gt;=CB150,CB149="No"),0,(CB150-CB151)*CB152)</f>
        <v>0</v>
      </c>
      <c r="CS153" s="167" t="s">
        <v>168</v>
      </c>
      <c r="CT153" s="191">
        <f>+CT74/CT17</f>
        <v>2.8315325456985938E-2</v>
      </c>
      <c r="CU153" s="191">
        <f>+CU74/CU17</f>
        <v>2.0061004088717173E-2</v>
      </c>
      <c r="CV153" s="192">
        <f>+CV74/CV17</f>
        <v>2.4291579359546529E-2</v>
      </c>
      <c r="CX153"/>
    </row>
    <row r="154" spans="1:103" ht="15.75" customHeight="1" x14ac:dyDescent="0.3">
      <c r="A154"/>
      <c r="B154"/>
      <c r="C154"/>
      <c r="D154"/>
      <c r="E154"/>
      <c r="F154"/>
      <c r="G154"/>
      <c r="H154"/>
      <c r="I154"/>
      <c r="J154"/>
      <c r="K154"/>
      <c r="P154"/>
      <c r="T154"/>
      <c r="U154"/>
      <c r="V154"/>
      <c r="W154"/>
      <c r="X154"/>
      <c r="Y154"/>
      <c r="Z154"/>
      <c r="AA154"/>
      <c r="AF154"/>
      <c r="AJ154"/>
      <c r="AK154"/>
      <c r="AL154"/>
      <c r="AM154"/>
      <c r="AN154"/>
      <c r="AO154"/>
      <c r="AP154"/>
      <c r="AQ154"/>
      <c r="AV154"/>
      <c r="AZ154"/>
      <c r="BA154"/>
      <c r="BB154"/>
      <c r="BC154"/>
      <c r="BD154"/>
      <c r="BE154"/>
      <c r="BF154"/>
      <c r="BG154"/>
      <c r="BL154"/>
      <c r="BP154"/>
      <c r="BQ154"/>
      <c r="BR154"/>
      <c r="BS154"/>
      <c r="BT154"/>
      <c r="BU154"/>
      <c r="BV154"/>
      <c r="BW154"/>
      <c r="BX154"/>
      <c r="CB154"/>
      <c r="CS154" s="161" t="s">
        <v>125</v>
      </c>
      <c r="CT154" s="189">
        <f>+H123</f>
        <v>2.8448052341949453E-2</v>
      </c>
      <c r="CU154" s="189">
        <f>+N123</f>
        <v>1.1953685995348044E-2</v>
      </c>
      <c r="CV154" s="190">
        <f>+R123</f>
        <v>2.0311536020199462E-2</v>
      </c>
      <c r="CX154"/>
    </row>
    <row r="155" spans="1:103" ht="15.75" customHeight="1" x14ac:dyDescent="0.3">
      <c r="A155"/>
      <c r="B155"/>
      <c r="C155"/>
      <c r="D155"/>
      <c r="E155"/>
      <c r="F155"/>
      <c r="G155"/>
      <c r="H155"/>
      <c r="I155"/>
      <c r="J155"/>
      <c r="K155"/>
      <c r="P155"/>
      <c r="T155"/>
      <c r="U155"/>
      <c r="V155"/>
      <c r="W155"/>
      <c r="X155"/>
      <c r="Y155"/>
      <c r="Z155"/>
      <c r="AA155"/>
      <c r="AF155"/>
      <c r="AJ155"/>
      <c r="AK155"/>
      <c r="AL155"/>
      <c r="AM155"/>
      <c r="AN155"/>
      <c r="AO155"/>
      <c r="AP155"/>
      <c r="AQ155"/>
      <c r="AV155"/>
      <c r="AZ155"/>
      <c r="BA155"/>
      <c r="BB155"/>
      <c r="BC155"/>
      <c r="BD155"/>
      <c r="BE155"/>
      <c r="BF155"/>
      <c r="BG155"/>
      <c r="BL155"/>
      <c r="BP155"/>
      <c r="BQ155"/>
      <c r="BR155"/>
      <c r="BS155"/>
      <c r="BT155"/>
      <c r="BU155"/>
      <c r="BV155"/>
      <c r="BW155"/>
      <c r="BX155"/>
      <c r="CB155"/>
      <c r="CS155" s="161" t="s">
        <v>131</v>
      </c>
      <c r="CT155" s="189">
        <f>+X123</f>
        <v>2.6431896284617121E-2</v>
      </c>
      <c r="CU155" s="189">
        <f>+AD123</f>
        <v>1.9860566467776453E-2</v>
      </c>
      <c r="CV155" s="190">
        <f>+AH123</f>
        <v>2.3341261702518181E-2</v>
      </c>
      <c r="CX155"/>
      <c r="CY155"/>
    </row>
    <row r="156" spans="1:103" ht="15.75" customHeight="1" thickBot="1" x14ac:dyDescent="0.35">
      <c r="A156" s="283" t="s">
        <v>210</v>
      </c>
      <c r="B156" s="284"/>
      <c r="C156"/>
      <c r="D156"/>
      <c r="E156"/>
      <c r="F156"/>
      <c r="G156"/>
      <c r="H156"/>
      <c r="I156"/>
      <c r="J156"/>
      <c r="K156"/>
      <c r="T156"/>
      <c r="U156"/>
      <c r="V156"/>
      <c r="W156"/>
      <c r="X156"/>
      <c r="Y156"/>
      <c r="Z156"/>
      <c r="AA156"/>
      <c r="AJ156"/>
      <c r="AK156"/>
      <c r="AL156"/>
      <c r="AM156"/>
      <c r="AN156"/>
      <c r="AO156"/>
      <c r="AP156"/>
      <c r="AQ156"/>
      <c r="AZ156"/>
      <c r="BA156"/>
      <c r="BB156"/>
      <c r="BC156"/>
      <c r="BD156"/>
      <c r="BE156"/>
      <c r="BF156"/>
      <c r="BG156"/>
      <c r="BP156"/>
      <c r="BQ156"/>
      <c r="BR156"/>
      <c r="BS156"/>
      <c r="BT156"/>
      <c r="BU156"/>
      <c r="BV156"/>
      <c r="BW156"/>
      <c r="BX156"/>
      <c r="CS156" s="161" t="s">
        <v>201</v>
      </c>
      <c r="CT156" s="189">
        <f>+AN123</f>
        <v>2.6725509112587146E-2</v>
      </c>
      <c r="CU156" s="189">
        <f>+AT123</f>
        <v>9.81782778150532E-3</v>
      </c>
      <c r="CV156" s="190">
        <f>+AX123</f>
        <v>1.9263201197465923E-2</v>
      </c>
      <c r="CX156"/>
      <c r="CY156"/>
    </row>
    <row r="157" spans="1:103" ht="15.75" customHeight="1" thickTop="1" x14ac:dyDescent="0.3">
      <c r="A157" s="285">
        <v>1.1000000000000001</v>
      </c>
      <c r="B157" s="284" t="s">
        <v>51</v>
      </c>
      <c r="C157"/>
      <c r="D157"/>
      <c r="E157"/>
      <c r="F157"/>
      <c r="G157"/>
      <c r="H157"/>
      <c r="I157"/>
      <c r="J157"/>
      <c r="K157"/>
      <c r="P157" s="286">
        <f>+P135</f>
        <v>379721904</v>
      </c>
      <c r="T157"/>
      <c r="U157"/>
      <c r="V157"/>
      <c r="W157"/>
      <c r="X157"/>
      <c r="Y157"/>
      <c r="Z157"/>
      <c r="AA157"/>
      <c r="AF157" s="286">
        <f>+AF135</f>
        <v>765041793.54999971</v>
      </c>
      <c r="AJ157"/>
      <c r="AK157"/>
      <c r="AL157"/>
      <c r="AM157"/>
      <c r="AN157"/>
      <c r="AO157"/>
      <c r="AP157"/>
      <c r="AQ157"/>
      <c r="AV157" s="286">
        <f>+AV135</f>
        <v>213280897.85999998</v>
      </c>
      <c r="AZ157"/>
      <c r="BA157"/>
      <c r="BB157"/>
      <c r="BC157"/>
      <c r="BD157"/>
      <c r="BE157"/>
      <c r="BF157"/>
      <c r="BG157"/>
      <c r="BL157" s="286">
        <f>+BL135</f>
        <v>847500944.19870818</v>
      </c>
      <c r="BP157"/>
      <c r="BQ157"/>
      <c r="BR157"/>
      <c r="BS157"/>
      <c r="BT157"/>
      <c r="BU157"/>
      <c r="BV157"/>
      <c r="BW157"/>
      <c r="BX157"/>
      <c r="CB157" s="286">
        <f>+CB135</f>
        <v>279641858.09000003</v>
      </c>
      <c r="CS157" s="161" t="s">
        <v>164</v>
      </c>
      <c r="CT157" s="189">
        <f>+BD123</f>
        <v>3.2434401778504644E-2</v>
      </c>
      <c r="CU157" s="189">
        <f>+BJ123</f>
        <v>2.7609464291669623E-2</v>
      </c>
      <c r="CV157" s="190">
        <f>+BN123</f>
        <v>2.9922486838764435E-2</v>
      </c>
      <c r="CX157"/>
      <c r="CY157"/>
    </row>
    <row r="158" spans="1:103" ht="15" customHeight="1" x14ac:dyDescent="0.4">
      <c r="A158" s="285">
        <v>1.3</v>
      </c>
      <c r="B158" s="284" t="s">
        <v>211</v>
      </c>
      <c r="C158"/>
      <c r="D158"/>
      <c r="E158"/>
      <c r="F158"/>
      <c r="G158"/>
      <c r="H158"/>
      <c r="I158"/>
      <c r="J158"/>
      <c r="K158"/>
      <c r="P158" s="287">
        <f>+P136</f>
        <v>3758554.1700000325</v>
      </c>
      <c r="T158"/>
      <c r="U158"/>
      <c r="V158"/>
      <c r="W158"/>
      <c r="X158"/>
      <c r="Y158"/>
      <c r="Z158"/>
      <c r="AA158"/>
      <c r="AF158" s="287">
        <f>+AF136</f>
        <v>4647385.7237833142</v>
      </c>
      <c r="AJ158"/>
      <c r="AK158"/>
      <c r="AL158"/>
      <c r="AM158"/>
      <c r="AN158"/>
      <c r="AO158"/>
      <c r="AP158"/>
      <c r="AQ158"/>
      <c r="AV158" s="287">
        <f>+AV136</f>
        <v>2581100.4016360384</v>
      </c>
      <c r="AZ158"/>
      <c r="BA158"/>
      <c r="BB158"/>
      <c r="BC158"/>
      <c r="BD158"/>
      <c r="BE158"/>
      <c r="BF158"/>
      <c r="BG158"/>
      <c r="BL158" s="287">
        <f>+BL136</f>
        <v>3123295.7487950278</v>
      </c>
      <c r="BP158"/>
      <c r="BQ158"/>
      <c r="BR158"/>
      <c r="BS158"/>
      <c r="BT158"/>
      <c r="BU158"/>
      <c r="BV158"/>
      <c r="BW158"/>
      <c r="BX158"/>
      <c r="CB158" s="287">
        <f>+CB136</f>
        <v>3407461.351942034</v>
      </c>
      <c r="CS158" s="161" t="s">
        <v>166</v>
      </c>
      <c r="CT158" s="189">
        <f>+BT123</f>
        <v>2.328707659553643E-2</v>
      </c>
      <c r="CU158" s="189">
        <f>+BZ123</f>
        <v>1.6601270325103473E-2</v>
      </c>
      <c r="CV158" s="190">
        <f>+CD123</f>
        <v>2.0186847266858172E-2</v>
      </c>
      <c r="CX158"/>
      <c r="CY158"/>
    </row>
    <row r="159" spans="1:103" ht="15.6" x14ac:dyDescent="0.3">
      <c r="A159" s="285">
        <v>1.4</v>
      </c>
      <c r="B159" s="284" t="s">
        <v>223</v>
      </c>
      <c r="C159"/>
      <c r="D159"/>
      <c r="E159"/>
      <c r="F159"/>
      <c r="G159"/>
      <c r="H159"/>
      <c r="I159"/>
      <c r="J159"/>
      <c r="K159"/>
      <c r="P159" s="288">
        <f>P157-P158</f>
        <v>375963349.82999998</v>
      </c>
      <c r="T159"/>
      <c r="U159"/>
      <c r="V159"/>
      <c r="W159"/>
      <c r="X159"/>
      <c r="Y159"/>
      <c r="Z159"/>
      <c r="AA159"/>
      <c r="AF159" s="288">
        <f>AF157-AF158</f>
        <v>760394407.82621646</v>
      </c>
      <c r="AJ159"/>
      <c r="AK159"/>
      <c r="AL159"/>
      <c r="AM159"/>
      <c r="AN159"/>
      <c r="AO159"/>
      <c r="AP159"/>
      <c r="AQ159"/>
      <c r="AV159" s="288">
        <f>AV157-AV158</f>
        <v>210699797.45836395</v>
      </c>
      <c r="AZ159"/>
      <c r="BA159"/>
      <c r="BB159"/>
      <c r="BC159"/>
      <c r="BD159"/>
      <c r="BE159"/>
      <c r="BF159"/>
      <c r="BG159"/>
      <c r="BL159" s="288">
        <f>BL157-BL158</f>
        <v>844377648.44991314</v>
      </c>
      <c r="BP159"/>
      <c r="BQ159"/>
      <c r="BR159"/>
      <c r="BS159"/>
      <c r="BT159"/>
      <c r="BU159"/>
      <c r="BV159"/>
      <c r="BW159"/>
      <c r="BX159"/>
      <c r="CB159" s="288">
        <f>CB157-CB158</f>
        <v>276234396.73805797</v>
      </c>
      <c r="CS159" s="148"/>
      <c r="CT159" s="219"/>
      <c r="CU159" s="219"/>
      <c r="CV159" s="220"/>
      <c r="CX159"/>
      <c r="CY159"/>
    </row>
    <row r="160" spans="1:103" ht="15.75" customHeight="1" x14ac:dyDescent="0.25">
      <c r="A160" s="285"/>
      <c r="B160" s="284"/>
      <c r="C160"/>
      <c r="D160"/>
      <c r="E160"/>
      <c r="F160"/>
      <c r="G160"/>
      <c r="H160"/>
      <c r="I160"/>
      <c r="J160"/>
      <c r="K160"/>
      <c r="P160" s="288"/>
      <c r="T160"/>
      <c r="U160"/>
      <c r="V160"/>
      <c r="W160"/>
      <c r="X160"/>
      <c r="Y160"/>
      <c r="Z160"/>
      <c r="AA160"/>
      <c r="AF160" s="288"/>
      <c r="AJ160"/>
      <c r="AK160"/>
      <c r="AL160"/>
      <c r="AM160"/>
      <c r="AN160"/>
      <c r="AO160"/>
      <c r="AP160"/>
      <c r="AQ160"/>
      <c r="AV160" s="288"/>
      <c r="AZ160"/>
      <c r="BA160"/>
      <c r="BB160"/>
      <c r="BC160"/>
      <c r="BD160"/>
      <c r="BE160"/>
      <c r="BF160"/>
      <c r="BG160"/>
      <c r="BL160" s="288"/>
      <c r="BP160"/>
      <c r="BQ160"/>
      <c r="BR160"/>
      <c r="BS160"/>
      <c r="BT160"/>
      <c r="BU160"/>
      <c r="BV160"/>
      <c r="BW160"/>
      <c r="BX160"/>
      <c r="CB160" s="288"/>
      <c r="CS160" s="167" t="s">
        <v>254</v>
      </c>
      <c r="CT160" s="355"/>
      <c r="CU160" s="355"/>
      <c r="CV160" s="356" t="e">
        <f>+P153+AF153+AV153+BL153+CB153+#REF!</f>
        <v>#REF!</v>
      </c>
      <c r="CX160"/>
      <c r="CY160"/>
    </row>
    <row r="161" spans="1:103" ht="15.75" customHeight="1" x14ac:dyDescent="0.25">
      <c r="A161" s="289" t="s">
        <v>224</v>
      </c>
      <c r="B161" s="290"/>
      <c r="C161"/>
      <c r="D161"/>
      <c r="E161"/>
      <c r="F161"/>
      <c r="G161"/>
      <c r="H161"/>
      <c r="I161"/>
      <c r="J161"/>
      <c r="K161"/>
      <c r="P161" s="288"/>
      <c r="T161"/>
      <c r="U161"/>
      <c r="V161"/>
      <c r="W161"/>
      <c r="X161"/>
      <c r="Y161"/>
      <c r="Z161"/>
      <c r="AA161"/>
      <c r="AF161" s="288"/>
      <c r="AJ161"/>
      <c r="AK161"/>
      <c r="AL161"/>
      <c r="AM161"/>
      <c r="AN161"/>
      <c r="AO161"/>
      <c r="AP161"/>
      <c r="AQ161"/>
      <c r="AV161" s="288"/>
      <c r="AZ161"/>
      <c r="BA161"/>
      <c r="BB161"/>
      <c r="BC161"/>
      <c r="BD161"/>
      <c r="BE161"/>
      <c r="BF161"/>
      <c r="BG161"/>
      <c r="BL161" s="288"/>
      <c r="BP161"/>
      <c r="BQ161"/>
      <c r="BR161"/>
      <c r="BS161"/>
      <c r="BT161"/>
      <c r="BU161"/>
      <c r="BV161"/>
      <c r="BW161"/>
      <c r="BX161"/>
      <c r="CB161" s="288"/>
      <c r="CS161" s="167" t="s">
        <v>255</v>
      </c>
      <c r="CT161" s="357"/>
      <c r="CU161" s="357"/>
      <c r="CV161" s="358" t="e">
        <f>+P181+AF181+AV181+BL181+CB181+#REF!</f>
        <v>#REF!</v>
      </c>
      <c r="CX161"/>
      <c r="CY161"/>
    </row>
    <row r="162" spans="1:103" ht="15.75" customHeight="1" x14ac:dyDescent="0.25">
      <c r="A162" s="285">
        <v>2.1</v>
      </c>
      <c r="B162" s="284" t="s">
        <v>206</v>
      </c>
      <c r="C162"/>
      <c r="D162"/>
      <c r="E162"/>
      <c r="F162"/>
      <c r="G162"/>
      <c r="H162"/>
      <c r="I162"/>
      <c r="J162"/>
      <c r="K162"/>
      <c r="P162" s="288">
        <f>+P130</f>
        <v>335638856.99999988</v>
      </c>
      <c r="T162"/>
      <c r="U162"/>
      <c r="V162"/>
      <c r="W162"/>
      <c r="X162"/>
      <c r="Y162"/>
      <c r="Z162"/>
      <c r="AA162"/>
      <c r="AF162" s="288">
        <f>+AF130</f>
        <v>688859526.27999985</v>
      </c>
      <c r="AJ162"/>
      <c r="AK162"/>
      <c r="AL162"/>
      <c r="AM162"/>
      <c r="AN162"/>
      <c r="AO162"/>
      <c r="AP162"/>
      <c r="AQ162"/>
      <c r="AV162" s="288">
        <f>+AV130</f>
        <v>187930660.27626237</v>
      </c>
      <c r="AZ162"/>
      <c r="BA162"/>
      <c r="BB162"/>
      <c r="BC162"/>
      <c r="BD162"/>
      <c r="BE162"/>
      <c r="BF162"/>
      <c r="BG162"/>
      <c r="BL162" s="288">
        <f>+BL130</f>
        <v>753588022.04456079</v>
      </c>
      <c r="BP162"/>
      <c r="BQ162"/>
      <c r="BR162"/>
      <c r="BS162"/>
      <c r="BT162"/>
      <c r="BU162"/>
      <c r="BV162"/>
      <c r="BW162"/>
      <c r="BX162"/>
      <c r="CB162" s="288">
        <f>+CB130</f>
        <v>246698792.29000002</v>
      </c>
      <c r="CX162"/>
      <c r="CY162"/>
    </row>
    <row r="163" spans="1:103" ht="15.75" customHeight="1" x14ac:dyDescent="0.4">
      <c r="A163" s="285">
        <f>+A162+0.1</f>
        <v>2.2000000000000002</v>
      </c>
      <c r="B163" s="284" t="s">
        <v>207</v>
      </c>
      <c r="C163"/>
      <c r="D163"/>
      <c r="E163"/>
      <c r="F163"/>
      <c r="G163"/>
      <c r="H163"/>
      <c r="I163"/>
      <c r="J163"/>
      <c r="K163"/>
      <c r="P163" s="287">
        <f>+P131</f>
        <v>11082475.622132502</v>
      </c>
      <c r="T163"/>
      <c r="U163"/>
      <c r="V163"/>
      <c r="W163"/>
      <c r="X163"/>
      <c r="Y163"/>
      <c r="Z163"/>
      <c r="AA163"/>
      <c r="AF163" s="287">
        <f>+AF131</f>
        <v>18834296.740623184</v>
      </c>
      <c r="AJ163"/>
      <c r="AK163"/>
      <c r="AL163"/>
      <c r="AM163"/>
      <c r="AN163"/>
      <c r="AO163"/>
      <c r="AP163"/>
      <c r="AQ163"/>
      <c r="AV163" s="287">
        <f>+AV131</f>
        <v>4563561.1470280327</v>
      </c>
      <c r="AZ163"/>
      <c r="BA163"/>
      <c r="BB163"/>
      <c r="BC163"/>
      <c r="BD163"/>
      <c r="BE163"/>
      <c r="BF163"/>
      <c r="BG163"/>
      <c r="BL163" s="287">
        <f>+BL131</f>
        <v>25783673.054773115</v>
      </c>
      <c r="BP163"/>
      <c r="BQ163"/>
      <c r="BR163"/>
      <c r="BS163"/>
      <c r="BT163"/>
      <c r="BU163"/>
      <c r="BV163"/>
      <c r="BW163"/>
      <c r="BX163"/>
      <c r="CB163" s="287">
        <f>+CB131</f>
        <v>6056417.1300000018</v>
      </c>
      <c r="CX163"/>
      <c r="CY163"/>
    </row>
    <row r="164" spans="1:103" ht="15.75" customHeight="1" x14ac:dyDescent="0.25">
      <c r="A164" s="285">
        <f>+A163+0.1</f>
        <v>2.3000000000000003</v>
      </c>
      <c r="B164" s="284" t="s">
        <v>225</v>
      </c>
      <c r="C164"/>
      <c r="D164"/>
      <c r="E164"/>
      <c r="F164"/>
      <c r="G164"/>
      <c r="H164"/>
      <c r="I164"/>
      <c r="J164"/>
      <c r="K164"/>
      <c r="P164" s="288">
        <f>+P162+P163</f>
        <v>346721332.62213236</v>
      </c>
      <c r="T164"/>
      <c r="U164"/>
      <c r="V164"/>
      <c r="W164"/>
      <c r="X164"/>
      <c r="Y164"/>
      <c r="Z164"/>
      <c r="AA164"/>
      <c r="AF164" s="288">
        <f>+AF162+AF163</f>
        <v>707693823.02062309</v>
      </c>
      <c r="AJ164"/>
      <c r="AK164"/>
      <c r="AL164"/>
      <c r="AM164"/>
      <c r="AN164"/>
      <c r="AO164"/>
      <c r="AP164"/>
      <c r="AQ164"/>
      <c r="AV164" s="288">
        <f>+AV162+AV163</f>
        <v>192494221.4232904</v>
      </c>
      <c r="AZ164"/>
      <c r="BA164"/>
      <c r="BB164"/>
      <c r="BC164"/>
      <c r="BD164"/>
      <c r="BE164"/>
      <c r="BF164"/>
      <c r="BG164"/>
      <c r="BL164" s="288">
        <f>+BL162+BL163</f>
        <v>779371695.09933388</v>
      </c>
      <c r="BP164"/>
      <c r="BQ164"/>
      <c r="BR164"/>
      <c r="BS164"/>
      <c r="BT164"/>
      <c r="BU164"/>
      <c r="BV164"/>
      <c r="BW164"/>
      <c r="BX164"/>
      <c r="CB164" s="288">
        <f>+CB162+CB163</f>
        <v>252755209.42000002</v>
      </c>
      <c r="CX164"/>
      <c r="CY164"/>
    </row>
    <row r="165" spans="1:103" ht="15.75" customHeight="1" x14ac:dyDescent="0.25">
      <c r="A165" s="285"/>
      <c r="B165" s="284"/>
      <c r="C165"/>
      <c r="D165"/>
      <c r="E165"/>
      <c r="F165"/>
      <c r="G165"/>
      <c r="H165"/>
      <c r="I165"/>
      <c r="J165"/>
      <c r="K165"/>
      <c r="P165" s="288"/>
      <c r="T165"/>
      <c r="U165"/>
      <c r="V165"/>
      <c r="W165"/>
      <c r="X165"/>
      <c r="Y165"/>
      <c r="Z165"/>
      <c r="AA165"/>
      <c r="AF165" s="288"/>
      <c r="AJ165"/>
      <c r="AK165"/>
      <c r="AL165"/>
      <c r="AM165"/>
      <c r="AN165"/>
      <c r="AO165"/>
      <c r="AP165"/>
      <c r="AQ165"/>
      <c r="AV165" s="288"/>
      <c r="AZ165"/>
      <c r="BA165"/>
      <c r="BB165"/>
      <c r="BC165"/>
      <c r="BD165"/>
      <c r="BE165"/>
      <c r="BF165"/>
      <c r="BG165"/>
      <c r="BL165" s="288"/>
      <c r="BP165"/>
      <c r="BQ165"/>
      <c r="BR165"/>
      <c r="BS165"/>
      <c r="BT165"/>
      <c r="BU165"/>
      <c r="BV165"/>
      <c r="BW165"/>
      <c r="BX165"/>
      <c r="CB165" s="288"/>
      <c r="CX165"/>
      <c r="CY165"/>
    </row>
    <row r="166" spans="1:103" x14ac:dyDescent="0.25">
      <c r="A166" s="285" t="s">
        <v>226</v>
      </c>
      <c r="B166" s="284"/>
      <c r="C166"/>
      <c r="D166"/>
      <c r="E166"/>
      <c r="F166"/>
      <c r="G166"/>
      <c r="H166"/>
      <c r="I166"/>
      <c r="J166"/>
      <c r="K166"/>
      <c r="P166" s="288"/>
      <c r="T166"/>
      <c r="U166"/>
      <c r="V166"/>
      <c r="W166"/>
      <c r="X166"/>
      <c r="Y166"/>
      <c r="Z166"/>
      <c r="AA166"/>
      <c r="AF166" s="288"/>
      <c r="AJ166"/>
      <c r="AK166"/>
      <c r="AL166"/>
      <c r="AM166"/>
      <c r="AN166"/>
      <c r="AO166"/>
      <c r="AP166"/>
      <c r="AQ166"/>
      <c r="AV166" s="288"/>
      <c r="AZ166"/>
      <c r="BA166"/>
      <c r="BB166"/>
      <c r="BC166"/>
      <c r="BD166"/>
      <c r="BE166"/>
      <c r="BF166"/>
      <c r="BG166"/>
      <c r="BL166" s="288"/>
      <c r="BP166"/>
      <c r="BQ166"/>
      <c r="BR166"/>
      <c r="BS166"/>
      <c r="BT166"/>
      <c r="BU166"/>
      <c r="BV166"/>
      <c r="BW166"/>
      <c r="BX166"/>
      <c r="CB166" s="288"/>
      <c r="CX166"/>
      <c r="CY166"/>
    </row>
    <row r="167" spans="1:103" x14ac:dyDescent="0.25">
      <c r="A167" s="285">
        <v>3.1</v>
      </c>
      <c r="B167" s="284" t="s">
        <v>227</v>
      </c>
      <c r="C167"/>
      <c r="D167"/>
      <c r="E167"/>
      <c r="F167"/>
      <c r="G167"/>
      <c r="H167"/>
      <c r="I167"/>
      <c r="J167"/>
      <c r="K167"/>
      <c r="P167" s="288">
        <f>+P96</f>
        <v>19080000.377867494</v>
      </c>
      <c r="T167"/>
      <c r="U167"/>
      <c r="V167"/>
      <c r="W167"/>
      <c r="X167"/>
      <c r="Y167"/>
      <c r="Z167"/>
      <c r="AA167"/>
      <c r="AF167" s="288">
        <f>+AF96</f>
        <v>42088129.811660714</v>
      </c>
      <c r="AJ167"/>
      <c r="AK167"/>
      <c r="AL167"/>
      <c r="AM167"/>
      <c r="AN167"/>
      <c r="AO167"/>
      <c r="AP167"/>
      <c r="AQ167"/>
      <c r="AV167" s="288">
        <f>+AV96</f>
        <v>11227045.319539066</v>
      </c>
      <c r="AZ167"/>
      <c r="BA167"/>
      <c r="BB167"/>
      <c r="BC167"/>
      <c r="BD167"/>
      <c r="BE167"/>
      <c r="BF167"/>
      <c r="BG167"/>
      <c r="BL167" s="288">
        <f>+BL96</f>
        <v>56265453.903691411</v>
      </c>
      <c r="BP167"/>
      <c r="BQ167"/>
      <c r="BR167"/>
      <c r="BS167"/>
      <c r="BT167"/>
      <c r="BU167"/>
      <c r="BV167"/>
      <c r="BW167"/>
      <c r="BX167"/>
      <c r="CB167" s="288">
        <f>+CB96</f>
        <v>14266421.440585073</v>
      </c>
      <c r="CX167"/>
      <c r="CY167"/>
    </row>
    <row r="168" spans="1:103" ht="15" x14ac:dyDescent="0.4">
      <c r="A168" s="285">
        <f>+A167+0.1</f>
        <v>3.2</v>
      </c>
      <c r="B168" s="284" t="s">
        <v>228</v>
      </c>
      <c r="C168"/>
      <c r="D168"/>
      <c r="E168"/>
      <c r="F168"/>
      <c r="G168"/>
      <c r="H168"/>
      <c r="I168"/>
      <c r="J168"/>
      <c r="K168"/>
      <c r="P168" s="287">
        <v>0</v>
      </c>
      <c r="T168"/>
      <c r="U168"/>
      <c r="V168"/>
      <c r="W168"/>
      <c r="X168"/>
      <c r="Y168"/>
      <c r="Z168"/>
      <c r="AA168"/>
      <c r="AF168" s="287">
        <v>0</v>
      </c>
      <c r="AJ168"/>
      <c r="AK168"/>
      <c r="AL168"/>
      <c r="AM168"/>
      <c r="AN168"/>
      <c r="AO168"/>
      <c r="AP168"/>
      <c r="AQ168"/>
      <c r="AV168" s="287">
        <v>0</v>
      </c>
      <c r="AZ168"/>
      <c r="BA168"/>
      <c r="BB168"/>
      <c r="BC168"/>
      <c r="BD168"/>
      <c r="BE168"/>
      <c r="BF168"/>
      <c r="BG168"/>
      <c r="BL168" s="287">
        <v>0</v>
      </c>
      <c r="BP168"/>
      <c r="BQ168"/>
      <c r="BR168"/>
      <c r="BS168"/>
      <c r="BT168"/>
      <c r="BU168"/>
      <c r="BV168"/>
      <c r="BW168"/>
      <c r="BX168"/>
      <c r="CB168" s="287">
        <v>0</v>
      </c>
      <c r="CX168"/>
      <c r="CY168"/>
    </row>
    <row r="169" spans="1:103" x14ac:dyDescent="0.25">
      <c r="A169" s="285">
        <f>+A168+0.1</f>
        <v>3.3000000000000003</v>
      </c>
      <c r="B169" s="284" t="s">
        <v>229</v>
      </c>
      <c r="C169"/>
      <c r="D169"/>
      <c r="E169"/>
      <c r="F169"/>
      <c r="G169"/>
      <c r="H169"/>
      <c r="I169"/>
      <c r="J169"/>
      <c r="K169"/>
      <c r="P169" s="288">
        <f>+P167+P168</f>
        <v>19080000.377867494</v>
      </c>
      <c r="T169"/>
      <c r="U169"/>
      <c r="V169"/>
      <c r="W169"/>
      <c r="X169"/>
      <c r="Y169"/>
      <c r="Z169"/>
      <c r="AA169"/>
      <c r="AF169" s="288">
        <f>+AF167+AF168</f>
        <v>42088129.811660714</v>
      </c>
      <c r="AJ169"/>
      <c r="AK169"/>
      <c r="AL169"/>
      <c r="AM169"/>
      <c r="AN169"/>
      <c r="AO169"/>
      <c r="AP169"/>
      <c r="AQ169"/>
      <c r="AV169" s="288">
        <f>+AV167+AV168</f>
        <v>11227045.319539066</v>
      </c>
      <c r="AZ169"/>
      <c r="BA169"/>
      <c r="BB169"/>
      <c r="BC169"/>
      <c r="BD169"/>
      <c r="BE169"/>
      <c r="BF169"/>
      <c r="BG169"/>
      <c r="BL169" s="288">
        <f>+BL167+BL168</f>
        <v>56265453.903691411</v>
      </c>
      <c r="BP169"/>
      <c r="BQ169"/>
      <c r="BR169"/>
      <c r="BS169"/>
      <c r="BT169"/>
      <c r="BU169"/>
      <c r="BV169"/>
      <c r="BW169"/>
      <c r="BX169"/>
      <c r="CB169" s="288">
        <f>+CB167+CB168</f>
        <v>14266421.440585073</v>
      </c>
      <c r="CX169"/>
      <c r="CY169"/>
    </row>
    <row r="170" spans="1:103" x14ac:dyDescent="0.25">
      <c r="A170" s="285"/>
      <c r="B170" s="284"/>
      <c r="C170"/>
      <c r="D170"/>
      <c r="E170"/>
      <c r="F170"/>
      <c r="G170"/>
      <c r="H170"/>
      <c r="I170"/>
      <c r="J170"/>
      <c r="K170"/>
      <c r="L170" s="320"/>
      <c r="P170" s="288"/>
      <c r="T170"/>
      <c r="U170"/>
      <c r="V170"/>
      <c r="W170"/>
      <c r="X170"/>
      <c r="Y170"/>
      <c r="Z170"/>
      <c r="AA170"/>
      <c r="AF170" s="288"/>
      <c r="AJ170"/>
      <c r="AK170"/>
      <c r="AL170"/>
      <c r="AM170"/>
      <c r="AN170"/>
      <c r="AO170"/>
      <c r="AP170"/>
      <c r="AQ170"/>
      <c r="AV170" s="288"/>
      <c r="AZ170"/>
      <c r="BA170"/>
      <c r="BB170"/>
      <c r="BC170"/>
      <c r="BD170"/>
      <c r="BE170"/>
      <c r="BF170"/>
      <c r="BG170"/>
      <c r="BL170" s="288"/>
      <c r="BP170"/>
      <c r="BQ170"/>
      <c r="BR170"/>
      <c r="BS170"/>
      <c r="BT170"/>
      <c r="BU170"/>
      <c r="BV170"/>
      <c r="BW170"/>
      <c r="BX170"/>
      <c r="CB170" s="288"/>
      <c r="CX170"/>
      <c r="CY170"/>
    </row>
    <row r="171" spans="1:103" x14ac:dyDescent="0.25">
      <c r="A171" s="285" t="s">
        <v>230</v>
      </c>
      <c r="B171" s="284"/>
      <c r="C171"/>
      <c r="D171"/>
      <c r="E171"/>
      <c r="F171"/>
      <c r="G171"/>
      <c r="H171"/>
      <c r="I171"/>
      <c r="J171"/>
      <c r="K171"/>
      <c r="P171" s="288"/>
      <c r="T171"/>
      <c r="U171"/>
      <c r="V171"/>
      <c r="W171"/>
      <c r="X171"/>
      <c r="Y171"/>
      <c r="Z171"/>
      <c r="AA171"/>
      <c r="AF171" s="288"/>
      <c r="AJ171"/>
      <c r="AK171"/>
      <c r="AL171"/>
      <c r="AM171"/>
      <c r="AN171"/>
      <c r="AO171"/>
      <c r="AP171"/>
      <c r="AQ171"/>
      <c r="AV171" s="288"/>
      <c r="AZ171"/>
      <c r="BA171"/>
      <c r="BB171"/>
      <c r="BC171"/>
      <c r="BD171"/>
      <c r="BE171"/>
      <c r="BF171"/>
      <c r="BG171"/>
      <c r="BL171" s="288"/>
      <c r="BP171"/>
      <c r="BQ171"/>
      <c r="BR171"/>
      <c r="BS171"/>
      <c r="BT171"/>
      <c r="BU171"/>
      <c r="BV171"/>
      <c r="BW171"/>
      <c r="BX171"/>
      <c r="CB171" s="288"/>
      <c r="CX171"/>
      <c r="CY171"/>
    </row>
    <row r="172" spans="1:103" x14ac:dyDescent="0.25">
      <c r="A172" s="285">
        <v>4.0999999999999996</v>
      </c>
      <c r="B172" s="284" t="s">
        <v>231</v>
      </c>
      <c r="C172"/>
      <c r="D172"/>
      <c r="E172"/>
      <c r="F172"/>
      <c r="G172"/>
      <c r="H172"/>
      <c r="I172"/>
      <c r="J172"/>
      <c r="K172"/>
      <c r="P172" s="291">
        <f>+P159-P164-P169</f>
        <v>10162016.830000129</v>
      </c>
      <c r="T172"/>
      <c r="U172"/>
      <c r="V172"/>
      <c r="W172"/>
      <c r="X172"/>
      <c r="Y172"/>
      <c r="Z172"/>
      <c r="AA172"/>
      <c r="AF172" s="291">
        <f>+AF159-AF164-AF169</f>
        <v>10612454.993932657</v>
      </c>
      <c r="AJ172"/>
      <c r="AK172"/>
      <c r="AL172"/>
      <c r="AM172"/>
      <c r="AN172"/>
      <c r="AO172"/>
      <c r="AP172"/>
      <c r="AQ172"/>
      <c r="AV172" s="291">
        <f>+AV159-AV164-AV169</f>
        <v>6978530.7155344822</v>
      </c>
      <c r="AZ172"/>
      <c r="BA172"/>
      <c r="BB172"/>
      <c r="BC172"/>
      <c r="BD172"/>
      <c r="BE172"/>
      <c r="BF172"/>
      <c r="BG172"/>
      <c r="BL172" s="291">
        <f>+BL159-BL164-BL169</f>
        <v>8740499.4468878508</v>
      </c>
      <c r="BP172"/>
      <c r="BQ172"/>
      <c r="BR172"/>
      <c r="BS172"/>
      <c r="BT172"/>
      <c r="BU172"/>
      <c r="BV172"/>
      <c r="BW172"/>
      <c r="BX172"/>
      <c r="CB172" s="291">
        <f>+CB159-CB164-CB169</f>
        <v>9212765.8774728812</v>
      </c>
      <c r="CX172"/>
      <c r="CY172"/>
    </row>
    <row r="173" spans="1:103" x14ac:dyDescent="0.25">
      <c r="A173" s="285">
        <f>+A172+0.1</f>
        <v>4.1999999999999993</v>
      </c>
      <c r="B173" s="284" t="s">
        <v>232</v>
      </c>
      <c r="C173"/>
      <c r="D173"/>
      <c r="E173"/>
      <c r="F173"/>
      <c r="G173"/>
      <c r="H173"/>
      <c r="I173"/>
      <c r="J173"/>
      <c r="K173"/>
      <c r="P173" s="288">
        <f>-P153</f>
        <v>0</v>
      </c>
      <c r="T173"/>
      <c r="U173"/>
      <c r="V173"/>
      <c r="W173"/>
      <c r="X173"/>
      <c r="Y173"/>
      <c r="Z173"/>
      <c r="AA173"/>
      <c r="AF173" s="288">
        <f>-AF153</f>
        <v>0</v>
      </c>
      <c r="AJ173"/>
      <c r="AK173"/>
      <c r="AL173"/>
      <c r="AM173"/>
      <c r="AN173"/>
      <c r="AO173"/>
      <c r="AP173"/>
      <c r="AQ173"/>
      <c r="AV173" s="288">
        <f>-AV153</f>
        <v>0</v>
      </c>
      <c r="AZ173"/>
      <c r="BA173"/>
      <c r="BB173"/>
      <c r="BC173"/>
      <c r="BD173"/>
      <c r="BE173"/>
      <c r="BF173"/>
      <c r="BG173"/>
      <c r="BL173" s="288">
        <f>-BL153</f>
        <v>0</v>
      </c>
      <c r="BP173"/>
      <c r="BQ173"/>
      <c r="BR173"/>
      <c r="BS173"/>
      <c r="BT173"/>
      <c r="BU173"/>
      <c r="BV173"/>
      <c r="BW173"/>
      <c r="BX173"/>
      <c r="CB173" s="288">
        <f>-CB153</f>
        <v>0</v>
      </c>
      <c r="CX173"/>
      <c r="CY173"/>
    </row>
    <row r="174" spans="1:103" ht="13.8" thickBot="1" x14ac:dyDescent="0.3">
      <c r="A174" s="285">
        <f>+A173+0.1</f>
        <v>4.2999999999999989</v>
      </c>
      <c r="B174" s="284" t="s">
        <v>233</v>
      </c>
      <c r="C174"/>
      <c r="D174"/>
      <c r="E174"/>
      <c r="F174"/>
      <c r="G174"/>
      <c r="H174"/>
      <c r="I174"/>
      <c r="J174"/>
      <c r="K174"/>
      <c r="P174" s="288">
        <f>SUM(P172+P173)</f>
        <v>10162016.830000129</v>
      </c>
      <c r="T174"/>
      <c r="U174"/>
      <c r="V174"/>
      <c r="W174"/>
      <c r="X174"/>
      <c r="Y174"/>
      <c r="Z174"/>
      <c r="AA174"/>
      <c r="AF174" s="288">
        <f>SUM(AF172+AF173)</f>
        <v>10612454.993932657</v>
      </c>
      <c r="AJ174"/>
      <c r="AK174"/>
      <c r="AL174"/>
      <c r="AM174"/>
      <c r="AN174"/>
      <c r="AO174"/>
      <c r="AP174"/>
      <c r="AQ174"/>
      <c r="AV174" s="288">
        <f>SUM(AV172+AV173)</f>
        <v>6978530.7155344822</v>
      </c>
      <c r="AZ174"/>
      <c r="BA174"/>
      <c r="BB174"/>
      <c r="BC174"/>
      <c r="BD174"/>
      <c r="BE174"/>
      <c r="BF174"/>
      <c r="BG174"/>
      <c r="BL174" s="288">
        <f>SUM(BL172+BL173)</f>
        <v>8740499.4468878508</v>
      </c>
      <c r="BP174"/>
      <c r="BQ174"/>
      <c r="BR174"/>
      <c r="BS174"/>
      <c r="BT174"/>
      <c r="BU174"/>
      <c r="BV174"/>
      <c r="BW174"/>
      <c r="BX174"/>
      <c r="CB174" s="288">
        <f>SUM(CB172+CB173)</f>
        <v>9212765.8774728812</v>
      </c>
      <c r="CX174"/>
      <c r="CY174"/>
    </row>
    <row r="175" spans="1:103" ht="14.4" thickTop="1" thickBot="1" x14ac:dyDescent="0.3">
      <c r="A175" s="285">
        <f>+A174+0.1</f>
        <v>4.3999999999999986</v>
      </c>
      <c r="B175" s="284" t="s">
        <v>234</v>
      </c>
      <c r="C175"/>
      <c r="D175"/>
      <c r="E175"/>
      <c r="F175"/>
      <c r="G175"/>
      <c r="H175"/>
      <c r="I175"/>
      <c r="J175"/>
      <c r="K175"/>
      <c r="P175" s="292">
        <f>+P174/MAX(P159,1)</f>
        <v>2.7029275153003893E-2</v>
      </c>
      <c r="T175"/>
      <c r="U175"/>
      <c r="V175"/>
      <c r="W175"/>
      <c r="X175"/>
      <c r="Y175"/>
      <c r="Z175"/>
      <c r="AA175"/>
      <c r="AF175" s="292">
        <f>+AF174/MAX(AF159,1)</f>
        <v>1.3956513731171559E-2</v>
      </c>
      <c r="AJ175"/>
      <c r="AK175"/>
      <c r="AL175"/>
      <c r="AM175"/>
      <c r="AN175"/>
      <c r="AO175"/>
      <c r="AP175"/>
      <c r="AQ175"/>
      <c r="AV175" s="292">
        <f>+AV174/MAX(AV159,1)</f>
        <v>3.3120728162605369E-2</v>
      </c>
      <c r="AZ175"/>
      <c r="BA175"/>
      <c r="BB175"/>
      <c r="BC175"/>
      <c r="BD175"/>
      <c r="BE175"/>
      <c r="BF175"/>
      <c r="BG175"/>
      <c r="BL175" s="292">
        <f>+BL174/MAX(BL159,1)</f>
        <v>1.0351410252193952E-2</v>
      </c>
      <c r="BP175"/>
      <c r="BQ175"/>
      <c r="BR175"/>
      <c r="BS175"/>
      <c r="BT175"/>
      <c r="BU175"/>
      <c r="BV175"/>
      <c r="BW175"/>
      <c r="BX175"/>
      <c r="CB175" s="292">
        <f>+CB174/MAX(CB159,1)</f>
        <v>3.3351262501204654E-2</v>
      </c>
      <c r="CX175"/>
      <c r="CY175"/>
    </row>
    <row r="176" spans="1:103" ht="13.8" thickTop="1" x14ac:dyDescent="0.25">
      <c r="A176" s="285"/>
      <c r="B176" s="284"/>
      <c r="C176"/>
      <c r="D176"/>
      <c r="E176"/>
      <c r="F176"/>
      <c r="G176"/>
      <c r="H176"/>
      <c r="I176"/>
      <c r="J176"/>
      <c r="K176"/>
      <c r="P176" s="293"/>
      <c r="T176"/>
      <c r="U176"/>
      <c r="V176"/>
      <c r="W176"/>
      <c r="X176"/>
      <c r="Y176"/>
      <c r="Z176"/>
      <c r="AA176"/>
      <c r="AF176" s="293"/>
      <c r="AJ176"/>
      <c r="AK176"/>
      <c r="AL176"/>
      <c r="AM176"/>
      <c r="AN176"/>
      <c r="AO176"/>
      <c r="AP176"/>
      <c r="AQ176"/>
      <c r="AV176" s="293"/>
      <c r="AZ176"/>
      <c r="BA176"/>
      <c r="BB176"/>
      <c r="BC176"/>
      <c r="BD176"/>
      <c r="BE176"/>
      <c r="BF176"/>
      <c r="BG176"/>
      <c r="BL176" s="293"/>
      <c r="BP176"/>
      <c r="BQ176"/>
      <c r="BR176"/>
      <c r="BS176"/>
      <c r="BT176"/>
      <c r="BU176"/>
      <c r="BV176"/>
      <c r="BW176"/>
      <c r="BX176"/>
      <c r="CB176" s="293"/>
      <c r="CX176"/>
      <c r="CY176"/>
    </row>
    <row r="177" spans="1:103" x14ac:dyDescent="0.25">
      <c r="A177" s="285" t="s">
        <v>235</v>
      </c>
      <c r="B177" s="284"/>
      <c r="C177"/>
      <c r="D177"/>
      <c r="E177"/>
      <c r="F177"/>
      <c r="G177"/>
      <c r="H177"/>
      <c r="I177"/>
      <c r="J177"/>
      <c r="K177"/>
      <c r="P177" s="294"/>
      <c r="T177"/>
      <c r="U177"/>
      <c r="V177"/>
      <c r="W177"/>
      <c r="X177"/>
      <c r="Y177"/>
      <c r="Z177"/>
      <c r="AA177"/>
      <c r="AF177" s="294"/>
      <c r="AJ177"/>
      <c r="AK177"/>
      <c r="AL177"/>
      <c r="AM177"/>
      <c r="AN177"/>
      <c r="AO177"/>
      <c r="AP177"/>
      <c r="AQ177"/>
      <c r="AV177" s="294"/>
      <c r="AZ177"/>
      <c r="BA177"/>
      <c r="BB177"/>
      <c r="BC177"/>
      <c r="BD177"/>
      <c r="BE177"/>
      <c r="BF177"/>
      <c r="BG177"/>
      <c r="BL177" s="294"/>
      <c r="BP177"/>
      <c r="BQ177"/>
      <c r="BR177"/>
      <c r="BS177"/>
      <c r="BT177"/>
      <c r="BU177"/>
      <c r="BV177"/>
      <c r="BW177"/>
      <c r="BX177"/>
      <c r="CB177" s="294"/>
      <c r="CX177"/>
      <c r="CY177"/>
    </row>
    <row r="178" spans="1:103" x14ac:dyDescent="0.25">
      <c r="A178" s="285">
        <v>4.0999999999999996</v>
      </c>
      <c r="B178" s="284" t="s">
        <v>236</v>
      </c>
      <c r="C178"/>
      <c r="D178"/>
      <c r="E178"/>
      <c r="F178"/>
      <c r="G178"/>
      <c r="H178"/>
      <c r="I178"/>
      <c r="J178"/>
      <c r="K178"/>
      <c r="P178" s="295" t="str">
        <f>IF(P140&gt;119999,"Y","N")</f>
        <v>Y</v>
      </c>
      <c r="T178"/>
      <c r="U178"/>
      <c r="V178"/>
      <c r="W178"/>
      <c r="X178"/>
      <c r="Y178"/>
      <c r="Z178"/>
      <c r="AA178"/>
      <c r="AF178" s="295" t="str">
        <f>IF(AF140&gt;119999,"Y","N")</f>
        <v>Y</v>
      </c>
      <c r="AJ178"/>
      <c r="AK178"/>
      <c r="AL178"/>
      <c r="AM178"/>
      <c r="AN178"/>
      <c r="AO178"/>
      <c r="AP178"/>
      <c r="AQ178"/>
      <c r="AV178" s="295" t="str">
        <f>IF(AV140&gt;119999,"Y","N")</f>
        <v>Y</v>
      </c>
      <c r="AZ178"/>
      <c r="BA178"/>
      <c r="BB178"/>
      <c r="BC178"/>
      <c r="BD178"/>
      <c r="BE178"/>
      <c r="BF178"/>
      <c r="BG178"/>
      <c r="BL178" s="295" t="str">
        <f>IF(BL140&gt;119999,"Y","N")</f>
        <v>Y</v>
      </c>
      <c r="BP178"/>
      <c r="BQ178"/>
      <c r="BR178"/>
      <c r="BS178"/>
      <c r="BT178"/>
      <c r="BU178"/>
      <c r="BV178"/>
      <c r="BW178"/>
      <c r="BX178"/>
      <c r="CB178" s="295" t="str">
        <f>IF(CB140&gt;119999,"Y","N")</f>
        <v>Y</v>
      </c>
      <c r="CX178"/>
      <c r="CY178"/>
    </row>
    <row r="179" spans="1:103" x14ac:dyDescent="0.25">
      <c r="A179" s="285">
        <f>+A178+0.1</f>
        <v>4.1999999999999993</v>
      </c>
      <c r="B179" s="284" t="s">
        <v>237</v>
      </c>
      <c r="C179"/>
      <c r="D179"/>
      <c r="E179"/>
      <c r="F179"/>
      <c r="G179"/>
      <c r="H179"/>
      <c r="I179"/>
      <c r="J179"/>
      <c r="K179"/>
      <c r="P179" s="295" t="s">
        <v>238</v>
      </c>
      <c r="T179"/>
      <c r="U179"/>
      <c r="V179"/>
      <c r="W179"/>
      <c r="X179"/>
      <c r="Y179"/>
      <c r="Z179"/>
      <c r="AA179"/>
      <c r="AF179" s="295" t="s">
        <v>238</v>
      </c>
      <c r="AJ179"/>
      <c r="AK179"/>
      <c r="AL179"/>
      <c r="AM179"/>
      <c r="AN179"/>
      <c r="AO179"/>
      <c r="AP179"/>
      <c r="AQ179"/>
      <c r="AV179" s="295" t="s">
        <v>238</v>
      </c>
      <c r="AZ179"/>
      <c r="BA179"/>
      <c r="BB179"/>
      <c r="BC179"/>
      <c r="BD179"/>
      <c r="BE179"/>
      <c r="BF179"/>
      <c r="BG179"/>
      <c r="BL179" s="295" t="s">
        <v>238</v>
      </c>
      <c r="BP179"/>
      <c r="BQ179"/>
      <c r="BR179"/>
      <c r="BS179"/>
      <c r="BT179"/>
      <c r="BU179"/>
      <c r="BV179"/>
      <c r="BW179"/>
      <c r="BX179"/>
      <c r="CB179" s="295" t="s">
        <v>238</v>
      </c>
      <c r="CX179"/>
      <c r="CY179"/>
    </row>
    <row r="180" spans="1:103" x14ac:dyDescent="0.25">
      <c r="A180" s="285">
        <f>+A179+0.1</f>
        <v>4.2999999999999989</v>
      </c>
      <c r="B180" s="284" t="s">
        <v>239</v>
      </c>
      <c r="C180"/>
      <c r="D180"/>
      <c r="E180"/>
      <c r="F180"/>
      <c r="G180"/>
      <c r="H180"/>
      <c r="I180"/>
      <c r="J180"/>
      <c r="K180"/>
      <c r="P180" s="296" t="b">
        <f>IF(AND(P178="Y",P179="Y"), IF(AND(P175&gt;0.03, P175&lt;=0.1),((P175-0.03)*0.5), IF(P175&gt;0.1,((P175-0.03)*0.5)+((P175-0.1)*0.5))), "N/A")</f>
        <v>0</v>
      </c>
      <c r="T180"/>
      <c r="U180"/>
      <c r="V180"/>
      <c r="W180"/>
      <c r="X180"/>
      <c r="Y180"/>
      <c r="Z180"/>
      <c r="AA180"/>
      <c r="AF180" s="296" t="b">
        <f>IF(AND(AF178="Y",AF179="Y"), IF(AND(AF175&gt;0.03, AF175&lt;=0.1),((AF175-0.03)*0.5), IF(AF175&gt;0.1,((AF175-0.03)*0.5)+((AF175-0.1)*0.5))), "N/A")</f>
        <v>0</v>
      </c>
      <c r="AJ180"/>
      <c r="AK180"/>
      <c r="AL180"/>
      <c r="AM180"/>
      <c r="AN180"/>
      <c r="AO180"/>
      <c r="AP180"/>
      <c r="AQ180"/>
      <c r="AV180" s="296">
        <f>IF(AND(AV178="Y",AV179="Y"), IF(AND(AV175&gt;0.03, AV175&lt;=0.1),((AV175-0.03)*0.5), IF(AV175&gt;0.1,((AV175-0.03)*0.5)+((AV175-0.1)*0.5))), "N/A")</f>
        <v>1.5603640813026849E-3</v>
      </c>
      <c r="AZ180"/>
      <c r="BA180"/>
      <c r="BB180"/>
      <c r="BC180"/>
      <c r="BD180"/>
      <c r="BE180"/>
      <c r="BF180"/>
      <c r="BG180"/>
      <c r="BL180" s="296" t="b">
        <f>IF(AND(BL178="Y",BL179="Y"), IF(AND(BL175&gt;0.03, BL175&lt;=0.1),((BL175-0.03)*0.5), IF(BL175&gt;0.1,((BL175-0.03)*0.5)+((BL175-0.1)*0.5))), "N/A")</f>
        <v>0</v>
      </c>
      <c r="BP180"/>
      <c r="BQ180"/>
      <c r="BR180"/>
      <c r="BS180"/>
      <c r="BT180"/>
      <c r="BU180"/>
      <c r="BV180"/>
      <c r="BW180"/>
      <c r="BX180"/>
      <c r="CB180" s="296">
        <f>IF(AND(CB178="Y",CB179="Y"), IF(AND(CB175&gt;0.03, CB175&lt;=0.1),((CB175-0.03)*0.5), IF(CB175&gt;0.1,((CB175-0.03)*0.5)+((CB175-0.1)*0.5))), "N/A")</f>
        <v>1.6756312506023274E-3</v>
      </c>
      <c r="CX180"/>
      <c r="CY180"/>
    </row>
    <row r="181" spans="1:103" ht="13.8" thickBot="1" x14ac:dyDescent="0.3">
      <c r="A181" s="285">
        <f>+A180+0.1</f>
        <v>4.3999999999999986</v>
      </c>
      <c r="B181" s="284" t="s">
        <v>240</v>
      </c>
      <c r="C181"/>
      <c r="D181"/>
      <c r="E181"/>
      <c r="F181"/>
      <c r="G181"/>
      <c r="H181"/>
      <c r="I181"/>
      <c r="J181"/>
      <c r="K181"/>
      <c r="P181" s="297">
        <f>IFERROR(P180*P159, "N/A")</f>
        <v>0</v>
      </c>
      <c r="T181"/>
      <c r="U181"/>
      <c r="V181"/>
      <c r="W181"/>
      <c r="X181"/>
      <c r="Y181"/>
      <c r="Z181"/>
      <c r="AA181"/>
      <c r="AF181" s="297">
        <f>IFERROR(AF180*AF159, "N/A")</f>
        <v>0</v>
      </c>
      <c r="AJ181"/>
      <c r="AK181"/>
      <c r="AL181"/>
      <c r="AM181"/>
      <c r="AN181"/>
      <c r="AO181"/>
      <c r="AP181"/>
      <c r="AQ181"/>
      <c r="AV181" s="297">
        <f>IFERROR(AV180*AV159, "N/A")</f>
        <v>328768.39589178184</v>
      </c>
      <c r="AZ181"/>
      <c r="BA181"/>
      <c r="BB181"/>
      <c r="BC181"/>
      <c r="BD181"/>
      <c r="BE181"/>
      <c r="BF181"/>
      <c r="BG181"/>
      <c r="BL181" s="297">
        <f>IFERROR(BL180*BL159, "N/A")</f>
        <v>0</v>
      </c>
      <c r="BP181"/>
      <c r="BQ181"/>
      <c r="BR181"/>
      <c r="BS181"/>
      <c r="BT181"/>
      <c r="BU181"/>
      <c r="BV181"/>
      <c r="BW181"/>
      <c r="BX181"/>
      <c r="CB181" s="297">
        <f>IFERROR(CB180*CB159, "N/A")</f>
        <v>462866.98766557156</v>
      </c>
      <c r="CX181"/>
    </row>
    <row r="182" spans="1:103" ht="13.8" thickTop="1" x14ac:dyDescent="0.25">
      <c r="C182"/>
      <c r="AJ182"/>
      <c r="AK182"/>
      <c r="AL182"/>
      <c r="AM182"/>
      <c r="AN182"/>
      <c r="AO182"/>
      <c r="AP182"/>
      <c r="AQ182"/>
      <c r="CX182"/>
    </row>
    <row r="183" spans="1:103" x14ac:dyDescent="0.25">
      <c r="C183"/>
      <c r="CX183"/>
    </row>
    <row r="184" spans="1:103" x14ac:dyDescent="0.25">
      <c r="C184"/>
      <c r="CX184"/>
    </row>
    <row r="185" spans="1:103" ht="13.8" x14ac:dyDescent="0.25">
      <c r="A185" s="298" t="s">
        <v>241</v>
      </c>
      <c r="B185" s="299"/>
      <c r="C185"/>
      <c r="D185" s="299"/>
      <c r="E185" s="299"/>
      <c r="F185" s="299"/>
      <c r="G185" s="300"/>
      <c r="H185" s="300"/>
      <c r="I185" s="300"/>
      <c r="J185"/>
      <c r="CX185"/>
    </row>
    <row r="186" spans="1:103" ht="13.8" x14ac:dyDescent="0.25">
      <c r="A186" s="301"/>
      <c r="B186" s="299"/>
      <c r="C186"/>
      <c r="D186" s="299"/>
      <c r="E186" s="299"/>
      <c r="F186" s="300"/>
      <c r="G186" s="299"/>
      <c r="H186" s="300"/>
      <c r="I186" s="300"/>
      <c r="J186"/>
      <c r="CX186"/>
    </row>
    <row r="187" spans="1:103" ht="13.8" x14ac:dyDescent="0.25">
      <c r="A187" s="300"/>
      <c r="B187"/>
      <c r="C187"/>
      <c r="D187" s="302" t="s">
        <v>242</v>
      </c>
      <c r="E187" s="303"/>
      <c r="F187" s="300"/>
      <c r="G187" s="300"/>
      <c r="H187" s="300"/>
      <c r="I187" s="300"/>
      <c r="J187"/>
    </row>
    <row r="188" spans="1:103" ht="26.4" x14ac:dyDescent="0.25">
      <c r="A188" s="300"/>
      <c r="B188"/>
      <c r="C188"/>
      <c r="D188" s="304" t="s">
        <v>243</v>
      </c>
      <c r="E188" s="305" t="s">
        <v>213</v>
      </c>
      <c r="F188"/>
      <c r="G188" s="306" t="s">
        <v>244</v>
      </c>
      <c r="H188" s="306"/>
      <c r="I188" s="306"/>
      <c r="J188" s="306"/>
    </row>
    <row r="189" spans="1:103" ht="13.8" x14ac:dyDescent="0.25">
      <c r="A189" s="300"/>
      <c r="B189"/>
      <c r="C189"/>
      <c r="D189" s="307" t="s">
        <v>245</v>
      </c>
      <c r="E189" s="308" t="s">
        <v>246</v>
      </c>
      <c r="F189"/>
      <c r="G189" s="306">
        <v>0</v>
      </c>
      <c r="H189" s="309" t="s">
        <v>247</v>
      </c>
      <c r="I189" s="306"/>
      <c r="J189" s="306"/>
    </row>
    <row r="190" spans="1:103" ht="13.8" x14ac:dyDescent="0.25">
      <c r="A190" s="300"/>
      <c r="B190"/>
      <c r="C190"/>
      <c r="D190" s="310">
        <v>5400</v>
      </c>
      <c r="E190" s="311">
        <v>8.4000000000000005E-2</v>
      </c>
      <c r="F190"/>
      <c r="G190" s="312">
        <f t="shared" ref="G190:H195" si="455">D190</f>
        <v>5400</v>
      </c>
      <c r="H190" s="309">
        <f t="shared" si="455"/>
        <v>8.4000000000000005E-2</v>
      </c>
      <c r="I190" s="313">
        <v>5.7000000000000002E-2</v>
      </c>
      <c r="J190" s="312">
        <v>12000</v>
      </c>
    </row>
    <row r="191" spans="1:103" ht="13.8" x14ac:dyDescent="0.25">
      <c r="A191" s="300"/>
      <c r="B191"/>
      <c r="C191"/>
      <c r="D191" s="310">
        <v>12000</v>
      </c>
      <c r="E191" s="311">
        <v>5.7000000000000002E-2</v>
      </c>
      <c r="F191"/>
      <c r="G191" s="312">
        <f t="shared" si="455"/>
        <v>12000</v>
      </c>
      <c r="H191" s="309">
        <f t="shared" si="455"/>
        <v>5.7000000000000002E-2</v>
      </c>
      <c r="I191" s="313">
        <v>0.04</v>
      </c>
      <c r="J191" s="312">
        <v>24000</v>
      </c>
    </row>
    <row r="192" spans="1:103" ht="13.8" x14ac:dyDescent="0.25">
      <c r="A192" s="300"/>
      <c r="B192"/>
      <c r="C192"/>
      <c r="D192" s="310">
        <v>24000</v>
      </c>
      <c r="E192" s="311">
        <v>0.04</v>
      </c>
      <c r="F192"/>
      <c r="G192" s="312">
        <f t="shared" si="455"/>
        <v>24000</v>
      </c>
      <c r="H192" s="309">
        <f t="shared" si="455"/>
        <v>0.04</v>
      </c>
      <c r="I192" s="313">
        <v>2.9000000000000001E-2</v>
      </c>
      <c r="J192" s="312">
        <v>48000</v>
      </c>
    </row>
    <row r="193" spans="1:10" ht="13.8" x14ac:dyDescent="0.25">
      <c r="A193" s="300"/>
      <c r="B193"/>
      <c r="C193"/>
      <c r="D193" s="310">
        <v>48000</v>
      </c>
      <c r="E193" s="311">
        <v>2.9000000000000001E-2</v>
      </c>
      <c r="F193"/>
      <c r="G193" s="312">
        <f t="shared" si="455"/>
        <v>48000</v>
      </c>
      <c r="H193" s="309">
        <f t="shared" si="455"/>
        <v>2.9000000000000001E-2</v>
      </c>
      <c r="I193" s="313">
        <v>0.02</v>
      </c>
      <c r="J193" s="312">
        <v>96000</v>
      </c>
    </row>
    <row r="194" spans="1:10" ht="13.8" x14ac:dyDescent="0.25">
      <c r="A194" s="300"/>
      <c r="B194"/>
      <c r="C194"/>
      <c r="D194" s="310">
        <v>96000</v>
      </c>
      <c r="E194" s="311">
        <v>0.02</v>
      </c>
      <c r="F194"/>
      <c r="G194" s="312">
        <f t="shared" si="455"/>
        <v>96000</v>
      </c>
      <c r="H194" s="309">
        <f t="shared" si="455"/>
        <v>0.02</v>
      </c>
      <c r="I194" s="313">
        <v>1.4999999999999999E-2</v>
      </c>
      <c r="J194" s="312">
        <v>192000</v>
      </c>
    </row>
    <row r="195" spans="1:10" ht="13.8" x14ac:dyDescent="0.25">
      <c r="A195" s="300"/>
      <c r="B195"/>
      <c r="C195"/>
      <c r="D195" s="310">
        <v>192000</v>
      </c>
      <c r="E195" s="311">
        <v>1.4999999999999999E-2</v>
      </c>
      <c r="F195"/>
      <c r="G195" s="312">
        <f t="shared" si="455"/>
        <v>192000</v>
      </c>
      <c r="H195" s="309">
        <f t="shared" si="455"/>
        <v>1.4999999999999999E-2</v>
      </c>
      <c r="I195" s="313">
        <v>0.01</v>
      </c>
      <c r="J195" s="312">
        <v>380000</v>
      </c>
    </row>
    <row r="196" spans="1:10" ht="13.8" x14ac:dyDescent="0.25">
      <c r="A196" s="300"/>
      <c r="B196"/>
      <c r="C196"/>
      <c r="D196" s="310">
        <v>380000</v>
      </c>
      <c r="E196" s="311">
        <v>0.01</v>
      </c>
      <c r="F196" s="314"/>
      <c r="G196" s="315"/>
      <c r="H196" s="316"/>
      <c r="I196" s="300"/>
      <c r="J196"/>
    </row>
    <row r="197" spans="1:10" ht="13.8" x14ac:dyDescent="0.25">
      <c r="A197" s="300"/>
      <c r="B197"/>
      <c r="C197"/>
      <c r="D197" s="317" t="s">
        <v>248</v>
      </c>
      <c r="E197" s="318" t="s">
        <v>249</v>
      </c>
      <c r="F197" s="319"/>
      <c r="G197" s="315"/>
      <c r="H197" s="300"/>
      <c r="I197" s="300"/>
      <c r="J197"/>
    </row>
    <row r="198" spans="1:10" x14ac:dyDescent="0.25">
      <c r="C198"/>
    </row>
    <row r="199" spans="1:10" x14ac:dyDescent="0.25">
      <c r="C199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  <ignoredErrors>
    <ignoredError sqref="CG57:CG97 CG99:CG103 CI102:CI103 CM57:CM103 CO96:CO103 CM17:CM55 CG17:CG55 CT10:CV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193"/>
  <sheetViews>
    <sheetView tabSelected="1" zoomScale="90" zoomScaleNormal="90" workbookViewId="0">
      <pane xSplit="3" ySplit="5" topLeftCell="D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A2" sqref="A2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5" width="13.5546875" style="1" customWidth="1"/>
    <col min="66" max="66" width="16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2.109375" style="1" customWidth="1"/>
    <col min="85" max="88" width="18.5546875" style="1" customWidth="1"/>
    <col min="89" max="89" width="15.109375" style="1" customWidth="1"/>
    <col min="90" max="96" width="18.33203125" style="1" customWidth="1"/>
    <col min="97" max="97" width="4.44140625" style="1" customWidth="1"/>
    <col min="98" max="98" width="49.44140625" customWidth="1"/>
    <col min="99" max="100" width="16" style="1" customWidth="1"/>
    <col min="101" max="101" width="17.44140625" style="1" customWidth="1"/>
    <col min="102" max="102" width="7.88671875" customWidth="1"/>
    <col min="103" max="103" width="13.109375" style="1" customWidth="1"/>
    <col min="104" max="104" width="14" style="1" customWidth="1"/>
    <col min="105" max="16384" width="9.109375" style="1"/>
  </cols>
  <sheetData>
    <row r="1" spans="1:102" ht="18.600000000000001" thickBot="1" x14ac:dyDescent="0.4">
      <c r="A1" s="21" t="s">
        <v>278</v>
      </c>
      <c r="B1" s="22"/>
      <c r="C1" s="359" t="s">
        <v>267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  <c r="CH1" s="360"/>
      <c r="CI1" s="360"/>
      <c r="CJ1" s="360"/>
      <c r="CK1" s="360"/>
      <c r="CL1" s="361"/>
    </row>
    <row r="2" spans="1:102" s="20" customFormat="1" ht="21.6" thickBot="1" x14ac:dyDescent="0.45">
      <c r="A2" s="23" t="s">
        <v>14</v>
      </c>
      <c r="B2" s="22"/>
      <c r="D2" s="362" t="s">
        <v>150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4"/>
      <c r="S2" s="185"/>
      <c r="T2" s="365" t="s">
        <v>151</v>
      </c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4"/>
      <c r="AI2" s="186"/>
      <c r="AJ2" s="365" t="s">
        <v>194</v>
      </c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4"/>
      <c r="AY2" s="186"/>
      <c r="AZ2" s="365" t="s">
        <v>155</v>
      </c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4"/>
      <c r="BO2" s="186"/>
      <c r="BP2" s="365" t="s">
        <v>156</v>
      </c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4"/>
      <c r="CE2" s="186"/>
      <c r="CT2"/>
      <c r="CX2"/>
    </row>
    <row r="3" spans="1:102" s="19" customFormat="1" ht="16.2" thickBot="1" x14ac:dyDescent="0.35">
      <c r="A3" s="18" t="s">
        <v>18</v>
      </c>
      <c r="B3" s="24"/>
      <c r="C3" s="109"/>
      <c r="D3" s="369" t="s">
        <v>130</v>
      </c>
      <c r="E3" s="370"/>
      <c r="F3" s="370"/>
      <c r="G3" s="370"/>
      <c r="H3" s="370"/>
      <c r="I3" s="371"/>
      <c r="J3" s="372" t="s">
        <v>129</v>
      </c>
      <c r="K3" s="370"/>
      <c r="L3" s="370"/>
      <c r="M3" s="370"/>
      <c r="N3" s="370"/>
      <c r="O3" s="371"/>
      <c r="P3" s="366" t="s">
        <v>257</v>
      </c>
      <c r="Q3" s="367"/>
      <c r="R3" s="368"/>
      <c r="S3" s="187"/>
      <c r="T3" s="372" t="s">
        <v>128</v>
      </c>
      <c r="U3" s="370"/>
      <c r="V3" s="370"/>
      <c r="W3" s="370"/>
      <c r="X3" s="370"/>
      <c r="Y3" s="371"/>
      <c r="Z3" s="372" t="s">
        <v>127</v>
      </c>
      <c r="AA3" s="370"/>
      <c r="AB3" s="370"/>
      <c r="AC3" s="370"/>
      <c r="AD3" s="370"/>
      <c r="AE3" s="371"/>
      <c r="AF3" s="366" t="s">
        <v>258</v>
      </c>
      <c r="AG3" s="367"/>
      <c r="AH3" s="368"/>
      <c r="AI3" s="188"/>
      <c r="AJ3" s="372" t="s">
        <v>195</v>
      </c>
      <c r="AK3" s="370"/>
      <c r="AL3" s="370"/>
      <c r="AM3" s="370"/>
      <c r="AN3" s="370"/>
      <c r="AO3" s="371"/>
      <c r="AP3" s="372" t="s">
        <v>196</v>
      </c>
      <c r="AQ3" s="370"/>
      <c r="AR3" s="370"/>
      <c r="AS3" s="370"/>
      <c r="AT3" s="370"/>
      <c r="AU3" s="371"/>
      <c r="AV3" s="366" t="s">
        <v>259</v>
      </c>
      <c r="AW3" s="367"/>
      <c r="AX3" s="368"/>
      <c r="AY3" s="188"/>
      <c r="AZ3" s="372" t="s">
        <v>137</v>
      </c>
      <c r="BA3" s="370"/>
      <c r="BB3" s="370"/>
      <c r="BC3" s="370"/>
      <c r="BD3" s="370"/>
      <c r="BE3" s="371"/>
      <c r="BF3" s="372" t="s">
        <v>138</v>
      </c>
      <c r="BG3" s="370"/>
      <c r="BH3" s="370"/>
      <c r="BI3" s="370"/>
      <c r="BJ3" s="370"/>
      <c r="BK3" s="371"/>
      <c r="BL3" s="366" t="s">
        <v>260</v>
      </c>
      <c r="BM3" s="367"/>
      <c r="BN3" s="368"/>
      <c r="BO3" s="188"/>
      <c r="BP3" s="372" t="s">
        <v>135</v>
      </c>
      <c r="BQ3" s="370"/>
      <c r="BR3" s="370"/>
      <c r="BS3" s="370"/>
      <c r="BT3" s="370"/>
      <c r="BU3" s="371"/>
      <c r="BV3" s="372" t="s">
        <v>136</v>
      </c>
      <c r="BW3" s="370"/>
      <c r="BX3" s="370"/>
      <c r="BY3" s="370"/>
      <c r="BZ3" s="370"/>
      <c r="CA3" s="371"/>
      <c r="CB3" s="366" t="s">
        <v>261</v>
      </c>
      <c r="CC3" s="367"/>
      <c r="CD3" s="368"/>
      <c r="CE3" s="188"/>
      <c r="CG3" s="373" t="s">
        <v>141</v>
      </c>
      <c r="CH3" s="374"/>
      <c r="CI3" s="374"/>
      <c r="CJ3" s="374"/>
      <c r="CK3" s="374"/>
      <c r="CL3" s="375"/>
      <c r="CM3" s="376" t="s">
        <v>142</v>
      </c>
      <c r="CN3" s="374"/>
      <c r="CO3" s="374"/>
      <c r="CP3" s="374"/>
      <c r="CQ3" s="374"/>
      <c r="CR3" s="375"/>
      <c r="CS3" s="158"/>
      <c r="CT3" s="377" t="s">
        <v>143</v>
      </c>
      <c r="CU3" s="378"/>
      <c r="CV3" s="378"/>
      <c r="CW3" s="379"/>
      <c r="CX3"/>
    </row>
    <row r="4" spans="1:102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7"/>
      <c r="CG4" s="149"/>
      <c r="CL4" s="14"/>
      <c r="CM4" s="13"/>
      <c r="CR4" s="14"/>
      <c r="CT4" s="380"/>
      <c r="CU4" s="381"/>
      <c r="CV4" s="381"/>
      <c r="CW4" s="382"/>
      <c r="CX4"/>
    </row>
    <row r="5" spans="1:102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104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32"/>
      <c r="CG5" s="106" t="s">
        <v>121</v>
      </c>
      <c r="CH5" s="107" t="s">
        <v>123</v>
      </c>
      <c r="CI5" s="107" t="s">
        <v>122</v>
      </c>
      <c r="CJ5" s="107" t="s">
        <v>124</v>
      </c>
      <c r="CK5" s="107" t="s">
        <v>96</v>
      </c>
      <c r="CL5" s="108" t="s">
        <v>154</v>
      </c>
      <c r="CM5" s="106" t="s">
        <v>158</v>
      </c>
      <c r="CN5" s="107" t="s">
        <v>98</v>
      </c>
      <c r="CO5" s="107" t="s">
        <v>159</v>
      </c>
      <c r="CP5" s="107" t="s">
        <v>98</v>
      </c>
      <c r="CQ5" s="107" t="s">
        <v>160</v>
      </c>
      <c r="CR5" s="108" t="s">
        <v>161</v>
      </c>
      <c r="CS5" s="159"/>
      <c r="CT5" s="175"/>
      <c r="CU5" s="176" t="s">
        <v>96</v>
      </c>
      <c r="CV5" s="177" t="s">
        <v>160</v>
      </c>
      <c r="CW5" s="178" t="s">
        <v>162</v>
      </c>
      <c r="CX5"/>
    </row>
    <row r="6" spans="1:102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32"/>
      <c r="CG6" s="112"/>
      <c r="CH6" s="29"/>
      <c r="CI6" s="29"/>
      <c r="CJ6" s="29"/>
      <c r="CK6" s="29"/>
      <c r="CL6" s="30"/>
      <c r="CM6" s="31"/>
      <c r="CN6" s="29"/>
      <c r="CO6" s="29"/>
      <c r="CP6" s="29"/>
      <c r="CQ6" s="29"/>
      <c r="CR6" s="30"/>
      <c r="CS6" s="150"/>
      <c r="CT6" s="160" t="s">
        <v>51</v>
      </c>
      <c r="CU6" s="31"/>
      <c r="CV6" s="29"/>
      <c r="CW6" s="30"/>
      <c r="CX6"/>
    </row>
    <row r="7" spans="1:102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2"/>
      <c r="CG7" s="38"/>
      <c r="CH7" s="36"/>
      <c r="CI7" s="36"/>
      <c r="CJ7" s="36"/>
      <c r="CK7" s="36"/>
      <c r="CL7" s="37"/>
      <c r="CM7" s="38"/>
      <c r="CN7" s="36"/>
      <c r="CO7" s="36"/>
      <c r="CP7" s="36"/>
      <c r="CQ7" s="36"/>
      <c r="CR7" s="37"/>
      <c r="CS7" s="151"/>
      <c r="CT7" s="161" t="s">
        <v>0</v>
      </c>
      <c r="CU7" s="38"/>
      <c r="CV7" s="36"/>
      <c r="CW7" s="37"/>
      <c r="CX7"/>
    </row>
    <row r="8" spans="1:102" s="19" customFormat="1" ht="13.2" customHeight="1" x14ac:dyDescent="0.3">
      <c r="A8" s="26"/>
      <c r="B8" s="26" t="s">
        <v>15</v>
      </c>
      <c r="C8" s="34"/>
      <c r="D8" s="35">
        <v>243086933</v>
      </c>
      <c r="E8" s="36"/>
      <c r="F8" s="36">
        <v>90028529</v>
      </c>
      <c r="G8" s="36"/>
      <c r="H8" s="36">
        <v>333115462</v>
      </c>
      <c r="I8" s="37"/>
      <c r="J8" s="38">
        <v>141807468</v>
      </c>
      <c r="K8" s="36"/>
      <c r="L8" s="36">
        <v>214676417</v>
      </c>
      <c r="M8" s="36"/>
      <c r="N8" s="36">
        <v>356483885</v>
      </c>
      <c r="O8" s="37"/>
      <c r="P8" s="116">
        <f>+D8+J8</f>
        <v>384894401</v>
      </c>
      <c r="Q8" s="117">
        <f>+F8+L8</f>
        <v>304704946</v>
      </c>
      <c r="R8" s="118">
        <f>+P8+Q8</f>
        <v>689599347</v>
      </c>
      <c r="S8" s="32"/>
      <c r="T8" s="35">
        <v>454228590.23000002</v>
      </c>
      <c r="U8" s="36"/>
      <c r="V8" s="36">
        <v>142805464.90000001</v>
      </c>
      <c r="W8" s="36"/>
      <c r="X8" s="36">
        <v>597034055.13</v>
      </c>
      <c r="Y8" s="37"/>
      <c r="Z8" s="38">
        <v>298889583.6099996</v>
      </c>
      <c r="AA8" s="36"/>
      <c r="AB8" s="36">
        <v>236689881.64999998</v>
      </c>
      <c r="AC8" s="36"/>
      <c r="AD8" s="36">
        <v>535579465.25999957</v>
      </c>
      <c r="AE8" s="37"/>
      <c r="AF8" s="116">
        <f>+T8+Z8</f>
        <v>753118173.83999968</v>
      </c>
      <c r="AG8" s="117">
        <f>+V8+AB8</f>
        <v>379495346.54999995</v>
      </c>
      <c r="AH8" s="118">
        <f>+AF8+AG8</f>
        <v>1132613520.3899996</v>
      </c>
      <c r="AI8" s="32"/>
      <c r="AJ8" s="35">
        <v>125767921.22999997</v>
      </c>
      <c r="AK8" s="36"/>
      <c r="AL8" s="36">
        <v>57118641.710000001</v>
      </c>
      <c r="AM8" s="36"/>
      <c r="AN8" s="36">
        <v>182886562.93999997</v>
      </c>
      <c r="AO8" s="37"/>
      <c r="AP8" s="38">
        <v>50858890.890000008</v>
      </c>
      <c r="AQ8" s="36"/>
      <c r="AR8" s="36">
        <v>68312134.989999995</v>
      </c>
      <c r="AS8" s="36"/>
      <c r="AT8" s="36">
        <v>119171025.88</v>
      </c>
      <c r="AU8" s="37"/>
      <c r="AV8" s="116">
        <f>+AJ8+AP8</f>
        <v>176626812.11999997</v>
      </c>
      <c r="AW8" s="117">
        <f>+AL8+AR8</f>
        <v>125430776.69999999</v>
      </c>
      <c r="AX8" s="118">
        <f>+AV8+AW8</f>
        <v>302057588.81999993</v>
      </c>
      <c r="AY8" s="32"/>
      <c r="AZ8" s="35">
        <v>499128413.61103189</v>
      </c>
      <c r="BA8" s="36"/>
      <c r="BB8" s="36">
        <v>142299939.41896829</v>
      </c>
      <c r="BC8" s="36"/>
      <c r="BD8" s="36">
        <v>641428353.03000021</v>
      </c>
      <c r="BE8" s="37"/>
      <c r="BF8" s="38">
        <v>353270283.67534769</v>
      </c>
      <c r="BG8" s="36"/>
      <c r="BH8" s="36">
        <v>338920899.83465254</v>
      </c>
      <c r="BI8" s="36"/>
      <c r="BJ8" s="36">
        <v>692191183.51000023</v>
      </c>
      <c r="BK8" s="37"/>
      <c r="BL8" s="116">
        <f>+AZ8+BF8</f>
        <v>852398697.28637958</v>
      </c>
      <c r="BM8" s="117">
        <f>+BB8+BH8</f>
        <v>481220839.25362086</v>
      </c>
      <c r="BN8" s="118">
        <f>+BL8+BM8</f>
        <v>1333619536.5400004</v>
      </c>
      <c r="BO8" s="32"/>
      <c r="BP8" s="35">
        <v>193903713.76000005</v>
      </c>
      <c r="BQ8" s="36"/>
      <c r="BR8" s="36">
        <v>50987530.419999994</v>
      </c>
      <c r="BS8" s="36"/>
      <c r="BT8" s="36">
        <v>244891244.18000004</v>
      </c>
      <c r="BU8" s="37"/>
      <c r="BV8" s="38">
        <v>77760398.609999999</v>
      </c>
      <c r="BW8" s="36"/>
      <c r="BX8" s="36">
        <v>117194164.77999993</v>
      </c>
      <c r="BY8" s="36"/>
      <c r="BZ8" s="36">
        <v>194954563.38999993</v>
      </c>
      <c r="CA8" s="37"/>
      <c r="CB8" s="116">
        <f>+BP8+BV8</f>
        <v>271664112.37000006</v>
      </c>
      <c r="CC8" s="117">
        <f>+BR8+BX8</f>
        <v>168181695.19999993</v>
      </c>
      <c r="CD8" s="118">
        <f>+CB8+CC8</f>
        <v>439845807.56999999</v>
      </c>
      <c r="CE8" s="32"/>
      <c r="CF8" s="32"/>
      <c r="CG8" s="38">
        <f>+D8+T8+AJ8+AZ8+BP8</f>
        <v>1516115571.831032</v>
      </c>
      <c r="CH8" s="36"/>
      <c r="CI8" s="36">
        <f>+F8+V8+AL8+BB8+BR8</f>
        <v>483240105.44896835</v>
      </c>
      <c r="CJ8" s="39"/>
      <c r="CK8" s="36">
        <f>+CG8+CI8</f>
        <v>1999355677.2800004</v>
      </c>
      <c r="CL8" s="40"/>
      <c r="CM8" s="38">
        <f>+J8+Z8+AP8+BF8+BV8</f>
        <v>922586624.78534734</v>
      </c>
      <c r="CN8" s="39"/>
      <c r="CO8" s="36">
        <f>+L8+AB8+AR8+BH8+BX8</f>
        <v>975793498.2546525</v>
      </c>
      <c r="CP8" s="39"/>
      <c r="CQ8" s="36">
        <f>+CM8+CO8</f>
        <v>1898380123.04</v>
      </c>
      <c r="CR8" s="40"/>
      <c r="CS8" s="152"/>
      <c r="CT8" s="161" t="s">
        <v>15</v>
      </c>
      <c r="CU8" s="38">
        <f>+CK8</f>
        <v>1999355677.2800004</v>
      </c>
      <c r="CV8" s="36">
        <f>+CQ8</f>
        <v>1898380123.04</v>
      </c>
      <c r="CW8" s="37">
        <f>+CU8+CV8</f>
        <v>3897735800.3200006</v>
      </c>
      <c r="CX8"/>
    </row>
    <row r="9" spans="1:102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2"/>
      <c r="CG9" s="38">
        <f t="shared" ref="CG9:CG16" si="15">+D9+T9+AJ9+AZ9+BP9</f>
        <v>0</v>
      </c>
      <c r="CH9" s="36"/>
      <c r="CI9" s="36">
        <f t="shared" ref="CI9:CI16" si="16">+F9+V9+AL9+BB9+BR9</f>
        <v>0</v>
      </c>
      <c r="CJ9" s="39"/>
      <c r="CK9" s="36">
        <f t="shared" ref="CK9:CK17" si="17">+CG9+CI9</f>
        <v>0</v>
      </c>
      <c r="CL9" s="40"/>
      <c r="CM9" s="38">
        <f>+J9+Z9+AP9+BF9+BV9</f>
        <v>0</v>
      </c>
      <c r="CN9" s="39"/>
      <c r="CO9" s="36">
        <v>0</v>
      </c>
      <c r="CP9" s="39"/>
      <c r="CQ9" s="36">
        <v>0</v>
      </c>
      <c r="CR9" s="40"/>
      <c r="CS9" s="152"/>
      <c r="CT9" s="161" t="s">
        <v>16</v>
      </c>
      <c r="CU9" s="38">
        <f>+CK9</f>
        <v>0</v>
      </c>
      <c r="CV9" s="36">
        <f>+CQ9</f>
        <v>0</v>
      </c>
      <c r="CW9" s="37">
        <f>+CU9+CV9</f>
        <v>0</v>
      </c>
      <c r="CX9"/>
    </row>
    <row r="10" spans="1:102" s="19" customFormat="1" ht="13.2" customHeight="1" x14ac:dyDescent="0.3">
      <c r="A10" s="26"/>
      <c r="B10" s="26" t="s">
        <v>17</v>
      </c>
      <c r="C10" s="41"/>
      <c r="D10" s="42">
        <v>243086933</v>
      </c>
      <c r="E10" s="43"/>
      <c r="F10" s="43">
        <v>90028529</v>
      </c>
      <c r="G10" s="43"/>
      <c r="H10" s="43">
        <v>333115462</v>
      </c>
      <c r="I10" s="44"/>
      <c r="J10" s="45">
        <v>141807468</v>
      </c>
      <c r="K10" s="43"/>
      <c r="L10" s="43">
        <v>214676417</v>
      </c>
      <c r="M10" s="43"/>
      <c r="N10" s="43">
        <v>356483885</v>
      </c>
      <c r="O10" s="44"/>
      <c r="P10" s="122">
        <f t="shared" si="0"/>
        <v>384894401</v>
      </c>
      <c r="Q10" s="123">
        <f t="shared" si="1"/>
        <v>304704946</v>
      </c>
      <c r="R10" s="124">
        <f t="shared" si="2"/>
        <v>689599347</v>
      </c>
      <c r="S10" s="32"/>
      <c r="T10" s="42">
        <v>454228590.23000002</v>
      </c>
      <c r="U10" s="43"/>
      <c r="V10" s="43">
        <v>142805464.90000001</v>
      </c>
      <c r="W10" s="43"/>
      <c r="X10" s="43">
        <v>597034055.13</v>
      </c>
      <c r="Y10" s="44"/>
      <c r="Z10" s="45">
        <v>298889583.6099996</v>
      </c>
      <c r="AA10" s="43"/>
      <c r="AB10" s="43">
        <v>236689881.64999998</v>
      </c>
      <c r="AC10" s="43"/>
      <c r="AD10" s="43">
        <v>535579465.25999957</v>
      </c>
      <c r="AE10" s="44"/>
      <c r="AF10" s="122">
        <f t="shared" si="3"/>
        <v>753118173.83999968</v>
      </c>
      <c r="AG10" s="123">
        <f t="shared" si="4"/>
        <v>379495346.54999995</v>
      </c>
      <c r="AH10" s="124">
        <f t="shared" si="5"/>
        <v>1132613520.3899996</v>
      </c>
      <c r="AI10" s="32"/>
      <c r="AJ10" s="42">
        <v>125767921.22999997</v>
      </c>
      <c r="AK10" s="43"/>
      <c r="AL10" s="43">
        <v>57118641.710000001</v>
      </c>
      <c r="AM10" s="43"/>
      <c r="AN10" s="43">
        <v>182886562.93999997</v>
      </c>
      <c r="AO10" s="44"/>
      <c r="AP10" s="45">
        <v>50858890.890000008</v>
      </c>
      <c r="AQ10" s="43"/>
      <c r="AR10" s="43">
        <v>68312134.989999995</v>
      </c>
      <c r="AS10" s="43"/>
      <c r="AT10" s="43">
        <v>119171025.88</v>
      </c>
      <c r="AU10" s="44"/>
      <c r="AV10" s="122">
        <f t="shared" si="6"/>
        <v>176626812.11999997</v>
      </c>
      <c r="AW10" s="123">
        <f t="shared" si="7"/>
        <v>125430776.69999999</v>
      </c>
      <c r="AX10" s="124">
        <f t="shared" si="8"/>
        <v>302057588.81999993</v>
      </c>
      <c r="AY10" s="32"/>
      <c r="AZ10" s="42">
        <v>499128413.61103189</v>
      </c>
      <c r="BA10" s="43"/>
      <c r="BB10" s="43">
        <v>142299939.41896829</v>
      </c>
      <c r="BC10" s="43"/>
      <c r="BD10" s="43">
        <v>641428353.03000021</v>
      </c>
      <c r="BE10" s="44"/>
      <c r="BF10" s="45">
        <v>353270283.67534769</v>
      </c>
      <c r="BG10" s="43"/>
      <c r="BH10" s="43">
        <v>338920899.83465254</v>
      </c>
      <c r="BI10" s="43"/>
      <c r="BJ10" s="43">
        <v>692191183.51000023</v>
      </c>
      <c r="BK10" s="44"/>
      <c r="BL10" s="122">
        <f t="shared" si="9"/>
        <v>852398697.28637958</v>
      </c>
      <c r="BM10" s="123">
        <f t="shared" si="10"/>
        <v>481220839.25362086</v>
      </c>
      <c r="BN10" s="124">
        <f t="shared" si="11"/>
        <v>1333619536.5400004</v>
      </c>
      <c r="BO10" s="32"/>
      <c r="BP10" s="42">
        <v>193903713.76000005</v>
      </c>
      <c r="BQ10" s="43"/>
      <c r="BR10" s="43">
        <v>50987530.419999994</v>
      </c>
      <c r="BS10" s="43"/>
      <c r="BT10" s="43">
        <v>244891244.18000004</v>
      </c>
      <c r="BU10" s="44"/>
      <c r="BV10" s="45">
        <v>77760398.609999999</v>
      </c>
      <c r="BW10" s="43"/>
      <c r="BX10" s="43">
        <v>117194164.77999993</v>
      </c>
      <c r="BY10" s="43"/>
      <c r="BZ10" s="43">
        <v>194954563.38999993</v>
      </c>
      <c r="CA10" s="44"/>
      <c r="CB10" s="122">
        <f t="shared" si="12"/>
        <v>271664112.37000006</v>
      </c>
      <c r="CC10" s="123">
        <f t="shared" si="13"/>
        <v>168181695.19999993</v>
      </c>
      <c r="CD10" s="124">
        <f t="shared" si="14"/>
        <v>439845807.56999999</v>
      </c>
      <c r="CE10" s="32"/>
      <c r="CF10" s="32"/>
      <c r="CG10" s="38">
        <f t="shared" si="15"/>
        <v>1516115571.831032</v>
      </c>
      <c r="CH10" s="36"/>
      <c r="CI10" s="36">
        <f t="shared" si="16"/>
        <v>483240105.44896835</v>
      </c>
      <c r="CJ10" s="46"/>
      <c r="CK10" s="36">
        <f t="shared" si="17"/>
        <v>1999355677.2800004</v>
      </c>
      <c r="CL10" s="47"/>
      <c r="CM10" s="45">
        <f>+CM8+CM9</f>
        <v>922586624.78534734</v>
      </c>
      <c r="CN10" s="46"/>
      <c r="CO10" s="43">
        <f>+CO8+CO9</f>
        <v>975793498.2546525</v>
      </c>
      <c r="CP10" s="46"/>
      <c r="CQ10" s="43">
        <f>+CQ8+CQ9</f>
        <v>1898380123.04</v>
      </c>
      <c r="CR10" s="47"/>
      <c r="CS10" s="153"/>
      <c r="CT10" s="161" t="s">
        <v>17</v>
      </c>
      <c r="CU10" s="45">
        <f>+CU8</f>
        <v>1999355677.2800004</v>
      </c>
      <c r="CV10" s="43">
        <f>+CV8</f>
        <v>1898380123.04</v>
      </c>
      <c r="CW10" s="44">
        <f>+CW8</f>
        <v>3897735800.3200006</v>
      </c>
      <c r="CX10"/>
    </row>
    <row r="11" spans="1:102" s="19" customFormat="1" ht="15.6" x14ac:dyDescent="0.3">
      <c r="A11" s="26">
        <v>2</v>
      </c>
      <c r="B11" s="26" t="s">
        <v>268</v>
      </c>
      <c r="C11" s="34"/>
      <c r="D11" s="35">
        <v>803336</v>
      </c>
      <c r="E11" s="36"/>
      <c r="F11" s="36">
        <v>2224205</v>
      </c>
      <c r="G11" s="36"/>
      <c r="H11" s="36">
        <v>3027541</v>
      </c>
      <c r="I11" s="37"/>
      <c r="J11" s="38">
        <v>-5975833</v>
      </c>
      <c r="K11" s="36"/>
      <c r="L11" s="36">
        <v>-23266833</v>
      </c>
      <c r="M11" s="36"/>
      <c r="N11" s="36">
        <v>-29242666</v>
      </c>
      <c r="O11" s="37"/>
      <c r="P11" s="116">
        <f t="shared" si="0"/>
        <v>-5172497</v>
      </c>
      <c r="Q11" s="117">
        <f t="shared" si="1"/>
        <v>-21042628</v>
      </c>
      <c r="R11" s="118">
        <f t="shared" si="2"/>
        <v>-26215125</v>
      </c>
      <c r="S11" s="32"/>
      <c r="T11" s="35">
        <v>-492641.04</v>
      </c>
      <c r="U11" s="36"/>
      <c r="V11" s="36">
        <v>-103082.45000000001</v>
      </c>
      <c r="W11" s="36"/>
      <c r="X11" s="36">
        <v>-595723.49</v>
      </c>
      <c r="Y11" s="37"/>
      <c r="Z11" s="38">
        <v>-515351.11999999988</v>
      </c>
      <c r="AA11" s="36"/>
      <c r="AB11" s="36">
        <v>-220618.71000000002</v>
      </c>
      <c r="AC11" s="36"/>
      <c r="AD11" s="36">
        <v>-735969.82999999984</v>
      </c>
      <c r="AE11" s="37"/>
      <c r="AF11" s="116">
        <f t="shared" si="3"/>
        <v>-1007992.1599999999</v>
      </c>
      <c r="AG11" s="117">
        <f t="shared" si="4"/>
        <v>-323701.16000000003</v>
      </c>
      <c r="AH11" s="118">
        <f t="shared" si="5"/>
        <v>-1331693.3199999998</v>
      </c>
      <c r="AI11" s="32"/>
      <c r="AJ11" s="35">
        <v>-769789.91</v>
      </c>
      <c r="AK11" s="36"/>
      <c r="AL11" s="36">
        <v>-311548.43000000005</v>
      </c>
      <c r="AM11" s="36"/>
      <c r="AN11" s="36">
        <v>-1081338.3400000001</v>
      </c>
      <c r="AO11" s="37"/>
      <c r="AP11" s="38">
        <v>170868.21000000005</v>
      </c>
      <c r="AQ11" s="36"/>
      <c r="AR11" s="36">
        <v>-1126142.3199999996</v>
      </c>
      <c r="AS11" s="36"/>
      <c r="AT11" s="36">
        <v>-955274.10999999952</v>
      </c>
      <c r="AU11" s="37"/>
      <c r="AV11" s="116">
        <f t="shared" si="6"/>
        <v>-598921.69999999995</v>
      </c>
      <c r="AW11" s="117">
        <f t="shared" si="7"/>
        <v>-1437690.7499999995</v>
      </c>
      <c r="AX11" s="118">
        <f t="shared" si="8"/>
        <v>-2036612.4499999995</v>
      </c>
      <c r="AY11" s="32"/>
      <c r="AZ11" s="35">
        <v>-4899003.67</v>
      </c>
      <c r="BA11" s="36"/>
      <c r="BB11" s="36">
        <v>-836074.46</v>
      </c>
      <c r="BC11" s="36"/>
      <c r="BD11" s="36">
        <v>-5735078.1299999999</v>
      </c>
      <c r="BE11" s="37"/>
      <c r="BF11" s="38">
        <v>0</v>
      </c>
      <c r="BG11" s="36"/>
      <c r="BH11" s="36">
        <v>-1838301.4700000004</v>
      </c>
      <c r="BI11" s="36"/>
      <c r="BJ11" s="36">
        <v>-1838301.4700000004</v>
      </c>
      <c r="BK11" s="37"/>
      <c r="BL11" s="116">
        <f t="shared" si="9"/>
        <v>-4899003.67</v>
      </c>
      <c r="BM11" s="117">
        <f t="shared" si="10"/>
        <v>-2674375.9300000006</v>
      </c>
      <c r="BN11" s="118">
        <f t="shared" si="11"/>
        <v>-7573379.6000000006</v>
      </c>
      <c r="BO11" s="32"/>
      <c r="BP11" s="35">
        <v>-290728.28000000259</v>
      </c>
      <c r="BQ11" s="36"/>
      <c r="BR11" s="36">
        <v>-9562472.0500000007</v>
      </c>
      <c r="BS11" s="36"/>
      <c r="BT11" s="36">
        <v>-9853200.3300000038</v>
      </c>
      <c r="BU11" s="37"/>
      <c r="BV11" s="38">
        <v>8268474</v>
      </c>
      <c r="BW11" s="36"/>
      <c r="BX11" s="36">
        <v>0</v>
      </c>
      <c r="BY11" s="36"/>
      <c r="BZ11" s="36">
        <v>8268474</v>
      </c>
      <c r="CA11" s="37"/>
      <c r="CB11" s="116">
        <f t="shared" si="12"/>
        <v>7977745.7199999969</v>
      </c>
      <c r="CC11" s="117">
        <f t="shared" si="13"/>
        <v>-9562472.0500000007</v>
      </c>
      <c r="CD11" s="118">
        <f t="shared" si="14"/>
        <v>-1584726.3300000038</v>
      </c>
      <c r="CE11" s="32"/>
      <c r="CF11" s="32"/>
      <c r="CG11" s="38">
        <f t="shared" si="15"/>
        <v>-5648826.9000000022</v>
      </c>
      <c r="CH11" s="36"/>
      <c r="CI11" s="36">
        <f t="shared" si="16"/>
        <v>-8588972.3900000006</v>
      </c>
      <c r="CJ11" s="39"/>
      <c r="CK11" s="36">
        <f t="shared" si="17"/>
        <v>-14237799.290000003</v>
      </c>
      <c r="CL11" s="40"/>
      <c r="CM11" s="38">
        <f t="shared" ref="CM11:CM16" si="18">+J11+Z11+AP11+BF11+BV11</f>
        <v>1948158.0899999999</v>
      </c>
      <c r="CN11" s="39"/>
      <c r="CO11" s="36">
        <f t="shared" ref="CO11:CO16" si="19">+L11+AB11+AR11+BH11+BX11</f>
        <v>-26451895.5</v>
      </c>
      <c r="CP11" s="39"/>
      <c r="CQ11" s="36">
        <f t="shared" ref="CQ11:CQ16" si="20">+CM11+CO11</f>
        <v>-24503737.41</v>
      </c>
      <c r="CR11" s="40"/>
      <c r="CS11" s="152"/>
      <c r="CT11" s="26" t="s">
        <v>268</v>
      </c>
      <c r="CU11" s="38">
        <f t="shared" ref="CU11:CU16" si="21">+CK11</f>
        <v>-14237799.290000003</v>
      </c>
      <c r="CV11" s="36">
        <f t="shared" ref="CV11:CV16" si="22">+CQ11</f>
        <v>-24503737.41</v>
      </c>
      <c r="CW11" s="37">
        <f t="shared" ref="CW11:CW16" si="23">+CU11+CV11</f>
        <v>-38741536.700000003</v>
      </c>
      <c r="CX11" s="1"/>
    </row>
    <row r="12" spans="1:102" s="19" customFormat="1" ht="15.6" x14ac:dyDescent="0.3">
      <c r="A12" s="26"/>
      <c r="B12" s="26" t="s">
        <v>269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5">
        <v>9000893.4000000134</v>
      </c>
      <c r="U12" s="36"/>
      <c r="V12" s="36">
        <v>-1240831.3900000036</v>
      </c>
      <c r="W12" s="36"/>
      <c r="X12" s="36">
        <v>7760062.01000001</v>
      </c>
      <c r="Y12" s="37"/>
      <c r="Z12" s="38">
        <v>3930718.4699999685</v>
      </c>
      <c r="AA12" s="36"/>
      <c r="AB12" s="36">
        <v>-2284712.8299999954</v>
      </c>
      <c r="AC12" s="36"/>
      <c r="AD12" s="36">
        <v>1646005.6399999731</v>
      </c>
      <c r="AE12" s="37"/>
      <c r="AF12" s="116">
        <f t="shared" ref="AF12" si="27">+T12+Z12</f>
        <v>12931611.869999982</v>
      </c>
      <c r="AG12" s="117">
        <f t="shared" ref="AG12" si="28">+V12+AB12</f>
        <v>-3525544.2199999988</v>
      </c>
      <c r="AH12" s="118">
        <f t="shared" ref="AH12" si="29">+AF12+AG12</f>
        <v>9406067.6499999836</v>
      </c>
      <c r="AI12" s="32"/>
      <c r="AJ12" s="35">
        <v>-495013.77999999991</v>
      </c>
      <c r="AK12" s="36"/>
      <c r="AL12" s="36">
        <v>-1262512.5300000003</v>
      </c>
      <c r="AM12" s="36"/>
      <c r="AN12" s="36">
        <v>-1757526.31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ref="AV12" si="30">+AJ12+AP12</f>
        <v>-495013.77999999991</v>
      </c>
      <c r="AW12" s="117">
        <f t="shared" ref="AW12" si="31">+AL12+AR12</f>
        <v>-1262512.5300000003</v>
      </c>
      <c r="AX12" s="118">
        <f t="shared" ref="AX12" si="32">+AV12+AW12</f>
        <v>-1757526.31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ref="CB12" si="36">+BP12+BV12</f>
        <v>0</v>
      </c>
      <c r="CC12" s="117">
        <f t="shared" ref="CC12" si="37">+BR12+BX12</f>
        <v>0</v>
      </c>
      <c r="CD12" s="118">
        <f t="shared" ref="CD12" si="38">+CB12+CC12</f>
        <v>0</v>
      </c>
      <c r="CE12" s="32"/>
      <c r="CF12" s="32"/>
      <c r="CG12" s="38">
        <f t="shared" ref="CG12" si="39">+D12+T12+AJ12+AZ12+BP12</f>
        <v>8505879.6200000141</v>
      </c>
      <c r="CH12" s="36"/>
      <c r="CI12" s="36">
        <f t="shared" ref="CI12" si="40">+F12+V12+AL12+BB12+BR12</f>
        <v>-2503343.9200000037</v>
      </c>
      <c r="CJ12" s="39"/>
      <c r="CK12" s="36">
        <f t="shared" ref="CK12" si="41">+CG12+CI12</f>
        <v>6002535.7000000104</v>
      </c>
      <c r="CL12" s="40"/>
      <c r="CM12" s="38">
        <f t="shared" ref="CM12" si="42">+J12+Z12+AP12+BF12+BV12</f>
        <v>3930718.4699999685</v>
      </c>
      <c r="CN12" s="39"/>
      <c r="CO12" s="36">
        <f t="shared" ref="CO12" si="43">+L12+AB12+AR12+BH12+BX12</f>
        <v>-2284712.8299999954</v>
      </c>
      <c r="CP12" s="39"/>
      <c r="CQ12" s="36">
        <f t="shared" ref="CQ12" si="44">+CM12+CO12</f>
        <v>1646005.6399999731</v>
      </c>
      <c r="CR12" s="40"/>
      <c r="CS12" s="152"/>
      <c r="CT12" s="26" t="s">
        <v>269</v>
      </c>
      <c r="CU12" s="38">
        <f t="shared" ref="CU12" si="45">+CK12</f>
        <v>6002535.7000000104</v>
      </c>
      <c r="CV12" s="36">
        <f t="shared" ref="CV12" si="46">+CQ12</f>
        <v>1646005.6399999731</v>
      </c>
      <c r="CW12" s="37">
        <f t="shared" ref="CW12" si="47">+CU12+CV12</f>
        <v>7648541.3399999831</v>
      </c>
      <c r="CX12" s="1"/>
    </row>
    <row r="13" spans="1:102" s="19" customFormat="1" ht="15.6" x14ac:dyDescent="0.3">
      <c r="A13" s="26">
        <v>3</v>
      </c>
      <c r="B13" s="26" t="s">
        <v>2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2"/>
      <c r="CG13" s="38">
        <f t="shared" si="15"/>
        <v>0</v>
      </c>
      <c r="CH13" s="36"/>
      <c r="CI13" s="36">
        <f t="shared" si="16"/>
        <v>0</v>
      </c>
      <c r="CJ13" s="39"/>
      <c r="CK13" s="36">
        <f t="shared" si="17"/>
        <v>0</v>
      </c>
      <c r="CL13" s="40"/>
      <c r="CM13" s="38">
        <f t="shared" si="18"/>
        <v>0</v>
      </c>
      <c r="CN13" s="39"/>
      <c r="CO13" s="36">
        <f t="shared" si="19"/>
        <v>0</v>
      </c>
      <c r="CP13" s="39"/>
      <c r="CQ13" s="36">
        <f t="shared" si="20"/>
        <v>0</v>
      </c>
      <c r="CR13" s="40"/>
      <c r="CS13" s="152"/>
      <c r="CT13" s="161" t="s">
        <v>2</v>
      </c>
      <c r="CU13" s="38">
        <f t="shared" si="21"/>
        <v>0</v>
      </c>
      <c r="CV13" s="36">
        <f t="shared" si="22"/>
        <v>0</v>
      </c>
      <c r="CW13" s="37">
        <f t="shared" si="23"/>
        <v>0</v>
      </c>
      <c r="CX13"/>
    </row>
    <row r="14" spans="1:102" s="19" customFormat="1" ht="15.6" x14ac:dyDescent="0.3">
      <c r="A14" s="26">
        <v>4</v>
      </c>
      <c r="B14" s="26" t="s">
        <v>3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>
        <v>0</v>
      </c>
      <c r="AK14" s="36"/>
      <c r="AL14" s="36">
        <v>0</v>
      </c>
      <c r="AM14" s="36"/>
      <c r="AN14" s="36">
        <v>0</v>
      </c>
      <c r="AO14" s="37"/>
      <c r="AP14" s="38">
        <v>0</v>
      </c>
      <c r="AQ14" s="36"/>
      <c r="AR14" s="36">
        <v>0</v>
      </c>
      <c r="AS14" s="36"/>
      <c r="AT14" s="36">
        <v>0</v>
      </c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>
        <v>0</v>
      </c>
      <c r="BQ14" s="36"/>
      <c r="BR14" s="36">
        <v>0</v>
      </c>
      <c r="BS14" s="36"/>
      <c r="BT14" s="36">
        <v>0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2"/>
      <c r="CG14" s="38">
        <f t="shared" si="15"/>
        <v>0</v>
      </c>
      <c r="CH14" s="36"/>
      <c r="CI14" s="36">
        <f t="shared" si="16"/>
        <v>0</v>
      </c>
      <c r="CJ14" s="39"/>
      <c r="CK14" s="36">
        <f t="shared" si="17"/>
        <v>0</v>
      </c>
      <c r="CL14" s="40"/>
      <c r="CM14" s="38">
        <f t="shared" si="18"/>
        <v>0</v>
      </c>
      <c r="CN14" s="39"/>
      <c r="CO14" s="36">
        <f t="shared" si="19"/>
        <v>0</v>
      </c>
      <c r="CP14" s="39"/>
      <c r="CQ14" s="36">
        <f t="shared" si="20"/>
        <v>0</v>
      </c>
      <c r="CR14" s="40"/>
      <c r="CS14" s="152"/>
      <c r="CT14" s="161" t="s">
        <v>3</v>
      </c>
      <c r="CU14" s="38">
        <f t="shared" si="21"/>
        <v>0</v>
      </c>
      <c r="CV14" s="36">
        <f t="shared" si="22"/>
        <v>0</v>
      </c>
      <c r="CW14" s="37">
        <f t="shared" si="23"/>
        <v>0</v>
      </c>
      <c r="CX14"/>
    </row>
    <row r="15" spans="1:102" s="19" customFormat="1" ht="15.6" x14ac:dyDescent="0.3">
      <c r="A15" s="26">
        <v>5</v>
      </c>
      <c r="B15" s="26" t="s">
        <v>4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>
        <v>16091550.51</v>
      </c>
      <c r="AK15" s="36"/>
      <c r="AL15" s="36">
        <v>19783647.440000001</v>
      </c>
      <c r="AM15" s="36"/>
      <c r="AN15" s="36">
        <v>35875197.950000003</v>
      </c>
      <c r="AO15" s="37"/>
      <c r="AP15" s="38">
        <v>21656470.710000001</v>
      </c>
      <c r="AQ15" s="36"/>
      <c r="AR15" s="36">
        <v>30723373.27</v>
      </c>
      <c r="AS15" s="36"/>
      <c r="AT15" s="36">
        <v>52379843.980000004</v>
      </c>
      <c r="AU15" s="37"/>
      <c r="AV15" s="116">
        <f t="shared" si="6"/>
        <v>37748021.219999999</v>
      </c>
      <c r="AW15" s="117">
        <f t="shared" si="7"/>
        <v>50507020.710000001</v>
      </c>
      <c r="AX15" s="118">
        <f t="shared" si="8"/>
        <v>88255041.930000007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1250.5823285213435</v>
      </c>
      <c r="BG15" s="36"/>
      <c r="BH15" s="36">
        <v>1193.2776714786587</v>
      </c>
      <c r="BI15" s="36"/>
      <c r="BJ15" s="36">
        <v>2443.8600000000024</v>
      </c>
      <c r="BK15" s="37"/>
      <c r="BL15" s="116">
        <f t="shared" si="9"/>
        <v>1250.5823285213435</v>
      </c>
      <c r="BM15" s="117">
        <f t="shared" si="10"/>
        <v>1193.2776714786587</v>
      </c>
      <c r="BN15" s="118">
        <f t="shared" si="11"/>
        <v>2443.8600000000024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2"/>
      <c r="CG15" s="38">
        <f t="shared" si="15"/>
        <v>16091550.51</v>
      </c>
      <c r="CH15" s="36"/>
      <c r="CI15" s="36">
        <f t="shared" si="16"/>
        <v>19783647.440000001</v>
      </c>
      <c r="CJ15" s="39"/>
      <c r="CK15" s="36">
        <f t="shared" si="17"/>
        <v>35875197.950000003</v>
      </c>
      <c r="CL15" s="40"/>
      <c r="CM15" s="38">
        <f t="shared" si="18"/>
        <v>21657721.292328522</v>
      </c>
      <c r="CN15" s="39"/>
      <c r="CO15" s="36">
        <f t="shared" si="19"/>
        <v>30724566.547671478</v>
      </c>
      <c r="CP15" s="39"/>
      <c r="CQ15" s="36">
        <f t="shared" si="20"/>
        <v>52382287.840000004</v>
      </c>
      <c r="CR15" s="40"/>
      <c r="CS15" s="152"/>
      <c r="CT15" s="161" t="s">
        <v>4</v>
      </c>
      <c r="CU15" s="38">
        <f t="shared" si="21"/>
        <v>35875197.950000003</v>
      </c>
      <c r="CV15" s="36">
        <f t="shared" si="22"/>
        <v>52382287.840000004</v>
      </c>
      <c r="CW15" s="37">
        <f t="shared" si="23"/>
        <v>88257485.790000007</v>
      </c>
      <c r="CX15"/>
    </row>
    <row r="16" spans="1:102" s="19" customFormat="1" ht="15.6" x14ac:dyDescent="0.3">
      <c r="A16" s="26">
        <v>6</v>
      </c>
      <c r="B16" s="26" t="s">
        <v>5</v>
      </c>
      <c r="C16" s="34"/>
      <c r="D16" s="35">
        <v>0</v>
      </c>
      <c r="E16" s="36"/>
      <c r="F16" s="36">
        <v>0</v>
      </c>
      <c r="G16" s="36"/>
      <c r="H16" s="36">
        <v>0</v>
      </c>
      <c r="I16" s="37"/>
      <c r="J16" s="38">
        <v>0</v>
      </c>
      <c r="K16" s="36"/>
      <c r="L16" s="36">
        <v>0</v>
      </c>
      <c r="M16" s="36"/>
      <c r="N16" s="36">
        <v>0</v>
      </c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>
        <v>0</v>
      </c>
      <c r="U16" s="36"/>
      <c r="V16" s="36">
        <v>0</v>
      </c>
      <c r="W16" s="36"/>
      <c r="X16" s="36">
        <v>0</v>
      </c>
      <c r="Y16" s="37"/>
      <c r="Z16" s="38">
        <v>0</v>
      </c>
      <c r="AA16" s="36"/>
      <c r="AB16" s="36">
        <v>0</v>
      </c>
      <c r="AC16" s="36"/>
      <c r="AD16" s="36">
        <v>0</v>
      </c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>
        <v>0</v>
      </c>
      <c r="AK16" s="36"/>
      <c r="AL16" s="36">
        <v>7500</v>
      </c>
      <c r="AM16" s="36"/>
      <c r="AN16" s="36">
        <v>7500</v>
      </c>
      <c r="AO16" s="37"/>
      <c r="AP16" s="38">
        <v>0</v>
      </c>
      <c r="AQ16" s="36"/>
      <c r="AR16" s="36">
        <v>0</v>
      </c>
      <c r="AS16" s="36"/>
      <c r="AT16" s="36">
        <v>0</v>
      </c>
      <c r="AU16" s="37"/>
      <c r="AV16" s="116">
        <f t="shared" si="6"/>
        <v>0</v>
      </c>
      <c r="AW16" s="117">
        <f t="shared" si="7"/>
        <v>7500</v>
      </c>
      <c r="AX16" s="118">
        <f t="shared" si="8"/>
        <v>7500</v>
      </c>
      <c r="AY16" s="32"/>
      <c r="AZ16" s="35">
        <v>0</v>
      </c>
      <c r="BA16" s="36"/>
      <c r="BB16" s="36">
        <v>0</v>
      </c>
      <c r="BC16" s="36"/>
      <c r="BD16" s="36">
        <v>0</v>
      </c>
      <c r="BE16" s="37"/>
      <c r="BF16" s="38">
        <v>0</v>
      </c>
      <c r="BG16" s="36"/>
      <c r="BH16" s="36">
        <v>0</v>
      </c>
      <c r="BI16" s="36"/>
      <c r="BJ16" s="36">
        <v>0</v>
      </c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>
        <v>0</v>
      </c>
      <c r="BQ16" s="36"/>
      <c r="BR16" s="36">
        <v>0</v>
      </c>
      <c r="BS16" s="36"/>
      <c r="BT16" s="36">
        <v>0</v>
      </c>
      <c r="BU16" s="37"/>
      <c r="BV16" s="38">
        <v>0</v>
      </c>
      <c r="BW16" s="36"/>
      <c r="BX16" s="36">
        <v>0</v>
      </c>
      <c r="BY16" s="36"/>
      <c r="BZ16" s="36">
        <v>0</v>
      </c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2"/>
      <c r="CG16" s="38">
        <f t="shared" si="15"/>
        <v>0</v>
      </c>
      <c r="CH16" s="36"/>
      <c r="CI16" s="36">
        <f t="shared" si="16"/>
        <v>7500</v>
      </c>
      <c r="CJ16" s="39"/>
      <c r="CK16" s="36">
        <f t="shared" si="17"/>
        <v>7500</v>
      </c>
      <c r="CL16" s="40"/>
      <c r="CM16" s="38">
        <f t="shared" si="18"/>
        <v>0</v>
      </c>
      <c r="CN16" s="39"/>
      <c r="CO16" s="36">
        <f t="shared" si="19"/>
        <v>0</v>
      </c>
      <c r="CP16" s="39"/>
      <c r="CQ16" s="36">
        <f t="shared" si="20"/>
        <v>0</v>
      </c>
      <c r="CR16" s="40"/>
      <c r="CS16" s="152"/>
      <c r="CT16" s="161" t="s">
        <v>5</v>
      </c>
      <c r="CU16" s="38">
        <f t="shared" si="21"/>
        <v>7500</v>
      </c>
      <c r="CV16" s="36">
        <f t="shared" si="22"/>
        <v>0</v>
      </c>
      <c r="CW16" s="37">
        <f t="shared" si="23"/>
        <v>7500</v>
      </c>
      <c r="CX16"/>
    </row>
    <row r="17" spans="1:104" s="19" customFormat="1" ht="15.6" x14ac:dyDescent="0.3">
      <c r="A17" s="26">
        <v>7</v>
      </c>
      <c r="B17" s="26" t="s">
        <v>92</v>
      </c>
      <c r="C17" s="41"/>
      <c r="D17" s="42">
        <v>243890269</v>
      </c>
      <c r="E17" s="46">
        <v>2257.135563103292</v>
      </c>
      <c r="F17" s="43">
        <v>92252734</v>
      </c>
      <c r="G17" s="46">
        <v>2625.5153826450751</v>
      </c>
      <c r="H17" s="43">
        <v>336143003</v>
      </c>
      <c r="I17" s="47">
        <v>2347.5312731335989</v>
      </c>
      <c r="J17" s="45">
        <v>135831635</v>
      </c>
      <c r="K17" s="46">
        <v>376.88610035931799</v>
      </c>
      <c r="L17" s="43">
        <v>191409584</v>
      </c>
      <c r="M17" s="46">
        <v>605.7840427888724</v>
      </c>
      <c r="N17" s="43">
        <v>327241219</v>
      </c>
      <c r="O17" s="47">
        <v>483.81625429680281</v>
      </c>
      <c r="P17" s="122">
        <f>+D17+J17</f>
        <v>379721904</v>
      </c>
      <c r="Q17" s="123">
        <f t="shared" si="1"/>
        <v>283662318</v>
      </c>
      <c r="R17" s="124">
        <f t="shared" si="2"/>
        <v>663384222</v>
      </c>
      <c r="S17" s="32"/>
      <c r="T17" s="42">
        <v>462736842.59000003</v>
      </c>
      <c r="U17" s="46">
        <v>2345.5484891754486</v>
      </c>
      <c r="V17" s="43">
        <v>141461551.06</v>
      </c>
      <c r="W17" s="46">
        <v>2273.2781233528317</v>
      </c>
      <c r="X17" s="43">
        <v>604198393.64999998</v>
      </c>
      <c r="Y17" s="47">
        <v>2328.2188178921124</v>
      </c>
      <c r="Z17" s="45">
        <v>302304950.95999956</v>
      </c>
      <c r="AA17" s="46">
        <v>297.56943103451624</v>
      </c>
      <c r="AB17" s="43">
        <v>234184550.10999998</v>
      </c>
      <c r="AC17" s="46">
        <v>498.93697279527532</v>
      </c>
      <c r="AD17" s="43">
        <v>536489501.06999958</v>
      </c>
      <c r="AE17" s="47">
        <v>361.2040422452045</v>
      </c>
      <c r="AF17" s="122">
        <f t="shared" si="3"/>
        <v>765041793.54999959</v>
      </c>
      <c r="AG17" s="123">
        <f t="shared" si="4"/>
        <v>375646101.16999996</v>
      </c>
      <c r="AH17" s="124">
        <f t="shared" si="5"/>
        <v>1140687894.7199996</v>
      </c>
      <c r="AI17" s="32"/>
      <c r="AJ17" s="42">
        <v>140594668.04999998</v>
      </c>
      <c r="AK17" s="46">
        <v>2418.2505383649527</v>
      </c>
      <c r="AL17" s="43">
        <v>75335728.189999998</v>
      </c>
      <c r="AM17" s="46">
        <v>2612.7394114586946</v>
      </c>
      <c r="AN17" s="43">
        <v>215930396.23999995</v>
      </c>
      <c r="AO17" s="47">
        <v>2482.7290795994154</v>
      </c>
      <c r="AP17" s="45">
        <v>72686229.810000002</v>
      </c>
      <c r="AQ17" s="46">
        <v>437.45248384068179</v>
      </c>
      <c r="AR17" s="43">
        <v>97909365.939999998</v>
      </c>
      <c r="AS17" s="46">
        <v>636.0642236081336</v>
      </c>
      <c r="AT17" s="43">
        <v>170595595.75</v>
      </c>
      <c r="AU17" s="47">
        <v>532.96467143410564</v>
      </c>
      <c r="AV17" s="122">
        <f t="shared" si="6"/>
        <v>213280897.85999998</v>
      </c>
      <c r="AW17" s="123">
        <f t="shared" si="7"/>
        <v>173245094.13</v>
      </c>
      <c r="AX17" s="124">
        <f t="shared" si="8"/>
        <v>386525991.99000001</v>
      </c>
      <c r="AY17" s="32"/>
      <c r="AZ17" s="42">
        <v>494229409.94103187</v>
      </c>
      <c r="BA17" s="46">
        <v>2203.0570386694712</v>
      </c>
      <c r="BB17" s="43">
        <v>141463864.95896828</v>
      </c>
      <c r="BC17" s="46">
        <v>2182.3434167253135</v>
      </c>
      <c r="BD17" s="43">
        <v>635693274.90000021</v>
      </c>
      <c r="BE17" s="47">
        <v>2198.4135942039015</v>
      </c>
      <c r="BF17" s="45">
        <v>353271534.25767618</v>
      </c>
      <c r="BG17" s="46">
        <v>292.40701424299647</v>
      </c>
      <c r="BH17" s="43">
        <v>337083791.64232397</v>
      </c>
      <c r="BI17" s="46">
        <v>528.21617262628035</v>
      </c>
      <c r="BJ17" s="43">
        <v>690355325.90000021</v>
      </c>
      <c r="BK17" s="47">
        <v>373.91185416277386</v>
      </c>
      <c r="BL17" s="122">
        <f t="shared" si="9"/>
        <v>847500944.19870806</v>
      </c>
      <c r="BM17" s="123">
        <f t="shared" si="10"/>
        <v>478547656.60129225</v>
      </c>
      <c r="BN17" s="124">
        <f t="shared" si="11"/>
        <v>1326048600.8000002</v>
      </c>
      <c r="BO17" s="32"/>
      <c r="BP17" s="42">
        <v>193612985.48000005</v>
      </c>
      <c r="BQ17" s="46">
        <v>1940.4376263304541</v>
      </c>
      <c r="BR17" s="43">
        <v>41425058.36999999</v>
      </c>
      <c r="BS17" s="46">
        <v>1797.0266514836019</v>
      </c>
      <c r="BT17" s="43">
        <v>235038043.85000002</v>
      </c>
      <c r="BU17" s="47">
        <v>1913.5231120247499</v>
      </c>
      <c r="BV17" s="45">
        <v>86028872.609999999</v>
      </c>
      <c r="BW17" s="46">
        <v>270.49787167611521</v>
      </c>
      <c r="BX17" s="43">
        <v>117194164.77999993</v>
      </c>
      <c r="BY17" s="46">
        <v>520.0078305896966</v>
      </c>
      <c r="BZ17" s="43">
        <v>203223037.38999993</v>
      </c>
      <c r="CA17" s="47">
        <v>373.97804856010839</v>
      </c>
      <c r="CB17" s="122">
        <f t="shared" si="12"/>
        <v>279641858.09000003</v>
      </c>
      <c r="CC17" s="123">
        <f t="shared" si="13"/>
        <v>158619223.14999992</v>
      </c>
      <c r="CD17" s="124">
        <f t="shared" si="14"/>
        <v>438261081.23999995</v>
      </c>
      <c r="CE17" s="32"/>
      <c r="CF17" s="32"/>
      <c r="CG17" s="45">
        <f>SUM(CG10:CG16)</f>
        <v>1535064175.0610321</v>
      </c>
      <c r="CH17" s="46">
        <f>+CG17/$CG$112</f>
        <v>2232.5251131283453</v>
      </c>
      <c r="CI17" s="43">
        <f>SUM(CI10:CI16)</f>
        <v>491938936.57896835</v>
      </c>
      <c r="CJ17" s="46">
        <f>+CI17/$CI$112</f>
        <v>2297.9961815780989</v>
      </c>
      <c r="CK17" s="43">
        <f t="shared" si="17"/>
        <v>2027003111.6400003</v>
      </c>
      <c r="CL17" s="47">
        <f>+CK17/$CK$112</f>
        <v>2248.0692493434367</v>
      </c>
      <c r="CM17" s="45">
        <f>SUM(CM10:CM16)</f>
        <v>950123222.63767576</v>
      </c>
      <c r="CN17" s="46">
        <f>+CM17/$CM$112</f>
        <v>309.62093060557117</v>
      </c>
      <c r="CO17" s="43">
        <f>SUM(CO10:CO16)</f>
        <v>977781456.47232389</v>
      </c>
      <c r="CP17" s="46">
        <f>+CO17/$CO$112</f>
        <v>542.3706431315004</v>
      </c>
      <c r="CQ17" s="43">
        <f>SUM(CQ10:CQ16)</f>
        <v>1927904679.1099997</v>
      </c>
      <c r="CR17" s="47">
        <f>+CQ17/$CQ$112</f>
        <v>395.75516798256285</v>
      </c>
      <c r="CS17" s="153"/>
      <c r="CT17" s="161" t="s">
        <v>92</v>
      </c>
      <c r="CU17" s="45">
        <f>SUM(CU10:CU16)</f>
        <v>2027003111.6400006</v>
      </c>
      <c r="CV17" s="43">
        <f>SUM(CV10:CV16)</f>
        <v>1927904679.1099997</v>
      </c>
      <c r="CW17" s="44">
        <f>SUM(CW10:CW16)</f>
        <v>3954907790.750001</v>
      </c>
      <c r="CX17"/>
      <c r="CZ17" s="48"/>
    </row>
    <row r="18" spans="1:104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2"/>
      <c r="CG18" s="38"/>
      <c r="CH18" s="36"/>
      <c r="CI18" s="39"/>
      <c r="CJ18" s="39"/>
      <c r="CK18" s="36"/>
      <c r="CL18" s="40"/>
      <c r="CM18" s="49"/>
      <c r="CN18" s="39"/>
      <c r="CO18" s="39"/>
      <c r="CP18" s="39"/>
      <c r="CQ18" s="39"/>
      <c r="CR18" s="40"/>
      <c r="CS18" s="152"/>
      <c r="CT18" s="161"/>
      <c r="CU18" s="38"/>
      <c r="CV18" s="36"/>
      <c r="CW18" s="37"/>
      <c r="CX18"/>
    </row>
    <row r="19" spans="1:104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2"/>
      <c r="CG19" s="38"/>
      <c r="CH19" s="36"/>
      <c r="CI19" s="39"/>
      <c r="CJ19" s="39"/>
      <c r="CK19" s="36"/>
      <c r="CL19" s="40"/>
      <c r="CM19" s="49"/>
      <c r="CN19" s="39"/>
      <c r="CO19" s="39"/>
      <c r="CP19" s="39"/>
      <c r="CQ19" s="39"/>
      <c r="CR19" s="40"/>
      <c r="CS19" s="152"/>
      <c r="CT19" s="160" t="s">
        <v>52</v>
      </c>
      <c r="CU19" s="38"/>
      <c r="CV19" s="36"/>
      <c r="CW19" s="37"/>
      <c r="CX19"/>
    </row>
    <row r="20" spans="1:104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2"/>
      <c r="CG20" s="38"/>
      <c r="CH20" s="36"/>
      <c r="CI20" s="39"/>
      <c r="CJ20" s="39"/>
      <c r="CK20" s="36"/>
      <c r="CL20" s="40"/>
      <c r="CM20" s="49"/>
      <c r="CN20" s="39"/>
      <c r="CO20" s="39"/>
      <c r="CP20" s="39"/>
      <c r="CQ20" s="39"/>
      <c r="CR20" s="40"/>
      <c r="CS20" s="152"/>
      <c r="CT20" s="162" t="s">
        <v>63</v>
      </c>
      <c r="CU20" s="38"/>
      <c r="CV20" s="36"/>
      <c r="CW20" s="37"/>
      <c r="CX20"/>
    </row>
    <row r="21" spans="1:104" s="19" customFormat="1" ht="15.6" x14ac:dyDescent="0.3">
      <c r="A21" s="26">
        <v>8</v>
      </c>
      <c r="B21" s="26" t="s">
        <v>19</v>
      </c>
      <c r="C21" s="34"/>
      <c r="D21" s="35">
        <v>353171.38</v>
      </c>
      <c r="E21" s="39">
        <v>3.2685013835802801</v>
      </c>
      <c r="F21" s="36">
        <v>8893.7099999999991</v>
      </c>
      <c r="G21" s="39">
        <v>0.25311523465292995</v>
      </c>
      <c r="H21" s="36">
        <v>362065.09</v>
      </c>
      <c r="I21" s="40">
        <v>2.5285640757036107</v>
      </c>
      <c r="J21" s="38">
        <v>0</v>
      </c>
      <c r="K21" s="39">
        <v>0</v>
      </c>
      <c r="L21" s="36">
        <v>0</v>
      </c>
      <c r="M21" s="39">
        <v>0</v>
      </c>
      <c r="N21" s="36">
        <v>0</v>
      </c>
      <c r="O21" s="40">
        <v>0</v>
      </c>
      <c r="P21" s="116">
        <f t="shared" ref="P21:P64" si="48">+D21+J21</f>
        <v>353171.38</v>
      </c>
      <c r="Q21" s="117">
        <f t="shared" ref="Q21:Q64" si="49">+F21+L21</f>
        <v>8893.7099999999991</v>
      </c>
      <c r="R21" s="118">
        <f t="shared" ref="R21:R64" si="50">+P21+Q21</f>
        <v>362065.09</v>
      </c>
      <c r="S21" s="32"/>
      <c r="T21" s="35">
        <v>57036.109778814331</v>
      </c>
      <c r="U21" s="39">
        <v>0.28910808219063139</v>
      </c>
      <c r="V21" s="36">
        <v>2854.3433292633704</v>
      </c>
      <c r="W21" s="39">
        <v>4.586911565956435E-2</v>
      </c>
      <c r="X21" s="36">
        <v>59890.453108077701</v>
      </c>
      <c r="Y21" s="40">
        <v>0.23078194414910236</v>
      </c>
      <c r="Z21" s="38">
        <v>0</v>
      </c>
      <c r="AA21" s="39">
        <v>0</v>
      </c>
      <c r="AB21" s="36">
        <v>0</v>
      </c>
      <c r="AC21" s="39">
        <v>0</v>
      </c>
      <c r="AD21" s="36">
        <v>0</v>
      </c>
      <c r="AE21" s="40">
        <v>0</v>
      </c>
      <c r="AF21" s="116">
        <f t="shared" ref="AF21:AF64" si="51">+T21+Z21</f>
        <v>57036.109778814331</v>
      </c>
      <c r="AG21" s="117">
        <f t="shared" ref="AG21:AG64" si="52">+V21+AB21</f>
        <v>2854.3433292633704</v>
      </c>
      <c r="AH21" s="118">
        <f t="shared" ref="AH21:AH64" si="53">+AF21+AG21</f>
        <v>59890.453108077701</v>
      </c>
      <c r="AI21" s="32"/>
      <c r="AJ21" s="35">
        <v>40576.499780373284</v>
      </c>
      <c r="AK21" s="39">
        <v>0.6979222171068179</v>
      </c>
      <c r="AL21" s="36">
        <v>16985.820602069445</v>
      </c>
      <c r="AM21" s="39">
        <v>0.58908998411838265</v>
      </c>
      <c r="AN21" s="36">
        <v>57562.320382442733</v>
      </c>
      <c r="AO21" s="40">
        <v>0.66184126547828326</v>
      </c>
      <c r="AP21" s="38">
        <v>17698.657635144747</v>
      </c>
      <c r="AQ21" s="39">
        <v>0.10651703580414273</v>
      </c>
      <c r="AR21" s="36">
        <v>28162.571473366723</v>
      </c>
      <c r="AS21" s="39">
        <v>0.18295700301024312</v>
      </c>
      <c r="AT21" s="36">
        <v>45861.22910851147</v>
      </c>
      <c r="AU21" s="40">
        <v>0.14327693980565179</v>
      </c>
      <c r="AV21" s="116">
        <f t="shared" ref="AV21:AV64" si="54">+AJ21+AP21</f>
        <v>58275.157415518028</v>
      </c>
      <c r="AW21" s="117">
        <f t="shared" ref="AW21:AW64" si="55">+AL21+AR21</f>
        <v>45148.392075436168</v>
      </c>
      <c r="AX21" s="118">
        <f t="shared" ref="AX21:AX64" si="56">+AV21+AW21</f>
        <v>103423.5494909542</v>
      </c>
      <c r="AY21" s="32"/>
      <c r="AZ21" s="35">
        <v>340502.54706096312</v>
      </c>
      <c r="BA21" s="39">
        <v>1.5178103890600929</v>
      </c>
      <c r="BB21" s="36">
        <v>14500.171074482532</v>
      </c>
      <c r="BC21" s="39">
        <v>0.22369212727904927</v>
      </c>
      <c r="BD21" s="36">
        <v>355002.71813544567</v>
      </c>
      <c r="BE21" s="40">
        <v>1.2277034103452955</v>
      </c>
      <c r="BF21" s="38">
        <v>0</v>
      </c>
      <c r="BG21" s="39">
        <v>0</v>
      </c>
      <c r="BH21" s="36">
        <v>0</v>
      </c>
      <c r="BI21" s="39">
        <v>0</v>
      </c>
      <c r="BJ21" s="36">
        <v>0</v>
      </c>
      <c r="BK21" s="40">
        <v>0</v>
      </c>
      <c r="BL21" s="116">
        <f t="shared" ref="BL21:BL64" si="57">+AZ21+BF21</f>
        <v>340502.54706096312</v>
      </c>
      <c r="BM21" s="117">
        <f t="shared" ref="BM21:BM64" si="58">+BB21+BH21</f>
        <v>14500.171074482532</v>
      </c>
      <c r="BN21" s="118">
        <f t="shared" ref="BN21:BN64" si="59">+BL21+BM21</f>
        <v>355002.71813544567</v>
      </c>
      <c r="BO21" s="32"/>
      <c r="BP21" s="35">
        <v>185363.31421075884</v>
      </c>
      <c r="BQ21" s="39">
        <v>1.8577573634544573</v>
      </c>
      <c r="BR21" s="36">
        <v>0</v>
      </c>
      <c r="BS21" s="39">
        <v>0</v>
      </c>
      <c r="BT21" s="36">
        <v>185363.31421075884</v>
      </c>
      <c r="BU21" s="40">
        <v>1.5091045690039797</v>
      </c>
      <c r="BV21" s="38">
        <v>0</v>
      </c>
      <c r="BW21" s="39">
        <v>0</v>
      </c>
      <c r="BX21" s="36">
        <v>0</v>
      </c>
      <c r="BY21" s="39">
        <v>0</v>
      </c>
      <c r="BZ21" s="36">
        <v>0</v>
      </c>
      <c r="CA21" s="40">
        <v>0</v>
      </c>
      <c r="CB21" s="116">
        <f t="shared" ref="CB21:CB64" si="60">+BP21+BV21</f>
        <v>185363.31421075884</v>
      </c>
      <c r="CC21" s="117">
        <f t="shared" ref="CC21:CC64" si="61">+BR21+BX21</f>
        <v>0</v>
      </c>
      <c r="CD21" s="118">
        <f t="shared" ref="CD21:CD64" si="62">+CB21+CC21</f>
        <v>185363.31421075884</v>
      </c>
      <c r="CE21" s="32"/>
      <c r="CF21" s="32"/>
      <c r="CG21" s="38">
        <f>+D21+T21+AJ21+AZ21+BP21</f>
        <v>976649.85083090956</v>
      </c>
      <c r="CH21" s="39">
        <f t="shared" ref="CH21:CH64" si="63">+CG21/$CG$112</f>
        <v>1.4203935927475921</v>
      </c>
      <c r="CI21" s="36">
        <f t="shared" ref="CI21:CI61" si="64">+F21+V21+AL21+BB21+BR21</f>
        <v>43234.045005815351</v>
      </c>
      <c r="CJ21" s="39">
        <f t="shared" ref="CJ21:CJ64" si="65">+CI21/$CI$112</f>
        <v>0.20195935501354842</v>
      </c>
      <c r="CK21" s="36">
        <f t="shared" ref="CK21:CK64" si="66">+CG21+CI21</f>
        <v>1019883.8958367249</v>
      </c>
      <c r="CL21" s="40">
        <f t="shared" ref="CL21:CL64" si="67">+CK21/$CK$112</f>
        <v>1.131113026400882</v>
      </c>
      <c r="CM21" s="38">
        <f t="shared" ref="CM21:CM61" si="68">+J21+Z21+AP21+BF21+BV21</f>
        <v>17698.657635144747</v>
      </c>
      <c r="CN21" s="39">
        <f t="shared" ref="CN21:CN64" si="69">+CM21/$CM$112</f>
        <v>5.7675412166539944E-3</v>
      </c>
      <c r="CO21" s="36">
        <f t="shared" ref="CO21:CO61" si="70">+L21+AB21+AR21+BH21+BX21</f>
        <v>28162.571473366723</v>
      </c>
      <c r="CP21" s="39">
        <f t="shared" ref="CP21:CP64" si="71">+CO21/$CO$112</f>
        <v>1.5621642138065136E-2</v>
      </c>
      <c r="CQ21" s="36">
        <f t="shared" ref="CQ21:CQ61" si="72">+CM21+CO21</f>
        <v>45861.22910851147</v>
      </c>
      <c r="CR21" s="40">
        <f t="shared" ref="CR21:CR64" si="73">+CQ21/$CQ$112</f>
        <v>9.4142716838596305E-3</v>
      </c>
      <c r="CS21" s="152"/>
      <c r="CT21" s="161" t="s">
        <v>19</v>
      </c>
      <c r="CU21" s="38">
        <f t="shared" ref="CU21:CU61" si="74">+CK21</f>
        <v>1019883.8958367249</v>
      </c>
      <c r="CV21" s="36">
        <f t="shared" ref="CV21:CV61" si="75">+CQ21</f>
        <v>45861.22910851147</v>
      </c>
      <c r="CW21" s="37">
        <f t="shared" ref="CW21:CW63" si="76">+CU21+CV21</f>
        <v>1065745.1249452364</v>
      </c>
      <c r="CX21"/>
    </row>
    <row r="22" spans="1:104" s="19" customFormat="1" ht="15.6" x14ac:dyDescent="0.3">
      <c r="A22" s="26">
        <v>9</v>
      </c>
      <c r="B22" s="26" t="s">
        <v>20</v>
      </c>
      <c r="C22" s="34"/>
      <c r="D22" s="35">
        <v>2097448.9699999997</v>
      </c>
      <c r="E22" s="39">
        <v>19.411297881595139</v>
      </c>
      <c r="F22" s="36">
        <v>3449194.55</v>
      </c>
      <c r="G22" s="39">
        <v>98.16417309388963</v>
      </c>
      <c r="H22" s="36">
        <v>5546643.5199999996</v>
      </c>
      <c r="I22" s="40">
        <v>38.736249179411963</v>
      </c>
      <c r="J22" s="38">
        <v>1893367.5899999999</v>
      </c>
      <c r="K22" s="39">
        <v>5.2534442918383482</v>
      </c>
      <c r="L22" s="36">
        <v>9414265.6199999992</v>
      </c>
      <c r="M22" s="39">
        <v>29.794808431180172</v>
      </c>
      <c r="N22" s="36">
        <v>11307633.209999999</v>
      </c>
      <c r="O22" s="40">
        <v>16.717994026982073</v>
      </c>
      <c r="P22" s="116">
        <f t="shared" si="48"/>
        <v>3990816.5599999996</v>
      </c>
      <c r="Q22" s="117">
        <f t="shared" si="49"/>
        <v>12863460.169999998</v>
      </c>
      <c r="R22" s="118">
        <f t="shared" si="50"/>
        <v>16854276.729999997</v>
      </c>
      <c r="S22" s="32"/>
      <c r="T22" s="35">
        <v>2915445.6066442956</v>
      </c>
      <c r="U22" s="39">
        <v>14.777986986432159</v>
      </c>
      <c r="V22" s="36">
        <v>8180055.5610958887</v>
      </c>
      <c r="W22" s="39">
        <v>131.45297231304056</v>
      </c>
      <c r="X22" s="36">
        <v>11095501.167740185</v>
      </c>
      <c r="Y22" s="40">
        <v>42.755417565113561</v>
      </c>
      <c r="Z22" s="38">
        <v>5280798.8846601518</v>
      </c>
      <c r="AA22" s="39">
        <v>5.1980766921807868</v>
      </c>
      <c r="AB22" s="36">
        <v>11361097.461263988</v>
      </c>
      <c r="AC22" s="39">
        <v>24.205147488562229</v>
      </c>
      <c r="AD22" s="36">
        <v>16641896.345924139</v>
      </c>
      <c r="AE22" s="40">
        <v>11.204544019565414</v>
      </c>
      <c r="AF22" s="116">
        <f t="shared" si="51"/>
        <v>8196244.4913044479</v>
      </c>
      <c r="AG22" s="117">
        <f t="shared" si="52"/>
        <v>19541153.022359878</v>
      </c>
      <c r="AH22" s="118">
        <f t="shared" si="53"/>
        <v>27737397.513664328</v>
      </c>
      <c r="AI22" s="32"/>
      <c r="AJ22" s="35">
        <v>731848.48672247515</v>
      </c>
      <c r="AK22" s="39">
        <v>12.587909780396553</v>
      </c>
      <c r="AL22" s="36">
        <v>2323285.7869920507</v>
      </c>
      <c r="AM22" s="39">
        <v>80.574522681280797</v>
      </c>
      <c r="AN22" s="36">
        <v>3055134.2737145256</v>
      </c>
      <c r="AO22" s="40">
        <v>35.12738750778432</v>
      </c>
      <c r="AP22" s="38">
        <v>740916.37022867985</v>
      </c>
      <c r="AQ22" s="39">
        <v>4.4591074172094025</v>
      </c>
      <c r="AR22" s="36">
        <v>3206556.6305777594</v>
      </c>
      <c r="AS22" s="39">
        <v>20.831265059298119</v>
      </c>
      <c r="AT22" s="36">
        <v>3947473.0008064392</v>
      </c>
      <c r="AU22" s="40">
        <v>12.33246170055247</v>
      </c>
      <c r="AV22" s="116">
        <f t="shared" si="54"/>
        <v>1472764.856951155</v>
      </c>
      <c r="AW22" s="117">
        <f t="shared" si="55"/>
        <v>5529842.4175698105</v>
      </c>
      <c r="AX22" s="118">
        <f t="shared" si="56"/>
        <v>7002607.2745209653</v>
      </c>
      <c r="AY22" s="32"/>
      <c r="AZ22" s="35">
        <v>4724661.9359031664</v>
      </c>
      <c r="BA22" s="39">
        <v>21.060462052363693</v>
      </c>
      <c r="BB22" s="36">
        <v>7069556.0481731901</v>
      </c>
      <c r="BC22" s="39">
        <v>109.06106025999182</v>
      </c>
      <c r="BD22" s="36">
        <v>11794217.984076357</v>
      </c>
      <c r="BE22" s="40">
        <v>40.787861336548474</v>
      </c>
      <c r="BF22" s="38">
        <v>5943877.0977996029</v>
      </c>
      <c r="BG22" s="39">
        <v>4.919817156644128</v>
      </c>
      <c r="BH22" s="36">
        <v>17641559.871687256</v>
      </c>
      <c r="BI22" s="39">
        <v>27.644631589014043</v>
      </c>
      <c r="BJ22" s="36">
        <v>23585436.969486859</v>
      </c>
      <c r="BK22" s="40">
        <v>12.774399121210665</v>
      </c>
      <c r="BL22" s="116">
        <f t="shared" si="57"/>
        <v>10668539.033702768</v>
      </c>
      <c r="BM22" s="117">
        <f t="shared" si="58"/>
        <v>24711115.919860445</v>
      </c>
      <c r="BN22" s="118">
        <f t="shared" si="59"/>
        <v>35379654.953563213</v>
      </c>
      <c r="BO22" s="32"/>
      <c r="BP22" s="35">
        <v>1258030.5136240609</v>
      </c>
      <c r="BQ22" s="39">
        <v>12.608295552366863</v>
      </c>
      <c r="BR22" s="36">
        <v>722574.68904956512</v>
      </c>
      <c r="BS22" s="39">
        <v>31.345422915563297</v>
      </c>
      <c r="BT22" s="36">
        <v>1980605.2026736261</v>
      </c>
      <c r="BU22" s="40">
        <v>16.124767586694016</v>
      </c>
      <c r="BV22" s="38">
        <v>1187307.9743663762</v>
      </c>
      <c r="BW22" s="39">
        <v>3.733215028239858</v>
      </c>
      <c r="BX22" s="36">
        <v>6717439.003401123</v>
      </c>
      <c r="BY22" s="39">
        <v>29.806269704934653</v>
      </c>
      <c r="BZ22" s="36">
        <v>7904746.9777674992</v>
      </c>
      <c r="CA22" s="40">
        <v>14.546588256299581</v>
      </c>
      <c r="CB22" s="116">
        <f t="shared" si="60"/>
        <v>2445338.4879904371</v>
      </c>
      <c r="CC22" s="117">
        <f t="shared" si="61"/>
        <v>7440013.6924506882</v>
      </c>
      <c r="CD22" s="118">
        <f t="shared" si="62"/>
        <v>9885352.1804411262</v>
      </c>
      <c r="CE22" s="32"/>
      <c r="CF22" s="32"/>
      <c r="CG22" s="38">
        <f t="shared" ref="CG22:CG63" si="77">+D22+T22+AJ22+AZ22+BP22</f>
        <v>11727435.512893997</v>
      </c>
      <c r="CH22" s="39">
        <f t="shared" si="63"/>
        <v>17.055830447015737</v>
      </c>
      <c r="CI22" s="36">
        <f t="shared" si="64"/>
        <v>21744666.635310695</v>
      </c>
      <c r="CJ22" s="39">
        <f t="shared" si="65"/>
        <v>101.57594201655834</v>
      </c>
      <c r="CK22" s="36">
        <f t="shared" si="66"/>
        <v>33472102.148204692</v>
      </c>
      <c r="CL22" s="40">
        <f t="shared" si="67"/>
        <v>37.122589066664183</v>
      </c>
      <c r="CM22" s="38">
        <f t="shared" si="68"/>
        <v>15046267.917054811</v>
      </c>
      <c r="CN22" s="39">
        <f t="shared" si="69"/>
        <v>4.9031950420980364</v>
      </c>
      <c r="CO22" s="36">
        <f t="shared" si="70"/>
        <v>48340918.586930126</v>
      </c>
      <c r="CP22" s="39">
        <f t="shared" si="71"/>
        <v>26.814473653605145</v>
      </c>
      <c r="CQ22" s="36">
        <f t="shared" si="72"/>
        <v>63387186.503984936</v>
      </c>
      <c r="CR22" s="40">
        <f t="shared" si="73"/>
        <v>13.011953814234863</v>
      </c>
      <c r="CS22" s="152"/>
      <c r="CT22" s="161" t="s">
        <v>20</v>
      </c>
      <c r="CU22" s="38">
        <f t="shared" si="74"/>
        <v>33472102.148204692</v>
      </c>
      <c r="CV22" s="36">
        <f t="shared" si="75"/>
        <v>63387186.503984936</v>
      </c>
      <c r="CW22" s="37">
        <f t="shared" si="76"/>
        <v>96859288.652189627</v>
      </c>
      <c r="CX22"/>
    </row>
    <row r="23" spans="1:104" s="19" customFormat="1" ht="15.6" x14ac:dyDescent="0.3">
      <c r="A23" s="26">
        <v>10</v>
      </c>
      <c r="B23" s="26" t="s">
        <v>21</v>
      </c>
      <c r="C23" s="34"/>
      <c r="D23" s="35">
        <v>16123.720000000001</v>
      </c>
      <c r="E23" s="39">
        <v>0.14922047513720119</v>
      </c>
      <c r="F23" s="36">
        <v>2741.4</v>
      </c>
      <c r="G23" s="39">
        <v>7.8020320459914055E-2</v>
      </c>
      <c r="H23" s="36">
        <v>18865.120000000003</v>
      </c>
      <c r="I23" s="40">
        <v>0.13174886514421399</v>
      </c>
      <c r="J23" s="38">
        <v>51123.22</v>
      </c>
      <c r="K23" s="39">
        <v>0.14184936391004566</v>
      </c>
      <c r="L23" s="36">
        <v>3824.8300000000004</v>
      </c>
      <c r="M23" s="39">
        <v>1.2105041617875116E-2</v>
      </c>
      <c r="N23" s="36">
        <v>54948.05</v>
      </c>
      <c r="O23" s="40">
        <v>8.1239031602291636E-2</v>
      </c>
      <c r="P23" s="116">
        <f t="shared" si="48"/>
        <v>67246.94</v>
      </c>
      <c r="Q23" s="117">
        <f t="shared" si="49"/>
        <v>6566.2300000000005</v>
      </c>
      <c r="R23" s="118">
        <f t="shared" si="50"/>
        <v>73813.17</v>
      </c>
      <c r="S23" s="32"/>
      <c r="T23" s="35">
        <v>2007.7292229660363</v>
      </c>
      <c r="U23" s="39">
        <v>1.0176899291708036E-2</v>
      </c>
      <c r="V23" s="36">
        <v>254.45550063261626</v>
      </c>
      <c r="W23" s="39">
        <v>4.0890837023946818E-3</v>
      </c>
      <c r="X23" s="36">
        <v>2262.1847235986525</v>
      </c>
      <c r="Y23" s="40">
        <v>8.7171053388821768E-3</v>
      </c>
      <c r="Z23" s="38">
        <v>62191.850975379115</v>
      </c>
      <c r="AA23" s="39">
        <v>6.1217633554985079E-2</v>
      </c>
      <c r="AB23" s="36">
        <v>15903.617833704719</v>
      </c>
      <c r="AC23" s="39">
        <v>3.3883118825364197E-2</v>
      </c>
      <c r="AD23" s="36">
        <v>78095.468809083832</v>
      </c>
      <c r="AE23" s="40">
        <v>5.2579591881323356E-2</v>
      </c>
      <c r="AF23" s="116">
        <f t="shared" si="51"/>
        <v>64199.580198345153</v>
      </c>
      <c r="AG23" s="117">
        <f t="shared" si="52"/>
        <v>16158.073334337334</v>
      </c>
      <c r="AH23" s="118">
        <f t="shared" si="53"/>
        <v>80357.653532682481</v>
      </c>
      <c r="AI23" s="32"/>
      <c r="AJ23" s="35">
        <v>0</v>
      </c>
      <c r="AK23" s="39">
        <v>0</v>
      </c>
      <c r="AL23" s="36">
        <v>365.93967501438016</v>
      </c>
      <c r="AM23" s="39">
        <v>1.2691255983019357E-2</v>
      </c>
      <c r="AN23" s="36">
        <v>365.93967501438016</v>
      </c>
      <c r="AO23" s="40">
        <v>4.2075089397212943E-3</v>
      </c>
      <c r="AP23" s="38">
        <v>8882.4216448342577</v>
      </c>
      <c r="AQ23" s="39">
        <v>5.3457682716656782E-2</v>
      </c>
      <c r="AR23" s="36">
        <v>1036.3076626229404</v>
      </c>
      <c r="AS23" s="39">
        <v>6.7323306868247931E-3</v>
      </c>
      <c r="AT23" s="36">
        <v>9918.7293074571971</v>
      </c>
      <c r="AU23" s="40">
        <v>3.0987507521235403E-2</v>
      </c>
      <c r="AV23" s="116">
        <f t="shared" si="54"/>
        <v>8882.4216448342577</v>
      </c>
      <c r="AW23" s="117">
        <f t="shared" si="55"/>
        <v>1402.2473376373205</v>
      </c>
      <c r="AX23" s="118">
        <f t="shared" si="56"/>
        <v>10284.668982471578</v>
      </c>
      <c r="AY23" s="32"/>
      <c r="AZ23" s="35">
        <v>3932.3922491990329</v>
      </c>
      <c r="BA23" s="39">
        <v>1.7528872724188647E-2</v>
      </c>
      <c r="BB23" s="36">
        <v>647.26900300779005</v>
      </c>
      <c r="BC23" s="39">
        <v>9.9853291013512393E-3</v>
      </c>
      <c r="BD23" s="36">
        <v>4579.6612522068226</v>
      </c>
      <c r="BE23" s="40">
        <v>1.5837810389427383E-2</v>
      </c>
      <c r="BF23" s="38">
        <v>116885.97223898256</v>
      </c>
      <c r="BG23" s="39">
        <v>9.674789739600427E-2</v>
      </c>
      <c r="BH23" s="36">
        <v>6530.3731601991112</v>
      </c>
      <c r="BI23" s="39">
        <v>1.0233208484144309E-2</v>
      </c>
      <c r="BJ23" s="36">
        <v>123416.34539918168</v>
      </c>
      <c r="BK23" s="40">
        <v>6.6845047486293802E-2</v>
      </c>
      <c r="BL23" s="116">
        <f t="shared" si="57"/>
        <v>120818.3644881816</v>
      </c>
      <c r="BM23" s="117">
        <f t="shared" si="58"/>
        <v>7177.6421632069014</v>
      </c>
      <c r="BN23" s="118">
        <f t="shared" si="59"/>
        <v>127996.0066513885</v>
      </c>
      <c r="BO23" s="32"/>
      <c r="BP23" s="35">
        <v>1327.241318218063</v>
      </c>
      <c r="BQ23" s="39">
        <v>1.33019434967434E-2</v>
      </c>
      <c r="BR23" s="36">
        <v>271.69248869255171</v>
      </c>
      <c r="BS23" s="39">
        <v>1.1786070132420255E-2</v>
      </c>
      <c r="BT23" s="36">
        <v>1598.9338069106147</v>
      </c>
      <c r="BU23" s="40">
        <v>1.3017453447127044E-2</v>
      </c>
      <c r="BV23" s="38">
        <v>29466.03677760491</v>
      </c>
      <c r="BW23" s="39">
        <v>9.2649130382138387E-2</v>
      </c>
      <c r="BX23" s="36">
        <v>587.67139886411292</v>
      </c>
      <c r="BY23" s="39">
        <v>2.6075848554116027E-3</v>
      </c>
      <c r="BZ23" s="36">
        <v>30053.708176469023</v>
      </c>
      <c r="CA23" s="40">
        <v>5.5305871224931906E-2</v>
      </c>
      <c r="CB23" s="116">
        <f t="shared" si="60"/>
        <v>30793.278095822974</v>
      </c>
      <c r="CC23" s="117">
        <f t="shared" si="61"/>
        <v>859.36388755666462</v>
      </c>
      <c r="CD23" s="118">
        <f t="shared" si="62"/>
        <v>31652.641983379639</v>
      </c>
      <c r="CE23" s="32"/>
      <c r="CF23" s="32"/>
      <c r="CG23" s="38">
        <f t="shared" si="77"/>
        <v>23391.082790383138</v>
      </c>
      <c r="CH23" s="39">
        <f t="shared" si="63"/>
        <v>3.4018890285624936E-2</v>
      </c>
      <c r="CI23" s="36">
        <f t="shared" si="64"/>
        <v>4280.7566673473384</v>
      </c>
      <c r="CJ23" s="39">
        <f t="shared" si="65"/>
        <v>1.9996714519567336E-2</v>
      </c>
      <c r="CK23" s="36">
        <f t="shared" si="66"/>
        <v>27671.839457730475</v>
      </c>
      <c r="CL23" s="40">
        <f t="shared" si="67"/>
        <v>3.068974635532801E-2</v>
      </c>
      <c r="CM23" s="38">
        <f t="shared" si="68"/>
        <v>268549.50163680082</v>
      </c>
      <c r="CN23" s="39">
        <f t="shared" si="69"/>
        <v>8.7513434709675417E-2</v>
      </c>
      <c r="CO23" s="36">
        <f t="shared" si="70"/>
        <v>27882.800055390886</v>
      </c>
      <c r="CP23" s="39">
        <f t="shared" si="71"/>
        <v>1.5466454286124458E-2</v>
      </c>
      <c r="CQ23" s="36">
        <f t="shared" si="72"/>
        <v>296432.30169219169</v>
      </c>
      <c r="CR23" s="40">
        <f t="shared" si="73"/>
        <v>6.0850838022660093E-2</v>
      </c>
      <c r="CS23" s="152"/>
      <c r="CT23" s="161" t="s">
        <v>21</v>
      </c>
      <c r="CU23" s="38">
        <f t="shared" si="74"/>
        <v>27671.839457730475</v>
      </c>
      <c r="CV23" s="36">
        <f t="shared" si="75"/>
        <v>296432.30169219169</v>
      </c>
      <c r="CW23" s="37">
        <f t="shared" si="76"/>
        <v>324104.14114992216</v>
      </c>
      <c r="CX23"/>
    </row>
    <row r="24" spans="1:104" s="19" customFormat="1" ht="15.6" x14ac:dyDescent="0.3">
      <c r="A24" s="26">
        <v>11</v>
      </c>
      <c r="B24" s="26" t="s">
        <v>22</v>
      </c>
      <c r="C24" s="34"/>
      <c r="D24" s="35">
        <v>10438260.23</v>
      </c>
      <c r="E24" s="39">
        <v>96.603150583509944</v>
      </c>
      <c r="F24" s="36">
        <v>3473876.7300000004</v>
      </c>
      <c r="G24" s="39">
        <v>98.86662862509607</v>
      </c>
      <c r="H24" s="36">
        <v>13912136.960000001</v>
      </c>
      <c r="I24" s="40">
        <v>97.158579230393187</v>
      </c>
      <c r="J24" s="38">
        <v>6174686.4299999997</v>
      </c>
      <c r="K24" s="39">
        <v>17.132632538394304</v>
      </c>
      <c r="L24" s="36">
        <v>5736090.0700000003</v>
      </c>
      <c r="M24" s="39">
        <v>18.153907238028928</v>
      </c>
      <c r="N24" s="36">
        <v>11910776.5</v>
      </c>
      <c r="O24" s="40">
        <v>17.60972315653299</v>
      </c>
      <c r="P24" s="116">
        <f t="shared" si="48"/>
        <v>16612946.66</v>
      </c>
      <c r="Q24" s="117">
        <f t="shared" si="49"/>
        <v>9209966.8000000007</v>
      </c>
      <c r="R24" s="118">
        <f t="shared" si="50"/>
        <v>25822913.460000001</v>
      </c>
      <c r="S24" s="32"/>
      <c r="T24" s="35">
        <v>13526727.830637002</v>
      </c>
      <c r="U24" s="39">
        <v>68.565095982101866</v>
      </c>
      <c r="V24" s="36">
        <v>3963255.0422494481</v>
      </c>
      <c r="W24" s="39">
        <v>63.689256319493609</v>
      </c>
      <c r="X24" s="36">
        <v>17489982.872886449</v>
      </c>
      <c r="Y24" s="40">
        <v>67.395921070345565</v>
      </c>
      <c r="Z24" s="38">
        <v>13475173.134753533</v>
      </c>
      <c r="AA24" s="39">
        <v>13.264088431455352</v>
      </c>
      <c r="AB24" s="36">
        <v>4341673.4950787779</v>
      </c>
      <c r="AC24" s="39">
        <v>9.2500612422236284</v>
      </c>
      <c r="AD24" s="36">
        <v>17816846.629832312</v>
      </c>
      <c r="AE24" s="40">
        <v>11.99560664267052</v>
      </c>
      <c r="AF24" s="116">
        <f t="shared" si="51"/>
        <v>27001900.965390533</v>
      </c>
      <c r="AG24" s="117">
        <f t="shared" si="52"/>
        <v>8304928.5373282265</v>
      </c>
      <c r="AH24" s="118">
        <f t="shared" si="53"/>
        <v>35306829.502718762</v>
      </c>
      <c r="AI24" s="32"/>
      <c r="AJ24" s="35">
        <v>7198150.104551482</v>
      </c>
      <c r="AK24" s="39">
        <v>123.80932084403726</v>
      </c>
      <c r="AL24" s="36">
        <v>4968615.000539748</v>
      </c>
      <c r="AM24" s="39">
        <v>172.31792330372991</v>
      </c>
      <c r="AN24" s="36">
        <v>12166765.105091229</v>
      </c>
      <c r="AO24" s="40">
        <v>139.89128930922504</v>
      </c>
      <c r="AP24" s="38">
        <v>3475096.7114358451</v>
      </c>
      <c r="AQ24" s="39">
        <v>20.914411051143158</v>
      </c>
      <c r="AR24" s="36">
        <v>5875570.942832496</v>
      </c>
      <c r="AS24" s="39">
        <v>38.170408255911752</v>
      </c>
      <c r="AT24" s="36">
        <v>9350667.6542683411</v>
      </c>
      <c r="AU24" s="40">
        <v>29.212802898791399</v>
      </c>
      <c r="AV24" s="116">
        <f t="shared" si="54"/>
        <v>10673246.815987326</v>
      </c>
      <c r="AW24" s="117">
        <f t="shared" si="55"/>
        <v>10844185.943372244</v>
      </c>
      <c r="AX24" s="118">
        <f t="shared" si="56"/>
        <v>21517432.759359568</v>
      </c>
      <c r="AY24" s="32"/>
      <c r="AZ24" s="35">
        <v>23638346.080162115</v>
      </c>
      <c r="BA24" s="39">
        <v>105.36933591349711</v>
      </c>
      <c r="BB24" s="36">
        <v>10554805.068742622</v>
      </c>
      <c r="BC24" s="39">
        <v>162.82751332483758</v>
      </c>
      <c r="BD24" s="36">
        <v>34193151.148904741</v>
      </c>
      <c r="BE24" s="40">
        <v>118.24993480738948</v>
      </c>
      <c r="BF24" s="38">
        <v>31515877.052458122</v>
      </c>
      <c r="BG24" s="39">
        <v>26.086063032287484</v>
      </c>
      <c r="BH24" s="36">
        <v>16607272.494359193</v>
      </c>
      <c r="BI24" s="39">
        <v>26.023885254145455</v>
      </c>
      <c r="BJ24" s="36">
        <v>48123149.546817318</v>
      </c>
      <c r="BK24" s="40">
        <v>26.064571967696192</v>
      </c>
      <c r="BL24" s="116">
        <f t="shared" si="57"/>
        <v>55154223.132620238</v>
      </c>
      <c r="BM24" s="117">
        <f t="shared" si="58"/>
        <v>27162077.563101813</v>
      </c>
      <c r="BN24" s="118">
        <f t="shared" si="59"/>
        <v>82316300.695722044</v>
      </c>
      <c r="BO24" s="32"/>
      <c r="BP24" s="35">
        <v>9212848.4035621248</v>
      </c>
      <c r="BQ24" s="39">
        <v>92.333464326425911</v>
      </c>
      <c r="BR24" s="36">
        <v>990478.54313785338</v>
      </c>
      <c r="BS24" s="39">
        <v>42.967141381999539</v>
      </c>
      <c r="BT24" s="36">
        <v>10203326.946699979</v>
      </c>
      <c r="BU24" s="40">
        <v>83.068687997231777</v>
      </c>
      <c r="BV24" s="38">
        <v>4084633.7462057453</v>
      </c>
      <c r="BW24" s="39">
        <v>12.843185100587492</v>
      </c>
      <c r="BX24" s="36">
        <v>6363642.575012424</v>
      </c>
      <c r="BY24" s="39">
        <v>28.236422660568948</v>
      </c>
      <c r="BZ24" s="36">
        <v>10448276.32121817</v>
      </c>
      <c r="CA24" s="40">
        <v>19.227278755446026</v>
      </c>
      <c r="CB24" s="116">
        <f t="shared" si="60"/>
        <v>13297482.14976787</v>
      </c>
      <c r="CC24" s="117">
        <f t="shared" si="61"/>
        <v>7354121.1181502771</v>
      </c>
      <c r="CD24" s="118">
        <f t="shared" si="62"/>
        <v>20651603.267918147</v>
      </c>
      <c r="CE24" s="32"/>
      <c r="CF24" s="32"/>
      <c r="CG24" s="38">
        <f t="shared" si="77"/>
        <v>64014332.648912728</v>
      </c>
      <c r="CH24" s="39">
        <f t="shared" si="63"/>
        <v>93.099433600661911</v>
      </c>
      <c r="CI24" s="36">
        <f t="shared" si="64"/>
        <v>23951030.384669673</v>
      </c>
      <c r="CJ24" s="39">
        <f t="shared" si="65"/>
        <v>111.88253719371276</v>
      </c>
      <c r="CK24" s="36">
        <f t="shared" si="66"/>
        <v>87965363.033582404</v>
      </c>
      <c r="CL24" s="40">
        <f t="shared" si="67"/>
        <v>97.558916662506661</v>
      </c>
      <c r="CM24" s="38">
        <f t="shared" si="68"/>
        <v>58725467.074853249</v>
      </c>
      <c r="CN24" s="39">
        <f t="shared" si="69"/>
        <v>19.137132250578347</v>
      </c>
      <c r="CO24" s="36">
        <f t="shared" si="70"/>
        <v>38924249.577282891</v>
      </c>
      <c r="CP24" s="39">
        <f t="shared" si="71"/>
        <v>21.591092914369984</v>
      </c>
      <c r="CQ24" s="36">
        <f t="shared" si="72"/>
        <v>97649716.652136147</v>
      </c>
      <c r="CR24" s="40">
        <f t="shared" si="73"/>
        <v>20.04527528557901</v>
      </c>
      <c r="CS24" s="152"/>
      <c r="CT24" s="161" t="s">
        <v>22</v>
      </c>
      <c r="CU24" s="38">
        <f t="shared" si="74"/>
        <v>87965363.033582404</v>
      </c>
      <c r="CV24" s="36">
        <f t="shared" si="75"/>
        <v>97649716.652136147</v>
      </c>
      <c r="CW24" s="37">
        <f t="shared" si="76"/>
        <v>185615079.68571854</v>
      </c>
      <c r="CX24"/>
    </row>
    <row r="25" spans="1:104" s="19" customFormat="1" ht="15.6" x14ac:dyDescent="0.3">
      <c r="A25" s="26">
        <v>12</v>
      </c>
      <c r="B25" s="26" t="s">
        <v>23</v>
      </c>
      <c r="C25" s="34"/>
      <c r="D25" s="35">
        <v>27365517.07</v>
      </c>
      <c r="E25" s="39">
        <v>253.26013224991439</v>
      </c>
      <c r="F25" s="36">
        <v>0</v>
      </c>
      <c r="G25" s="39">
        <v>0</v>
      </c>
      <c r="H25" s="36">
        <v>27365517.07</v>
      </c>
      <c r="I25" s="40">
        <v>191.1133254417208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48"/>
        <v>27365517.07</v>
      </c>
      <c r="Q25" s="117">
        <f t="shared" si="49"/>
        <v>0</v>
      </c>
      <c r="R25" s="118">
        <f t="shared" si="50"/>
        <v>27365517.07</v>
      </c>
      <c r="S25" s="32"/>
      <c r="T25" s="35">
        <v>38925003.984885737</v>
      </c>
      <c r="U25" s="39">
        <v>197.30541397325536</v>
      </c>
      <c r="V25" s="36">
        <v>2965180.2864578003</v>
      </c>
      <c r="W25" s="39">
        <v>47.650258508353161</v>
      </c>
      <c r="X25" s="36">
        <v>41890184.271343537</v>
      </c>
      <c r="Y25" s="40">
        <v>161.4196865309892</v>
      </c>
      <c r="Z25" s="38">
        <v>-32122.517477273796</v>
      </c>
      <c r="AA25" s="39">
        <v>-3.161932749944759E-2</v>
      </c>
      <c r="AB25" s="36">
        <v>1902.1896327464644</v>
      </c>
      <c r="AC25" s="39">
        <v>4.0526701552228098E-3</v>
      </c>
      <c r="AD25" s="36">
        <v>-30220.327844527332</v>
      </c>
      <c r="AE25" s="40">
        <v>-2.0346539035056215E-2</v>
      </c>
      <c r="AF25" s="116">
        <f t="shared" si="51"/>
        <v>38892881.467408463</v>
      </c>
      <c r="AG25" s="117">
        <f t="shared" si="52"/>
        <v>2967082.4760905467</v>
      </c>
      <c r="AH25" s="118">
        <f t="shared" si="53"/>
        <v>41859963.943499014</v>
      </c>
      <c r="AI25" s="32"/>
      <c r="AJ25" s="35">
        <v>7426113.0084486576</v>
      </c>
      <c r="AK25" s="39">
        <v>127.73031886425046</v>
      </c>
      <c r="AL25" s="36">
        <v>689427.6262073369</v>
      </c>
      <c r="AM25" s="39">
        <v>23.910231886222409</v>
      </c>
      <c r="AN25" s="36">
        <v>8115540.6346559944</v>
      </c>
      <c r="AO25" s="40">
        <v>93.311034857438457</v>
      </c>
      <c r="AP25" s="38">
        <v>23973.747330000013</v>
      </c>
      <c r="AQ25" s="39">
        <v>0.14428283519300913</v>
      </c>
      <c r="AR25" s="36">
        <v>0</v>
      </c>
      <c r="AS25" s="39">
        <v>0</v>
      </c>
      <c r="AT25" s="36">
        <v>23973.747330000013</v>
      </c>
      <c r="AU25" s="40">
        <v>7.4897363631251448E-2</v>
      </c>
      <c r="AV25" s="116">
        <f t="shared" si="54"/>
        <v>7450086.7557786573</v>
      </c>
      <c r="AW25" s="117">
        <f t="shared" si="55"/>
        <v>689427.6262073369</v>
      </c>
      <c r="AX25" s="118">
        <f t="shared" si="56"/>
        <v>8139514.3819859941</v>
      </c>
      <c r="AY25" s="32"/>
      <c r="AZ25" s="35">
        <v>40515436.857515536</v>
      </c>
      <c r="BA25" s="39">
        <v>180.59997351102149</v>
      </c>
      <c r="BB25" s="36">
        <v>5403068.8825000161</v>
      </c>
      <c r="BC25" s="39">
        <v>83.352393978896302</v>
      </c>
      <c r="BD25" s="36">
        <v>45918505.740015551</v>
      </c>
      <c r="BE25" s="40">
        <v>158.79964635501298</v>
      </c>
      <c r="BF25" s="38">
        <v>467819.76250000007</v>
      </c>
      <c r="BG25" s="39">
        <v>0.38721993336920091</v>
      </c>
      <c r="BH25" s="36">
        <v>0</v>
      </c>
      <c r="BI25" s="39">
        <v>0</v>
      </c>
      <c r="BJ25" s="36">
        <v>467819.76250000007</v>
      </c>
      <c r="BK25" s="40">
        <v>0.25338162573355977</v>
      </c>
      <c r="BL25" s="116">
        <f t="shared" si="57"/>
        <v>40983256.620015539</v>
      </c>
      <c r="BM25" s="117">
        <f t="shared" si="58"/>
        <v>5403068.8825000161</v>
      </c>
      <c r="BN25" s="118">
        <f t="shared" si="59"/>
        <v>46386325.502515554</v>
      </c>
      <c r="BO25" s="32"/>
      <c r="BP25" s="35">
        <v>13440357.892998826</v>
      </c>
      <c r="BQ25" s="39">
        <v>134.70261874359906</v>
      </c>
      <c r="BR25" s="36">
        <v>879891.11894758965</v>
      </c>
      <c r="BS25" s="39">
        <v>38.16983858006202</v>
      </c>
      <c r="BT25" s="36">
        <v>14320249.011946416</v>
      </c>
      <c r="BU25" s="40">
        <v>116.58592373155105</v>
      </c>
      <c r="BV25" s="38">
        <v>0</v>
      </c>
      <c r="BW25" s="39">
        <v>0</v>
      </c>
      <c r="BX25" s="36">
        <v>0</v>
      </c>
      <c r="BY25" s="39">
        <v>0</v>
      </c>
      <c r="BZ25" s="36">
        <v>0</v>
      </c>
      <c r="CA25" s="40">
        <v>0</v>
      </c>
      <c r="CB25" s="116">
        <f t="shared" si="60"/>
        <v>13440357.892998826</v>
      </c>
      <c r="CC25" s="117">
        <f t="shared" si="61"/>
        <v>879891.11894758965</v>
      </c>
      <c r="CD25" s="118">
        <f t="shared" si="62"/>
        <v>14320249.011946416</v>
      </c>
      <c r="CE25" s="32"/>
      <c r="CF25" s="32"/>
      <c r="CG25" s="38">
        <f t="shared" si="77"/>
        <v>127672428.81384875</v>
      </c>
      <c r="CH25" s="39">
        <f t="shared" si="63"/>
        <v>185.68077361956273</v>
      </c>
      <c r="CI25" s="36">
        <f t="shared" si="64"/>
        <v>9937567.914112743</v>
      </c>
      <c r="CJ25" s="39">
        <f t="shared" si="65"/>
        <v>46.421397906848334</v>
      </c>
      <c r="CK25" s="36">
        <f t="shared" si="66"/>
        <v>137609996.72796148</v>
      </c>
      <c r="CL25" s="40">
        <f t="shared" si="67"/>
        <v>152.61782296727105</v>
      </c>
      <c r="CM25" s="38">
        <f t="shared" si="68"/>
        <v>459670.99235272629</v>
      </c>
      <c r="CN25" s="39">
        <f t="shared" si="69"/>
        <v>0.14979505503457408</v>
      </c>
      <c r="CO25" s="36">
        <f t="shared" si="70"/>
        <v>1902.1896327464644</v>
      </c>
      <c r="CP25" s="39">
        <f t="shared" si="71"/>
        <v>1.0551353859715733E-3</v>
      </c>
      <c r="CQ25" s="36">
        <f t="shared" si="72"/>
        <v>461573.18198547274</v>
      </c>
      <c r="CR25" s="40">
        <f t="shared" si="73"/>
        <v>9.4750520683021949E-2</v>
      </c>
      <c r="CS25" s="152"/>
      <c r="CT25" s="161" t="s">
        <v>23</v>
      </c>
      <c r="CU25" s="38">
        <f t="shared" si="74"/>
        <v>137609996.72796148</v>
      </c>
      <c r="CV25" s="36">
        <f t="shared" si="75"/>
        <v>461573.18198547274</v>
      </c>
      <c r="CW25" s="37">
        <f t="shared" si="76"/>
        <v>138071569.90994695</v>
      </c>
      <c r="CX25"/>
    </row>
    <row r="26" spans="1:104" s="19" customFormat="1" ht="15.6" x14ac:dyDescent="0.3">
      <c r="A26" s="26">
        <v>13</v>
      </c>
      <c r="B26" s="26" t="s">
        <v>24</v>
      </c>
      <c r="C26" s="34"/>
      <c r="D26" s="35">
        <v>313318.11</v>
      </c>
      <c r="E26" s="39">
        <v>2.8996706246008901</v>
      </c>
      <c r="F26" s="36">
        <v>0</v>
      </c>
      <c r="G26" s="39">
        <v>0</v>
      </c>
      <c r="H26" s="36">
        <v>313318.11</v>
      </c>
      <c r="I26" s="40">
        <v>2.1881284307563376</v>
      </c>
      <c r="J26" s="38">
        <v>0</v>
      </c>
      <c r="K26" s="39">
        <v>0</v>
      </c>
      <c r="L26" s="36">
        <v>0</v>
      </c>
      <c r="M26" s="39">
        <v>0</v>
      </c>
      <c r="N26" s="36">
        <v>0</v>
      </c>
      <c r="O26" s="40">
        <v>0</v>
      </c>
      <c r="P26" s="116">
        <f t="shared" si="48"/>
        <v>313318.11</v>
      </c>
      <c r="Q26" s="117">
        <f t="shared" si="49"/>
        <v>0</v>
      </c>
      <c r="R26" s="118">
        <f t="shared" si="50"/>
        <v>313318.11</v>
      </c>
      <c r="S26" s="32"/>
      <c r="T26" s="35">
        <v>6433483.2442302946</v>
      </c>
      <c r="U26" s="39">
        <v>32.610428897727097</v>
      </c>
      <c r="V26" s="36">
        <v>383345.17834498384</v>
      </c>
      <c r="W26" s="39">
        <v>6.1603326210867104</v>
      </c>
      <c r="X26" s="36">
        <v>6816828.4225752782</v>
      </c>
      <c r="Y26" s="40">
        <v>26.267974854920517</v>
      </c>
      <c r="Z26" s="38">
        <v>6819.0821998805814</v>
      </c>
      <c r="AA26" s="39">
        <v>6.7122632426372519E-3</v>
      </c>
      <c r="AB26" s="36">
        <v>0</v>
      </c>
      <c r="AC26" s="39">
        <v>0</v>
      </c>
      <c r="AD26" s="36">
        <v>6819.0821998805814</v>
      </c>
      <c r="AE26" s="40">
        <v>4.5911057906756914E-3</v>
      </c>
      <c r="AF26" s="116">
        <f t="shared" si="51"/>
        <v>6440302.3264301755</v>
      </c>
      <c r="AG26" s="117">
        <f t="shared" si="52"/>
        <v>383345.17834498384</v>
      </c>
      <c r="AH26" s="118">
        <f t="shared" si="53"/>
        <v>6823647.5047751591</v>
      </c>
      <c r="AI26" s="32"/>
      <c r="AJ26" s="35">
        <v>2170307.7192499987</v>
      </c>
      <c r="AK26" s="39">
        <v>37.329636203753054</v>
      </c>
      <c r="AL26" s="36">
        <v>200569.53129399972</v>
      </c>
      <c r="AM26" s="39">
        <v>6.9560078828466301</v>
      </c>
      <c r="AN26" s="36">
        <v>2370877.2505439986</v>
      </c>
      <c r="AO26" s="40">
        <v>27.259922625918371</v>
      </c>
      <c r="AP26" s="38">
        <v>6761.8261700000039</v>
      </c>
      <c r="AQ26" s="39">
        <v>4.0695158644182064E-2</v>
      </c>
      <c r="AR26" s="36">
        <v>0</v>
      </c>
      <c r="AS26" s="39">
        <v>0</v>
      </c>
      <c r="AT26" s="36">
        <v>6761.8261700000039</v>
      </c>
      <c r="AU26" s="40">
        <v>2.1124897434455538E-2</v>
      </c>
      <c r="AV26" s="116">
        <f t="shared" si="54"/>
        <v>2177069.5454199985</v>
      </c>
      <c r="AW26" s="117">
        <f t="shared" si="55"/>
        <v>200569.53129399972</v>
      </c>
      <c r="AX26" s="118">
        <f t="shared" si="56"/>
        <v>2377639.0767139983</v>
      </c>
      <c r="AY26" s="32"/>
      <c r="AZ26" s="35">
        <v>12058063.312500454</v>
      </c>
      <c r="BA26" s="39">
        <v>53.749535578013777</v>
      </c>
      <c r="BB26" s="36">
        <v>1055445.8749999823</v>
      </c>
      <c r="BC26" s="39">
        <v>16.282217071364386</v>
      </c>
      <c r="BD26" s="36">
        <v>13113509.187500436</v>
      </c>
      <c r="BE26" s="40">
        <v>45.35035685260906</v>
      </c>
      <c r="BF26" s="38">
        <v>0</v>
      </c>
      <c r="BG26" s="39">
        <v>0</v>
      </c>
      <c r="BH26" s="36">
        <v>0</v>
      </c>
      <c r="BI26" s="39">
        <v>0</v>
      </c>
      <c r="BJ26" s="36">
        <v>0</v>
      </c>
      <c r="BK26" s="40">
        <v>0</v>
      </c>
      <c r="BL26" s="116">
        <f t="shared" si="57"/>
        <v>12058063.312500454</v>
      </c>
      <c r="BM26" s="117">
        <f t="shared" si="58"/>
        <v>1055445.8749999823</v>
      </c>
      <c r="BN26" s="118">
        <f t="shared" si="59"/>
        <v>13113509.187500436</v>
      </c>
      <c r="BO26" s="32"/>
      <c r="BP26" s="35">
        <v>3662831.8175300346</v>
      </c>
      <c r="BQ26" s="39">
        <v>36.709813962296643</v>
      </c>
      <c r="BR26" s="36">
        <v>218265.79800207954</v>
      </c>
      <c r="BS26" s="39">
        <v>9.4684104633905743</v>
      </c>
      <c r="BT26" s="36">
        <v>3881097.6155321142</v>
      </c>
      <c r="BU26" s="40">
        <v>31.597310229847057</v>
      </c>
      <c r="BV26" s="38">
        <v>55653.872226488813</v>
      </c>
      <c r="BW26" s="39">
        <v>0.17499071568734909</v>
      </c>
      <c r="BX26" s="36">
        <v>9485.11</v>
      </c>
      <c r="BY26" s="39">
        <v>4.2086834982473266E-2</v>
      </c>
      <c r="BZ26" s="36">
        <v>65138.982226488813</v>
      </c>
      <c r="CA26" s="40">
        <v>0.11987100365744552</v>
      </c>
      <c r="CB26" s="116">
        <f t="shared" si="60"/>
        <v>3718485.6897565234</v>
      </c>
      <c r="CC26" s="117">
        <f t="shared" si="61"/>
        <v>227750.90800207952</v>
      </c>
      <c r="CD26" s="118">
        <f t="shared" si="62"/>
        <v>3946236.5977586028</v>
      </c>
      <c r="CE26" s="32"/>
      <c r="CF26" s="32"/>
      <c r="CG26" s="38">
        <f t="shared" si="77"/>
        <v>24638004.203510784</v>
      </c>
      <c r="CH26" s="39">
        <f t="shared" si="63"/>
        <v>35.832354122597273</v>
      </c>
      <c r="CI26" s="36">
        <f t="shared" si="64"/>
        <v>1857626.3826410454</v>
      </c>
      <c r="CJ26" s="39">
        <f t="shared" si="65"/>
        <v>8.6775370207408002</v>
      </c>
      <c r="CK26" s="36">
        <f t="shared" si="66"/>
        <v>26495630.586151831</v>
      </c>
      <c r="CL26" s="40">
        <f t="shared" si="67"/>
        <v>29.385259460455149</v>
      </c>
      <c r="CM26" s="38">
        <f t="shared" si="68"/>
        <v>69234.780596369397</v>
      </c>
      <c r="CN26" s="39">
        <f t="shared" si="69"/>
        <v>2.2561849545166986E-2</v>
      </c>
      <c r="CO26" s="36">
        <f t="shared" si="70"/>
        <v>9485.11</v>
      </c>
      <c r="CP26" s="39">
        <f t="shared" si="71"/>
        <v>5.2613446254476393E-3</v>
      </c>
      <c r="CQ26" s="36">
        <f t="shared" si="72"/>
        <v>78719.890596369398</v>
      </c>
      <c r="CR26" s="40">
        <f t="shared" si="73"/>
        <v>1.6159410713665067E-2</v>
      </c>
      <c r="CS26" s="152"/>
      <c r="CT26" s="161" t="s">
        <v>24</v>
      </c>
      <c r="CU26" s="38">
        <f t="shared" si="74"/>
        <v>26495630.586151831</v>
      </c>
      <c r="CV26" s="36">
        <f t="shared" si="75"/>
        <v>78719.890596369398</v>
      </c>
      <c r="CW26" s="37">
        <f t="shared" si="76"/>
        <v>26574350.476748202</v>
      </c>
      <c r="CX26"/>
    </row>
    <row r="27" spans="1:104" s="19" customFormat="1" ht="15.6" x14ac:dyDescent="0.3">
      <c r="A27" s="26">
        <v>14</v>
      </c>
      <c r="B27" s="26" t="s">
        <v>25</v>
      </c>
      <c r="C27" s="34"/>
      <c r="D27" s="35">
        <v>3495784.7199999997</v>
      </c>
      <c r="E27" s="39">
        <v>32.352500347051908</v>
      </c>
      <c r="F27" s="36">
        <v>1083266.3700000001</v>
      </c>
      <c r="G27" s="39">
        <v>30.829791103395284</v>
      </c>
      <c r="H27" s="36">
        <v>4579051.09</v>
      </c>
      <c r="I27" s="40">
        <v>31.978846916684127</v>
      </c>
      <c r="J27" s="38">
        <v>1126866.8799999999</v>
      </c>
      <c r="K27" s="39">
        <v>3.1266682759673143</v>
      </c>
      <c r="L27" s="36">
        <v>1273592.58</v>
      </c>
      <c r="M27" s="39">
        <v>4.0307389309111628</v>
      </c>
      <c r="N27" s="36">
        <v>2400459.46</v>
      </c>
      <c r="O27" s="40">
        <v>3.5490067787839585</v>
      </c>
      <c r="P27" s="116">
        <f t="shared" si="48"/>
        <v>4622651.5999999996</v>
      </c>
      <c r="Q27" s="117">
        <f t="shared" si="49"/>
        <v>2356858.9500000002</v>
      </c>
      <c r="R27" s="118">
        <f t="shared" si="50"/>
        <v>6979510.5499999998</v>
      </c>
      <c r="S27" s="32"/>
      <c r="T27" s="35">
        <v>7939652.8787409198</v>
      </c>
      <c r="U27" s="39">
        <v>40.244992618425918</v>
      </c>
      <c r="V27" s="36">
        <v>1660736.4021177434</v>
      </c>
      <c r="W27" s="39">
        <v>26.687928297836077</v>
      </c>
      <c r="X27" s="36">
        <v>9600389.2808586638</v>
      </c>
      <c r="Y27" s="40">
        <v>36.994151619232568</v>
      </c>
      <c r="Z27" s="38">
        <v>2685408.8431334686</v>
      </c>
      <c r="AA27" s="39">
        <v>2.6433426876029551</v>
      </c>
      <c r="AB27" s="36">
        <v>1338034.5390128016</v>
      </c>
      <c r="AC27" s="39">
        <v>2.8507213737071453</v>
      </c>
      <c r="AD27" s="36">
        <v>4023443.38214627</v>
      </c>
      <c r="AE27" s="40">
        <v>2.7088768941003556</v>
      </c>
      <c r="AF27" s="116">
        <f t="shared" si="51"/>
        <v>10625061.721874388</v>
      </c>
      <c r="AG27" s="117">
        <f t="shared" si="52"/>
        <v>2998770.941130545</v>
      </c>
      <c r="AH27" s="118">
        <f t="shared" si="53"/>
        <v>13623832.663004933</v>
      </c>
      <c r="AI27" s="32"/>
      <c r="AJ27" s="35">
        <v>738928.28578603466</v>
      </c>
      <c r="AK27" s="39">
        <v>12.709683444607487</v>
      </c>
      <c r="AL27" s="36">
        <v>351367.16838074214</v>
      </c>
      <c r="AM27" s="39">
        <v>12.18586281406472</v>
      </c>
      <c r="AN27" s="36">
        <v>1090295.4541667767</v>
      </c>
      <c r="AO27" s="40">
        <v>12.536022146721129</v>
      </c>
      <c r="AP27" s="38">
        <v>316895.30597538239</v>
      </c>
      <c r="AQ27" s="39">
        <v>1.9071925876297404</v>
      </c>
      <c r="AR27" s="36">
        <v>229072.52756941901</v>
      </c>
      <c r="AS27" s="39">
        <v>1.4881603817931464</v>
      </c>
      <c r="AT27" s="36">
        <v>545967.83354480145</v>
      </c>
      <c r="AU27" s="40">
        <v>1.7056804177126337</v>
      </c>
      <c r="AV27" s="116">
        <f t="shared" si="54"/>
        <v>1055823.591761417</v>
      </c>
      <c r="AW27" s="117">
        <f t="shared" si="55"/>
        <v>580439.6959501612</v>
      </c>
      <c r="AX27" s="118">
        <f t="shared" si="56"/>
        <v>1636263.2877115782</v>
      </c>
      <c r="AY27" s="32"/>
      <c r="AZ27" s="35">
        <v>10974226.853725679</v>
      </c>
      <c r="BA27" s="39">
        <v>48.918269993160671</v>
      </c>
      <c r="BB27" s="36">
        <v>2124711.8692389517</v>
      </c>
      <c r="BC27" s="39">
        <v>32.777635204698278</v>
      </c>
      <c r="BD27" s="36">
        <v>13098938.722964631</v>
      </c>
      <c r="BE27" s="40">
        <v>45.29996791729365</v>
      </c>
      <c r="BF27" s="38">
        <v>3687719.6448956779</v>
      </c>
      <c r="BG27" s="39">
        <v>3.0523690310770002</v>
      </c>
      <c r="BH27" s="36">
        <v>2710808.0807475387</v>
      </c>
      <c r="BI27" s="39">
        <v>4.2478834777562486</v>
      </c>
      <c r="BJ27" s="36">
        <v>6398527.7256432166</v>
      </c>
      <c r="BK27" s="40">
        <v>3.4655854399155159</v>
      </c>
      <c r="BL27" s="116">
        <f t="shared" si="57"/>
        <v>14661946.498621358</v>
      </c>
      <c r="BM27" s="117">
        <f t="shared" si="58"/>
        <v>4835519.9499864904</v>
      </c>
      <c r="BN27" s="118">
        <f t="shared" si="59"/>
        <v>19497466.448607847</v>
      </c>
      <c r="BO27" s="32"/>
      <c r="BP27" s="35">
        <v>875614.75645057147</v>
      </c>
      <c r="BQ27" s="39">
        <v>8.7756294619111568</v>
      </c>
      <c r="BR27" s="36">
        <v>547251.3696950624</v>
      </c>
      <c r="BS27" s="39">
        <v>23.739865074399724</v>
      </c>
      <c r="BT27" s="36">
        <v>1422866.1261456339</v>
      </c>
      <c r="BU27" s="40">
        <v>11.584027730567726</v>
      </c>
      <c r="BV27" s="38">
        <v>720765.68290232611</v>
      </c>
      <c r="BW27" s="39">
        <v>2.2662808111656938</v>
      </c>
      <c r="BX27" s="36">
        <v>744703.48712665529</v>
      </c>
      <c r="BY27" s="39">
        <v>3.3043594405939358</v>
      </c>
      <c r="BZ27" s="36">
        <v>1465469.1700289813</v>
      </c>
      <c r="CA27" s="40">
        <v>2.6968069539315347</v>
      </c>
      <c r="CB27" s="116">
        <f t="shared" si="60"/>
        <v>1596380.4393528975</v>
      </c>
      <c r="CC27" s="117">
        <f t="shared" si="61"/>
        <v>1291954.8568217177</v>
      </c>
      <c r="CD27" s="118">
        <f t="shared" si="62"/>
        <v>2888335.2961746152</v>
      </c>
      <c r="CE27" s="32"/>
      <c r="CF27" s="32"/>
      <c r="CG27" s="38">
        <f t="shared" si="77"/>
        <v>24024207.494703203</v>
      </c>
      <c r="CH27" s="39">
        <f t="shared" si="63"/>
        <v>34.939677067767327</v>
      </c>
      <c r="CI27" s="36">
        <f t="shared" si="64"/>
        <v>5767333.1794324992</v>
      </c>
      <c r="CJ27" s="39">
        <f t="shared" si="65"/>
        <v>26.940964901844229</v>
      </c>
      <c r="CK27" s="36">
        <f t="shared" si="66"/>
        <v>29791540.674135704</v>
      </c>
      <c r="CL27" s="40">
        <f t="shared" si="67"/>
        <v>33.040623418630112</v>
      </c>
      <c r="CM27" s="38">
        <f t="shared" si="68"/>
        <v>8537656.3569068555</v>
      </c>
      <c r="CN27" s="39">
        <f t="shared" si="69"/>
        <v>2.7822045008830729</v>
      </c>
      <c r="CO27" s="36">
        <f t="shared" si="70"/>
        <v>6296211.2144564139</v>
      </c>
      <c r="CP27" s="39">
        <f t="shared" si="71"/>
        <v>3.4924778978697564</v>
      </c>
      <c r="CQ27" s="36">
        <f t="shared" si="72"/>
        <v>14833867.57136327</v>
      </c>
      <c r="CR27" s="40">
        <f t="shared" si="73"/>
        <v>3.0450570591726893</v>
      </c>
      <c r="CS27" s="152"/>
      <c r="CT27" s="161" t="s">
        <v>25</v>
      </c>
      <c r="CU27" s="38">
        <f t="shared" si="74"/>
        <v>29791540.674135704</v>
      </c>
      <c r="CV27" s="36">
        <f t="shared" si="75"/>
        <v>14833867.57136327</v>
      </c>
      <c r="CW27" s="37">
        <f t="shared" si="76"/>
        <v>44625408.24549897</v>
      </c>
      <c r="CX27"/>
    </row>
    <row r="28" spans="1:104" s="19" customFormat="1" ht="15.6" x14ac:dyDescent="0.3">
      <c r="A28" s="26">
        <v>15</v>
      </c>
      <c r="B28" s="26" t="s">
        <v>26</v>
      </c>
      <c r="C28" s="34"/>
      <c r="D28" s="35">
        <v>144207.72</v>
      </c>
      <c r="E28" s="39">
        <v>1.3346017232284157</v>
      </c>
      <c r="F28" s="36">
        <v>0</v>
      </c>
      <c r="G28" s="39">
        <v>0</v>
      </c>
      <c r="H28" s="36">
        <v>144207.72</v>
      </c>
      <c r="I28" s="40">
        <v>1.0071074795725958</v>
      </c>
      <c r="J28" s="38">
        <v>1087351.8900000001</v>
      </c>
      <c r="K28" s="39">
        <v>3.0170277604361764</v>
      </c>
      <c r="L28" s="36">
        <v>0</v>
      </c>
      <c r="M28" s="39">
        <v>0</v>
      </c>
      <c r="N28" s="36">
        <v>1087351.8900000001</v>
      </c>
      <c r="O28" s="40">
        <v>1.6076169136943266</v>
      </c>
      <c r="P28" s="116">
        <f t="shared" si="48"/>
        <v>1231559.6100000001</v>
      </c>
      <c r="Q28" s="117">
        <f t="shared" si="49"/>
        <v>0</v>
      </c>
      <c r="R28" s="118">
        <f t="shared" si="50"/>
        <v>1231559.6100000001</v>
      </c>
      <c r="S28" s="32"/>
      <c r="T28" s="35">
        <v>318128.766469842</v>
      </c>
      <c r="U28" s="39">
        <v>1.6125503285627347</v>
      </c>
      <c r="V28" s="36">
        <v>-289.95392520567123</v>
      </c>
      <c r="W28" s="39">
        <v>-4.6595411262722762E-3</v>
      </c>
      <c r="X28" s="36">
        <v>317838.81254463631</v>
      </c>
      <c r="Y28" s="40">
        <v>1.2247604631196223</v>
      </c>
      <c r="Z28" s="38">
        <v>2421092.2399184941</v>
      </c>
      <c r="AA28" s="39">
        <v>2.3831665277951619</v>
      </c>
      <c r="AB28" s="36">
        <v>0</v>
      </c>
      <c r="AC28" s="39">
        <v>0</v>
      </c>
      <c r="AD28" s="36">
        <v>2421092.2399184941</v>
      </c>
      <c r="AE28" s="40">
        <v>1.6300566962874325</v>
      </c>
      <c r="AF28" s="116">
        <f t="shared" si="51"/>
        <v>2739221.006388336</v>
      </c>
      <c r="AG28" s="117">
        <f t="shared" si="52"/>
        <v>-289.95392520567123</v>
      </c>
      <c r="AH28" s="118">
        <f t="shared" si="53"/>
        <v>2738931.0524631301</v>
      </c>
      <c r="AI28" s="32"/>
      <c r="AJ28" s="35">
        <v>33071.562362292818</v>
      </c>
      <c r="AK28" s="39">
        <v>0.568836105923611</v>
      </c>
      <c r="AL28" s="36">
        <v>0</v>
      </c>
      <c r="AM28" s="39">
        <v>0</v>
      </c>
      <c r="AN28" s="36">
        <v>33071.562362292818</v>
      </c>
      <c r="AO28" s="40">
        <v>0.3802509096189946</v>
      </c>
      <c r="AP28" s="38">
        <v>464367.51592837856</v>
      </c>
      <c r="AQ28" s="39">
        <v>2.7947346256477483</v>
      </c>
      <c r="AR28" s="36">
        <v>0</v>
      </c>
      <c r="AS28" s="39">
        <v>0</v>
      </c>
      <c r="AT28" s="36">
        <v>464367.51592837856</v>
      </c>
      <c r="AU28" s="40">
        <v>1.4507495311551153</v>
      </c>
      <c r="AV28" s="116">
        <f t="shared" si="54"/>
        <v>497439.0782906714</v>
      </c>
      <c r="AW28" s="117">
        <f t="shared" si="55"/>
        <v>0</v>
      </c>
      <c r="AX28" s="118">
        <f t="shared" si="56"/>
        <v>497439.0782906714</v>
      </c>
      <c r="AY28" s="32"/>
      <c r="AZ28" s="35">
        <v>378309.30108061922</v>
      </c>
      <c r="BA28" s="39">
        <v>1.6863362474508072</v>
      </c>
      <c r="BB28" s="36">
        <v>0</v>
      </c>
      <c r="BC28" s="39">
        <v>0</v>
      </c>
      <c r="BD28" s="36">
        <v>378309.30108061922</v>
      </c>
      <c r="BE28" s="40">
        <v>1.3083044026857769</v>
      </c>
      <c r="BF28" s="38">
        <v>3194865.2291595154</v>
      </c>
      <c r="BG28" s="39">
        <v>2.6444276200467782</v>
      </c>
      <c r="BH28" s="36">
        <v>368.64264686542151</v>
      </c>
      <c r="BI28" s="39">
        <v>5.7766944843403486E-4</v>
      </c>
      <c r="BJ28" s="36">
        <v>3195233.8718063808</v>
      </c>
      <c r="BK28" s="40">
        <v>1.7306099868691147</v>
      </c>
      <c r="BL28" s="116">
        <f t="shared" si="57"/>
        <v>3573174.5302401343</v>
      </c>
      <c r="BM28" s="117">
        <f t="shared" si="58"/>
        <v>368.64264686542151</v>
      </c>
      <c r="BN28" s="118">
        <f t="shared" si="59"/>
        <v>3573543.1728869998</v>
      </c>
      <c r="BO28" s="32"/>
      <c r="BP28" s="35">
        <v>138110.56870322948</v>
      </c>
      <c r="BQ28" s="39">
        <v>1.3841785634431385</v>
      </c>
      <c r="BR28" s="36">
        <v>0</v>
      </c>
      <c r="BS28" s="39">
        <v>0</v>
      </c>
      <c r="BT28" s="36">
        <v>138110.56870322948</v>
      </c>
      <c r="BU28" s="40">
        <v>1.1244042066533377</v>
      </c>
      <c r="BV28" s="38">
        <v>854740.67612355761</v>
      </c>
      <c r="BW28" s="39">
        <v>2.6875341581490244</v>
      </c>
      <c r="BX28" s="36">
        <v>8.7644881873508886</v>
      </c>
      <c r="BY28" s="39">
        <v>3.8889329490841234E-5</v>
      </c>
      <c r="BZ28" s="36">
        <v>854749.440611745</v>
      </c>
      <c r="CA28" s="40">
        <v>1.5729394261260763</v>
      </c>
      <c r="CB28" s="116">
        <f t="shared" si="60"/>
        <v>992851.24482678715</v>
      </c>
      <c r="CC28" s="117">
        <f t="shared" si="61"/>
        <v>8.7644881873508886</v>
      </c>
      <c r="CD28" s="118">
        <f t="shared" si="62"/>
        <v>992860.00931497454</v>
      </c>
      <c r="CE28" s="32"/>
      <c r="CF28" s="32"/>
      <c r="CG28" s="38">
        <f t="shared" si="77"/>
        <v>1011827.9186159836</v>
      </c>
      <c r="CH28" s="39">
        <f t="shared" si="63"/>
        <v>1.4715549194448205</v>
      </c>
      <c r="CI28" s="36">
        <f t="shared" si="64"/>
        <v>-289.95392520567123</v>
      </c>
      <c r="CJ28" s="39">
        <f t="shared" si="65"/>
        <v>-1.3544628477466622E-3</v>
      </c>
      <c r="CK28" s="36">
        <f t="shared" si="66"/>
        <v>1011537.9646907779</v>
      </c>
      <c r="CL28" s="40">
        <f t="shared" si="67"/>
        <v>1.121856883152458</v>
      </c>
      <c r="CM28" s="38">
        <f t="shared" si="68"/>
        <v>8022417.5511299456</v>
      </c>
      <c r="CN28" s="39">
        <f t="shared" si="69"/>
        <v>2.6143013124041343</v>
      </c>
      <c r="CO28" s="36">
        <f t="shared" si="70"/>
        <v>377.40713505277239</v>
      </c>
      <c r="CP28" s="39">
        <f t="shared" si="71"/>
        <v>2.0934591181499162E-4</v>
      </c>
      <c r="CQ28" s="36">
        <f t="shared" si="72"/>
        <v>8022794.9582649982</v>
      </c>
      <c r="CR28" s="40">
        <f t="shared" si="73"/>
        <v>1.6468981069455999</v>
      </c>
      <c r="CS28" s="152"/>
      <c r="CT28" s="161" t="s">
        <v>26</v>
      </c>
      <c r="CU28" s="38">
        <f t="shared" si="74"/>
        <v>1011537.9646907779</v>
      </c>
      <c r="CV28" s="36">
        <f t="shared" si="75"/>
        <v>8022794.9582649982</v>
      </c>
      <c r="CW28" s="37">
        <f t="shared" si="76"/>
        <v>9034332.9229557756</v>
      </c>
      <c r="CX28"/>
    </row>
    <row r="29" spans="1:104" s="19" customFormat="1" ht="15.6" x14ac:dyDescent="0.3">
      <c r="A29" s="26">
        <v>16</v>
      </c>
      <c r="B29" s="26" t="s">
        <v>27</v>
      </c>
      <c r="C29" s="34"/>
      <c r="D29" s="35">
        <v>60779.189999999995</v>
      </c>
      <c r="E29" s="39">
        <v>0.56249423893829875</v>
      </c>
      <c r="F29" s="36">
        <v>10442.65</v>
      </c>
      <c r="G29" s="39">
        <v>0.29719811025414805</v>
      </c>
      <c r="H29" s="36">
        <v>71221.84</v>
      </c>
      <c r="I29" s="40">
        <v>0.49739395209162651</v>
      </c>
      <c r="J29" s="38">
        <v>6906.08</v>
      </c>
      <c r="K29" s="39">
        <v>1.9161998307459665E-2</v>
      </c>
      <c r="L29" s="36">
        <v>10564.69</v>
      </c>
      <c r="M29" s="39">
        <v>3.3435737570022474E-2</v>
      </c>
      <c r="N29" s="36">
        <v>17470.77</v>
      </c>
      <c r="O29" s="40">
        <v>2.5830005544261691E-2</v>
      </c>
      <c r="P29" s="116">
        <f t="shared" si="48"/>
        <v>67685.26999999999</v>
      </c>
      <c r="Q29" s="117">
        <f t="shared" si="49"/>
        <v>21007.34</v>
      </c>
      <c r="R29" s="118">
        <f t="shared" si="50"/>
        <v>88692.609999999986</v>
      </c>
      <c r="S29" s="32"/>
      <c r="T29" s="35">
        <v>239358.34612267592</v>
      </c>
      <c r="U29" s="39">
        <v>1.2132740587008304</v>
      </c>
      <c r="V29" s="36">
        <v>190833.19400675915</v>
      </c>
      <c r="W29" s="39">
        <v>3.0666772836465763</v>
      </c>
      <c r="X29" s="36">
        <v>430191.54012943507</v>
      </c>
      <c r="Y29" s="40">
        <v>1.6577005989319724</v>
      </c>
      <c r="Z29" s="38">
        <v>1568242.7822364776</v>
      </c>
      <c r="AA29" s="39">
        <v>1.5436767110567209</v>
      </c>
      <c r="AB29" s="36">
        <v>730789.48830112687</v>
      </c>
      <c r="AC29" s="39">
        <v>1.5569681897132241</v>
      </c>
      <c r="AD29" s="36">
        <v>2299032.2705376046</v>
      </c>
      <c r="AE29" s="40">
        <v>1.5478769812160826</v>
      </c>
      <c r="AF29" s="116">
        <f t="shared" si="51"/>
        <v>1807601.1283591534</v>
      </c>
      <c r="AG29" s="117">
        <f t="shared" si="52"/>
        <v>921622.68230788596</v>
      </c>
      <c r="AH29" s="118">
        <f t="shared" si="53"/>
        <v>2729223.8106670394</v>
      </c>
      <c r="AI29" s="32"/>
      <c r="AJ29" s="35">
        <v>47483.726389709416</v>
      </c>
      <c r="AK29" s="39">
        <v>0.81672760779699372</v>
      </c>
      <c r="AL29" s="36">
        <v>59415.594907386061</v>
      </c>
      <c r="AM29" s="39">
        <v>2.0606088266416753</v>
      </c>
      <c r="AN29" s="36">
        <v>106899.32129709548</v>
      </c>
      <c r="AO29" s="40">
        <v>1.2291092787082827</v>
      </c>
      <c r="AP29" s="38">
        <v>105174.0013432101</v>
      </c>
      <c r="AQ29" s="39">
        <v>0.63297585035454262</v>
      </c>
      <c r="AR29" s="36">
        <v>116965.5603954057</v>
      </c>
      <c r="AS29" s="39">
        <v>0.75986201777045215</v>
      </c>
      <c r="AT29" s="36">
        <v>222139.5617386158</v>
      </c>
      <c r="AU29" s="40">
        <v>0.69399528173069847</v>
      </c>
      <c r="AV29" s="116">
        <f t="shared" si="54"/>
        <v>152657.72773291951</v>
      </c>
      <c r="AW29" s="117">
        <f t="shared" si="55"/>
        <v>176381.15530279177</v>
      </c>
      <c r="AX29" s="118">
        <f t="shared" si="56"/>
        <v>329038.88303571125</v>
      </c>
      <c r="AY29" s="32"/>
      <c r="AZ29" s="35">
        <v>298411.94798920216</v>
      </c>
      <c r="BA29" s="39">
        <v>1.3301890361383366</v>
      </c>
      <c r="BB29" s="36">
        <v>150283.27419496348</v>
      </c>
      <c r="BC29" s="39">
        <v>2.3183992193231231</v>
      </c>
      <c r="BD29" s="36">
        <v>448695.22218416561</v>
      </c>
      <c r="BE29" s="40">
        <v>1.5517195399922727</v>
      </c>
      <c r="BF29" s="38">
        <v>1250424.7056135985</v>
      </c>
      <c r="BG29" s="39">
        <v>1.0349912722870491</v>
      </c>
      <c r="BH29" s="36">
        <v>627804.85459287721</v>
      </c>
      <c r="BI29" s="39">
        <v>0.98378114187443055</v>
      </c>
      <c r="BJ29" s="36">
        <v>1878229.5602064757</v>
      </c>
      <c r="BK29" s="40">
        <v>1.0172910544067615</v>
      </c>
      <c r="BL29" s="116">
        <f t="shared" si="57"/>
        <v>1548836.6536028006</v>
      </c>
      <c r="BM29" s="117">
        <f t="shared" si="58"/>
        <v>778088.12878784072</v>
      </c>
      <c r="BN29" s="118">
        <f t="shared" si="59"/>
        <v>2326924.782390641</v>
      </c>
      <c r="BO29" s="32"/>
      <c r="BP29" s="35">
        <v>31509.699661264898</v>
      </c>
      <c r="BQ29" s="39">
        <v>0.315798068324329</v>
      </c>
      <c r="BR29" s="36">
        <v>29119.76262861288</v>
      </c>
      <c r="BS29" s="39">
        <v>1.2632206588848205</v>
      </c>
      <c r="BT29" s="36">
        <v>60629.462289877774</v>
      </c>
      <c r="BU29" s="40">
        <v>0.49360467548544962</v>
      </c>
      <c r="BV29" s="38">
        <v>202377.15357882754</v>
      </c>
      <c r="BW29" s="39">
        <v>0.63632810309058807</v>
      </c>
      <c r="BX29" s="36">
        <v>126041.92059064424</v>
      </c>
      <c r="BY29" s="39">
        <v>0.55926663083216155</v>
      </c>
      <c r="BZ29" s="36">
        <v>328419.07416947174</v>
      </c>
      <c r="CA29" s="40">
        <v>0.60436811714467698</v>
      </c>
      <c r="CB29" s="116">
        <f t="shared" si="60"/>
        <v>233886.85324009243</v>
      </c>
      <c r="CC29" s="117">
        <f t="shared" si="61"/>
        <v>155161.6832192571</v>
      </c>
      <c r="CD29" s="118">
        <f t="shared" si="62"/>
        <v>389048.53645934956</v>
      </c>
      <c r="CE29" s="32"/>
      <c r="CF29" s="32"/>
      <c r="CG29" s="38">
        <f t="shared" si="77"/>
        <v>677542.91016285238</v>
      </c>
      <c r="CH29" s="39">
        <f t="shared" si="63"/>
        <v>0.98538653089242356</v>
      </c>
      <c r="CI29" s="36">
        <f t="shared" si="64"/>
        <v>440094.47573772154</v>
      </c>
      <c r="CJ29" s="39">
        <f t="shared" si="65"/>
        <v>2.0558149590920927</v>
      </c>
      <c r="CK29" s="36">
        <f t="shared" si="66"/>
        <v>1117637.3859005738</v>
      </c>
      <c r="CL29" s="40">
        <f t="shared" si="67"/>
        <v>1.2395275689176608</v>
      </c>
      <c r="CM29" s="38">
        <f t="shared" si="68"/>
        <v>3133124.7227721135</v>
      </c>
      <c r="CN29" s="39">
        <f t="shared" si="69"/>
        <v>1.0210054540872526</v>
      </c>
      <c r="CO29" s="36">
        <f t="shared" si="70"/>
        <v>1612166.513880054</v>
      </c>
      <c r="CP29" s="39">
        <f t="shared" si="71"/>
        <v>0.89426096514742359</v>
      </c>
      <c r="CQ29" s="36">
        <f t="shared" si="72"/>
        <v>4745291.2366521675</v>
      </c>
      <c r="CR29" s="40">
        <f t="shared" si="73"/>
        <v>0.97410082087378513</v>
      </c>
      <c r="CS29" s="152"/>
      <c r="CT29" s="161" t="s">
        <v>27</v>
      </c>
      <c r="CU29" s="38">
        <f t="shared" si="74"/>
        <v>1117637.3859005738</v>
      </c>
      <c r="CV29" s="36">
        <f t="shared" si="75"/>
        <v>4745291.2366521675</v>
      </c>
      <c r="CW29" s="37">
        <f t="shared" si="76"/>
        <v>5862928.6225527413</v>
      </c>
      <c r="CX29"/>
    </row>
    <row r="30" spans="1:104" s="19" customFormat="1" ht="15.6" x14ac:dyDescent="0.3">
      <c r="A30" s="26">
        <v>17</v>
      </c>
      <c r="B30" s="26" t="s">
        <v>28</v>
      </c>
      <c r="C30" s="34"/>
      <c r="D30" s="35">
        <v>77902.990000000005</v>
      </c>
      <c r="E30" s="39">
        <v>0.72097017204520009</v>
      </c>
      <c r="F30" s="36">
        <v>58669.66</v>
      </c>
      <c r="G30" s="39">
        <v>1.6697401599453567</v>
      </c>
      <c r="H30" s="36">
        <v>136572.65000000002</v>
      </c>
      <c r="I30" s="40">
        <v>0.95378622808855384</v>
      </c>
      <c r="J30" s="38">
        <v>7933.6</v>
      </c>
      <c r="K30" s="39">
        <v>2.2013013137997531E-2</v>
      </c>
      <c r="L30" s="36">
        <v>52217.7</v>
      </c>
      <c r="M30" s="39">
        <v>0.16526157546602524</v>
      </c>
      <c r="N30" s="36">
        <v>60151.299999999996</v>
      </c>
      <c r="O30" s="40">
        <v>8.893187950471261E-2</v>
      </c>
      <c r="P30" s="116">
        <f t="shared" si="48"/>
        <v>85836.590000000011</v>
      </c>
      <c r="Q30" s="117">
        <f t="shared" si="49"/>
        <v>110887.36</v>
      </c>
      <c r="R30" s="118">
        <f t="shared" si="50"/>
        <v>196723.95</v>
      </c>
      <c r="S30" s="32"/>
      <c r="T30" s="35">
        <v>1585302.9454215341</v>
      </c>
      <c r="U30" s="39">
        <v>8.0356794321940264</v>
      </c>
      <c r="V30" s="36">
        <v>399003.68763598293</v>
      </c>
      <c r="W30" s="39">
        <v>6.4119638689333245</v>
      </c>
      <c r="X30" s="36">
        <v>1984306.633057517</v>
      </c>
      <c r="Y30" s="40">
        <v>7.6463295700664595</v>
      </c>
      <c r="Z30" s="38">
        <v>91974.845145339888</v>
      </c>
      <c r="AA30" s="39">
        <v>9.0534085705423775E-2</v>
      </c>
      <c r="AB30" s="36">
        <v>237337.23227726418</v>
      </c>
      <c r="AC30" s="39">
        <v>0.50565385354586956</v>
      </c>
      <c r="AD30" s="36">
        <v>329312.07742260408</v>
      </c>
      <c r="AE30" s="40">
        <v>0.22171702016157488</v>
      </c>
      <c r="AF30" s="116">
        <f t="shared" si="51"/>
        <v>1677277.790566874</v>
      </c>
      <c r="AG30" s="117">
        <f t="shared" si="52"/>
        <v>636340.91991324711</v>
      </c>
      <c r="AH30" s="118">
        <f t="shared" si="53"/>
        <v>2313618.710480121</v>
      </c>
      <c r="AI30" s="32"/>
      <c r="AJ30" s="35">
        <v>120516.4882634846</v>
      </c>
      <c r="AK30" s="39">
        <v>2.0729026688364884</v>
      </c>
      <c r="AL30" s="36">
        <v>161644.02408237266</v>
      </c>
      <c r="AM30" s="39">
        <v>5.6060215052497977</v>
      </c>
      <c r="AN30" s="36">
        <v>282160.51234585728</v>
      </c>
      <c r="AO30" s="40">
        <v>3.2442311101819792</v>
      </c>
      <c r="AP30" s="38">
        <v>24049.09270913641</v>
      </c>
      <c r="AQ30" s="39">
        <v>0.14473629141622077</v>
      </c>
      <c r="AR30" s="36">
        <v>54687.435796130645</v>
      </c>
      <c r="AS30" s="39">
        <v>0.3552747079590115</v>
      </c>
      <c r="AT30" s="36">
        <v>78736.528505267052</v>
      </c>
      <c r="AU30" s="40">
        <v>0.24598400597731576</v>
      </c>
      <c r="AV30" s="116">
        <f t="shared" si="54"/>
        <v>144565.58097262101</v>
      </c>
      <c r="AW30" s="117">
        <f t="shared" si="55"/>
        <v>216331.45987850332</v>
      </c>
      <c r="AX30" s="118">
        <f t="shared" si="56"/>
        <v>360897.04085112433</v>
      </c>
      <c r="AY30" s="32"/>
      <c r="AZ30" s="35">
        <v>533060.90553429967</v>
      </c>
      <c r="BA30" s="39">
        <v>2.3761507436738301</v>
      </c>
      <c r="BB30" s="36">
        <v>260309.46707799929</v>
      </c>
      <c r="BC30" s="39">
        <v>4.0157580308845651</v>
      </c>
      <c r="BD30" s="36">
        <v>793370.37261229893</v>
      </c>
      <c r="BE30" s="40">
        <v>2.743707195366921</v>
      </c>
      <c r="BF30" s="38">
        <v>64786.516136117149</v>
      </c>
      <c r="BG30" s="39">
        <v>5.3624563287768198E-2</v>
      </c>
      <c r="BH30" s="36">
        <v>240105.92111288721</v>
      </c>
      <c r="BI30" s="39">
        <v>0.37625016040442716</v>
      </c>
      <c r="BJ30" s="36">
        <v>304892.43724900438</v>
      </c>
      <c r="BK30" s="40">
        <v>0.16513654962154378</v>
      </c>
      <c r="BL30" s="116">
        <f t="shared" si="57"/>
        <v>597847.42167041684</v>
      </c>
      <c r="BM30" s="117">
        <f t="shared" si="58"/>
        <v>500415.38819088647</v>
      </c>
      <c r="BN30" s="118">
        <f t="shared" si="59"/>
        <v>1098262.8098613033</v>
      </c>
      <c r="BO30" s="32"/>
      <c r="BP30" s="35">
        <v>329434.7459594172</v>
      </c>
      <c r="BQ30" s="39">
        <v>3.3016771829402995</v>
      </c>
      <c r="BR30" s="36">
        <v>1030769.5953017352</v>
      </c>
      <c r="BS30" s="39">
        <v>44.714974635681727</v>
      </c>
      <c r="BT30" s="36">
        <v>1360204.3412611524</v>
      </c>
      <c r="BU30" s="40">
        <v>11.073877238957522</v>
      </c>
      <c r="BV30" s="38">
        <v>41514.774626016224</v>
      </c>
      <c r="BW30" s="39">
        <v>0.13053359690483313</v>
      </c>
      <c r="BX30" s="36">
        <v>189007.04119506726</v>
      </c>
      <c r="BY30" s="39">
        <v>0.83865217728653885</v>
      </c>
      <c r="BZ30" s="36">
        <v>230521.8158210835</v>
      </c>
      <c r="CA30" s="40">
        <v>0.42421420296881995</v>
      </c>
      <c r="CB30" s="116">
        <f t="shared" si="60"/>
        <v>370949.52058543341</v>
      </c>
      <c r="CC30" s="117">
        <f t="shared" si="61"/>
        <v>1219776.6364968026</v>
      </c>
      <c r="CD30" s="118">
        <f t="shared" si="62"/>
        <v>1590726.1570822359</v>
      </c>
      <c r="CE30" s="32"/>
      <c r="CF30" s="32"/>
      <c r="CG30" s="38">
        <f t="shared" si="77"/>
        <v>2646218.0751787359</v>
      </c>
      <c r="CH30" s="39">
        <f t="shared" si="63"/>
        <v>3.8485350668911256</v>
      </c>
      <c r="CI30" s="36">
        <f t="shared" si="64"/>
        <v>1910396.43409809</v>
      </c>
      <c r="CJ30" s="39">
        <f t="shared" si="65"/>
        <v>8.9240419581081696</v>
      </c>
      <c r="CK30" s="36">
        <f t="shared" si="66"/>
        <v>4556614.5092768259</v>
      </c>
      <c r="CL30" s="40">
        <f t="shared" si="67"/>
        <v>5.0535615365333717</v>
      </c>
      <c r="CM30" s="38">
        <f t="shared" si="68"/>
        <v>230258.82861660968</v>
      </c>
      <c r="CN30" s="39">
        <f t="shared" si="69"/>
        <v>7.5035480764804541E-2</v>
      </c>
      <c r="CO30" s="36">
        <f t="shared" si="70"/>
        <v>773355.33038134931</v>
      </c>
      <c r="CP30" s="39">
        <f t="shared" si="71"/>
        <v>0.42897646005825923</v>
      </c>
      <c r="CQ30" s="36">
        <f t="shared" si="72"/>
        <v>1003614.158997959</v>
      </c>
      <c r="CR30" s="40">
        <f t="shared" si="73"/>
        <v>0.20601925727327608</v>
      </c>
      <c r="CS30" s="152"/>
      <c r="CT30" s="161" t="s">
        <v>28</v>
      </c>
      <c r="CU30" s="38">
        <f t="shared" si="74"/>
        <v>4556614.5092768259</v>
      </c>
      <c r="CV30" s="36">
        <f t="shared" si="75"/>
        <v>1003614.158997959</v>
      </c>
      <c r="CW30" s="37">
        <f t="shared" si="76"/>
        <v>5560228.6682747845</v>
      </c>
      <c r="CX30"/>
    </row>
    <row r="31" spans="1:104" s="19" customFormat="1" ht="15.6" x14ac:dyDescent="0.3">
      <c r="A31" s="26">
        <v>18</v>
      </c>
      <c r="B31" s="26" t="s">
        <v>29</v>
      </c>
      <c r="C31" s="34"/>
      <c r="D31" s="35">
        <v>193455</v>
      </c>
      <c r="E31" s="39">
        <v>1.7903713918169788</v>
      </c>
      <c r="F31" s="36">
        <v>108801.39000000001</v>
      </c>
      <c r="G31" s="39">
        <v>3.0964905939607825</v>
      </c>
      <c r="H31" s="36">
        <v>302256.39</v>
      </c>
      <c r="I31" s="40">
        <v>2.1108763880159231</v>
      </c>
      <c r="J31" s="38">
        <v>3933.1699999999996</v>
      </c>
      <c r="K31" s="39">
        <v>1.0913194877984488E-2</v>
      </c>
      <c r="L31" s="36">
        <v>18813.25</v>
      </c>
      <c r="M31" s="39">
        <v>5.9541253916511064E-2</v>
      </c>
      <c r="N31" s="36">
        <v>22746.42</v>
      </c>
      <c r="O31" s="40">
        <v>3.3629894659027902E-2</v>
      </c>
      <c r="P31" s="116">
        <f t="shared" si="48"/>
        <v>197388.17</v>
      </c>
      <c r="Q31" s="117">
        <f t="shared" si="49"/>
        <v>127614.64000000001</v>
      </c>
      <c r="R31" s="118">
        <f t="shared" si="50"/>
        <v>325002.81000000006</v>
      </c>
      <c r="S31" s="32"/>
      <c r="T31" s="35">
        <v>956746.29579531739</v>
      </c>
      <c r="U31" s="39">
        <v>4.849613478076253</v>
      </c>
      <c r="V31" s="36">
        <v>343028.22102964518</v>
      </c>
      <c r="W31" s="39">
        <v>5.512441682677335</v>
      </c>
      <c r="X31" s="36">
        <v>1299774.5168249626</v>
      </c>
      <c r="Y31" s="40">
        <v>5.0085526888068816</v>
      </c>
      <c r="Z31" s="38">
        <v>8650.3379416427615</v>
      </c>
      <c r="AA31" s="39">
        <v>8.514832891015147E-3</v>
      </c>
      <c r="AB31" s="36">
        <v>6873.5827624591166</v>
      </c>
      <c r="AC31" s="39">
        <v>1.4644367334003278E-2</v>
      </c>
      <c r="AD31" s="36">
        <v>15523.920704101878</v>
      </c>
      <c r="AE31" s="40">
        <v>1.0451840900208027E-2</v>
      </c>
      <c r="AF31" s="116">
        <f t="shared" si="51"/>
        <v>965396.63373696012</v>
      </c>
      <c r="AG31" s="117">
        <f t="shared" si="52"/>
        <v>349901.8037921043</v>
      </c>
      <c r="AH31" s="118">
        <f t="shared" si="53"/>
        <v>1315298.4375290645</v>
      </c>
      <c r="AI31" s="32"/>
      <c r="AJ31" s="35">
        <v>84719.745074994062</v>
      </c>
      <c r="AK31" s="39">
        <v>1.4571930214656954</v>
      </c>
      <c r="AL31" s="36">
        <v>9525.7071474273289</v>
      </c>
      <c r="AM31" s="39">
        <v>0.33036370768631923</v>
      </c>
      <c r="AN31" s="36">
        <v>94245.452222421387</v>
      </c>
      <c r="AO31" s="40">
        <v>1.0836173550690604</v>
      </c>
      <c r="AP31" s="38">
        <v>713.19971295992036</v>
      </c>
      <c r="AQ31" s="39">
        <v>4.2922983723920624E-3</v>
      </c>
      <c r="AR31" s="36">
        <v>4888.8737644145922</v>
      </c>
      <c r="AS31" s="39">
        <v>3.1760370067008332E-2</v>
      </c>
      <c r="AT31" s="36">
        <v>5602.0734773745125</v>
      </c>
      <c r="AU31" s="40">
        <v>1.7501666658464275E-2</v>
      </c>
      <c r="AV31" s="116">
        <f t="shared" si="54"/>
        <v>85432.94478795398</v>
      </c>
      <c r="AW31" s="117">
        <f t="shared" si="55"/>
        <v>14414.58091184192</v>
      </c>
      <c r="AX31" s="118">
        <f t="shared" si="56"/>
        <v>99847.525699795893</v>
      </c>
      <c r="AY31" s="32"/>
      <c r="AZ31" s="35">
        <v>1033691.4635573522</v>
      </c>
      <c r="BA31" s="39">
        <v>4.6077412812691216</v>
      </c>
      <c r="BB31" s="36">
        <v>331192.80531008076</v>
      </c>
      <c r="BC31" s="39">
        <v>5.109265454785116</v>
      </c>
      <c r="BD31" s="36">
        <v>1364884.2688674331</v>
      </c>
      <c r="BE31" s="40">
        <v>4.720169694520103</v>
      </c>
      <c r="BF31" s="38">
        <v>18650.513384667509</v>
      </c>
      <c r="BG31" s="39">
        <v>1.5437249832113156E-2</v>
      </c>
      <c r="BH31" s="36">
        <v>22647.595783022451</v>
      </c>
      <c r="BI31" s="39">
        <v>3.5489177054199135E-2</v>
      </c>
      <c r="BJ31" s="36">
        <v>41298.10916768996</v>
      </c>
      <c r="BK31" s="40">
        <v>2.2367977754320093E-2</v>
      </c>
      <c r="BL31" s="116">
        <f t="shared" si="57"/>
        <v>1052341.9769420198</v>
      </c>
      <c r="BM31" s="117">
        <f t="shared" si="58"/>
        <v>353840.40109310322</v>
      </c>
      <c r="BN31" s="118">
        <f t="shared" si="59"/>
        <v>1406182.378035123</v>
      </c>
      <c r="BO31" s="32"/>
      <c r="BP31" s="35">
        <v>270506.54668917379</v>
      </c>
      <c r="BQ31" s="39">
        <v>2.7110840735349857</v>
      </c>
      <c r="BR31" s="36">
        <v>121490.43378695195</v>
      </c>
      <c r="BS31" s="39">
        <v>5.2702773636539977</v>
      </c>
      <c r="BT31" s="36">
        <v>391996.98047612573</v>
      </c>
      <c r="BU31" s="40">
        <v>3.1913781688197163</v>
      </c>
      <c r="BV31" s="38">
        <v>56422.246329824804</v>
      </c>
      <c r="BW31" s="39">
        <v>0.17740669015380128</v>
      </c>
      <c r="BX31" s="36">
        <v>5507.8479414826752</v>
      </c>
      <c r="BY31" s="39">
        <v>2.4439135383958269E-2</v>
      </c>
      <c r="BZ31" s="36">
        <v>61930.094271307476</v>
      </c>
      <c r="CA31" s="40">
        <v>0.11396589727315425</v>
      </c>
      <c r="CB31" s="116">
        <f t="shared" si="60"/>
        <v>326928.79301899858</v>
      </c>
      <c r="CC31" s="117">
        <f t="shared" si="61"/>
        <v>126998.28172843462</v>
      </c>
      <c r="CD31" s="118">
        <f t="shared" si="62"/>
        <v>453927.07474743319</v>
      </c>
      <c r="CE31" s="32"/>
      <c r="CF31" s="32"/>
      <c r="CG31" s="38">
        <f t="shared" si="77"/>
        <v>2539119.0511168372</v>
      </c>
      <c r="CH31" s="39">
        <f t="shared" si="63"/>
        <v>3.6927752851867419</v>
      </c>
      <c r="CI31" s="36">
        <f t="shared" si="64"/>
        <v>914038.55727410526</v>
      </c>
      <c r="CJ31" s="39">
        <f t="shared" si="65"/>
        <v>4.2697517074741107</v>
      </c>
      <c r="CK31" s="36">
        <f t="shared" si="66"/>
        <v>3453157.6083909422</v>
      </c>
      <c r="CL31" s="40">
        <f t="shared" si="67"/>
        <v>3.8297609845695759</v>
      </c>
      <c r="CM31" s="38">
        <f t="shared" si="68"/>
        <v>88369.467369094986</v>
      </c>
      <c r="CN31" s="39">
        <f t="shared" si="69"/>
        <v>2.8797356039756358E-2</v>
      </c>
      <c r="CO31" s="36">
        <f t="shared" si="70"/>
        <v>58731.150251378829</v>
      </c>
      <c r="CP31" s="39">
        <f t="shared" si="71"/>
        <v>3.2577884887096696E-2</v>
      </c>
      <c r="CQ31" s="36">
        <f t="shared" si="72"/>
        <v>147100.61762047381</v>
      </c>
      <c r="CR31" s="40">
        <f t="shared" si="73"/>
        <v>3.0196425304390147E-2</v>
      </c>
      <c r="CS31" s="152"/>
      <c r="CT31" s="161" t="s">
        <v>29</v>
      </c>
      <c r="CU31" s="38">
        <f t="shared" si="74"/>
        <v>3453157.6083909422</v>
      </c>
      <c r="CV31" s="36">
        <f t="shared" si="75"/>
        <v>147100.61762047381</v>
      </c>
      <c r="CW31" s="37">
        <f t="shared" si="76"/>
        <v>3600258.2260114159</v>
      </c>
      <c r="CX31"/>
    </row>
    <row r="32" spans="1:104" s="19" customFormat="1" ht="15.6" x14ac:dyDescent="0.3">
      <c r="A32" s="26">
        <v>19</v>
      </c>
      <c r="B32" s="26" t="s">
        <v>59</v>
      </c>
      <c r="C32" s="34"/>
      <c r="D32" s="35">
        <v>87427.390000000014</v>
      </c>
      <c r="E32" s="39">
        <v>0.80911580428123253</v>
      </c>
      <c r="F32" s="36">
        <v>45599.32</v>
      </c>
      <c r="G32" s="39">
        <v>1.2977579190027606</v>
      </c>
      <c r="H32" s="36">
        <v>133026.71000000002</v>
      </c>
      <c r="I32" s="40">
        <v>0.92902234792932481</v>
      </c>
      <c r="J32" s="38">
        <v>5555472.1200000001</v>
      </c>
      <c r="K32" s="39">
        <v>15.414525658634037</v>
      </c>
      <c r="L32" s="36">
        <v>1408926.9300000002</v>
      </c>
      <c r="M32" s="39">
        <v>4.4590528531189673</v>
      </c>
      <c r="N32" s="36">
        <v>6964399.0500000007</v>
      </c>
      <c r="O32" s="40">
        <v>10.296653557567918</v>
      </c>
      <c r="P32" s="116">
        <f t="shared" si="48"/>
        <v>5642899.5099999998</v>
      </c>
      <c r="Q32" s="117">
        <f t="shared" si="49"/>
        <v>1454526.2500000002</v>
      </c>
      <c r="R32" s="118">
        <f t="shared" si="50"/>
        <v>7097425.7599999998</v>
      </c>
      <c r="S32" s="32"/>
      <c r="T32" s="35">
        <v>163850.93041678044</v>
      </c>
      <c r="U32" s="39">
        <v>0.83053750407678528</v>
      </c>
      <c r="V32" s="36">
        <v>165218.53462316521</v>
      </c>
      <c r="W32" s="39">
        <v>2.6550513373909688</v>
      </c>
      <c r="X32" s="36">
        <v>329069.46503994567</v>
      </c>
      <c r="Y32" s="40">
        <v>1.2680366729731907</v>
      </c>
      <c r="Z32" s="38">
        <v>8990826.7400275543</v>
      </c>
      <c r="AA32" s="39">
        <v>8.8499880305100174</v>
      </c>
      <c r="AB32" s="36">
        <v>2524361.2612350569</v>
      </c>
      <c r="AC32" s="39">
        <v>5.3782248458776545</v>
      </c>
      <c r="AD32" s="36">
        <v>11515188.001262611</v>
      </c>
      <c r="AE32" s="40">
        <v>7.752868313310822</v>
      </c>
      <c r="AF32" s="116">
        <f t="shared" si="51"/>
        <v>9154677.6704443339</v>
      </c>
      <c r="AG32" s="117">
        <f t="shared" si="52"/>
        <v>2689579.7958582221</v>
      </c>
      <c r="AH32" s="118">
        <f t="shared" si="53"/>
        <v>11844257.466302555</v>
      </c>
      <c r="AI32" s="32"/>
      <c r="AJ32" s="35">
        <v>37254.813841362273</v>
      </c>
      <c r="AK32" s="39">
        <v>0.64078869332740973</v>
      </c>
      <c r="AL32" s="36">
        <v>67424.73532482874</v>
      </c>
      <c r="AM32" s="39">
        <v>2.3383760603741672</v>
      </c>
      <c r="AN32" s="36">
        <v>104679.54916619102</v>
      </c>
      <c r="AO32" s="40">
        <v>1.2035867357247769</v>
      </c>
      <c r="AP32" s="38">
        <v>4964184.7428495148</v>
      </c>
      <c r="AQ32" s="39">
        <v>29.876290896914472</v>
      </c>
      <c r="AR32" s="36">
        <v>1006866.7734865104</v>
      </c>
      <c r="AS32" s="39">
        <v>6.5410691449783043</v>
      </c>
      <c r="AT32" s="36">
        <v>5971051.5163360257</v>
      </c>
      <c r="AU32" s="40">
        <v>18.654406026892683</v>
      </c>
      <c r="AV32" s="116">
        <f t="shared" si="54"/>
        <v>5001439.5566908773</v>
      </c>
      <c r="AW32" s="117">
        <f t="shared" si="55"/>
        <v>1074291.508811339</v>
      </c>
      <c r="AX32" s="118">
        <f t="shared" si="56"/>
        <v>6075731.0655022161</v>
      </c>
      <c r="AY32" s="32"/>
      <c r="AZ32" s="35">
        <v>305672.04790481168</v>
      </c>
      <c r="BA32" s="39">
        <v>1.3625513640346785</v>
      </c>
      <c r="BB32" s="36">
        <v>209812.21961305599</v>
      </c>
      <c r="BC32" s="39">
        <v>3.2367440006950723</v>
      </c>
      <c r="BD32" s="36">
        <v>515484.26751786767</v>
      </c>
      <c r="BE32" s="40">
        <v>1.78269562705031</v>
      </c>
      <c r="BF32" s="38">
        <v>11314919.438744048</v>
      </c>
      <c r="BG32" s="39">
        <v>9.3654922308852768</v>
      </c>
      <c r="BH32" s="36">
        <v>3542684.5356491487</v>
      </c>
      <c r="BI32" s="39">
        <v>5.551448371710868</v>
      </c>
      <c r="BJ32" s="36">
        <v>14857603.974393196</v>
      </c>
      <c r="BK32" s="40">
        <v>8.047209954147986</v>
      </c>
      <c r="BL32" s="116">
        <f t="shared" si="57"/>
        <v>11620591.486648859</v>
      </c>
      <c r="BM32" s="117">
        <f t="shared" si="58"/>
        <v>3752496.7552622049</v>
      </c>
      <c r="BN32" s="118">
        <f t="shared" si="59"/>
        <v>15373088.241911065</v>
      </c>
      <c r="BO32" s="32"/>
      <c r="BP32" s="35">
        <v>58057.502923599073</v>
      </c>
      <c r="BQ32" s="39">
        <v>0.58186677347310101</v>
      </c>
      <c r="BR32" s="36">
        <v>35418.42357912998</v>
      </c>
      <c r="BS32" s="39">
        <v>1.5364577294434314</v>
      </c>
      <c r="BT32" s="36">
        <v>93475.926502729053</v>
      </c>
      <c r="BU32" s="40">
        <v>0.76101869659471666</v>
      </c>
      <c r="BV32" s="38">
        <v>4743973.4299546983</v>
      </c>
      <c r="BW32" s="39">
        <v>14.916326079363532</v>
      </c>
      <c r="BX32" s="36">
        <v>916781.43993007601</v>
      </c>
      <c r="BY32" s="39">
        <v>4.0678947505438883</v>
      </c>
      <c r="BZ32" s="36">
        <v>5660754.8698847741</v>
      </c>
      <c r="CA32" s="40">
        <v>10.417116517917028</v>
      </c>
      <c r="CB32" s="116">
        <f t="shared" si="60"/>
        <v>4802030.9328782978</v>
      </c>
      <c r="CC32" s="117">
        <f t="shared" si="61"/>
        <v>952199.86350920598</v>
      </c>
      <c r="CD32" s="118">
        <f t="shared" si="62"/>
        <v>5754230.7963875039</v>
      </c>
      <c r="CE32" s="32"/>
      <c r="CF32" s="32"/>
      <c r="CG32" s="38">
        <f t="shared" si="77"/>
        <v>652262.68508655357</v>
      </c>
      <c r="CH32" s="39">
        <f t="shared" si="63"/>
        <v>0.94862016094822876</v>
      </c>
      <c r="CI32" s="36">
        <f t="shared" si="64"/>
        <v>523473.23314017995</v>
      </c>
      <c r="CJ32" s="39">
        <f t="shared" si="65"/>
        <v>2.4453024582277072</v>
      </c>
      <c r="CK32" s="36">
        <f t="shared" si="66"/>
        <v>1175735.9182267336</v>
      </c>
      <c r="CL32" s="40">
        <f t="shared" si="67"/>
        <v>1.3039623609534523</v>
      </c>
      <c r="CM32" s="38">
        <f t="shared" si="68"/>
        <v>35569376.471575819</v>
      </c>
      <c r="CN32" s="39">
        <f t="shared" si="69"/>
        <v>11.591152791335329</v>
      </c>
      <c r="CO32" s="36">
        <f t="shared" si="70"/>
        <v>9399620.9403007925</v>
      </c>
      <c r="CP32" s="39">
        <f t="shared" si="71"/>
        <v>5.2139242576519047</v>
      </c>
      <c r="CQ32" s="36">
        <f t="shared" si="72"/>
        <v>44968997.411876611</v>
      </c>
      <c r="CR32" s="40">
        <f t="shared" si="73"/>
        <v>9.2311167235510627</v>
      </c>
      <c r="CS32" s="152"/>
      <c r="CT32" s="161" t="s">
        <v>59</v>
      </c>
      <c r="CU32" s="38">
        <f t="shared" si="74"/>
        <v>1175735.9182267336</v>
      </c>
      <c r="CV32" s="36">
        <f t="shared" si="75"/>
        <v>44968997.411876611</v>
      </c>
      <c r="CW32" s="37">
        <f t="shared" si="76"/>
        <v>46144733.330103345</v>
      </c>
      <c r="CX32"/>
    </row>
    <row r="33" spans="1:102" s="19" customFormat="1" ht="15.6" x14ac:dyDescent="0.3">
      <c r="A33" s="26">
        <v>20</v>
      </c>
      <c r="B33" s="26" t="s">
        <v>30</v>
      </c>
      <c r="C33" s="34"/>
      <c r="D33" s="35">
        <v>13398013.799999999</v>
      </c>
      <c r="E33" s="39">
        <v>123.99483401663997</v>
      </c>
      <c r="F33" s="36">
        <v>8146650.459999999</v>
      </c>
      <c r="G33" s="39">
        <v>231.85389930842129</v>
      </c>
      <c r="H33" s="36">
        <v>21544664.259999998</v>
      </c>
      <c r="I33" s="40">
        <v>150.46207318946853</v>
      </c>
      <c r="J33" s="38">
        <v>14019426.65</v>
      </c>
      <c r="K33" s="39">
        <v>38.899090328935507</v>
      </c>
      <c r="L33" s="36">
        <v>13167764.41</v>
      </c>
      <c r="M33" s="39">
        <v>41.674096939582874</v>
      </c>
      <c r="N33" s="36">
        <v>27187191.060000002</v>
      </c>
      <c r="O33" s="40">
        <v>40.195440487895034</v>
      </c>
      <c r="P33" s="116">
        <f t="shared" si="48"/>
        <v>27417440.449999999</v>
      </c>
      <c r="Q33" s="117">
        <f t="shared" si="49"/>
        <v>21314414.869999997</v>
      </c>
      <c r="R33" s="118">
        <f t="shared" si="50"/>
        <v>48731855.319999993</v>
      </c>
      <c r="S33" s="32"/>
      <c r="T33" s="35">
        <v>27003352.96393048</v>
      </c>
      <c r="U33" s="39">
        <v>136.87622838222492</v>
      </c>
      <c r="V33" s="36">
        <v>16988450.882807534</v>
      </c>
      <c r="W33" s="39">
        <v>273.00332459355167</v>
      </c>
      <c r="X33" s="36">
        <v>43991803.846738011</v>
      </c>
      <c r="Y33" s="40">
        <v>169.51806993436892</v>
      </c>
      <c r="Z33" s="38">
        <v>34767500.412108272</v>
      </c>
      <c r="AA33" s="39">
        <v>34.222877538953369</v>
      </c>
      <c r="AB33" s="36">
        <v>21491352.167889223</v>
      </c>
      <c r="AC33" s="39">
        <v>45.787948807413436</v>
      </c>
      <c r="AD33" s="36">
        <v>56258852.579997495</v>
      </c>
      <c r="AE33" s="40">
        <v>37.87758180438415</v>
      </c>
      <c r="AF33" s="116">
        <f t="shared" si="51"/>
        <v>61770853.376038752</v>
      </c>
      <c r="AG33" s="117">
        <f t="shared" si="52"/>
        <v>38479803.05069676</v>
      </c>
      <c r="AH33" s="118">
        <f t="shared" si="53"/>
        <v>100250656.42673552</v>
      </c>
      <c r="AI33" s="32"/>
      <c r="AJ33" s="35">
        <v>12735255.391193725</v>
      </c>
      <c r="AK33" s="39">
        <v>219.04840797388545</v>
      </c>
      <c r="AL33" s="36">
        <v>11523899.324609019</v>
      </c>
      <c r="AM33" s="39">
        <v>399.66356816983489</v>
      </c>
      <c r="AN33" s="36">
        <v>24259154.715802744</v>
      </c>
      <c r="AO33" s="40">
        <v>278.92742248517061</v>
      </c>
      <c r="AP33" s="38">
        <v>10060034.888497366</v>
      </c>
      <c r="AQ33" s="39">
        <v>60.544992648547563</v>
      </c>
      <c r="AR33" s="36">
        <v>9162112.9149438962</v>
      </c>
      <c r="AS33" s="39">
        <v>59.521294841446739</v>
      </c>
      <c r="AT33" s="36">
        <v>19222147.803441264</v>
      </c>
      <c r="AU33" s="40">
        <v>60.052697393970604</v>
      </c>
      <c r="AV33" s="116">
        <f t="shared" si="54"/>
        <v>22795290.279691093</v>
      </c>
      <c r="AW33" s="117">
        <f t="shared" si="55"/>
        <v>20686012.239552915</v>
      </c>
      <c r="AX33" s="118">
        <f t="shared" si="56"/>
        <v>43481302.519244008</v>
      </c>
      <c r="AY33" s="32"/>
      <c r="AZ33" s="35">
        <v>37621925.970638119</v>
      </c>
      <c r="BA33" s="39">
        <v>167.70197635103335</v>
      </c>
      <c r="BB33" s="36">
        <v>18974329.801221512</v>
      </c>
      <c r="BC33" s="39">
        <v>292.71435317055187</v>
      </c>
      <c r="BD33" s="36">
        <v>56596255.771859631</v>
      </c>
      <c r="BE33" s="40">
        <v>195.72643440261319</v>
      </c>
      <c r="BF33" s="38">
        <v>40239719.760689706</v>
      </c>
      <c r="BG33" s="39">
        <v>33.306890502578078</v>
      </c>
      <c r="BH33" s="36">
        <v>35608324.99756968</v>
      </c>
      <c r="BI33" s="39">
        <v>55.798865475581451</v>
      </c>
      <c r="BJ33" s="36">
        <v>75848044.758259386</v>
      </c>
      <c r="BK33" s="40">
        <v>41.080994071000937</v>
      </c>
      <c r="BL33" s="116">
        <f t="shared" si="57"/>
        <v>77861645.731327832</v>
      </c>
      <c r="BM33" s="117">
        <f t="shared" si="58"/>
        <v>54582654.798791192</v>
      </c>
      <c r="BN33" s="118">
        <f t="shared" si="59"/>
        <v>132444300.53011903</v>
      </c>
      <c r="BO33" s="32"/>
      <c r="BP33" s="35">
        <v>7544180.1274007093</v>
      </c>
      <c r="BQ33" s="39">
        <v>75.609654707457651</v>
      </c>
      <c r="BR33" s="36">
        <v>6148686.7020310722</v>
      </c>
      <c r="BS33" s="39">
        <v>266.73116007422664</v>
      </c>
      <c r="BT33" s="36">
        <v>13692866.829431782</v>
      </c>
      <c r="BU33" s="40">
        <v>111.47819612009917</v>
      </c>
      <c r="BV33" s="38">
        <v>13737576.409422208</v>
      </c>
      <c r="BW33" s="39">
        <v>43.194628361371429</v>
      </c>
      <c r="BX33" s="36">
        <v>11992405.795823285</v>
      </c>
      <c r="BY33" s="39">
        <v>53.212077010353134</v>
      </c>
      <c r="BZ33" s="36">
        <v>25729982.205245495</v>
      </c>
      <c r="CA33" s="40">
        <v>47.34920143988321</v>
      </c>
      <c r="CB33" s="116">
        <f t="shared" si="60"/>
        <v>21281756.536822915</v>
      </c>
      <c r="CC33" s="117">
        <f t="shared" si="61"/>
        <v>18141092.497854359</v>
      </c>
      <c r="CD33" s="118">
        <f t="shared" si="62"/>
        <v>39422849.034677275</v>
      </c>
      <c r="CE33" s="32"/>
      <c r="CF33" s="32"/>
      <c r="CG33" s="38">
        <f t="shared" si="77"/>
        <v>98302728.253163025</v>
      </c>
      <c r="CH33" s="39">
        <f t="shared" si="63"/>
        <v>142.96686293619757</v>
      </c>
      <c r="CI33" s="36">
        <f t="shared" si="64"/>
        <v>61782017.170669138</v>
      </c>
      <c r="CJ33" s="39">
        <f t="shared" si="65"/>
        <v>288.60256627724721</v>
      </c>
      <c r="CK33" s="36">
        <f t="shared" si="66"/>
        <v>160084745.42383218</v>
      </c>
      <c r="CL33" s="40">
        <f t="shared" si="67"/>
        <v>177.54368082105105</v>
      </c>
      <c r="CM33" s="38">
        <f t="shared" si="68"/>
        <v>112824258.12071754</v>
      </c>
      <c r="CN33" s="39">
        <f t="shared" si="69"/>
        <v>36.766548761161218</v>
      </c>
      <c r="CO33" s="36">
        <f t="shared" si="70"/>
        <v>91421960.286226079</v>
      </c>
      <c r="CP33" s="39">
        <f t="shared" si="71"/>
        <v>50.711319046360359</v>
      </c>
      <c r="CQ33" s="36">
        <f t="shared" si="72"/>
        <v>204246218.40694362</v>
      </c>
      <c r="CR33" s="40">
        <f t="shared" si="73"/>
        <v>41.927122928483342</v>
      </c>
      <c r="CS33" s="152"/>
      <c r="CT33" s="161" t="s">
        <v>30</v>
      </c>
      <c r="CU33" s="38">
        <f t="shared" si="74"/>
        <v>160084745.42383218</v>
      </c>
      <c r="CV33" s="36">
        <f t="shared" si="75"/>
        <v>204246218.40694362</v>
      </c>
      <c r="CW33" s="37">
        <f t="shared" si="76"/>
        <v>364330963.8307758</v>
      </c>
      <c r="CX33"/>
    </row>
    <row r="34" spans="1:102" s="19" customFormat="1" ht="15.6" x14ac:dyDescent="0.3">
      <c r="A34" s="26">
        <v>21</v>
      </c>
      <c r="B34" s="26" t="s">
        <v>31</v>
      </c>
      <c r="C34" s="34"/>
      <c r="D34" s="35">
        <v>89735.13</v>
      </c>
      <c r="E34" s="39">
        <v>0.83047328625766992</v>
      </c>
      <c r="F34" s="36">
        <v>10862.419999999998</v>
      </c>
      <c r="G34" s="39">
        <v>0.30914477616188057</v>
      </c>
      <c r="H34" s="36">
        <v>100597.55</v>
      </c>
      <c r="I34" s="40">
        <v>0.70254591801103428</v>
      </c>
      <c r="J34" s="38">
        <v>1748603.02</v>
      </c>
      <c r="K34" s="39">
        <v>4.8517723671980137</v>
      </c>
      <c r="L34" s="36">
        <v>3159808.64</v>
      </c>
      <c r="M34" s="39">
        <v>10.000343830110454</v>
      </c>
      <c r="N34" s="36">
        <v>4908411.66</v>
      </c>
      <c r="O34" s="40">
        <v>7.2569383256329703</v>
      </c>
      <c r="P34" s="116">
        <f t="shared" si="48"/>
        <v>1838338.15</v>
      </c>
      <c r="Q34" s="117">
        <f t="shared" si="49"/>
        <v>3170671.06</v>
      </c>
      <c r="R34" s="118">
        <f t="shared" si="50"/>
        <v>5009009.21</v>
      </c>
      <c r="S34" s="32"/>
      <c r="T34" s="35">
        <v>2910105.7789661903</v>
      </c>
      <c r="U34" s="39">
        <v>14.750920145000787</v>
      </c>
      <c r="V34" s="36">
        <v>2298539.8074147268</v>
      </c>
      <c r="W34" s="39">
        <v>36.937388433096466</v>
      </c>
      <c r="X34" s="36">
        <v>5208645.5863809176</v>
      </c>
      <c r="Y34" s="40">
        <v>20.071001176755196</v>
      </c>
      <c r="Z34" s="38">
        <v>5823885.8994875615</v>
      </c>
      <c r="AA34" s="39">
        <v>5.7326564054512108</v>
      </c>
      <c r="AB34" s="36">
        <v>2561476.2211573846</v>
      </c>
      <c r="AC34" s="39">
        <v>5.4572993439193311</v>
      </c>
      <c r="AD34" s="36">
        <v>8385362.1206449457</v>
      </c>
      <c r="AE34" s="40">
        <v>5.6456401991575635</v>
      </c>
      <c r="AF34" s="116">
        <f t="shared" si="51"/>
        <v>8733991.6784537509</v>
      </c>
      <c r="AG34" s="117">
        <f t="shared" si="52"/>
        <v>4860016.0285721114</v>
      </c>
      <c r="AH34" s="118">
        <f t="shared" si="53"/>
        <v>13594007.707025863</v>
      </c>
      <c r="AI34" s="32"/>
      <c r="AJ34" s="35">
        <v>1267580.4322717933</v>
      </c>
      <c r="AK34" s="39">
        <v>21.802584018847817</v>
      </c>
      <c r="AL34" s="36">
        <v>1500032.1610331621</v>
      </c>
      <c r="AM34" s="39">
        <v>52.02303395412229</v>
      </c>
      <c r="AN34" s="36">
        <v>2767612.5933049554</v>
      </c>
      <c r="AO34" s="40">
        <v>31.821514645981573</v>
      </c>
      <c r="AP34" s="38">
        <v>926135.38315309281</v>
      </c>
      <c r="AQ34" s="39">
        <v>5.5738236085719182</v>
      </c>
      <c r="AR34" s="36">
        <v>2058375.6542780958</v>
      </c>
      <c r="AS34" s="39">
        <v>13.372153928916363</v>
      </c>
      <c r="AT34" s="36">
        <v>2984511.0374311889</v>
      </c>
      <c r="AU34" s="40">
        <v>9.324032882929659</v>
      </c>
      <c r="AV34" s="116">
        <f t="shared" si="54"/>
        <v>2193715.8154248861</v>
      </c>
      <c r="AW34" s="117">
        <f t="shared" si="55"/>
        <v>3558407.8153112577</v>
      </c>
      <c r="AX34" s="118">
        <f t="shared" si="56"/>
        <v>5752123.6307361443</v>
      </c>
      <c r="AY34" s="32"/>
      <c r="AZ34" s="35">
        <v>5173383.2519457173</v>
      </c>
      <c r="BA34" s="39">
        <v>23.06066405132308</v>
      </c>
      <c r="BB34" s="36">
        <v>3267853.2937513571</v>
      </c>
      <c r="BC34" s="39">
        <v>50.412719350704343</v>
      </c>
      <c r="BD34" s="36">
        <v>8441236.5456970744</v>
      </c>
      <c r="BE34" s="40">
        <v>29.192269144062369</v>
      </c>
      <c r="BF34" s="38">
        <v>6552864.7363468939</v>
      </c>
      <c r="BG34" s="39">
        <v>5.4238834054934353</v>
      </c>
      <c r="BH34" s="36">
        <v>6205845.1699578864</v>
      </c>
      <c r="BI34" s="39">
        <v>9.7246674710029488</v>
      </c>
      <c r="BJ34" s="36">
        <v>12758709.90630478</v>
      </c>
      <c r="BK34" s="40">
        <v>6.910402076745056</v>
      </c>
      <c r="BL34" s="116">
        <f t="shared" si="57"/>
        <v>11726247.988292612</v>
      </c>
      <c r="BM34" s="117">
        <f t="shared" si="58"/>
        <v>9473698.4637092426</v>
      </c>
      <c r="BN34" s="118">
        <f t="shared" si="59"/>
        <v>21199946.452001855</v>
      </c>
      <c r="BO34" s="32"/>
      <c r="BP34" s="35">
        <v>1577437.1603625675</v>
      </c>
      <c r="BQ34" s="39">
        <v>15.80946862397089</v>
      </c>
      <c r="BR34" s="36">
        <v>500921.41418265959</v>
      </c>
      <c r="BS34" s="39">
        <v>21.730063082711244</v>
      </c>
      <c r="BT34" s="36">
        <v>2078358.574545227</v>
      </c>
      <c r="BU34" s="40">
        <v>16.920610392780485</v>
      </c>
      <c r="BV34" s="38">
        <v>1056397.9971624906</v>
      </c>
      <c r="BW34" s="39">
        <v>3.3215989144805844</v>
      </c>
      <c r="BX34" s="36">
        <v>2787912.8306439682</v>
      </c>
      <c r="BY34" s="39">
        <v>12.370381286967955</v>
      </c>
      <c r="BZ34" s="36">
        <v>3844310.8278064588</v>
      </c>
      <c r="CA34" s="40">
        <v>7.0744334889677178</v>
      </c>
      <c r="CB34" s="116">
        <f t="shared" si="60"/>
        <v>2633835.1575250579</v>
      </c>
      <c r="CC34" s="117">
        <f t="shared" si="61"/>
        <v>3288834.2448266279</v>
      </c>
      <c r="CD34" s="118">
        <f t="shared" si="62"/>
        <v>5922669.4023516858</v>
      </c>
      <c r="CE34" s="32"/>
      <c r="CF34" s="32"/>
      <c r="CG34" s="38">
        <f t="shared" si="77"/>
        <v>11018241.753546268</v>
      </c>
      <c r="CH34" s="39">
        <f t="shared" si="63"/>
        <v>16.024412410206455</v>
      </c>
      <c r="CI34" s="36">
        <f t="shared" si="64"/>
        <v>7578209.0963819055</v>
      </c>
      <c r="CJ34" s="39">
        <f t="shared" si="65"/>
        <v>35.400116298561265</v>
      </c>
      <c r="CK34" s="36">
        <f t="shared" si="66"/>
        <v>18596450.849928174</v>
      </c>
      <c r="CL34" s="40">
        <f t="shared" si="67"/>
        <v>20.624590590206743</v>
      </c>
      <c r="CM34" s="38">
        <f t="shared" si="68"/>
        <v>16107887.036150038</v>
      </c>
      <c r="CN34" s="39">
        <f t="shared" si="69"/>
        <v>5.2491496422712798</v>
      </c>
      <c r="CO34" s="36">
        <f t="shared" si="70"/>
        <v>16773418.516037336</v>
      </c>
      <c r="CP34" s="39">
        <f t="shared" si="71"/>
        <v>9.304134096466667</v>
      </c>
      <c r="CQ34" s="36">
        <f t="shared" si="72"/>
        <v>32881305.552187376</v>
      </c>
      <c r="CR34" s="40">
        <f t="shared" si="73"/>
        <v>6.749787343375921</v>
      </c>
      <c r="CS34" s="152"/>
      <c r="CT34" s="161" t="s">
        <v>31</v>
      </c>
      <c r="CU34" s="38">
        <f t="shared" si="74"/>
        <v>18596450.849928174</v>
      </c>
      <c r="CV34" s="36">
        <f t="shared" si="75"/>
        <v>32881305.552187376</v>
      </c>
      <c r="CW34" s="37">
        <f t="shared" si="76"/>
        <v>51477756.402115554</v>
      </c>
      <c r="CX34"/>
    </row>
    <row r="35" spans="1:102" s="19" customFormat="1" ht="15.6" x14ac:dyDescent="0.3">
      <c r="A35" s="26">
        <v>22</v>
      </c>
      <c r="B35" s="26" t="s">
        <v>32</v>
      </c>
      <c r="C35" s="34"/>
      <c r="D35" s="35">
        <v>945920.27</v>
      </c>
      <c r="E35" s="39">
        <v>8.7542249636752345</v>
      </c>
      <c r="F35" s="36">
        <v>766849.39999999991</v>
      </c>
      <c r="G35" s="39">
        <v>21.824555312064202</v>
      </c>
      <c r="H35" s="36">
        <v>1712769.67</v>
      </c>
      <c r="I35" s="40">
        <v>11.961517354563865</v>
      </c>
      <c r="J35" s="38">
        <v>2496581.4300000002</v>
      </c>
      <c r="K35" s="39">
        <v>6.9271553668789281</v>
      </c>
      <c r="L35" s="36">
        <v>3602222.26</v>
      </c>
      <c r="M35" s="39">
        <v>11.40051985948033</v>
      </c>
      <c r="N35" s="36">
        <v>6098803.6899999995</v>
      </c>
      <c r="O35" s="40">
        <v>9.0168969728331163</v>
      </c>
      <c r="P35" s="116">
        <f t="shared" si="48"/>
        <v>3442501.7</v>
      </c>
      <c r="Q35" s="117">
        <f t="shared" si="49"/>
        <v>4369071.66</v>
      </c>
      <c r="R35" s="118">
        <f t="shared" si="50"/>
        <v>7811573.3600000003</v>
      </c>
      <c r="S35" s="32"/>
      <c r="T35" s="35">
        <v>1267762.4203759762</v>
      </c>
      <c r="U35" s="39">
        <v>6.4261108173333552</v>
      </c>
      <c r="V35" s="36">
        <v>1002789.8157476533</v>
      </c>
      <c r="W35" s="39">
        <v>16.114768524581429</v>
      </c>
      <c r="X35" s="36">
        <v>2270552.2361236294</v>
      </c>
      <c r="Y35" s="40">
        <v>8.7493487217252035</v>
      </c>
      <c r="Z35" s="38">
        <v>5957499.9812690094</v>
      </c>
      <c r="AA35" s="39">
        <v>5.8641774611522326</v>
      </c>
      <c r="AB35" s="36">
        <v>4054120.7766288039</v>
      </c>
      <c r="AC35" s="39">
        <v>8.6374218396879279</v>
      </c>
      <c r="AD35" s="36">
        <v>10011620.757897813</v>
      </c>
      <c r="AE35" s="40">
        <v>6.7405566743921268</v>
      </c>
      <c r="AF35" s="116">
        <f t="shared" si="51"/>
        <v>7225262.4016449861</v>
      </c>
      <c r="AG35" s="117">
        <f t="shared" si="52"/>
        <v>5056910.5923764575</v>
      </c>
      <c r="AH35" s="118">
        <f t="shared" si="53"/>
        <v>12282172.994021444</v>
      </c>
      <c r="AI35" s="32"/>
      <c r="AJ35" s="35">
        <v>373539.31478546472</v>
      </c>
      <c r="AK35" s="39">
        <v>6.4249353237149718</v>
      </c>
      <c r="AL35" s="36">
        <v>552193.93101603165</v>
      </c>
      <c r="AM35" s="39">
        <v>19.150791808837887</v>
      </c>
      <c r="AN35" s="36">
        <v>925733.24580149632</v>
      </c>
      <c r="AO35" s="40">
        <v>10.643915304766955</v>
      </c>
      <c r="AP35" s="38">
        <v>1217134.8111107638</v>
      </c>
      <c r="AQ35" s="39">
        <v>7.325165271071894</v>
      </c>
      <c r="AR35" s="36">
        <v>1422149.1626766149</v>
      </c>
      <c r="AS35" s="39">
        <v>9.2389343381836877</v>
      </c>
      <c r="AT35" s="36">
        <v>2639283.9737873785</v>
      </c>
      <c r="AU35" s="40">
        <v>8.2454949069861367</v>
      </c>
      <c r="AV35" s="116">
        <f t="shared" si="54"/>
        <v>1590674.1258962285</v>
      </c>
      <c r="AW35" s="117">
        <f t="shared" si="55"/>
        <v>1974343.0936926466</v>
      </c>
      <c r="AX35" s="118">
        <f t="shared" si="56"/>
        <v>3565017.2195888748</v>
      </c>
      <c r="AY35" s="32"/>
      <c r="AZ35" s="35">
        <v>2396470.5643090256</v>
      </c>
      <c r="BA35" s="39">
        <v>10.682410310821286</v>
      </c>
      <c r="BB35" s="36">
        <v>1571404.1233611938</v>
      </c>
      <c r="BC35" s="39">
        <v>24.241833380043715</v>
      </c>
      <c r="BD35" s="36">
        <v>3967874.6876702197</v>
      </c>
      <c r="BE35" s="40">
        <v>13.722073204005463</v>
      </c>
      <c r="BF35" s="38">
        <v>6732299.443823467</v>
      </c>
      <c r="BG35" s="39">
        <v>5.5724036285423724</v>
      </c>
      <c r="BH35" s="36">
        <v>6950031.148087725</v>
      </c>
      <c r="BI35" s="39">
        <v>10.890819860516215</v>
      </c>
      <c r="BJ35" s="36">
        <v>13682330.591911193</v>
      </c>
      <c r="BK35" s="40">
        <v>7.410655656520019</v>
      </c>
      <c r="BL35" s="116">
        <f t="shared" si="57"/>
        <v>9128770.0081324931</v>
      </c>
      <c r="BM35" s="117">
        <f t="shared" si="58"/>
        <v>8521435.2714489195</v>
      </c>
      <c r="BN35" s="118">
        <f t="shared" si="59"/>
        <v>17650205.279581413</v>
      </c>
      <c r="BO35" s="32"/>
      <c r="BP35" s="35">
        <v>563232.93038783176</v>
      </c>
      <c r="BQ35" s="39">
        <v>5.6448608950653627</v>
      </c>
      <c r="BR35" s="36">
        <v>450862.28476185555</v>
      </c>
      <c r="BS35" s="39">
        <v>19.558488840961978</v>
      </c>
      <c r="BT35" s="36">
        <v>1014095.2151496874</v>
      </c>
      <c r="BU35" s="40">
        <v>8.2560873984343193</v>
      </c>
      <c r="BV35" s="38">
        <v>2094967.9643345813</v>
      </c>
      <c r="BW35" s="39">
        <v>6.5871417163762347</v>
      </c>
      <c r="BX35" s="36">
        <v>2328313.6089046733</v>
      </c>
      <c r="BY35" s="39">
        <v>10.331071610705388</v>
      </c>
      <c r="BZ35" s="36">
        <v>4423281.5732392548</v>
      </c>
      <c r="CA35" s="40">
        <v>8.1398754404863638</v>
      </c>
      <c r="CB35" s="116">
        <f t="shared" si="60"/>
        <v>2658200.8947224133</v>
      </c>
      <c r="CC35" s="117">
        <f t="shared" si="61"/>
        <v>2779175.8936665286</v>
      </c>
      <c r="CD35" s="118">
        <f t="shared" si="62"/>
        <v>5437376.7883889414</v>
      </c>
      <c r="CE35" s="32"/>
      <c r="CF35" s="32"/>
      <c r="CG35" s="38">
        <f t="shared" si="77"/>
        <v>5546925.4998582993</v>
      </c>
      <c r="CH35" s="39">
        <f t="shared" si="63"/>
        <v>8.0671874702523727</v>
      </c>
      <c r="CI35" s="36">
        <f t="shared" si="64"/>
        <v>4344099.5548867341</v>
      </c>
      <c r="CJ35" s="39">
        <f t="shared" si="65"/>
        <v>20.292608385395329</v>
      </c>
      <c r="CK35" s="36">
        <f t="shared" si="66"/>
        <v>9891025.0547450334</v>
      </c>
      <c r="CL35" s="40">
        <f t="shared" si="67"/>
        <v>10.969745997117588</v>
      </c>
      <c r="CM35" s="38">
        <f t="shared" si="68"/>
        <v>18498483.630537823</v>
      </c>
      <c r="CN35" s="39">
        <f t="shared" si="69"/>
        <v>6.0281841134023129</v>
      </c>
      <c r="CO35" s="36">
        <f t="shared" si="70"/>
        <v>18356836.956297819</v>
      </c>
      <c r="CP35" s="39">
        <f t="shared" si="71"/>
        <v>10.182448644268344</v>
      </c>
      <c r="CQ35" s="36">
        <f t="shared" si="72"/>
        <v>36855320.586835638</v>
      </c>
      <c r="CR35" s="40">
        <f t="shared" si="73"/>
        <v>7.5655626276231134</v>
      </c>
      <c r="CS35" s="152"/>
      <c r="CT35" s="161" t="s">
        <v>32</v>
      </c>
      <c r="CU35" s="38">
        <f t="shared" si="74"/>
        <v>9891025.0547450334</v>
      </c>
      <c r="CV35" s="36">
        <f t="shared" si="75"/>
        <v>36855320.586835638</v>
      </c>
      <c r="CW35" s="37">
        <f t="shared" si="76"/>
        <v>46746345.641580671</v>
      </c>
      <c r="CX35"/>
    </row>
    <row r="36" spans="1:102" s="19" customFormat="1" ht="15.6" x14ac:dyDescent="0.3">
      <c r="A36" s="26">
        <v>23</v>
      </c>
      <c r="B36" s="26" t="s">
        <v>33</v>
      </c>
      <c r="C36" s="34"/>
      <c r="D36" s="35">
        <v>189277.8</v>
      </c>
      <c r="E36" s="39">
        <v>1.7517125854904536</v>
      </c>
      <c r="F36" s="36">
        <v>0</v>
      </c>
      <c r="G36" s="39">
        <v>0</v>
      </c>
      <c r="H36" s="36">
        <v>189277.8</v>
      </c>
      <c r="I36" s="40">
        <v>1.3218646553530273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48"/>
        <v>189277.8</v>
      </c>
      <c r="Q36" s="117">
        <f t="shared" si="49"/>
        <v>0</v>
      </c>
      <c r="R36" s="118">
        <f t="shared" si="50"/>
        <v>189277.8</v>
      </c>
      <c r="S36" s="32"/>
      <c r="T36" s="35">
        <v>784589.42530296685</v>
      </c>
      <c r="U36" s="39">
        <v>3.9769743226885583</v>
      </c>
      <c r="V36" s="36">
        <v>61516.461183444459</v>
      </c>
      <c r="W36" s="39">
        <v>0.98856561649811114</v>
      </c>
      <c r="X36" s="36">
        <v>846105.88648641133</v>
      </c>
      <c r="Y36" s="40">
        <v>3.2603854421832268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51"/>
        <v>784589.42530296685</v>
      </c>
      <c r="AG36" s="117">
        <f t="shared" si="52"/>
        <v>61516.461183444459</v>
      </c>
      <c r="AH36" s="118">
        <f t="shared" si="53"/>
        <v>846105.88648641133</v>
      </c>
      <c r="AI36" s="32"/>
      <c r="AJ36" s="35">
        <v>631786.85519554466</v>
      </c>
      <c r="AK36" s="39">
        <v>10.866833884235103</v>
      </c>
      <c r="AL36" s="36">
        <v>0</v>
      </c>
      <c r="AM36" s="39">
        <v>0</v>
      </c>
      <c r="AN36" s="36">
        <v>631786.85519554466</v>
      </c>
      <c r="AO36" s="40">
        <v>7.2641722741028207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54"/>
        <v>631786.85519554466</v>
      </c>
      <c r="AW36" s="117">
        <f t="shared" si="55"/>
        <v>0</v>
      </c>
      <c r="AX36" s="118">
        <f t="shared" si="56"/>
        <v>631786.85519554466</v>
      </c>
      <c r="AY36" s="32"/>
      <c r="AZ36" s="35">
        <v>1096002.1156596136</v>
      </c>
      <c r="BA36" s="39">
        <v>4.88549472518973</v>
      </c>
      <c r="BB36" s="36">
        <v>58424.303666407439</v>
      </c>
      <c r="BC36" s="39">
        <v>0.90130362633685224</v>
      </c>
      <c r="BD36" s="36">
        <v>1154426.4193260211</v>
      </c>
      <c r="BE36" s="40">
        <v>3.9923447894799455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57"/>
        <v>1096002.1156596136</v>
      </c>
      <c r="BM36" s="117">
        <f t="shared" si="58"/>
        <v>58424.303666407439</v>
      </c>
      <c r="BN36" s="118">
        <f t="shared" si="59"/>
        <v>1154426.4193260211</v>
      </c>
      <c r="BO36" s="32"/>
      <c r="BP36" s="35">
        <v>1787770.0720044405</v>
      </c>
      <c r="BQ36" s="39">
        <v>17.917477520139112</v>
      </c>
      <c r="BR36" s="36">
        <v>85255.283070891033</v>
      </c>
      <c r="BS36" s="39">
        <v>3.6983898607882626</v>
      </c>
      <c r="BT36" s="36">
        <v>1873025.3550753314</v>
      </c>
      <c r="BU36" s="40">
        <v>15.248924164091276</v>
      </c>
      <c r="BV36" s="38">
        <v>0</v>
      </c>
      <c r="BW36" s="39">
        <v>0</v>
      </c>
      <c r="BX36" s="36">
        <v>10655.46966497189</v>
      </c>
      <c r="BY36" s="39">
        <v>4.7279893796742647E-2</v>
      </c>
      <c r="BZ36" s="36">
        <v>10655.46966497189</v>
      </c>
      <c r="CA36" s="40">
        <v>1.9608563098829593E-2</v>
      </c>
      <c r="CB36" s="116">
        <f t="shared" si="60"/>
        <v>1787770.0720044405</v>
      </c>
      <c r="CC36" s="117">
        <f t="shared" si="61"/>
        <v>95910.752735862916</v>
      </c>
      <c r="CD36" s="118">
        <f t="shared" si="62"/>
        <v>1883680.8247403034</v>
      </c>
      <c r="CE36" s="32"/>
      <c r="CF36" s="32"/>
      <c r="CG36" s="38">
        <f t="shared" si="77"/>
        <v>4489426.2681625653</v>
      </c>
      <c r="CH36" s="39">
        <f t="shared" si="63"/>
        <v>6.5292103418493923</v>
      </c>
      <c r="CI36" s="36">
        <f t="shared" si="64"/>
        <v>205196.04792074295</v>
      </c>
      <c r="CJ36" s="39">
        <f t="shared" si="65"/>
        <v>0.95853306078180311</v>
      </c>
      <c r="CK36" s="36">
        <f t="shared" si="66"/>
        <v>4694622.3160833083</v>
      </c>
      <c r="CL36" s="40">
        <f t="shared" si="67"/>
        <v>5.2066205549775839</v>
      </c>
      <c r="CM36" s="38">
        <f t="shared" si="68"/>
        <v>0</v>
      </c>
      <c r="CN36" s="39">
        <f t="shared" si="69"/>
        <v>0</v>
      </c>
      <c r="CO36" s="36">
        <f t="shared" si="70"/>
        <v>10655.46966497189</v>
      </c>
      <c r="CP36" s="39">
        <f t="shared" si="71"/>
        <v>5.910537469087887E-3</v>
      </c>
      <c r="CQ36" s="36">
        <f t="shared" si="72"/>
        <v>10655.46966497189</v>
      </c>
      <c r="CR36" s="40">
        <f t="shared" si="73"/>
        <v>2.1873266001619825E-3</v>
      </c>
      <c r="CS36" s="152"/>
      <c r="CT36" s="161" t="s">
        <v>33</v>
      </c>
      <c r="CU36" s="38">
        <f t="shared" si="74"/>
        <v>4694622.3160833083</v>
      </c>
      <c r="CV36" s="36">
        <f t="shared" si="75"/>
        <v>10655.46966497189</v>
      </c>
      <c r="CW36" s="37">
        <f t="shared" si="76"/>
        <v>4705277.7857482806</v>
      </c>
      <c r="CX36"/>
    </row>
    <row r="37" spans="1:102" s="19" customFormat="1" ht="15.6" x14ac:dyDescent="0.3">
      <c r="A37" s="26">
        <v>24</v>
      </c>
      <c r="B37" s="26" t="s">
        <v>34</v>
      </c>
      <c r="C37" s="34"/>
      <c r="D37" s="35">
        <v>80720.490000000005</v>
      </c>
      <c r="E37" s="39">
        <v>0.74704533886148472</v>
      </c>
      <c r="F37" s="36">
        <v>1716.63</v>
      </c>
      <c r="G37" s="39">
        <v>4.8855337678230928E-2</v>
      </c>
      <c r="H37" s="36">
        <v>82437.12000000001</v>
      </c>
      <c r="I37" s="40">
        <v>0.57571841609050922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48"/>
        <v>80720.490000000005</v>
      </c>
      <c r="Q37" s="117">
        <f t="shared" si="49"/>
        <v>1716.63</v>
      </c>
      <c r="R37" s="118">
        <f t="shared" si="50"/>
        <v>82437.12000000001</v>
      </c>
      <c r="S37" s="32"/>
      <c r="T37" s="35">
        <v>58579.434514916982</v>
      </c>
      <c r="U37" s="39">
        <v>0.29693097993702944</v>
      </c>
      <c r="V37" s="36">
        <v>218.50426470029367</v>
      </c>
      <c r="W37" s="39">
        <v>3.5113496287891895E-3</v>
      </c>
      <c r="X37" s="36">
        <v>58797.938779617274</v>
      </c>
      <c r="Y37" s="40">
        <v>0.22657204811979945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51"/>
        <v>58579.434514916982</v>
      </c>
      <c r="AG37" s="117">
        <f t="shared" si="52"/>
        <v>218.50426470029367</v>
      </c>
      <c r="AH37" s="118">
        <f t="shared" si="53"/>
        <v>58797.938779617274</v>
      </c>
      <c r="AI37" s="32"/>
      <c r="AJ37" s="35">
        <v>269697.12185719563</v>
      </c>
      <c r="AK37" s="39">
        <v>4.6388331732089583</v>
      </c>
      <c r="AL37" s="36">
        <v>0</v>
      </c>
      <c r="AM37" s="39">
        <v>0</v>
      </c>
      <c r="AN37" s="36">
        <v>269697.12185719563</v>
      </c>
      <c r="AO37" s="40">
        <v>3.1009292752600879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54"/>
        <v>269697.12185719563</v>
      </c>
      <c r="AW37" s="117">
        <f t="shared" si="55"/>
        <v>0</v>
      </c>
      <c r="AX37" s="118">
        <f t="shared" si="56"/>
        <v>269697.12185719563</v>
      </c>
      <c r="AY37" s="32"/>
      <c r="AZ37" s="35">
        <v>332413.84762909252</v>
      </c>
      <c r="BA37" s="39">
        <v>1.481754529455966</v>
      </c>
      <c r="BB37" s="36">
        <v>4853.9829845918402</v>
      </c>
      <c r="BC37" s="39">
        <v>7.4881722017090493E-2</v>
      </c>
      <c r="BD37" s="36">
        <v>337267.83061368437</v>
      </c>
      <c r="BE37" s="40">
        <v>1.1663709732109711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57"/>
        <v>332413.84762909252</v>
      </c>
      <c r="BM37" s="117">
        <f t="shared" si="58"/>
        <v>4853.9829845918402</v>
      </c>
      <c r="BN37" s="118">
        <f t="shared" si="59"/>
        <v>337267.83061368437</v>
      </c>
      <c r="BO37" s="32"/>
      <c r="BP37" s="35">
        <v>359588.35289856419</v>
      </c>
      <c r="BQ37" s="39">
        <v>3.6038841518026437</v>
      </c>
      <c r="BR37" s="36">
        <v>13968.406421290936</v>
      </c>
      <c r="BS37" s="39">
        <v>0.60595203979224954</v>
      </c>
      <c r="BT37" s="36">
        <v>373556.75931985513</v>
      </c>
      <c r="BU37" s="40">
        <v>3.0412501776427185</v>
      </c>
      <c r="BV37" s="38">
        <v>0</v>
      </c>
      <c r="BW37" s="39">
        <v>0</v>
      </c>
      <c r="BX37" s="36">
        <v>0</v>
      </c>
      <c r="BY37" s="39">
        <v>0</v>
      </c>
      <c r="BZ37" s="36">
        <v>0</v>
      </c>
      <c r="CA37" s="40">
        <v>0</v>
      </c>
      <c r="CB37" s="116">
        <f t="shared" si="60"/>
        <v>359588.35289856419</v>
      </c>
      <c r="CC37" s="117">
        <f t="shared" si="61"/>
        <v>13968.406421290936</v>
      </c>
      <c r="CD37" s="118">
        <f t="shared" si="62"/>
        <v>373556.75931985513</v>
      </c>
      <c r="CE37" s="32"/>
      <c r="CF37" s="32"/>
      <c r="CG37" s="38">
        <f t="shared" si="77"/>
        <v>1100999.2468997692</v>
      </c>
      <c r="CH37" s="39">
        <f t="shared" si="63"/>
        <v>1.6012415038878769</v>
      </c>
      <c r="CI37" s="36">
        <f t="shared" si="64"/>
        <v>20757.523670583068</v>
      </c>
      <c r="CJ37" s="39">
        <f t="shared" si="65"/>
        <v>9.6964697419025608E-2</v>
      </c>
      <c r="CK37" s="36">
        <f t="shared" si="66"/>
        <v>1121756.7705703522</v>
      </c>
      <c r="CL37" s="40">
        <f t="shared" si="67"/>
        <v>1.2440962160742275</v>
      </c>
      <c r="CM37" s="38">
        <f t="shared" si="68"/>
        <v>0</v>
      </c>
      <c r="CN37" s="39">
        <f t="shared" si="69"/>
        <v>0</v>
      </c>
      <c r="CO37" s="36">
        <f t="shared" si="70"/>
        <v>0</v>
      </c>
      <c r="CP37" s="39">
        <f t="shared" si="71"/>
        <v>0</v>
      </c>
      <c r="CQ37" s="36">
        <f t="shared" si="72"/>
        <v>0</v>
      </c>
      <c r="CR37" s="40">
        <f t="shared" si="73"/>
        <v>0</v>
      </c>
      <c r="CS37" s="152"/>
      <c r="CT37" s="161" t="s">
        <v>34</v>
      </c>
      <c r="CU37" s="38">
        <f t="shared" si="74"/>
        <v>1121756.7705703522</v>
      </c>
      <c r="CV37" s="36">
        <f t="shared" si="75"/>
        <v>0</v>
      </c>
      <c r="CW37" s="37">
        <f t="shared" si="76"/>
        <v>1121756.7705703522</v>
      </c>
      <c r="CX37"/>
    </row>
    <row r="38" spans="1:102" s="19" customFormat="1" ht="15.6" x14ac:dyDescent="0.3">
      <c r="A38" s="26">
        <v>25</v>
      </c>
      <c r="B38" s="26" t="s">
        <v>35</v>
      </c>
      <c r="C38" s="34"/>
      <c r="D38" s="35">
        <v>22197.040000000001</v>
      </c>
      <c r="E38" s="39">
        <v>0.20542733658482412</v>
      </c>
      <c r="F38" s="36">
        <v>76.47</v>
      </c>
      <c r="G38" s="39">
        <v>2.176338332811566E-3</v>
      </c>
      <c r="H38" s="36">
        <v>22273.510000000002</v>
      </c>
      <c r="I38" s="40">
        <v>0.15555213352887773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48"/>
        <v>22197.040000000001</v>
      </c>
      <c r="Q38" s="117">
        <f t="shared" si="49"/>
        <v>76.47</v>
      </c>
      <c r="R38" s="118">
        <f t="shared" si="50"/>
        <v>22273.510000000002</v>
      </c>
      <c r="S38" s="32"/>
      <c r="T38" s="35">
        <v>250788.65908975605</v>
      </c>
      <c r="U38" s="39">
        <v>1.2712127202534229</v>
      </c>
      <c r="V38" s="36">
        <v>10638.418299227993</v>
      </c>
      <c r="W38" s="39">
        <v>0.17095870507212177</v>
      </c>
      <c r="X38" s="36">
        <v>261427.07738898403</v>
      </c>
      <c r="Y38" s="40">
        <v>1.0073834149187666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51"/>
        <v>250788.65908975605</v>
      </c>
      <c r="AG38" s="117">
        <f t="shared" si="52"/>
        <v>10638.418299227993</v>
      </c>
      <c r="AH38" s="118">
        <f t="shared" si="53"/>
        <v>261427.07738898403</v>
      </c>
      <c r="AI38" s="32"/>
      <c r="AJ38" s="35">
        <v>742135.57772443024</v>
      </c>
      <c r="AK38" s="39">
        <v>12.764849373474437</v>
      </c>
      <c r="AL38" s="36">
        <v>0</v>
      </c>
      <c r="AM38" s="39">
        <v>0</v>
      </c>
      <c r="AN38" s="36">
        <v>742135.57772443024</v>
      </c>
      <c r="AO38" s="40">
        <v>8.5329421512932786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54"/>
        <v>742135.57772443024</v>
      </c>
      <c r="AW38" s="117">
        <f t="shared" si="55"/>
        <v>0</v>
      </c>
      <c r="AX38" s="118">
        <f t="shared" si="56"/>
        <v>742135.57772443024</v>
      </c>
      <c r="AY38" s="32"/>
      <c r="AZ38" s="35">
        <v>1188277.3008267824</v>
      </c>
      <c r="BA38" s="39">
        <v>5.2968168603927213</v>
      </c>
      <c r="BB38" s="36">
        <v>119591.32820617022</v>
      </c>
      <c r="BC38" s="39">
        <v>1.8449188270366577</v>
      </c>
      <c r="BD38" s="36">
        <v>1307868.6290329525</v>
      </c>
      <c r="BE38" s="40">
        <v>4.5229929071550439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57"/>
        <v>1188277.3008267824</v>
      </c>
      <c r="BM38" s="117">
        <f t="shared" si="58"/>
        <v>119591.32820617022</v>
      </c>
      <c r="BN38" s="118">
        <f t="shared" si="59"/>
        <v>1307868.6290329525</v>
      </c>
      <c r="BO38" s="32"/>
      <c r="BP38" s="35">
        <v>1869775.2216466279</v>
      </c>
      <c r="BQ38" s="39">
        <v>18.739353581417024</v>
      </c>
      <c r="BR38" s="36">
        <v>113554.34820975126</v>
      </c>
      <c r="BS38" s="39">
        <v>4.9260085116150991</v>
      </c>
      <c r="BT38" s="36">
        <v>1983329.5698563792</v>
      </c>
      <c r="BU38" s="40">
        <v>16.14694756864267</v>
      </c>
      <c r="BV38" s="38">
        <v>414.49389962184625</v>
      </c>
      <c r="BW38" s="39">
        <v>1.3032800996791156E-3</v>
      </c>
      <c r="BX38" s="36">
        <v>16721.039066582416</v>
      </c>
      <c r="BY38" s="39">
        <v>7.4193721731297055E-2</v>
      </c>
      <c r="BZ38" s="36">
        <v>17135.532966204264</v>
      </c>
      <c r="CA38" s="40">
        <v>3.1533399274219352E-2</v>
      </c>
      <c r="CB38" s="116">
        <f t="shared" si="60"/>
        <v>1870189.7155462496</v>
      </c>
      <c r="CC38" s="117">
        <f t="shared" si="61"/>
        <v>130275.38727633367</v>
      </c>
      <c r="CD38" s="118">
        <f t="shared" si="62"/>
        <v>2000465.1028225834</v>
      </c>
      <c r="CE38" s="32"/>
      <c r="CF38" s="32"/>
      <c r="CG38" s="38">
        <f t="shared" si="77"/>
        <v>4073173.7992875963</v>
      </c>
      <c r="CH38" s="39">
        <f t="shared" si="63"/>
        <v>5.9238323353382984</v>
      </c>
      <c r="CI38" s="36">
        <f t="shared" si="64"/>
        <v>243860.56471514946</v>
      </c>
      <c r="CJ38" s="39">
        <f t="shared" si="65"/>
        <v>1.1391467616894679</v>
      </c>
      <c r="CK38" s="36">
        <f t="shared" si="66"/>
        <v>4317034.3640027456</v>
      </c>
      <c r="CL38" s="40">
        <f t="shared" si="67"/>
        <v>4.7878526413417255</v>
      </c>
      <c r="CM38" s="38">
        <f t="shared" si="68"/>
        <v>414.49389962184625</v>
      </c>
      <c r="CN38" s="39">
        <f t="shared" si="69"/>
        <v>1.3507299250613988E-4</v>
      </c>
      <c r="CO38" s="36">
        <f t="shared" si="70"/>
        <v>16721.039066582416</v>
      </c>
      <c r="CP38" s="39">
        <f t="shared" si="71"/>
        <v>9.2750794692801029E-3</v>
      </c>
      <c r="CQ38" s="36">
        <f t="shared" si="72"/>
        <v>17135.532966204264</v>
      </c>
      <c r="CR38" s="40">
        <f t="shared" si="73"/>
        <v>3.5175368372680755E-3</v>
      </c>
      <c r="CS38" s="152"/>
      <c r="CT38" s="161" t="s">
        <v>35</v>
      </c>
      <c r="CU38" s="38">
        <f t="shared" si="74"/>
        <v>4317034.3640027456</v>
      </c>
      <c r="CV38" s="36">
        <f t="shared" si="75"/>
        <v>17135.532966204264</v>
      </c>
      <c r="CW38" s="37">
        <f t="shared" si="76"/>
        <v>4334169.8969689496</v>
      </c>
      <c r="CX38"/>
    </row>
    <row r="39" spans="1:102" s="19" customFormat="1" ht="15.6" x14ac:dyDescent="0.3">
      <c r="A39" s="26">
        <v>26</v>
      </c>
      <c r="B39" s="26" t="s">
        <v>36</v>
      </c>
      <c r="C39" s="34"/>
      <c r="D39" s="35">
        <v>135816.77000000002</v>
      </c>
      <c r="E39" s="39">
        <v>1.2569458506473676</v>
      </c>
      <c r="F39" s="36">
        <v>3000.75</v>
      </c>
      <c r="G39" s="39">
        <v>8.5401428693400117E-2</v>
      </c>
      <c r="H39" s="36">
        <v>138817.52000000002</v>
      </c>
      <c r="I39" s="40">
        <v>0.96946378937076627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48"/>
        <v>135816.77000000002</v>
      </c>
      <c r="Q39" s="117">
        <f t="shared" si="49"/>
        <v>3000.75</v>
      </c>
      <c r="R39" s="118">
        <f t="shared" si="50"/>
        <v>138817.52000000002</v>
      </c>
      <c r="S39" s="32"/>
      <c r="T39" s="35">
        <v>163819.09964094977</v>
      </c>
      <c r="U39" s="39">
        <v>0.83037615831546441</v>
      </c>
      <c r="V39" s="36">
        <v>8774.8461536971936</v>
      </c>
      <c r="W39" s="39">
        <v>0.14101121928548552</v>
      </c>
      <c r="X39" s="36">
        <v>172593.94579464698</v>
      </c>
      <c r="Y39" s="40">
        <v>0.66507371862713716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51"/>
        <v>163819.09964094977</v>
      </c>
      <c r="AG39" s="117">
        <f t="shared" si="52"/>
        <v>8774.8461536971936</v>
      </c>
      <c r="AH39" s="118">
        <f t="shared" si="53"/>
        <v>172593.94579464698</v>
      </c>
      <c r="AI39" s="32"/>
      <c r="AJ39" s="35">
        <v>127781.2937099706</v>
      </c>
      <c r="AK39" s="39">
        <v>2.1978584721094379</v>
      </c>
      <c r="AL39" s="36">
        <v>0</v>
      </c>
      <c r="AM39" s="39">
        <v>0</v>
      </c>
      <c r="AN39" s="36">
        <v>127781.2937099706</v>
      </c>
      <c r="AO39" s="40">
        <v>1.469206463039916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54"/>
        <v>127781.2937099706</v>
      </c>
      <c r="AW39" s="117">
        <f t="shared" si="55"/>
        <v>0</v>
      </c>
      <c r="AX39" s="118">
        <f t="shared" si="56"/>
        <v>127781.2937099706</v>
      </c>
      <c r="AY39" s="32"/>
      <c r="AZ39" s="35">
        <v>617038.91883590631</v>
      </c>
      <c r="BA39" s="39">
        <v>2.7504877409797106</v>
      </c>
      <c r="BB39" s="36">
        <v>34159.681588670202</v>
      </c>
      <c r="BC39" s="39">
        <v>0.52697666824026101</v>
      </c>
      <c r="BD39" s="36">
        <v>651198.60042457655</v>
      </c>
      <c r="BE39" s="40">
        <v>2.2520355527202121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57"/>
        <v>617038.91883590631</v>
      </c>
      <c r="BM39" s="117">
        <f t="shared" si="58"/>
        <v>34159.681588670202</v>
      </c>
      <c r="BN39" s="118">
        <f t="shared" si="59"/>
        <v>651198.60042457655</v>
      </c>
      <c r="BO39" s="32"/>
      <c r="BP39" s="35">
        <v>388901.95245047635</v>
      </c>
      <c r="BQ39" s="39">
        <v>3.8976723571376088</v>
      </c>
      <c r="BR39" s="36">
        <v>19392.227801766996</v>
      </c>
      <c r="BS39" s="39">
        <v>0.84123840889150603</v>
      </c>
      <c r="BT39" s="36">
        <v>408294.18025224336</v>
      </c>
      <c r="BU39" s="40">
        <v>3.3240591081351734</v>
      </c>
      <c r="BV39" s="38">
        <v>199.64608394931531</v>
      </c>
      <c r="BW39" s="39">
        <v>6.277408869645399E-4</v>
      </c>
      <c r="BX39" s="36">
        <v>4147.4038688982318</v>
      </c>
      <c r="BY39" s="39">
        <v>1.8402643958371708E-2</v>
      </c>
      <c r="BZ39" s="36">
        <v>4347.0499528475475</v>
      </c>
      <c r="CA39" s="40">
        <v>7.9995913811651033E-3</v>
      </c>
      <c r="CB39" s="116">
        <f t="shared" si="60"/>
        <v>389101.59853442566</v>
      </c>
      <c r="CC39" s="117">
        <f t="shared" si="61"/>
        <v>23539.631670665229</v>
      </c>
      <c r="CD39" s="118">
        <f t="shared" si="62"/>
        <v>412641.23020509089</v>
      </c>
      <c r="CE39" s="32"/>
      <c r="CF39" s="32"/>
      <c r="CG39" s="38">
        <f t="shared" si="77"/>
        <v>1433358.0346373031</v>
      </c>
      <c r="CH39" s="39">
        <f t="shared" si="63"/>
        <v>2.0846084876580746</v>
      </c>
      <c r="CI39" s="36">
        <f t="shared" si="64"/>
        <v>65327.505544134394</v>
      </c>
      <c r="CJ39" s="39">
        <f t="shared" si="65"/>
        <v>0.30516461928470379</v>
      </c>
      <c r="CK39" s="36">
        <f t="shared" si="66"/>
        <v>1498685.5401814375</v>
      </c>
      <c r="CL39" s="40">
        <f t="shared" si="67"/>
        <v>1.662133056417288</v>
      </c>
      <c r="CM39" s="38">
        <f t="shared" si="68"/>
        <v>199.64608394931531</v>
      </c>
      <c r="CN39" s="39">
        <f t="shared" si="69"/>
        <v>6.5059567886930448E-5</v>
      </c>
      <c r="CO39" s="36">
        <f t="shared" si="70"/>
        <v>4147.4038688982318</v>
      </c>
      <c r="CP39" s="39">
        <f t="shared" si="71"/>
        <v>2.3005448598053639E-3</v>
      </c>
      <c r="CQ39" s="36">
        <f t="shared" si="72"/>
        <v>4347.0499528475475</v>
      </c>
      <c r="CR39" s="40">
        <f t="shared" si="73"/>
        <v>8.9235090456441326E-4</v>
      </c>
      <c r="CS39" s="152"/>
      <c r="CT39" s="161" t="s">
        <v>36</v>
      </c>
      <c r="CU39" s="38">
        <f t="shared" si="74"/>
        <v>1498685.5401814375</v>
      </c>
      <c r="CV39" s="36">
        <f t="shared" si="75"/>
        <v>4347.0499528475475</v>
      </c>
      <c r="CW39" s="37">
        <f t="shared" si="76"/>
        <v>1503032.5901342852</v>
      </c>
      <c r="CX39"/>
    </row>
    <row r="40" spans="1:102" s="19" customFormat="1" ht="15.6" x14ac:dyDescent="0.3">
      <c r="A40" s="26">
        <v>27</v>
      </c>
      <c r="B40" s="26" t="s">
        <v>37</v>
      </c>
      <c r="C40" s="34"/>
      <c r="D40" s="35">
        <v>174844.27</v>
      </c>
      <c r="E40" s="39">
        <v>1.6181343414805696</v>
      </c>
      <c r="F40" s="36">
        <v>1366.45</v>
      </c>
      <c r="G40" s="39">
        <v>3.8889205111421007E-2</v>
      </c>
      <c r="H40" s="36">
        <v>176210.72</v>
      </c>
      <c r="I40" s="40">
        <v>1.2306077240030728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48"/>
        <v>174844.27</v>
      </c>
      <c r="Q40" s="117">
        <f t="shared" si="49"/>
        <v>1366.45</v>
      </c>
      <c r="R40" s="118">
        <f t="shared" si="50"/>
        <v>176210.72</v>
      </c>
      <c r="S40" s="32"/>
      <c r="T40" s="35">
        <v>272895.14105452684</v>
      </c>
      <c r="U40" s="39">
        <v>1.3832673928038748</v>
      </c>
      <c r="V40" s="36">
        <v>28545.275082499771</v>
      </c>
      <c r="W40" s="39">
        <v>0.4587207540415853</v>
      </c>
      <c r="X40" s="36">
        <v>301440.41613702662</v>
      </c>
      <c r="Y40" s="40">
        <v>1.1615708626494701</v>
      </c>
      <c r="Z40" s="38">
        <v>0</v>
      </c>
      <c r="AA40" s="39">
        <v>0</v>
      </c>
      <c r="AB40" s="36">
        <v>0</v>
      </c>
      <c r="AC40" s="39">
        <v>0</v>
      </c>
      <c r="AD40" s="36">
        <v>0</v>
      </c>
      <c r="AE40" s="40">
        <v>0</v>
      </c>
      <c r="AF40" s="116">
        <f t="shared" si="51"/>
        <v>272895.14105452684</v>
      </c>
      <c r="AG40" s="117">
        <f t="shared" si="52"/>
        <v>28545.275082499771</v>
      </c>
      <c r="AH40" s="118">
        <f t="shared" si="53"/>
        <v>301440.41613702662</v>
      </c>
      <c r="AI40" s="32"/>
      <c r="AJ40" s="35">
        <v>260917.29604415601</v>
      </c>
      <c r="AK40" s="39">
        <v>4.4878187798922582</v>
      </c>
      <c r="AL40" s="36">
        <v>0</v>
      </c>
      <c r="AM40" s="39">
        <v>0</v>
      </c>
      <c r="AN40" s="36">
        <v>260917.29604415601</v>
      </c>
      <c r="AO40" s="40">
        <v>2.9999804082204364</v>
      </c>
      <c r="AP40" s="38">
        <v>0</v>
      </c>
      <c r="AQ40" s="39">
        <v>0</v>
      </c>
      <c r="AR40" s="36">
        <v>0</v>
      </c>
      <c r="AS40" s="39">
        <v>0</v>
      </c>
      <c r="AT40" s="36">
        <v>0</v>
      </c>
      <c r="AU40" s="40">
        <v>0</v>
      </c>
      <c r="AV40" s="116">
        <f t="shared" si="54"/>
        <v>260917.29604415601</v>
      </c>
      <c r="AW40" s="117">
        <f t="shared" si="55"/>
        <v>0</v>
      </c>
      <c r="AX40" s="118">
        <f t="shared" si="56"/>
        <v>260917.29604415601</v>
      </c>
      <c r="AY40" s="32"/>
      <c r="AZ40" s="35">
        <v>592895.36238410685</v>
      </c>
      <c r="BA40" s="39">
        <v>2.6428663997365889</v>
      </c>
      <c r="BB40" s="36">
        <v>30536.057906715167</v>
      </c>
      <c r="BC40" s="39">
        <v>0.4710755284735918</v>
      </c>
      <c r="BD40" s="36">
        <v>623431.42029082205</v>
      </c>
      <c r="BE40" s="40">
        <v>2.1560085084064951</v>
      </c>
      <c r="BF40" s="38">
        <v>0</v>
      </c>
      <c r="BG40" s="39">
        <v>0</v>
      </c>
      <c r="BH40" s="36">
        <v>0</v>
      </c>
      <c r="BI40" s="39">
        <v>0</v>
      </c>
      <c r="BJ40" s="36">
        <v>0</v>
      </c>
      <c r="BK40" s="40">
        <v>0</v>
      </c>
      <c r="BL40" s="116">
        <f t="shared" si="57"/>
        <v>592895.36238410685</v>
      </c>
      <c r="BM40" s="117">
        <f t="shared" si="58"/>
        <v>30536.057906715167</v>
      </c>
      <c r="BN40" s="118">
        <f t="shared" si="59"/>
        <v>623431.42029082205</v>
      </c>
      <c r="BO40" s="32"/>
      <c r="BP40" s="35">
        <v>869881.16495378863</v>
      </c>
      <c r="BQ40" s="39">
        <v>8.7181659780090666</v>
      </c>
      <c r="BR40" s="36">
        <v>62767.666031413173</v>
      </c>
      <c r="BS40" s="39">
        <v>2.7228728974237884</v>
      </c>
      <c r="BT40" s="36">
        <v>932648.83098520176</v>
      </c>
      <c r="BU40" s="40">
        <v>7.5930052184743282</v>
      </c>
      <c r="BV40" s="38">
        <v>8.376781501057522</v>
      </c>
      <c r="BW40" s="39">
        <v>2.6338849955689466E-5</v>
      </c>
      <c r="BX40" s="36">
        <v>1505.4356073300175</v>
      </c>
      <c r="BY40" s="39">
        <v>6.6798402952035207E-3</v>
      </c>
      <c r="BZ40" s="36">
        <v>1513.8123888310752</v>
      </c>
      <c r="CA40" s="40">
        <v>2.7857698139542686E-3</v>
      </c>
      <c r="CB40" s="116">
        <f t="shared" si="60"/>
        <v>869889.54173528973</v>
      </c>
      <c r="CC40" s="117">
        <f t="shared" si="61"/>
        <v>64273.101638743188</v>
      </c>
      <c r="CD40" s="118">
        <f t="shared" si="62"/>
        <v>934162.64337403292</v>
      </c>
      <c r="CE40" s="32"/>
      <c r="CF40" s="32"/>
      <c r="CG40" s="38">
        <f t="shared" si="77"/>
        <v>2171433.2344365786</v>
      </c>
      <c r="CH40" s="39">
        <f t="shared" si="63"/>
        <v>3.1580303326200876</v>
      </c>
      <c r="CI40" s="36">
        <f t="shared" si="64"/>
        <v>123215.44902062812</v>
      </c>
      <c r="CJ40" s="39">
        <f t="shared" si="65"/>
        <v>0.57557678465116158</v>
      </c>
      <c r="CK40" s="36">
        <f t="shared" si="66"/>
        <v>2294648.6834572069</v>
      </c>
      <c r="CL40" s="40">
        <f t="shared" si="67"/>
        <v>2.5449044028121417</v>
      </c>
      <c r="CM40" s="38">
        <f t="shared" si="68"/>
        <v>8.376781501057522</v>
      </c>
      <c r="CN40" s="39">
        <f t="shared" si="69"/>
        <v>2.7297794875876104E-6</v>
      </c>
      <c r="CO40" s="36">
        <f t="shared" si="70"/>
        <v>1505.4356073300175</v>
      </c>
      <c r="CP40" s="39">
        <f t="shared" si="71"/>
        <v>8.3505784767739014E-4</v>
      </c>
      <c r="CQ40" s="36">
        <f t="shared" si="72"/>
        <v>1513.8123888310752</v>
      </c>
      <c r="CR40" s="40">
        <f t="shared" si="73"/>
        <v>3.1075139903311802E-4</v>
      </c>
      <c r="CS40" s="152"/>
      <c r="CT40" s="161" t="s">
        <v>37</v>
      </c>
      <c r="CU40" s="38">
        <f t="shared" si="74"/>
        <v>2294648.6834572069</v>
      </c>
      <c r="CV40" s="36">
        <f t="shared" si="75"/>
        <v>1513.8123888310752</v>
      </c>
      <c r="CW40" s="37">
        <f t="shared" si="76"/>
        <v>2296162.4958460382</v>
      </c>
      <c r="CX40"/>
    </row>
    <row r="41" spans="1:102" s="19" customFormat="1" ht="15.6" x14ac:dyDescent="0.3">
      <c r="A41" s="26">
        <v>28</v>
      </c>
      <c r="B41" s="26" t="s">
        <v>38</v>
      </c>
      <c r="C41" s="34"/>
      <c r="D41" s="35">
        <v>52607875.890000001</v>
      </c>
      <c r="E41" s="39">
        <v>486.87103449233246</v>
      </c>
      <c r="F41" s="36">
        <v>5495913.0700000003</v>
      </c>
      <c r="G41" s="39">
        <v>156.41383925776248</v>
      </c>
      <c r="H41" s="36">
        <v>58103788.960000001</v>
      </c>
      <c r="I41" s="40">
        <v>405.78105286682029</v>
      </c>
      <c r="J41" s="38">
        <v>0</v>
      </c>
      <c r="K41" s="39">
        <v>0</v>
      </c>
      <c r="L41" s="36">
        <v>0</v>
      </c>
      <c r="M41" s="39">
        <v>0</v>
      </c>
      <c r="N41" s="36">
        <v>0</v>
      </c>
      <c r="O41" s="40">
        <v>0</v>
      </c>
      <c r="P41" s="116">
        <f t="shared" si="48"/>
        <v>52607875.890000001</v>
      </c>
      <c r="Q41" s="117">
        <f t="shared" si="49"/>
        <v>5495913.0700000003</v>
      </c>
      <c r="R41" s="118">
        <f t="shared" si="50"/>
        <v>58103788.960000001</v>
      </c>
      <c r="S41" s="32"/>
      <c r="T41" s="35">
        <v>83797777.755894378</v>
      </c>
      <c r="U41" s="39">
        <v>424.75924309694386</v>
      </c>
      <c r="V41" s="36">
        <v>6371651.9251279421</v>
      </c>
      <c r="W41" s="39">
        <v>102.39204096432381</v>
      </c>
      <c r="X41" s="36">
        <v>90169429.681022316</v>
      </c>
      <c r="Y41" s="40">
        <v>347.45898894853133</v>
      </c>
      <c r="Z41" s="38">
        <v>77896.534417885428</v>
      </c>
      <c r="AA41" s="39">
        <v>7.6676307657818896E-2</v>
      </c>
      <c r="AB41" s="36">
        <v>85643.329758364955</v>
      </c>
      <c r="AC41" s="39">
        <v>0.18246559676833896</v>
      </c>
      <c r="AD41" s="36">
        <v>163539.86417625038</v>
      </c>
      <c r="AE41" s="40">
        <v>0.11010701959848028</v>
      </c>
      <c r="AF41" s="116">
        <f t="shared" si="51"/>
        <v>83875674.29031226</v>
      </c>
      <c r="AG41" s="117">
        <f t="shared" si="52"/>
        <v>6457295.2548863068</v>
      </c>
      <c r="AH41" s="118">
        <f t="shared" si="53"/>
        <v>90332969.54519856</v>
      </c>
      <c r="AI41" s="32"/>
      <c r="AJ41" s="35">
        <v>51728155.90114025</v>
      </c>
      <c r="AK41" s="39">
        <v>889.7324670383091</v>
      </c>
      <c r="AL41" s="36">
        <v>5702223.8990330463</v>
      </c>
      <c r="AM41" s="39">
        <v>197.76041822269011</v>
      </c>
      <c r="AN41" s="36">
        <v>57430379.800173298</v>
      </c>
      <c r="AO41" s="40">
        <v>660.32423625922183</v>
      </c>
      <c r="AP41" s="38">
        <v>0</v>
      </c>
      <c r="AQ41" s="39">
        <v>0</v>
      </c>
      <c r="AR41" s="36">
        <v>27816.657291511357</v>
      </c>
      <c r="AS41" s="39">
        <v>0.1807097855616927</v>
      </c>
      <c r="AT41" s="36">
        <v>27816.657291511357</v>
      </c>
      <c r="AU41" s="40">
        <v>8.6903155668164242E-2</v>
      </c>
      <c r="AV41" s="116">
        <f t="shared" si="54"/>
        <v>51728155.90114025</v>
      </c>
      <c r="AW41" s="117">
        <f t="shared" si="55"/>
        <v>5730040.5563245574</v>
      </c>
      <c r="AX41" s="118">
        <f t="shared" si="56"/>
        <v>57458196.457464807</v>
      </c>
      <c r="AY41" s="32"/>
      <c r="AZ41" s="35">
        <v>92441288.884440005</v>
      </c>
      <c r="BA41" s="39">
        <v>412.06255241840438</v>
      </c>
      <c r="BB41" s="36">
        <v>10151125.479411768</v>
      </c>
      <c r="BC41" s="39">
        <v>156.60000431044656</v>
      </c>
      <c r="BD41" s="36">
        <v>102592414.36385177</v>
      </c>
      <c r="BE41" s="40">
        <v>354.79462707100487</v>
      </c>
      <c r="BF41" s="38">
        <v>269950.49117991573</v>
      </c>
      <c r="BG41" s="39">
        <v>0.22344120446957391</v>
      </c>
      <c r="BH41" s="36">
        <v>498143.00578427745</v>
      </c>
      <c r="BI41" s="39">
        <v>0.78059876641925152</v>
      </c>
      <c r="BJ41" s="36">
        <v>768093.49696419318</v>
      </c>
      <c r="BK41" s="40">
        <v>0.41601658283121867</v>
      </c>
      <c r="BL41" s="116">
        <f t="shared" si="57"/>
        <v>92711239.375619918</v>
      </c>
      <c r="BM41" s="117">
        <f t="shared" si="58"/>
        <v>10649268.485196045</v>
      </c>
      <c r="BN41" s="118">
        <f t="shared" si="59"/>
        <v>103360507.86081596</v>
      </c>
      <c r="BO41" s="32"/>
      <c r="BP41" s="35">
        <v>65826685.098954171</v>
      </c>
      <c r="BQ41" s="39">
        <v>659.73145481924041</v>
      </c>
      <c r="BR41" s="36">
        <v>5986095.50812029</v>
      </c>
      <c r="BS41" s="39">
        <v>259.67792417665669</v>
      </c>
      <c r="BT41" s="36">
        <v>71812780.607074454</v>
      </c>
      <c r="BU41" s="40">
        <v>584.65180010644349</v>
      </c>
      <c r="BV41" s="38">
        <v>32659.181089209807</v>
      </c>
      <c r="BW41" s="39">
        <v>0.10268923336197701</v>
      </c>
      <c r="BX41" s="36">
        <v>36168.554586650491</v>
      </c>
      <c r="BY41" s="39">
        <v>0.16048522246372848</v>
      </c>
      <c r="BZ41" s="36">
        <v>68827.735675860298</v>
      </c>
      <c r="CA41" s="40">
        <v>0.12665917508885627</v>
      </c>
      <c r="CB41" s="116">
        <f t="shared" si="60"/>
        <v>65859344.280043378</v>
      </c>
      <c r="CC41" s="117">
        <f t="shared" si="61"/>
        <v>6022264.0627069408</v>
      </c>
      <c r="CD41" s="118">
        <f t="shared" si="62"/>
        <v>71881608.342750326</v>
      </c>
      <c r="CE41" s="32"/>
      <c r="CF41" s="32"/>
      <c r="CG41" s="38">
        <f t="shared" si="77"/>
        <v>346401783.53042877</v>
      </c>
      <c r="CH41" s="39">
        <f t="shared" si="63"/>
        <v>503.79045614388315</v>
      </c>
      <c r="CI41" s="36">
        <f t="shared" si="64"/>
        <v>33707009.88169305</v>
      </c>
      <c r="CJ41" s="39">
        <f t="shared" si="65"/>
        <v>157.45568045336427</v>
      </c>
      <c r="CK41" s="36">
        <f t="shared" si="66"/>
        <v>380108793.41212183</v>
      </c>
      <c r="CL41" s="40">
        <f t="shared" si="67"/>
        <v>421.56367938846603</v>
      </c>
      <c r="CM41" s="38">
        <f t="shared" si="68"/>
        <v>380506.20668701094</v>
      </c>
      <c r="CN41" s="39">
        <f t="shared" si="69"/>
        <v>0.12399727004731402</v>
      </c>
      <c r="CO41" s="36">
        <f t="shared" si="70"/>
        <v>647771.54742080427</v>
      </c>
      <c r="CP41" s="39">
        <f t="shared" si="71"/>
        <v>0.35931574325868115</v>
      </c>
      <c r="CQ41" s="36">
        <f t="shared" si="72"/>
        <v>1028277.7541078152</v>
      </c>
      <c r="CR41" s="40">
        <f t="shared" si="73"/>
        <v>0.21108213477521826</v>
      </c>
      <c r="CS41" s="152"/>
      <c r="CT41" s="161" t="s">
        <v>38</v>
      </c>
      <c r="CU41" s="38">
        <f t="shared" si="74"/>
        <v>380108793.41212183</v>
      </c>
      <c r="CV41" s="36">
        <f t="shared" si="75"/>
        <v>1028277.7541078152</v>
      </c>
      <c r="CW41" s="37">
        <f t="shared" si="76"/>
        <v>381137071.16622967</v>
      </c>
      <c r="CX41"/>
    </row>
    <row r="42" spans="1:102" s="19" customFormat="1" ht="15.6" x14ac:dyDescent="0.3">
      <c r="A42" s="26">
        <v>29</v>
      </c>
      <c r="B42" s="26" t="s">
        <v>39</v>
      </c>
      <c r="C42" s="34"/>
      <c r="D42" s="35">
        <v>1714189.36</v>
      </c>
      <c r="E42" s="39">
        <v>15.864338426512916</v>
      </c>
      <c r="F42" s="36">
        <v>140320.68</v>
      </c>
      <c r="G42" s="39">
        <v>3.9935304664598568</v>
      </c>
      <c r="H42" s="36">
        <v>1854510.04</v>
      </c>
      <c r="I42" s="40">
        <v>12.951393533067952</v>
      </c>
      <c r="J42" s="38">
        <v>317218.56</v>
      </c>
      <c r="K42" s="39">
        <v>0.88017247263495235</v>
      </c>
      <c r="L42" s="36">
        <v>115071.51999999999</v>
      </c>
      <c r="M42" s="39">
        <v>0.36418495426781022</v>
      </c>
      <c r="N42" s="36">
        <v>432290.07999999996</v>
      </c>
      <c r="O42" s="40">
        <v>0.63912782110515609</v>
      </c>
      <c r="P42" s="116">
        <f t="shared" si="48"/>
        <v>2031407.9200000002</v>
      </c>
      <c r="Q42" s="117">
        <f t="shared" si="49"/>
        <v>255392.19999999998</v>
      </c>
      <c r="R42" s="118">
        <f t="shared" si="50"/>
        <v>2286800.12</v>
      </c>
      <c r="S42" s="32"/>
      <c r="T42" s="35">
        <v>1858416.192247991</v>
      </c>
      <c r="U42" s="39">
        <v>9.4200523727234025</v>
      </c>
      <c r="V42" s="36">
        <v>147726.18895761709</v>
      </c>
      <c r="W42" s="39">
        <v>2.3739504557051023</v>
      </c>
      <c r="X42" s="36">
        <v>2006142.3812056081</v>
      </c>
      <c r="Y42" s="40">
        <v>7.7304714682830715</v>
      </c>
      <c r="Z42" s="38">
        <v>601313.82322167885</v>
      </c>
      <c r="AA42" s="39">
        <v>0.59189441549351507</v>
      </c>
      <c r="AB42" s="36">
        <v>152738.74053284651</v>
      </c>
      <c r="AC42" s="39">
        <v>0.32541431445509911</v>
      </c>
      <c r="AD42" s="36">
        <v>754052.56375452538</v>
      </c>
      <c r="AE42" s="40">
        <v>0.50768343751419787</v>
      </c>
      <c r="AF42" s="116">
        <f t="shared" si="51"/>
        <v>2459730.0154696698</v>
      </c>
      <c r="AG42" s="117">
        <f t="shared" si="52"/>
        <v>300464.92949046358</v>
      </c>
      <c r="AH42" s="118">
        <f t="shared" si="53"/>
        <v>2760194.9449601332</v>
      </c>
      <c r="AI42" s="32"/>
      <c r="AJ42" s="35">
        <v>398630.88645728352</v>
      </c>
      <c r="AK42" s="39">
        <v>6.8565143269970852</v>
      </c>
      <c r="AL42" s="36">
        <v>69825.557133830313</v>
      </c>
      <c r="AM42" s="39">
        <v>2.4216396314708439</v>
      </c>
      <c r="AN42" s="36">
        <v>468456.44359111384</v>
      </c>
      <c r="AO42" s="40">
        <v>5.3862284110139225</v>
      </c>
      <c r="AP42" s="38">
        <v>143102.52931011963</v>
      </c>
      <c r="AQ42" s="39">
        <v>0.86124369160750391</v>
      </c>
      <c r="AR42" s="36">
        <v>34069.228028948142</v>
      </c>
      <c r="AS42" s="39">
        <v>0.22132935768822284</v>
      </c>
      <c r="AT42" s="36">
        <v>177171.75733906776</v>
      </c>
      <c r="AU42" s="40">
        <v>0.55350952656478147</v>
      </c>
      <c r="AV42" s="116">
        <f t="shared" si="54"/>
        <v>541733.41576740309</v>
      </c>
      <c r="AW42" s="117">
        <f t="shared" si="55"/>
        <v>103894.78516277845</v>
      </c>
      <c r="AX42" s="118">
        <f t="shared" si="56"/>
        <v>645628.20093018154</v>
      </c>
      <c r="AY42" s="32"/>
      <c r="AZ42" s="35">
        <v>3125932.7360208179</v>
      </c>
      <c r="BA42" s="39">
        <v>13.934031399142444</v>
      </c>
      <c r="BB42" s="36">
        <v>315346.47063157003</v>
      </c>
      <c r="BC42" s="39">
        <v>4.8648062483658334</v>
      </c>
      <c r="BD42" s="36">
        <v>3441279.206652388</v>
      </c>
      <c r="BE42" s="40">
        <v>11.900951745235814</v>
      </c>
      <c r="BF42" s="38">
        <v>1585650.4967034883</v>
      </c>
      <c r="BG42" s="39">
        <v>1.3124616121371422</v>
      </c>
      <c r="BH42" s="36">
        <v>321485.62502447097</v>
      </c>
      <c r="BI42" s="39">
        <v>0.50377357385661947</v>
      </c>
      <c r="BJ42" s="36">
        <v>1907136.1217279593</v>
      </c>
      <c r="BK42" s="40">
        <v>1.0329474933599592</v>
      </c>
      <c r="BL42" s="116">
        <f t="shared" si="57"/>
        <v>4711583.2327243062</v>
      </c>
      <c r="BM42" s="117">
        <f t="shared" si="58"/>
        <v>636832.09565604106</v>
      </c>
      <c r="BN42" s="118">
        <f t="shared" si="59"/>
        <v>5348415.3283803472</v>
      </c>
      <c r="BO42" s="32"/>
      <c r="BP42" s="35">
        <v>808174.62302260287</v>
      </c>
      <c r="BQ42" s="39">
        <v>8.0997276255547597</v>
      </c>
      <c r="BR42" s="36">
        <v>59380.831670915039</v>
      </c>
      <c r="BS42" s="39">
        <v>2.57595139991823</v>
      </c>
      <c r="BT42" s="36">
        <v>867555.45469351788</v>
      </c>
      <c r="BU42" s="40">
        <v>7.0630583301597154</v>
      </c>
      <c r="BV42" s="38">
        <v>270230.81166127836</v>
      </c>
      <c r="BW42" s="39">
        <v>0.84967822078826294</v>
      </c>
      <c r="BX42" s="36">
        <v>116089.9996475407</v>
      </c>
      <c r="BY42" s="39">
        <v>0.51510848669983</v>
      </c>
      <c r="BZ42" s="36">
        <v>386320.81130881904</v>
      </c>
      <c r="CA42" s="40">
        <v>0.71092089256677571</v>
      </c>
      <c r="CB42" s="116">
        <f t="shared" si="60"/>
        <v>1078405.4346838812</v>
      </c>
      <c r="CC42" s="117">
        <f t="shared" si="61"/>
        <v>175470.83131845575</v>
      </c>
      <c r="CD42" s="118">
        <f t="shared" si="62"/>
        <v>1253876.266002337</v>
      </c>
      <c r="CE42" s="32"/>
      <c r="CF42" s="32"/>
      <c r="CG42" s="38">
        <f t="shared" si="77"/>
        <v>7905343.7977486951</v>
      </c>
      <c r="CH42" s="39">
        <f t="shared" si="63"/>
        <v>11.497160081718194</v>
      </c>
      <c r="CI42" s="36">
        <f t="shared" si="64"/>
        <v>732599.72839393246</v>
      </c>
      <c r="CJ42" s="39">
        <f t="shared" si="65"/>
        <v>3.422195832234483</v>
      </c>
      <c r="CK42" s="36">
        <f t="shared" si="66"/>
        <v>8637943.526142627</v>
      </c>
      <c r="CL42" s="40">
        <f t="shared" si="67"/>
        <v>9.58000266855794</v>
      </c>
      <c r="CM42" s="38">
        <f t="shared" si="68"/>
        <v>2917516.2208965649</v>
      </c>
      <c r="CN42" s="39">
        <f t="shared" si="69"/>
        <v>0.95074414123158557</v>
      </c>
      <c r="CO42" s="36">
        <f t="shared" si="70"/>
        <v>739455.11323380633</v>
      </c>
      <c r="CP42" s="39">
        <f t="shared" si="71"/>
        <v>0.41017217362502517</v>
      </c>
      <c r="CQ42" s="36">
        <f t="shared" si="72"/>
        <v>3656971.334130371</v>
      </c>
      <c r="CR42" s="40">
        <f t="shared" si="73"/>
        <v>0.7506933928467352</v>
      </c>
      <c r="CS42" s="152"/>
      <c r="CT42" s="161" t="s">
        <v>39</v>
      </c>
      <c r="CU42" s="38">
        <f t="shared" si="74"/>
        <v>8637943.526142627</v>
      </c>
      <c r="CV42" s="36">
        <f t="shared" si="75"/>
        <v>3656971.334130371</v>
      </c>
      <c r="CW42" s="37">
        <f t="shared" si="76"/>
        <v>12294914.860272998</v>
      </c>
      <c r="CX42"/>
    </row>
    <row r="43" spans="1:102" s="19" customFormat="1" ht="15.6" x14ac:dyDescent="0.3">
      <c r="A43" s="26">
        <v>30</v>
      </c>
      <c r="B43" s="26" t="s">
        <v>55</v>
      </c>
      <c r="C43" s="34"/>
      <c r="D43" s="35">
        <v>1150151.9100000001</v>
      </c>
      <c r="E43" s="39">
        <v>10.644331115286018</v>
      </c>
      <c r="F43" s="36">
        <v>889650.57</v>
      </c>
      <c r="G43" s="39">
        <v>25.319480035290432</v>
      </c>
      <c r="H43" s="36">
        <v>2039802.48</v>
      </c>
      <c r="I43" s="40">
        <v>14.245425518541797</v>
      </c>
      <c r="J43" s="38">
        <v>3245810.9</v>
      </c>
      <c r="K43" s="39">
        <v>9.0060096280573241</v>
      </c>
      <c r="L43" s="36">
        <v>4016580.73</v>
      </c>
      <c r="M43" s="39">
        <v>12.711905339114473</v>
      </c>
      <c r="N43" s="36">
        <v>7262391.6299999999</v>
      </c>
      <c r="O43" s="40">
        <v>10.737226582886713</v>
      </c>
      <c r="P43" s="116">
        <f t="shared" si="48"/>
        <v>4395962.8100000005</v>
      </c>
      <c r="Q43" s="117">
        <f t="shared" si="49"/>
        <v>4906231.3</v>
      </c>
      <c r="R43" s="118">
        <f t="shared" si="50"/>
        <v>9302194.1099999994</v>
      </c>
      <c r="S43" s="32"/>
      <c r="T43" s="35">
        <v>4585933.7668378334</v>
      </c>
      <c r="U43" s="39">
        <v>23.245458386367975</v>
      </c>
      <c r="V43" s="36">
        <v>3475909.5243366929</v>
      </c>
      <c r="W43" s="39">
        <v>55.857644859817007</v>
      </c>
      <c r="X43" s="36">
        <v>8061843.2911745263</v>
      </c>
      <c r="Y43" s="40">
        <v>31.065516649292423</v>
      </c>
      <c r="Z43" s="38">
        <v>18486379.121826794</v>
      </c>
      <c r="AA43" s="39">
        <v>18.196795321087016</v>
      </c>
      <c r="AB43" s="36">
        <v>10625113.859008843</v>
      </c>
      <c r="AC43" s="39">
        <v>22.637113088497578</v>
      </c>
      <c r="AD43" s="36">
        <v>29111492.980835639</v>
      </c>
      <c r="AE43" s="40">
        <v>19.599990157307364</v>
      </c>
      <c r="AF43" s="116">
        <f t="shared" si="51"/>
        <v>23072312.888664626</v>
      </c>
      <c r="AG43" s="117">
        <f t="shared" si="52"/>
        <v>14101023.383345537</v>
      </c>
      <c r="AH43" s="118">
        <f t="shared" si="53"/>
        <v>37173336.272010162</v>
      </c>
      <c r="AI43" s="32"/>
      <c r="AJ43" s="35">
        <v>1019197.737468877</v>
      </c>
      <c r="AK43" s="39">
        <v>17.530362363798432</v>
      </c>
      <c r="AL43" s="36">
        <v>1212067.8484214353</v>
      </c>
      <c r="AM43" s="39">
        <v>42.036063273268894</v>
      </c>
      <c r="AN43" s="36">
        <v>2231265.5858903122</v>
      </c>
      <c r="AO43" s="40">
        <v>25.654692673476966</v>
      </c>
      <c r="AP43" s="38">
        <v>2872235.0108549576</v>
      </c>
      <c r="AQ43" s="39">
        <v>17.286167448181597</v>
      </c>
      <c r="AR43" s="36">
        <v>3152627.6293724217</v>
      </c>
      <c r="AS43" s="39">
        <v>20.480917490888206</v>
      </c>
      <c r="AT43" s="36">
        <v>6024862.6402273793</v>
      </c>
      <c r="AU43" s="40">
        <v>18.822519557832155</v>
      </c>
      <c r="AV43" s="116">
        <f t="shared" si="54"/>
        <v>3891432.7483238345</v>
      </c>
      <c r="AW43" s="117">
        <f t="shared" si="55"/>
        <v>4364695.4777938575</v>
      </c>
      <c r="AX43" s="118">
        <f t="shared" si="56"/>
        <v>8256128.226117692</v>
      </c>
      <c r="AY43" s="32"/>
      <c r="AZ43" s="35">
        <v>5132171.2284066929</v>
      </c>
      <c r="BA43" s="39">
        <v>22.876959001179884</v>
      </c>
      <c r="BB43" s="36">
        <v>2887114.337682141</v>
      </c>
      <c r="BC43" s="39">
        <v>44.539112302646338</v>
      </c>
      <c r="BD43" s="36">
        <v>8019285.5660888338</v>
      </c>
      <c r="BE43" s="40">
        <v>27.733039030601859</v>
      </c>
      <c r="BF43" s="38">
        <v>16650416.005370161</v>
      </c>
      <c r="BG43" s="39">
        <v>13.781745648611647</v>
      </c>
      <c r="BH43" s="36">
        <v>12128787.593692882</v>
      </c>
      <c r="BI43" s="39">
        <v>19.006021411244731</v>
      </c>
      <c r="BJ43" s="36">
        <v>28779203.599063043</v>
      </c>
      <c r="BK43" s="40">
        <v>15.587459059615309</v>
      </c>
      <c r="BL43" s="116">
        <f t="shared" si="57"/>
        <v>21782587.233776852</v>
      </c>
      <c r="BM43" s="117">
        <f t="shared" si="58"/>
        <v>15015901.931375023</v>
      </c>
      <c r="BN43" s="118">
        <f t="shared" si="59"/>
        <v>36798489.165151879</v>
      </c>
      <c r="BO43" s="32"/>
      <c r="BP43" s="35">
        <v>1941928.9173456552</v>
      </c>
      <c r="BQ43" s="39">
        <v>19.462495914386491</v>
      </c>
      <c r="BR43" s="36">
        <v>1710662.8577334022</v>
      </c>
      <c r="BS43" s="39">
        <v>74.208869414081306</v>
      </c>
      <c r="BT43" s="36">
        <v>3652591.7750790576</v>
      </c>
      <c r="BU43" s="40">
        <v>29.736967964496113</v>
      </c>
      <c r="BV43" s="38">
        <v>5576466.2357359733</v>
      </c>
      <c r="BW43" s="39">
        <v>17.533906960265796</v>
      </c>
      <c r="BX43" s="36">
        <v>6235078.6593434997</v>
      </c>
      <c r="BY43" s="39">
        <v>27.665965564820073</v>
      </c>
      <c r="BZ43" s="36">
        <v>11811544.895079473</v>
      </c>
      <c r="CA43" s="40">
        <v>21.736012644397633</v>
      </c>
      <c r="CB43" s="116">
        <f t="shared" si="60"/>
        <v>7518395.1530816285</v>
      </c>
      <c r="CC43" s="117">
        <f t="shared" si="61"/>
        <v>7945741.5170769021</v>
      </c>
      <c r="CD43" s="118">
        <f t="shared" si="62"/>
        <v>15464136.670158532</v>
      </c>
      <c r="CE43" s="32"/>
      <c r="CF43" s="32"/>
      <c r="CG43" s="38">
        <f t="shared" si="77"/>
        <v>13829383.560059059</v>
      </c>
      <c r="CH43" s="39">
        <f t="shared" si="63"/>
        <v>20.112804792469738</v>
      </c>
      <c r="CI43" s="36">
        <f t="shared" si="64"/>
        <v>10175405.138173671</v>
      </c>
      <c r="CJ43" s="39">
        <f t="shared" si="65"/>
        <v>47.532407814968124</v>
      </c>
      <c r="CK43" s="36">
        <f t="shared" si="66"/>
        <v>24004788.698232733</v>
      </c>
      <c r="CL43" s="40">
        <f t="shared" si="67"/>
        <v>26.622764908250449</v>
      </c>
      <c r="CM43" s="38">
        <f t="shared" si="68"/>
        <v>46831307.273787886</v>
      </c>
      <c r="CN43" s="39">
        <f t="shared" si="69"/>
        <v>15.261128866350358</v>
      </c>
      <c r="CO43" s="36">
        <f t="shared" si="70"/>
        <v>36158188.471417651</v>
      </c>
      <c r="CP43" s="39">
        <f t="shared" si="71"/>
        <v>20.056772201905517</v>
      </c>
      <c r="CQ43" s="36">
        <f t="shared" si="72"/>
        <v>82989495.745205536</v>
      </c>
      <c r="CR43" s="40">
        <f t="shared" si="73"/>
        <v>17.035863953913907</v>
      </c>
      <c r="CS43" s="152"/>
      <c r="CT43" s="161" t="s">
        <v>55</v>
      </c>
      <c r="CU43" s="38">
        <f t="shared" si="74"/>
        <v>24004788.698232733</v>
      </c>
      <c r="CV43" s="36">
        <f t="shared" si="75"/>
        <v>82989495.745205536</v>
      </c>
      <c r="CW43" s="37">
        <f t="shared" si="76"/>
        <v>106994284.44343826</v>
      </c>
      <c r="CX43"/>
    </row>
    <row r="44" spans="1:102" s="19" customFormat="1" ht="15.6" x14ac:dyDescent="0.3">
      <c r="A44" s="26">
        <v>31</v>
      </c>
      <c r="B44" s="26" t="s">
        <v>56</v>
      </c>
      <c r="C44" s="34"/>
      <c r="D44" s="35">
        <v>25150.54</v>
      </c>
      <c r="E44" s="39">
        <v>0.23276114499366052</v>
      </c>
      <c r="F44" s="36">
        <v>7321.12</v>
      </c>
      <c r="G44" s="39">
        <v>0.20835927939209381</v>
      </c>
      <c r="H44" s="36">
        <v>32471.66</v>
      </c>
      <c r="I44" s="40">
        <v>0.2267732383546337</v>
      </c>
      <c r="J44" s="38">
        <v>580632.06000000006</v>
      </c>
      <c r="K44" s="39">
        <v>1.611054397136555</v>
      </c>
      <c r="L44" s="36">
        <v>268632.56</v>
      </c>
      <c r="M44" s="39">
        <v>0.85018375162198945</v>
      </c>
      <c r="N44" s="36">
        <v>849264.62000000011</v>
      </c>
      <c r="O44" s="40">
        <v>1.2556120790981335</v>
      </c>
      <c r="P44" s="116">
        <f t="shared" si="48"/>
        <v>605782.60000000009</v>
      </c>
      <c r="Q44" s="117">
        <f t="shared" si="49"/>
        <v>275953.68</v>
      </c>
      <c r="R44" s="118">
        <f t="shared" si="50"/>
        <v>881736.28</v>
      </c>
      <c r="S44" s="32"/>
      <c r="T44" s="35">
        <v>23823.670237248152</v>
      </c>
      <c r="U44" s="39">
        <v>0.12075886030346331</v>
      </c>
      <c r="V44" s="36">
        <v>33301.51126807899</v>
      </c>
      <c r="W44" s="39">
        <v>0.53515316687148851</v>
      </c>
      <c r="X44" s="36">
        <v>57125.181505327142</v>
      </c>
      <c r="Y44" s="40">
        <v>0.22012624322409124</v>
      </c>
      <c r="Z44" s="38">
        <v>779349.64872111229</v>
      </c>
      <c r="AA44" s="39">
        <v>0.76714136110055797</v>
      </c>
      <c r="AB44" s="36">
        <v>300884.30047704902</v>
      </c>
      <c r="AC44" s="39">
        <v>0.64104272451418409</v>
      </c>
      <c r="AD44" s="36">
        <v>1080233.9491981613</v>
      </c>
      <c r="AE44" s="40">
        <v>0.72729264644074842</v>
      </c>
      <c r="AF44" s="116">
        <f t="shared" si="51"/>
        <v>803173.31895836047</v>
      </c>
      <c r="AG44" s="117">
        <f t="shared" si="52"/>
        <v>334185.81174512801</v>
      </c>
      <c r="AH44" s="118">
        <f t="shared" si="53"/>
        <v>1137359.1307034884</v>
      </c>
      <c r="AI44" s="32"/>
      <c r="AJ44" s="35">
        <v>21713.513093690319</v>
      </c>
      <c r="AK44" s="39">
        <v>0.37347586118939641</v>
      </c>
      <c r="AL44" s="36">
        <v>13031.047173609248</v>
      </c>
      <c r="AM44" s="39">
        <v>0.45193338328394422</v>
      </c>
      <c r="AN44" s="36">
        <v>34744.560267299566</v>
      </c>
      <c r="AO44" s="40">
        <v>0.39948674033665121</v>
      </c>
      <c r="AP44" s="38">
        <v>410759.23237586673</v>
      </c>
      <c r="AQ44" s="39">
        <v>2.4721002442005005</v>
      </c>
      <c r="AR44" s="36">
        <v>117894.71059029689</v>
      </c>
      <c r="AS44" s="39">
        <v>0.76589820431557776</v>
      </c>
      <c r="AT44" s="36">
        <v>528653.94296616362</v>
      </c>
      <c r="AU44" s="40">
        <v>1.6515893846884719</v>
      </c>
      <c r="AV44" s="116">
        <f t="shared" si="54"/>
        <v>432472.74546955706</v>
      </c>
      <c r="AW44" s="117">
        <f t="shared" si="55"/>
        <v>130925.75776390613</v>
      </c>
      <c r="AX44" s="118">
        <f t="shared" si="56"/>
        <v>563398.50323346315</v>
      </c>
      <c r="AY44" s="32"/>
      <c r="AZ44" s="35">
        <v>67335.009541831663</v>
      </c>
      <c r="BA44" s="39">
        <v>0.3001498165350126</v>
      </c>
      <c r="BB44" s="36">
        <v>54622.033981280692</v>
      </c>
      <c r="BC44" s="39">
        <v>0.84264653946624124</v>
      </c>
      <c r="BD44" s="36">
        <v>121957.04352311236</v>
      </c>
      <c r="BE44" s="40">
        <v>0.42176318828023363</v>
      </c>
      <c r="BF44" s="38">
        <v>1454093.6502578608</v>
      </c>
      <c r="BG44" s="39">
        <v>1.2035704591796224</v>
      </c>
      <c r="BH44" s="36">
        <v>594618.53205316979</v>
      </c>
      <c r="BI44" s="39">
        <v>0.93177759643530145</v>
      </c>
      <c r="BJ44" s="36">
        <v>2048712.1823110306</v>
      </c>
      <c r="BK44" s="40">
        <v>1.1096282479390083</v>
      </c>
      <c r="BL44" s="116">
        <f t="shared" si="57"/>
        <v>1521428.6597996925</v>
      </c>
      <c r="BM44" s="117">
        <f t="shared" si="58"/>
        <v>649240.56603445043</v>
      </c>
      <c r="BN44" s="118">
        <f t="shared" si="59"/>
        <v>2170669.2258341429</v>
      </c>
      <c r="BO44" s="32"/>
      <c r="BP44" s="35">
        <v>9778.8260960772859</v>
      </c>
      <c r="BQ44" s="39">
        <v>9.8005833912057624E-2</v>
      </c>
      <c r="BR44" s="36">
        <v>-5431.255109546154</v>
      </c>
      <c r="BS44" s="39">
        <v>-0.23560884563361764</v>
      </c>
      <c r="BT44" s="36">
        <v>4347.5709865311319</v>
      </c>
      <c r="BU44" s="40">
        <v>3.5395025535546139E-2</v>
      </c>
      <c r="BV44" s="38">
        <v>322231.91254608275</v>
      </c>
      <c r="BW44" s="39">
        <v>1.013183642717034</v>
      </c>
      <c r="BX44" s="36">
        <v>62747.042190847307</v>
      </c>
      <c r="BY44" s="39">
        <v>0.27841790030104852</v>
      </c>
      <c r="BZ44" s="36">
        <v>384978.95473693009</v>
      </c>
      <c r="CA44" s="40">
        <v>0.70845156178298496</v>
      </c>
      <c r="CB44" s="116">
        <f t="shared" si="60"/>
        <v>332010.73864216002</v>
      </c>
      <c r="CC44" s="117">
        <f t="shared" si="61"/>
        <v>57315.787081301154</v>
      </c>
      <c r="CD44" s="118">
        <f t="shared" si="62"/>
        <v>389326.52572346118</v>
      </c>
      <c r="CE44" s="32"/>
      <c r="CF44" s="32"/>
      <c r="CG44" s="38">
        <f t="shared" si="77"/>
        <v>147801.55896884741</v>
      </c>
      <c r="CH44" s="39">
        <f t="shared" si="63"/>
        <v>0.21495563346356689</v>
      </c>
      <c r="CI44" s="36">
        <f t="shared" si="64"/>
        <v>102844.45731342278</v>
      </c>
      <c r="CJ44" s="39">
        <f t="shared" si="65"/>
        <v>0.48041769542830148</v>
      </c>
      <c r="CK44" s="36">
        <f t="shared" si="66"/>
        <v>250646.0162822702</v>
      </c>
      <c r="CL44" s="40">
        <f t="shared" si="67"/>
        <v>0.2779816165248587</v>
      </c>
      <c r="CM44" s="38">
        <f t="shared" si="68"/>
        <v>3547066.5039009228</v>
      </c>
      <c r="CN44" s="39">
        <f t="shared" si="69"/>
        <v>1.1558985252552487</v>
      </c>
      <c r="CO44" s="36">
        <f t="shared" si="70"/>
        <v>1344777.1453113628</v>
      </c>
      <c r="CP44" s="39">
        <f t="shared" si="71"/>
        <v>0.74594137610515399</v>
      </c>
      <c r="CQ44" s="36">
        <f t="shared" si="72"/>
        <v>4891843.6492122859</v>
      </c>
      <c r="CR44" s="40">
        <f t="shared" si="73"/>
        <v>1.004184712094877</v>
      </c>
      <c r="CS44" s="152"/>
      <c r="CT44" s="161" t="s">
        <v>56</v>
      </c>
      <c r="CU44" s="38">
        <f t="shared" si="74"/>
        <v>250646.0162822702</v>
      </c>
      <c r="CV44" s="36">
        <f t="shared" si="75"/>
        <v>4891843.6492122859</v>
      </c>
      <c r="CW44" s="37">
        <f t="shared" si="76"/>
        <v>5142489.6654945556</v>
      </c>
      <c r="CX44"/>
    </row>
    <row r="45" spans="1:102" s="19" customFormat="1" ht="15.6" x14ac:dyDescent="0.3">
      <c r="A45" s="26">
        <v>32</v>
      </c>
      <c r="B45" s="26" t="s">
        <v>60</v>
      </c>
      <c r="C45" s="34"/>
      <c r="D45" s="35">
        <v>11653740.689999999</v>
      </c>
      <c r="E45" s="39">
        <v>107.85207897975992</v>
      </c>
      <c r="F45" s="36">
        <v>6265295.5599999996</v>
      </c>
      <c r="G45" s="39">
        <v>178.31048638187664</v>
      </c>
      <c r="H45" s="36">
        <v>17919036.25</v>
      </c>
      <c r="I45" s="40">
        <v>125.14167365039458</v>
      </c>
      <c r="J45" s="38">
        <v>7830907.3099999996</v>
      </c>
      <c r="K45" s="39">
        <v>21.728076219808269</v>
      </c>
      <c r="L45" s="36">
        <v>15071822.050000001</v>
      </c>
      <c r="M45" s="39">
        <v>47.700167895686299</v>
      </c>
      <c r="N45" s="36">
        <v>22902729.359999999</v>
      </c>
      <c r="O45" s="40">
        <v>33.860993324708929</v>
      </c>
      <c r="P45" s="116">
        <f t="shared" si="48"/>
        <v>19484648</v>
      </c>
      <c r="Q45" s="117">
        <f t="shared" si="49"/>
        <v>21337117.609999999</v>
      </c>
      <c r="R45" s="118">
        <f t="shared" si="50"/>
        <v>40821765.609999999</v>
      </c>
      <c r="S45" s="32"/>
      <c r="T45" s="35">
        <v>15761121.746311715</v>
      </c>
      <c r="U45" s="39">
        <v>79.890926974507252</v>
      </c>
      <c r="V45" s="36">
        <v>11008560.360659132</v>
      </c>
      <c r="W45" s="39">
        <v>176.90686444460906</v>
      </c>
      <c r="X45" s="36">
        <v>26769682.106970847</v>
      </c>
      <c r="Y45" s="40">
        <v>103.15432527704354</v>
      </c>
      <c r="Z45" s="38">
        <v>22480930.508473091</v>
      </c>
      <c r="AA45" s="39">
        <v>22.128773211583944</v>
      </c>
      <c r="AB45" s="36">
        <v>22711123.738767449</v>
      </c>
      <c r="AC45" s="39">
        <v>48.386707499179636</v>
      </c>
      <c r="AD45" s="36">
        <v>45192054.247240543</v>
      </c>
      <c r="AE45" s="40">
        <v>30.426602270708738</v>
      </c>
      <c r="AF45" s="116">
        <f t="shared" si="51"/>
        <v>38242052.254784808</v>
      </c>
      <c r="AG45" s="117">
        <f t="shared" si="52"/>
        <v>33719684.099426582</v>
      </c>
      <c r="AH45" s="118">
        <f t="shared" si="53"/>
        <v>71961736.35421139</v>
      </c>
      <c r="AI45" s="32"/>
      <c r="AJ45" s="35">
        <v>-7256545.2024489157</v>
      </c>
      <c r="AK45" s="39">
        <v>-124.81372576839841</v>
      </c>
      <c r="AL45" s="36">
        <v>1129031.1920835399</v>
      </c>
      <c r="AM45" s="39">
        <v>39.156245823803147</v>
      </c>
      <c r="AN45" s="36">
        <v>-6127514.0103653762</v>
      </c>
      <c r="AO45" s="40">
        <v>-70.453060264281746</v>
      </c>
      <c r="AP45" s="38">
        <v>2756191.9612872438</v>
      </c>
      <c r="AQ45" s="39">
        <v>16.587777665157525</v>
      </c>
      <c r="AR45" s="36">
        <v>7369032.2397177136</v>
      </c>
      <c r="AS45" s="39">
        <v>47.87261898082059</v>
      </c>
      <c r="AT45" s="36">
        <v>10125224.201004958</v>
      </c>
      <c r="AU45" s="40">
        <v>31.632626655810146</v>
      </c>
      <c r="AV45" s="116">
        <f t="shared" si="54"/>
        <v>-4500353.2411616724</v>
      </c>
      <c r="AW45" s="117">
        <f t="shared" si="55"/>
        <v>8498063.4318012539</v>
      </c>
      <c r="AX45" s="118">
        <f t="shared" si="56"/>
        <v>3997710.1906395815</v>
      </c>
      <c r="AY45" s="32"/>
      <c r="AZ45" s="35">
        <v>35048821.404063106</v>
      </c>
      <c r="BA45" s="39">
        <v>156.23220945209061</v>
      </c>
      <c r="BB45" s="36">
        <v>12552609.135148771</v>
      </c>
      <c r="BC45" s="39">
        <v>193.64735946358908</v>
      </c>
      <c r="BD45" s="36">
        <v>47601430.539211877</v>
      </c>
      <c r="BE45" s="40">
        <v>164.61969338501825</v>
      </c>
      <c r="BF45" s="38">
        <v>30978217.847035598</v>
      </c>
      <c r="BG45" s="39">
        <v>25.641036168551587</v>
      </c>
      <c r="BH45" s="36">
        <v>31267565.739499882</v>
      </c>
      <c r="BI45" s="39">
        <v>48.996820113451875</v>
      </c>
      <c r="BJ45" s="36">
        <v>62245783.586535484</v>
      </c>
      <c r="BK45" s="40">
        <v>33.713705799711036</v>
      </c>
      <c r="BL45" s="116">
        <f t="shared" si="57"/>
        <v>66027039.251098707</v>
      </c>
      <c r="BM45" s="117">
        <f t="shared" si="58"/>
        <v>43820174.874648653</v>
      </c>
      <c r="BN45" s="118">
        <f t="shared" si="59"/>
        <v>109847214.12574735</v>
      </c>
      <c r="BO45" s="32"/>
      <c r="BP45" s="35">
        <v>2397655.2546031</v>
      </c>
      <c r="BQ45" s="39">
        <v>24.029898921637034</v>
      </c>
      <c r="BR45" s="36">
        <v>1767238.1671409518</v>
      </c>
      <c r="BS45" s="39">
        <v>76.663116742189473</v>
      </c>
      <c r="BT45" s="36">
        <v>4164893.4217440519</v>
      </c>
      <c r="BU45" s="40">
        <v>33.907786548433215</v>
      </c>
      <c r="BV45" s="38">
        <v>2842724.3213647841</v>
      </c>
      <c r="BW45" s="39">
        <v>8.9382884531921682</v>
      </c>
      <c r="BX45" s="36">
        <v>5529070.1340468517</v>
      </c>
      <c r="BY45" s="39">
        <v>24.533301389035149</v>
      </c>
      <c r="BZ45" s="36">
        <v>8371794.4554116353</v>
      </c>
      <c r="CA45" s="40">
        <v>15.40606514689973</v>
      </c>
      <c r="CB45" s="116">
        <f t="shared" si="60"/>
        <v>5240379.5759678837</v>
      </c>
      <c r="CC45" s="117">
        <f t="shared" si="61"/>
        <v>7296308.301187804</v>
      </c>
      <c r="CD45" s="118">
        <f t="shared" si="62"/>
        <v>12536687.877155688</v>
      </c>
      <c r="CE45" s="32"/>
      <c r="CF45" s="32"/>
      <c r="CG45" s="38">
        <f t="shared" si="77"/>
        <v>57604793.892529011</v>
      </c>
      <c r="CH45" s="39">
        <f t="shared" si="63"/>
        <v>83.777701995123564</v>
      </c>
      <c r="CI45" s="36">
        <f t="shared" si="64"/>
        <v>32722734.415032398</v>
      </c>
      <c r="CJ45" s="39">
        <f t="shared" si="65"/>
        <v>152.85783081020213</v>
      </c>
      <c r="CK45" s="36">
        <f t="shared" si="66"/>
        <v>90327528.307561412</v>
      </c>
      <c r="CL45" s="40">
        <f t="shared" si="67"/>
        <v>100.17870105445201</v>
      </c>
      <c r="CM45" s="38">
        <f t="shared" si="68"/>
        <v>66888971.948160715</v>
      </c>
      <c r="CN45" s="39">
        <f t="shared" si="69"/>
        <v>21.797410323626199</v>
      </c>
      <c r="CO45" s="36">
        <f t="shared" si="70"/>
        <v>81948613.902031898</v>
      </c>
      <c r="CP45" s="39">
        <f t="shared" si="71"/>
        <v>45.456499641684623</v>
      </c>
      <c r="CQ45" s="36">
        <f t="shared" si="72"/>
        <v>148837585.85019261</v>
      </c>
      <c r="CR45" s="40">
        <f t="shared" si="73"/>
        <v>30.55298554358728</v>
      </c>
      <c r="CS45" s="152"/>
      <c r="CT45" s="161" t="s">
        <v>60</v>
      </c>
      <c r="CU45" s="38">
        <f t="shared" si="74"/>
        <v>90327528.307561412</v>
      </c>
      <c r="CV45" s="36">
        <f t="shared" si="75"/>
        <v>148837585.85019261</v>
      </c>
      <c r="CW45" s="37">
        <f t="shared" si="76"/>
        <v>239165114.157754</v>
      </c>
      <c r="CX45"/>
    </row>
    <row r="46" spans="1:102" s="19" customFormat="1" ht="15.6" x14ac:dyDescent="0.3">
      <c r="A46" s="26">
        <v>33</v>
      </c>
      <c r="B46" s="26" t="s">
        <v>61</v>
      </c>
      <c r="C46" s="34"/>
      <c r="D46" s="35">
        <v>235256.44999999998</v>
      </c>
      <c r="E46" s="39">
        <v>2.1772320065153212</v>
      </c>
      <c r="F46" s="36">
        <v>120751.17</v>
      </c>
      <c r="G46" s="39">
        <v>3.4365816660500328</v>
      </c>
      <c r="H46" s="36">
        <v>356007.62</v>
      </c>
      <c r="I46" s="40">
        <v>2.4862603533766325</v>
      </c>
      <c r="J46" s="38">
        <v>750639.96</v>
      </c>
      <c r="K46" s="39">
        <v>2.0827678861281056</v>
      </c>
      <c r="L46" s="36">
        <v>278083.09000000003</v>
      </c>
      <c r="M46" s="39">
        <v>0.88009333164540948</v>
      </c>
      <c r="N46" s="36">
        <v>1028723.05</v>
      </c>
      <c r="O46" s="40">
        <v>1.520935945296618</v>
      </c>
      <c r="P46" s="116">
        <f t="shared" si="48"/>
        <v>985896.40999999992</v>
      </c>
      <c r="Q46" s="117">
        <f t="shared" si="49"/>
        <v>398834.26</v>
      </c>
      <c r="R46" s="118">
        <f t="shared" si="50"/>
        <v>1384730.67</v>
      </c>
      <c r="S46" s="32"/>
      <c r="T46" s="35">
        <v>545877.41538552055</v>
      </c>
      <c r="U46" s="39">
        <v>2.7669764520284086</v>
      </c>
      <c r="V46" s="36">
        <v>257636.76424072281</v>
      </c>
      <c r="W46" s="39">
        <v>4.1402064061310471</v>
      </c>
      <c r="X46" s="36">
        <v>803514.17962624342</v>
      </c>
      <c r="Y46" s="40">
        <v>3.0962625076634263</v>
      </c>
      <c r="Z46" s="38">
        <v>2171146.2590149441</v>
      </c>
      <c r="AA46" s="39">
        <v>2.1371358786422316</v>
      </c>
      <c r="AB46" s="36">
        <v>432270.18983235618</v>
      </c>
      <c r="AC46" s="39">
        <v>0.92096417053682122</v>
      </c>
      <c r="AD46" s="36">
        <v>2603416.4488473004</v>
      </c>
      <c r="AE46" s="40">
        <v>1.7528107131561639</v>
      </c>
      <c r="AF46" s="116">
        <f t="shared" si="51"/>
        <v>2717023.6744004646</v>
      </c>
      <c r="AG46" s="117">
        <f t="shared" si="52"/>
        <v>689906.95407307893</v>
      </c>
      <c r="AH46" s="118">
        <f t="shared" si="53"/>
        <v>3406930.6284735436</v>
      </c>
      <c r="AI46" s="32"/>
      <c r="AJ46" s="35">
        <v>102248.52434108766</v>
      </c>
      <c r="AK46" s="39">
        <v>1.758690798622055</v>
      </c>
      <c r="AL46" s="36">
        <v>107601.82012309854</v>
      </c>
      <c r="AM46" s="39">
        <v>3.7317687495005392</v>
      </c>
      <c r="AN46" s="36">
        <v>209850.3444641862</v>
      </c>
      <c r="AO46" s="40">
        <v>2.4128217316199994</v>
      </c>
      <c r="AP46" s="38">
        <v>288575.27579780685</v>
      </c>
      <c r="AQ46" s="39">
        <v>1.7367522225701251</v>
      </c>
      <c r="AR46" s="36">
        <v>141368.81020364037</v>
      </c>
      <c r="AS46" s="39">
        <v>0.91839674010030781</v>
      </c>
      <c r="AT46" s="36">
        <v>429944.08600144723</v>
      </c>
      <c r="AU46" s="40">
        <v>1.3432058871355603</v>
      </c>
      <c r="AV46" s="116">
        <f t="shared" si="54"/>
        <v>390823.80013889453</v>
      </c>
      <c r="AW46" s="117">
        <f t="shared" si="55"/>
        <v>248970.63032673893</v>
      </c>
      <c r="AX46" s="118">
        <f t="shared" si="56"/>
        <v>639794.43046563352</v>
      </c>
      <c r="AY46" s="32"/>
      <c r="AZ46" s="35">
        <v>1992703.0795992773</v>
      </c>
      <c r="BA46" s="39">
        <v>8.8825926931651225</v>
      </c>
      <c r="BB46" s="36">
        <v>237540.18015771621</v>
      </c>
      <c r="BC46" s="39">
        <v>3.6644994007854774</v>
      </c>
      <c r="BD46" s="36">
        <v>2230243.2597569935</v>
      </c>
      <c r="BE46" s="40">
        <v>7.7128346235889937</v>
      </c>
      <c r="BF46" s="38">
        <v>2626629.535131671</v>
      </c>
      <c r="BG46" s="39">
        <v>2.1740922361723882</v>
      </c>
      <c r="BH46" s="36">
        <v>627477.76013188472</v>
      </c>
      <c r="BI46" s="39">
        <v>0.98326857915692067</v>
      </c>
      <c r="BJ46" s="36">
        <v>3254107.2952635558</v>
      </c>
      <c r="BK46" s="40">
        <v>1.76249714714717</v>
      </c>
      <c r="BL46" s="116">
        <f t="shared" si="57"/>
        <v>4619332.6147309486</v>
      </c>
      <c r="BM46" s="117">
        <f t="shared" si="58"/>
        <v>865017.94028960099</v>
      </c>
      <c r="BN46" s="118">
        <f t="shared" si="59"/>
        <v>5484350.5550205493</v>
      </c>
      <c r="BO46" s="32"/>
      <c r="BP46" s="35">
        <v>49517.101987945643</v>
      </c>
      <c r="BQ46" s="39">
        <v>0.49627274537418714</v>
      </c>
      <c r="BR46" s="36">
        <v>33522.639453283853</v>
      </c>
      <c r="BS46" s="39">
        <v>1.4542182653688986</v>
      </c>
      <c r="BT46" s="36">
        <v>83039.741441229504</v>
      </c>
      <c r="BU46" s="40">
        <v>0.67605423301497602</v>
      </c>
      <c r="BV46" s="38">
        <v>410835.30945232662</v>
      </c>
      <c r="BW46" s="39">
        <v>1.2917765099636416</v>
      </c>
      <c r="BX46" s="36">
        <v>-44492.258138045043</v>
      </c>
      <c r="BY46" s="39">
        <v>-0.19741872537624813</v>
      </c>
      <c r="BZ46" s="36">
        <v>366343.05131428159</v>
      </c>
      <c r="CA46" s="40">
        <v>0.67415712900279823</v>
      </c>
      <c r="CB46" s="116">
        <f t="shared" si="60"/>
        <v>460352.41144027223</v>
      </c>
      <c r="CC46" s="117">
        <f t="shared" si="61"/>
        <v>-10969.61868476119</v>
      </c>
      <c r="CD46" s="118">
        <f t="shared" si="62"/>
        <v>449382.79275551107</v>
      </c>
      <c r="CE46" s="32"/>
      <c r="CF46" s="32"/>
      <c r="CG46" s="38">
        <f t="shared" si="77"/>
        <v>2925602.5713138315</v>
      </c>
      <c r="CH46" s="39">
        <f t="shared" si="63"/>
        <v>4.2548587333368699</v>
      </c>
      <c r="CI46" s="36">
        <f t="shared" si="64"/>
        <v>757052.57397482137</v>
      </c>
      <c r="CJ46" s="39">
        <f t="shared" si="65"/>
        <v>3.5364225006181131</v>
      </c>
      <c r="CK46" s="36">
        <f t="shared" si="66"/>
        <v>3682655.1452886527</v>
      </c>
      <c r="CL46" s="40">
        <f t="shared" si="67"/>
        <v>4.0842876562540509</v>
      </c>
      <c r="CM46" s="38">
        <f t="shared" si="68"/>
        <v>6247826.3393967487</v>
      </c>
      <c r="CN46" s="39">
        <f t="shared" si="69"/>
        <v>2.0360072876607451</v>
      </c>
      <c r="CO46" s="36">
        <f t="shared" si="70"/>
        <v>1434707.5920298363</v>
      </c>
      <c r="CP46" s="39">
        <f t="shared" si="71"/>
        <v>0.79582535979183189</v>
      </c>
      <c r="CQ46" s="36">
        <f t="shared" si="72"/>
        <v>7682533.9314265847</v>
      </c>
      <c r="CR46" s="40">
        <f t="shared" si="73"/>
        <v>1.5770502242709645</v>
      </c>
      <c r="CS46" s="152"/>
      <c r="CT46" s="161" t="s">
        <v>61</v>
      </c>
      <c r="CU46" s="38">
        <f t="shared" si="74"/>
        <v>3682655.1452886527</v>
      </c>
      <c r="CV46" s="36">
        <f t="shared" si="75"/>
        <v>7682533.9314265847</v>
      </c>
      <c r="CW46" s="37">
        <f t="shared" si="76"/>
        <v>11365189.076715238</v>
      </c>
      <c r="CX46"/>
    </row>
    <row r="47" spans="1:102" s="19" customFormat="1" ht="15.6" x14ac:dyDescent="0.3">
      <c r="A47" s="26">
        <v>34</v>
      </c>
      <c r="B47" s="26" t="s">
        <v>47</v>
      </c>
      <c r="C47" s="34"/>
      <c r="D47" s="35">
        <v>24139045.920000002</v>
      </c>
      <c r="E47" s="39">
        <v>223.40005293698465</v>
      </c>
      <c r="F47" s="36">
        <v>1692411.54</v>
      </c>
      <c r="G47" s="39">
        <v>48.166079631158041</v>
      </c>
      <c r="H47" s="36">
        <v>25831457.460000001</v>
      </c>
      <c r="I47" s="40">
        <v>180.39987052168448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48"/>
        <v>24139045.920000002</v>
      </c>
      <c r="Q47" s="117">
        <f t="shared" si="49"/>
        <v>1692411.54</v>
      </c>
      <c r="R47" s="118">
        <f t="shared" si="50"/>
        <v>25831457.460000001</v>
      </c>
      <c r="S47" s="32"/>
      <c r="T47" s="35">
        <v>82152538.04428117</v>
      </c>
      <c r="U47" s="39">
        <v>416.41975255993253</v>
      </c>
      <c r="V47" s="36">
        <v>4986356.7657842534</v>
      </c>
      <c r="W47" s="39">
        <v>80.130435909626755</v>
      </c>
      <c r="X47" s="36">
        <v>87138894.810065418</v>
      </c>
      <c r="Y47" s="40">
        <v>335.78112222628488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51"/>
        <v>82152538.04428117</v>
      </c>
      <c r="AG47" s="117">
        <f t="shared" si="52"/>
        <v>4986356.7657842534</v>
      </c>
      <c r="AH47" s="118">
        <f t="shared" si="53"/>
        <v>87138894.810065418</v>
      </c>
      <c r="AI47" s="32"/>
      <c r="AJ47" s="35">
        <v>7619706.3158987788</v>
      </c>
      <c r="AK47" s="39">
        <v>131.06015438687936</v>
      </c>
      <c r="AL47" s="36">
        <v>707787.35592909926</v>
      </c>
      <c r="AM47" s="39">
        <v>24.546970795904116</v>
      </c>
      <c r="AN47" s="36">
        <v>8327493.6718278779</v>
      </c>
      <c r="AO47" s="40">
        <v>95.748032973772069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54"/>
        <v>7619706.3158987788</v>
      </c>
      <c r="AW47" s="117">
        <f t="shared" si="55"/>
        <v>707787.35592909926</v>
      </c>
      <c r="AX47" s="118">
        <f t="shared" si="56"/>
        <v>8327493.6718278779</v>
      </c>
      <c r="AY47" s="32"/>
      <c r="AZ47" s="35">
        <v>38836149.523724817</v>
      </c>
      <c r="BA47" s="39">
        <v>173.11445017662999</v>
      </c>
      <c r="BB47" s="36">
        <v>1954717.1804994033</v>
      </c>
      <c r="BC47" s="39">
        <v>30.155150728138647</v>
      </c>
      <c r="BD47" s="36">
        <v>40790866.704224221</v>
      </c>
      <c r="BE47" s="40">
        <v>141.06676823981263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57"/>
        <v>38836149.523724817</v>
      </c>
      <c r="BM47" s="117">
        <f t="shared" si="58"/>
        <v>1954717.1804994033</v>
      </c>
      <c r="BN47" s="118">
        <f t="shared" si="59"/>
        <v>40790866.704224221</v>
      </c>
      <c r="BO47" s="32"/>
      <c r="BP47" s="35">
        <v>24148983.854768462</v>
      </c>
      <c r="BQ47" s="39">
        <v>242.02713879581134</v>
      </c>
      <c r="BR47" s="36">
        <v>0</v>
      </c>
      <c r="BS47" s="39">
        <v>0</v>
      </c>
      <c r="BT47" s="36">
        <v>24148983.854768462</v>
      </c>
      <c r="BU47" s="40">
        <v>196.60493246575317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60"/>
        <v>24148983.854768462</v>
      </c>
      <c r="CC47" s="117">
        <f t="shared" si="61"/>
        <v>0</v>
      </c>
      <c r="CD47" s="118">
        <f t="shared" si="62"/>
        <v>24148983.854768462</v>
      </c>
      <c r="CE47" s="32"/>
      <c r="CF47" s="32"/>
      <c r="CG47" s="38">
        <f t="shared" si="77"/>
        <v>176896423.65867323</v>
      </c>
      <c r="CH47" s="39">
        <f t="shared" si="63"/>
        <v>257.2698357870787</v>
      </c>
      <c r="CI47" s="36">
        <f t="shared" si="64"/>
        <v>9341272.8422127552</v>
      </c>
      <c r="CJ47" s="39">
        <f t="shared" si="65"/>
        <v>43.635922522750441</v>
      </c>
      <c r="CK47" s="36">
        <f t="shared" si="66"/>
        <v>186237696.50088599</v>
      </c>
      <c r="CL47" s="40">
        <f t="shared" si="67"/>
        <v>206.54888794593774</v>
      </c>
      <c r="CM47" s="38">
        <f t="shared" si="68"/>
        <v>0</v>
      </c>
      <c r="CN47" s="39">
        <f t="shared" si="69"/>
        <v>0</v>
      </c>
      <c r="CO47" s="36">
        <f t="shared" si="70"/>
        <v>0</v>
      </c>
      <c r="CP47" s="39">
        <f t="shared" si="71"/>
        <v>0</v>
      </c>
      <c r="CQ47" s="36">
        <f t="shared" si="72"/>
        <v>0</v>
      </c>
      <c r="CR47" s="40">
        <f t="shared" si="73"/>
        <v>0</v>
      </c>
      <c r="CS47" s="152"/>
      <c r="CT47" s="161" t="s">
        <v>47</v>
      </c>
      <c r="CU47" s="38">
        <f t="shared" si="74"/>
        <v>186237696.50088599</v>
      </c>
      <c r="CV47" s="36">
        <f t="shared" si="75"/>
        <v>0</v>
      </c>
      <c r="CW47" s="37">
        <f t="shared" si="76"/>
        <v>186237696.50088599</v>
      </c>
      <c r="CX47"/>
    </row>
    <row r="48" spans="1:102" s="19" customFormat="1" ht="15.6" x14ac:dyDescent="0.3">
      <c r="A48" s="26">
        <v>35</v>
      </c>
      <c r="B48" s="26" t="s">
        <v>40</v>
      </c>
      <c r="C48" s="34"/>
      <c r="D48" s="35">
        <v>4225929.54</v>
      </c>
      <c r="E48" s="39">
        <v>39.109784457627278</v>
      </c>
      <c r="F48" s="36">
        <v>261516.71000000002</v>
      </c>
      <c r="G48" s="39">
        <v>7.4427728605174037</v>
      </c>
      <c r="H48" s="36">
        <v>4487446.25</v>
      </c>
      <c r="I48" s="40">
        <v>31.339103638522243</v>
      </c>
      <c r="J48" s="38">
        <v>0</v>
      </c>
      <c r="K48" s="39">
        <v>0</v>
      </c>
      <c r="L48" s="36">
        <v>0</v>
      </c>
      <c r="M48" s="39">
        <v>0</v>
      </c>
      <c r="N48" s="36">
        <v>0</v>
      </c>
      <c r="O48" s="40">
        <v>0</v>
      </c>
      <c r="P48" s="116">
        <f t="shared" si="48"/>
        <v>4225929.54</v>
      </c>
      <c r="Q48" s="117">
        <f t="shared" si="49"/>
        <v>261516.71000000002</v>
      </c>
      <c r="R48" s="118">
        <f t="shared" si="50"/>
        <v>4487446.25</v>
      </c>
      <c r="S48" s="32"/>
      <c r="T48" s="35">
        <v>1543516.4370703544</v>
      </c>
      <c r="U48" s="39">
        <v>7.8238694518552254</v>
      </c>
      <c r="V48" s="36">
        <v>0</v>
      </c>
      <c r="W48" s="39">
        <v>0</v>
      </c>
      <c r="X48" s="36">
        <v>1543516.4370703544</v>
      </c>
      <c r="Y48" s="40">
        <v>5.9477880978854625</v>
      </c>
      <c r="Z48" s="38">
        <v>0</v>
      </c>
      <c r="AA48" s="39">
        <v>0</v>
      </c>
      <c r="AB48" s="36">
        <v>0</v>
      </c>
      <c r="AC48" s="39">
        <v>0</v>
      </c>
      <c r="AD48" s="36">
        <v>0</v>
      </c>
      <c r="AE48" s="40">
        <v>0</v>
      </c>
      <c r="AF48" s="116">
        <f t="shared" si="51"/>
        <v>1543516.4370703544</v>
      </c>
      <c r="AG48" s="117">
        <f t="shared" si="52"/>
        <v>0</v>
      </c>
      <c r="AH48" s="118">
        <f t="shared" si="53"/>
        <v>1543516.4370703544</v>
      </c>
      <c r="AI48" s="32"/>
      <c r="AJ48" s="35">
        <v>1514563.5831079793</v>
      </c>
      <c r="AK48" s="39">
        <v>26.050733296203568</v>
      </c>
      <c r="AL48" s="36">
        <v>213112.10750789678</v>
      </c>
      <c r="AM48" s="39">
        <v>7.3910004684711375</v>
      </c>
      <c r="AN48" s="36">
        <v>1727675.6906158761</v>
      </c>
      <c r="AO48" s="40">
        <v>19.864506118173182</v>
      </c>
      <c r="AP48" s="38">
        <v>0</v>
      </c>
      <c r="AQ48" s="39">
        <v>0</v>
      </c>
      <c r="AR48" s="36">
        <v>0</v>
      </c>
      <c r="AS48" s="39">
        <v>0</v>
      </c>
      <c r="AT48" s="36">
        <v>0</v>
      </c>
      <c r="AU48" s="40">
        <v>0</v>
      </c>
      <c r="AV48" s="116">
        <f t="shared" si="54"/>
        <v>1514563.5831079793</v>
      </c>
      <c r="AW48" s="117">
        <f t="shared" si="55"/>
        <v>213112.10750789678</v>
      </c>
      <c r="AX48" s="118">
        <f t="shared" si="56"/>
        <v>1727675.6906158761</v>
      </c>
      <c r="AY48" s="32"/>
      <c r="AZ48" s="35">
        <v>4987150.6000089999</v>
      </c>
      <c r="BA48" s="39">
        <v>22.230520910452086</v>
      </c>
      <c r="BB48" s="36">
        <v>389069.66067031992</v>
      </c>
      <c r="BC48" s="39">
        <v>6.0021236720607192</v>
      </c>
      <c r="BD48" s="36">
        <v>5376220.2606793195</v>
      </c>
      <c r="BE48" s="40">
        <v>18.59254482182639</v>
      </c>
      <c r="BF48" s="38">
        <v>0</v>
      </c>
      <c r="BG48" s="39">
        <v>0</v>
      </c>
      <c r="BH48" s="36">
        <v>0</v>
      </c>
      <c r="BI48" s="39">
        <v>0</v>
      </c>
      <c r="BJ48" s="36">
        <v>0</v>
      </c>
      <c r="BK48" s="40">
        <v>0</v>
      </c>
      <c r="BL48" s="116">
        <f t="shared" si="57"/>
        <v>4987150.6000089999</v>
      </c>
      <c r="BM48" s="117">
        <f t="shared" si="58"/>
        <v>389069.66067031992</v>
      </c>
      <c r="BN48" s="118">
        <f t="shared" si="59"/>
        <v>5376220.2606793195</v>
      </c>
      <c r="BO48" s="32"/>
      <c r="BP48" s="35">
        <v>3610983.1178027149</v>
      </c>
      <c r="BQ48" s="39">
        <v>36.190173362892772</v>
      </c>
      <c r="BR48" s="36">
        <v>0</v>
      </c>
      <c r="BS48" s="39">
        <v>0</v>
      </c>
      <c r="BT48" s="36">
        <v>3610983.1178027149</v>
      </c>
      <c r="BU48" s="40">
        <v>29.398218007023651</v>
      </c>
      <c r="BV48" s="38">
        <v>0</v>
      </c>
      <c r="BW48" s="39">
        <v>0</v>
      </c>
      <c r="BX48" s="36">
        <v>0</v>
      </c>
      <c r="BY48" s="39">
        <v>0</v>
      </c>
      <c r="BZ48" s="36">
        <v>0</v>
      </c>
      <c r="CA48" s="40">
        <v>0</v>
      </c>
      <c r="CB48" s="116">
        <f t="shared" si="60"/>
        <v>3610983.1178027149</v>
      </c>
      <c r="CC48" s="117">
        <f t="shared" si="61"/>
        <v>0</v>
      </c>
      <c r="CD48" s="118">
        <f t="shared" si="62"/>
        <v>3610983.1178027149</v>
      </c>
      <c r="CE48" s="32"/>
      <c r="CF48" s="32"/>
      <c r="CG48" s="38">
        <f t="shared" si="77"/>
        <v>15882143.277990049</v>
      </c>
      <c r="CH48" s="39">
        <f t="shared" si="63"/>
        <v>23.098241946142473</v>
      </c>
      <c r="CI48" s="36">
        <f t="shared" si="64"/>
        <v>863698.47817821673</v>
      </c>
      <c r="CJ48" s="39">
        <f t="shared" si="65"/>
        <v>4.0345979090227013</v>
      </c>
      <c r="CK48" s="36">
        <f t="shared" si="66"/>
        <v>16745841.756168265</v>
      </c>
      <c r="CL48" s="40">
        <f t="shared" si="67"/>
        <v>18.57215299287569</v>
      </c>
      <c r="CM48" s="38">
        <f t="shared" si="68"/>
        <v>0</v>
      </c>
      <c r="CN48" s="39">
        <f t="shared" si="69"/>
        <v>0</v>
      </c>
      <c r="CO48" s="36">
        <f t="shared" si="70"/>
        <v>0</v>
      </c>
      <c r="CP48" s="39">
        <f t="shared" si="71"/>
        <v>0</v>
      </c>
      <c r="CQ48" s="36">
        <f t="shared" si="72"/>
        <v>0</v>
      </c>
      <c r="CR48" s="40">
        <f t="shared" si="73"/>
        <v>0</v>
      </c>
      <c r="CS48" s="152"/>
      <c r="CT48" s="161" t="s">
        <v>40</v>
      </c>
      <c r="CU48" s="38">
        <f t="shared" si="74"/>
        <v>16745841.756168265</v>
      </c>
      <c r="CV48" s="36">
        <f t="shared" si="75"/>
        <v>0</v>
      </c>
      <c r="CW48" s="37">
        <f t="shared" si="76"/>
        <v>16745841.756168265</v>
      </c>
      <c r="CX48"/>
    </row>
    <row r="49" spans="1:104" s="19" customFormat="1" ht="15.6" x14ac:dyDescent="0.3">
      <c r="A49" s="26">
        <v>36</v>
      </c>
      <c r="B49" s="26" t="s">
        <v>53</v>
      </c>
      <c r="C49" s="34"/>
      <c r="D49" s="35">
        <v>22230445.920000002</v>
      </c>
      <c r="E49" s="39">
        <v>205.73649894033485</v>
      </c>
      <c r="F49" s="36">
        <v>16337536.309999999</v>
      </c>
      <c r="G49" s="39">
        <v>464.96673905000421</v>
      </c>
      <c r="H49" s="36">
        <v>38567982.230000004</v>
      </c>
      <c r="I49" s="40">
        <v>269.34829408478248</v>
      </c>
      <c r="J49" s="38">
        <v>18247167.890000001</v>
      </c>
      <c r="K49" s="39">
        <v>50.629619150677712</v>
      </c>
      <c r="L49" s="36">
        <v>45748881.009999998</v>
      </c>
      <c r="M49" s="39">
        <v>144.78868566636072</v>
      </c>
      <c r="N49" s="36">
        <v>63996048.899999999</v>
      </c>
      <c r="O49" s="40">
        <v>94.616224579560154</v>
      </c>
      <c r="P49" s="116">
        <f t="shared" si="48"/>
        <v>40477613.810000002</v>
      </c>
      <c r="Q49" s="117">
        <f t="shared" si="49"/>
        <v>62086417.319999993</v>
      </c>
      <c r="R49" s="118">
        <f t="shared" si="50"/>
        <v>102564031.13</v>
      </c>
      <c r="S49" s="32"/>
      <c r="T49" s="35">
        <v>46842422.309999987</v>
      </c>
      <c r="U49" s="39">
        <v>237.43770274174656</v>
      </c>
      <c r="V49" s="36">
        <v>35302632.540000007</v>
      </c>
      <c r="W49" s="39">
        <v>567.31105836600898</v>
      </c>
      <c r="X49" s="36">
        <v>82145054.849999994</v>
      </c>
      <c r="Y49" s="40">
        <v>316.5378533087229</v>
      </c>
      <c r="Z49" s="38">
        <v>50550824.599999987</v>
      </c>
      <c r="AA49" s="39">
        <v>49.758960502562211</v>
      </c>
      <c r="AB49" s="36">
        <v>65463903.51000002</v>
      </c>
      <c r="AC49" s="39">
        <v>139.47274416394851</v>
      </c>
      <c r="AD49" s="36">
        <v>116014728.11000001</v>
      </c>
      <c r="AE49" s="40">
        <v>78.109615695615858</v>
      </c>
      <c r="AF49" s="116">
        <f t="shared" si="51"/>
        <v>97393246.909999967</v>
      </c>
      <c r="AG49" s="117">
        <f t="shared" si="52"/>
        <v>100766536.05000003</v>
      </c>
      <c r="AH49" s="118">
        <f t="shared" si="53"/>
        <v>198159782.95999998</v>
      </c>
      <c r="AI49" s="32"/>
      <c r="AJ49" s="35">
        <v>9476304.1799999997</v>
      </c>
      <c r="AK49" s="39">
        <v>162.99393144016923</v>
      </c>
      <c r="AL49" s="36">
        <v>10279120.9</v>
      </c>
      <c r="AM49" s="39">
        <v>356.49306027606298</v>
      </c>
      <c r="AN49" s="36">
        <v>19755425.079999998</v>
      </c>
      <c r="AO49" s="40">
        <v>227.14434456670458</v>
      </c>
      <c r="AP49" s="38">
        <v>5716848.04</v>
      </c>
      <c r="AQ49" s="39">
        <v>34.406095643905196</v>
      </c>
      <c r="AR49" s="36">
        <v>15734351.85</v>
      </c>
      <c r="AS49" s="39">
        <v>102.21757844474762</v>
      </c>
      <c r="AT49" s="36">
        <v>21451199.890000001</v>
      </c>
      <c r="AU49" s="40">
        <v>67.016570099472645</v>
      </c>
      <c r="AV49" s="116">
        <f t="shared" si="54"/>
        <v>15193152.219999999</v>
      </c>
      <c r="AW49" s="117">
        <f t="shared" si="55"/>
        <v>26013472.75</v>
      </c>
      <c r="AX49" s="118">
        <f t="shared" si="56"/>
        <v>41206624.969999999</v>
      </c>
      <c r="AY49" s="32"/>
      <c r="AZ49" s="35">
        <v>60500197.01522097</v>
      </c>
      <c r="BA49" s="39">
        <v>269.68323251175002</v>
      </c>
      <c r="BB49" s="36">
        <v>28277764.494778942</v>
      </c>
      <c r="BC49" s="39">
        <v>436.23714934403353</v>
      </c>
      <c r="BD49" s="36">
        <v>88777961.509999916</v>
      </c>
      <c r="BE49" s="40">
        <v>307.02020165306374</v>
      </c>
      <c r="BF49" s="38">
        <v>58858231.317580849</v>
      </c>
      <c r="BG49" s="39">
        <v>48.717652044515042</v>
      </c>
      <c r="BH49" s="36">
        <v>82460793.142419189</v>
      </c>
      <c r="BI49" s="39">
        <v>129.21749910667344</v>
      </c>
      <c r="BJ49" s="36">
        <v>141319024.46000004</v>
      </c>
      <c r="BK49" s="40">
        <v>76.54153807740326</v>
      </c>
      <c r="BL49" s="116">
        <f t="shared" si="57"/>
        <v>119358428.33280182</v>
      </c>
      <c r="BM49" s="117">
        <f t="shared" si="58"/>
        <v>110738557.63719814</v>
      </c>
      <c r="BN49" s="118">
        <f t="shared" si="59"/>
        <v>230096985.96999997</v>
      </c>
      <c r="BO49" s="32"/>
      <c r="BP49" s="35">
        <v>13319017.890000002</v>
      </c>
      <c r="BQ49" s="39">
        <v>133.48651897211812</v>
      </c>
      <c r="BR49" s="36">
        <v>9399317.8399999961</v>
      </c>
      <c r="BS49" s="39">
        <v>407.74413673433958</v>
      </c>
      <c r="BT49" s="36">
        <v>22718335.729999997</v>
      </c>
      <c r="BU49" s="40">
        <v>184.95754888870795</v>
      </c>
      <c r="BV49" s="38">
        <v>11052586.690000001</v>
      </c>
      <c r="BW49" s="39">
        <v>34.752299843729858</v>
      </c>
      <c r="BX49" s="36">
        <v>29350757.589999989</v>
      </c>
      <c r="BY49" s="39">
        <v>130.23364950969511</v>
      </c>
      <c r="BZ49" s="36">
        <v>40403344.279999986</v>
      </c>
      <c r="CA49" s="40">
        <v>74.351628846780216</v>
      </c>
      <c r="CB49" s="116">
        <f t="shared" si="60"/>
        <v>24371604.580000006</v>
      </c>
      <c r="CC49" s="117">
        <f t="shared" si="61"/>
        <v>38750075.429999985</v>
      </c>
      <c r="CD49" s="118">
        <f t="shared" si="62"/>
        <v>63121680.00999999</v>
      </c>
      <c r="CE49" s="32"/>
      <c r="CF49" s="32"/>
      <c r="CG49" s="38">
        <f t="shared" si="77"/>
        <v>152368387.31522098</v>
      </c>
      <c r="CH49" s="39">
        <f t="shared" si="63"/>
        <v>221.59741374628373</v>
      </c>
      <c r="CI49" s="36">
        <f t="shared" si="64"/>
        <v>99596372.084778935</v>
      </c>
      <c r="CJ49" s="39">
        <f t="shared" si="65"/>
        <v>465.2449028358501</v>
      </c>
      <c r="CK49" s="36">
        <f t="shared" si="66"/>
        <v>251964759.39999992</v>
      </c>
      <c r="CL49" s="40">
        <f t="shared" si="67"/>
        <v>279.44418253362664</v>
      </c>
      <c r="CM49" s="38">
        <f t="shared" si="68"/>
        <v>144425658.53758085</v>
      </c>
      <c r="CN49" s="39">
        <f t="shared" si="69"/>
        <v>47.064639337608213</v>
      </c>
      <c r="CO49" s="36">
        <f t="shared" si="70"/>
        <v>238758687.1024192</v>
      </c>
      <c r="CP49" s="39">
        <f t="shared" si="71"/>
        <v>132.43828855598383</v>
      </c>
      <c r="CQ49" s="36">
        <f t="shared" si="72"/>
        <v>383184345.64000005</v>
      </c>
      <c r="CR49" s="40">
        <f t="shared" si="73"/>
        <v>78.659067909443138</v>
      </c>
      <c r="CS49" s="152"/>
      <c r="CT49" s="161" t="s">
        <v>53</v>
      </c>
      <c r="CU49" s="38">
        <f t="shared" si="74"/>
        <v>251964759.39999992</v>
      </c>
      <c r="CV49" s="36">
        <f t="shared" si="75"/>
        <v>383184345.64000005</v>
      </c>
      <c r="CW49" s="37">
        <f t="shared" si="76"/>
        <v>635149105.03999996</v>
      </c>
      <c r="CX49"/>
    </row>
    <row r="50" spans="1:104" s="19" customFormat="1" ht="15.6" x14ac:dyDescent="0.3">
      <c r="A50" s="26">
        <v>37</v>
      </c>
      <c r="B50" s="26" t="s">
        <v>41</v>
      </c>
      <c r="C50" s="34"/>
      <c r="D50" s="35">
        <v>370.36</v>
      </c>
      <c r="E50" s="39">
        <v>3.427577207481514E-3</v>
      </c>
      <c r="F50" s="36">
        <v>446.45</v>
      </c>
      <c r="G50" s="39">
        <v>1.2705979451859863E-2</v>
      </c>
      <c r="H50" s="36">
        <v>816.81</v>
      </c>
      <c r="I50" s="40">
        <v>5.7043787974020528E-3</v>
      </c>
      <c r="J50" s="38">
        <v>25046.010000000002</v>
      </c>
      <c r="K50" s="39">
        <v>6.9494069172181303E-2</v>
      </c>
      <c r="L50" s="36">
        <v>7808.8200000000006</v>
      </c>
      <c r="M50" s="39">
        <v>2.4713801943222459E-2</v>
      </c>
      <c r="N50" s="36">
        <v>32854.83</v>
      </c>
      <c r="O50" s="40">
        <v>4.8574873406024767E-2</v>
      </c>
      <c r="P50" s="116">
        <f t="shared" si="48"/>
        <v>25416.370000000003</v>
      </c>
      <c r="Q50" s="117">
        <f t="shared" si="49"/>
        <v>8255.27</v>
      </c>
      <c r="R50" s="118">
        <f t="shared" si="50"/>
        <v>33671.64</v>
      </c>
      <c r="S50" s="32"/>
      <c r="T50" s="35">
        <v>78776.861061240241</v>
      </c>
      <c r="U50" s="39">
        <v>0.39930891694287007</v>
      </c>
      <c r="V50" s="36">
        <v>49792.389992832119</v>
      </c>
      <c r="W50" s="39">
        <v>0.80016053854907954</v>
      </c>
      <c r="X50" s="36">
        <v>128569.25105407236</v>
      </c>
      <c r="Y50" s="40">
        <v>0.49542890688283875</v>
      </c>
      <c r="Z50" s="38">
        <v>6895.0166389911947</v>
      </c>
      <c r="AA50" s="39">
        <v>6.7870081906452658E-3</v>
      </c>
      <c r="AB50" s="36">
        <v>8192.7858934810902</v>
      </c>
      <c r="AC50" s="39">
        <v>1.7454967847081473E-2</v>
      </c>
      <c r="AD50" s="36">
        <v>15087.802532472284</v>
      </c>
      <c r="AE50" s="40">
        <v>1.0158214191437366E-2</v>
      </c>
      <c r="AF50" s="116">
        <f t="shared" si="51"/>
        <v>85671.877700231431</v>
      </c>
      <c r="AG50" s="117">
        <f t="shared" si="52"/>
        <v>57985.175886313213</v>
      </c>
      <c r="AH50" s="118">
        <f t="shared" si="53"/>
        <v>143657.05358654464</v>
      </c>
      <c r="AI50" s="32"/>
      <c r="AJ50" s="35">
        <v>0</v>
      </c>
      <c r="AK50" s="39">
        <v>0</v>
      </c>
      <c r="AL50" s="36">
        <v>0</v>
      </c>
      <c r="AM50" s="39">
        <v>0</v>
      </c>
      <c r="AN50" s="36">
        <v>0</v>
      </c>
      <c r="AO50" s="40">
        <v>0</v>
      </c>
      <c r="AP50" s="38">
        <v>0</v>
      </c>
      <c r="AQ50" s="39">
        <v>0</v>
      </c>
      <c r="AR50" s="36">
        <v>0</v>
      </c>
      <c r="AS50" s="39">
        <v>0</v>
      </c>
      <c r="AT50" s="36">
        <v>0</v>
      </c>
      <c r="AU50" s="40">
        <v>0</v>
      </c>
      <c r="AV50" s="116">
        <f t="shared" si="54"/>
        <v>0</v>
      </c>
      <c r="AW50" s="117">
        <f t="shared" si="55"/>
        <v>0</v>
      </c>
      <c r="AX50" s="118">
        <f t="shared" si="56"/>
        <v>0</v>
      </c>
      <c r="AY50" s="32"/>
      <c r="AZ50" s="35">
        <v>36517.414296863135</v>
      </c>
      <c r="BA50" s="39">
        <v>0.16277854976358502</v>
      </c>
      <c r="BB50" s="36">
        <v>63622.140346595777</v>
      </c>
      <c r="BC50" s="39">
        <v>0.98148993160648823</v>
      </c>
      <c r="BD50" s="36">
        <v>100139.55464345892</v>
      </c>
      <c r="BE50" s="40">
        <v>0.34631191950290124</v>
      </c>
      <c r="BF50" s="38">
        <v>105278.99590748962</v>
      </c>
      <c r="BG50" s="39">
        <v>8.7140666231419625E-2</v>
      </c>
      <c r="BH50" s="36">
        <v>47210.27793654862</v>
      </c>
      <c r="BI50" s="39">
        <v>7.3979327806800263E-2</v>
      </c>
      <c r="BJ50" s="36">
        <v>152489.27384403825</v>
      </c>
      <c r="BK50" s="40">
        <v>8.2591594478722774E-2</v>
      </c>
      <c r="BL50" s="116">
        <f t="shared" si="57"/>
        <v>141796.41020435275</v>
      </c>
      <c r="BM50" s="117">
        <f t="shared" si="58"/>
        <v>110832.41828314439</v>
      </c>
      <c r="BN50" s="118">
        <f t="shared" si="59"/>
        <v>252628.82848749714</v>
      </c>
      <c r="BO50" s="32"/>
      <c r="BP50" s="35">
        <v>-2482.73826699852</v>
      </c>
      <c r="BQ50" s="39">
        <v>-2.488262209102728E-2</v>
      </c>
      <c r="BR50" s="36">
        <v>348.59068148611215</v>
      </c>
      <c r="BS50" s="39">
        <v>1.5121927879841755E-2</v>
      </c>
      <c r="BT50" s="36">
        <v>-2134.1475855124077</v>
      </c>
      <c r="BU50" s="40">
        <v>-1.7374807339513212E-2</v>
      </c>
      <c r="BV50" s="38">
        <v>16273.040537970108</v>
      </c>
      <c r="BW50" s="39">
        <v>5.1166808278136036E-2</v>
      </c>
      <c r="BX50" s="36">
        <v>6549.7541064252027</v>
      </c>
      <c r="BY50" s="39">
        <v>2.9062227032991092E-2</v>
      </c>
      <c r="BZ50" s="36">
        <v>22822.794644395311</v>
      </c>
      <c r="CA50" s="40">
        <v>4.1999294535783015E-2</v>
      </c>
      <c r="CB50" s="116">
        <f t="shared" si="60"/>
        <v>13790.302270971588</v>
      </c>
      <c r="CC50" s="117">
        <f t="shared" si="61"/>
        <v>6898.3447879113146</v>
      </c>
      <c r="CD50" s="118">
        <f t="shared" si="62"/>
        <v>20688.647058882903</v>
      </c>
      <c r="CE50" s="32"/>
      <c r="CF50" s="32"/>
      <c r="CG50" s="38">
        <f t="shared" si="77"/>
        <v>113181.89709110485</v>
      </c>
      <c r="CH50" s="39">
        <f t="shared" si="63"/>
        <v>0.16460642604557776</v>
      </c>
      <c r="CI50" s="36">
        <f t="shared" si="64"/>
        <v>114209.57102091399</v>
      </c>
      <c r="CJ50" s="39">
        <f t="shared" si="65"/>
        <v>0.53350759330188302</v>
      </c>
      <c r="CK50" s="36">
        <f t="shared" si="66"/>
        <v>227391.46811201883</v>
      </c>
      <c r="CL50" s="40">
        <f t="shared" si="67"/>
        <v>0.25219091381270498</v>
      </c>
      <c r="CM50" s="38">
        <f t="shared" si="68"/>
        <v>153493.06308445093</v>
      </c>
      <c r="CN50" s="39">
        <f t="shared" si="69"/>
        <v>5.0019475265294731E-2</v>
      </c>
      <c r="CO50" s="36">
        <f t="shared" si="70"/>
        <v>69761.637936454907</v>
      </c>
      <c r="CP50" s="39">
        <f t="shared" si="71"/>
        <v>3.8696443037496787E-2</v>
      </c>
      <c r="CQ50" s="36">
        <f t="shared" si="72"/>
        <v>223254.70102090584</v>
      </c>
      <c r="CR50" s="40">
        <f t="shared" si="73"/>
        <v>4.5829133910403379E-2</v>
      </c>
      <c r="CS50" s="152"/>
      <c r="CT50" s="161" t="s">
        <v>41</v>
      </c>
      <c r="CU50" s="38">
        <f t="shared" si="74"/>
        <v>227391.46811201883</v>
      </c>
      <c r="CV50" s="36">
        <f t="shared" si="75"/>
        <v>223254.70102090584</v>
      </c>
      <c r="CW50" s="37">
        <f t="shared" si="76"/>
        <v>450646.16913292464</v>
      </c>
      <c r="CX50"/>
    </row>
    <row r="51" spans="1:104" s="19" customFormat="1" ht="15.6" x14ac:dyDescent="0.3">
      <c r="A51" s="26">
        <v>38</v>
      </c>
      <c r="B51" s="26" t="s">
        <v>42</v>
      </c>
      <c r="C51" s="34"/>
      <c r="D51" s="35">
        <v>15991.279999999999</v>
      </c>
      <c r="E51" s="39">
        <v>0.14799478033927793</v>
      </c>
      <c r="F51" s="36">
        <v>16132.69</v>
      </c>
      <c r="G51" s="39">
        <v>0.4591368073540712</v>
      </c>
      <c r="H51" s="36">
        <v>32123.97</v>
      </c>
      <c r="I51" s="40">
        <v>0.2243450659962288</v>
      </c>
      <c r="J51" s="38">
        <v>17297.96</v>
      </c>
      <c r="K51" s="39">
        <v>4.7995893508691607E-2</v>
      </c>
      <c r="L51" s="36">
        <v>31005.42</v>
      </c>
      <c r="M51" s="39">
        <v>9.8127733645599263E-2</v>
      </c>
      <c r="N51" s="36">
        <v>48303.38</v>
      </c>
      <c r="O51" s="40">
        <v>7.1415087784143405E-2</v>
      </c>
      <c r="P51" s="116">
        <f t="shared" si="48"/>
        <v>33289.24</v>
      </c>
      <c r="Q51" s="117">
        <f t="shared" si="49"/>
        <v>47138.11</v>
      </c>
      <c r="R51" s="118">
        <f t="shared" si="50"/>
        <v>80427.350000000006</v>
      </c>
      <c r="S51" s="32"/>
      <c r="T51" s="35">
        <v>33208.504371142342</v>
      </c>
      <c r="U51" s="39">
        <v>0.16832927505736603</v>
      </c>
      <c r="V51" s="36">
        <v>19853.844195341022</v>
      </c>
      <c r="W51" s="39">
        <v>0.31905001278107958</v>
      </c>
      <c r="X51" s="36">
        <v>53062.348566483364</v>
      </c>
      <c r="Y51" s="40">
        <v>0.20447051788357087</v>
      </c>
      <c r="Z51" s="38">
        <v>68275.609309796375</v>
      </c>
      <c r="AA51" s="39">
        <v>6.7206091568574086E-2</v>
      </c>
      <c r="AB51" s="36">
        <v>27679.470590306591</v>
      </c>
      <c r="AC51" s="39">
        <v>5.8971914494002756E-2</v>
      </c>
      <c r="AD51" s="36">
        <v>95955.079900102966</v>
      </c>
      <c r="AE51" s="40">
        <v>6.4603990692739602E-2</v>
      </c>
      <c r="AF51" s="116">
        <f t="shared" si="51"/>
        <v>101484.11368093872</v>
      </c>
      <c r="AG51" s="117">
        <f t="shared" si="52"/>
        <v>47533.314785647613</v>
      </c>
      <c r="AH51" s="118">
        <f t="shared" si="53"/>
        <v>149017.42846658634</v>
      </c>
      <c r="AI51" s="32"/>
      <c r="AJ51" s="35">
        <v>13040.2137056662</v>
      </c>
      <c r="AK51" s="39">
        <v>0.22429373923985965</v>
      </c>
      <c r="AL51" s="36">
        <v>12994.013561268575</v>
      </c>
      <c r="AM51" s="39">
        <v>0.45064901024029186</v>
      </c>
      <c r="AN51" s="36">
        <v>26034.227266934773</v>
      </c>
      <c r="AO51" s="40">
        <v>0.29933688922924095</v>
      </c>
      <c r="AP51" s="38">
        <v>4296.5661326443424</v>
      </c>
      <c r="AQ51" s="39">
        <v>2.5858316377450032E-2</v>
      </c>
      <c r="AR51" s="36">
        <v>12918.682114653375</v>
      </c>
      <c r="AS51" s="39">
        <v>8.3925694241885104E-2</v>
      </c>
      <c r="AT51" s="36">
        <v>17215.248247297717</v>
      </c>
      <c r="AU51" s="40">
        <v>5.3782860486171667E-2</v>
      </c>
      <c r="AV51" s="116">
        <f t="shared" si="54"/>
        <v>17336.77983831054</v>
      </c>
      <c r="AW51" s="117">
        <f t="shared" si="55"/>
        <v>25912.69567592195</v>
      </c>
      <c r="AX51" s="118">
        <f t="shared" si="56"/>
        <v>43249.475514232487</v>
      </c>
      <c r="AY51" s="32"/>
      <c r="AZ51" s="35">
        <v>59641.623920070619</v>
      </c>
      <c r="BA51" s="39">
        <v>0.26585609179038155</v>
      </c>
      <c r="BB51" s="36">
        <v>50931.688928862517</v>
      </c>
      <c r="BC51" s="39">
        <v>0.78571609837497325</v>
      </c>
      <c r="BD51" s="36">
        <v>110573.31284893313</v>
      </c>
      <c r="BE51" s="40">
        <v>0.38239491232858325</v>
      </c>
      <c r="BF51" s="38">
        <v>100802.77525547234</v>
      </c>
      <c r="BG51" s="39">
        <v>8.3435645619726315E-2</v>
      </c>
      <c r="BH51" s="36">
        <v>88868.51513715621</v>
      </c>
      <c r="BI51" s="39">
        <v>0.13925851107827442</v>
      </c>
      <c r="BJ51" s="36">
        <v>189671.29039262855</v>
      </c>
      <c r="BK51" s="40">
        <v>0.10273020459383934</v>
      </c>
      <c r="BL51" s="116">
        <f t="shared" si="57"/>
        <v>160444.39917554296</v>
      </c>
      <c r="BM51" s="117">
        <f t="shared" si="58"/>
        <v>139800.20406601872</v>
      </c>
      <c r="BN51" s="118">
        <f t="shared" si="59"/>
        <v>300244.60324156168</v>
      </c>
      <c r="BO51" s="32"/>
      <c r="BP51" s="35">
        <v>12792.055072746785</v>
      </c>
      <c r="BQ51" s="39">
        <v>0.12820516619642391</v>
      </c>
      <c r="BR51" s="36">
        <v>4478.9318236581294</v>
      </c>
      <c r="BS51" s="39">
        <v>0.19429688632908768</v>
      </c>
      <c r="BT51" s="36">
        <v>17270.986896404916</v>
      </c>
      <c r="BU51" s="40">
        <v>0.1406088650688343</v>
      </c>
      <c r="BV51" s="38">
        <v>13544.585310684874</v>
      </c>
      <c r="BW51" s="39">
        <v>4.2587812534578696E-2</v>
      </c>
      <c r="BX51" s="36">
        <v>25113.144881221437</v>
      </c>
      <c r="BY51" s="39">
        <v>0.1114307355957822</v>
      </c>
      <c r="BZ51" s="36">
        <v>38657.73019190631</v>
      </c>
      <c r="CA51" s="40">
        <v>7.1139289544167122E-2</v>
      </c>
      <c r="CB51" s="116">
        <f t="shared" si="60"/>
        <v>26336.640383431659</v>
      </c>
      <c r="CC51" s="117">
        <f t="shared" si="61"/>
        <v>29592.076704879568</v>
      </c>
      <c r="CD51" s="118">
        <f t="shared" si="62"/>
        <v>55928.717088311227</v>
      </c>
      <c r="CE51" s="32"/>
      <c r="CF51" s="32"/>
      <c r="CG51" s="38">
        <f t="shared" si="77"/>
        <v>134673.67706962593</v>
      </c>
      <c r="CH51" s="39">
        <f t="shared" si="63"/>
        <v>0.19586305968173803</v>
      </c>
      <c r="CI51" s="36">
        <f t="shared" si="64"/>
        <v>104391.16850913025</v>
      </c>
      <c r="CJ51" s="39">
        <f t="shared" si="65"/>
        <v>0.48764285318153272</v>
      </c>
      <c r="CK51" s="36">
        <f t="shared" si="66"/>
        <v>239064.84557875618</v>
      </c>
      <c r="CL51" s="40">
        <f t="shared" si="67"/>
        <v>0.26513739661199315</v>
      </c>
      <c r="CM51" s="38">
        <f t="shared" si="68"/>
        <v>204217.49600859793</v>
      </c>
      <c r="CN51" s="39">
        <f t="shared" si="69"/>
        <v>6.654927450840134E-2</v>
      </c>
      <c r="CO51" s="36">
        <f t="shared" si="70"/>
        <v>185585.23272333763</v>
      </c>
      <c r="CP51" s="39">
        <f t="shared" si="71"/>
        <v>0.10294323067960011</v>
      </c>
      <c r="CQ51" s="36">
        <f t="shared" si="72"/>
        <v>389802.72873193555</v>
      </c>
      <c r="CR51" s="40">
        <f t="shared" si="73"/>
        <v>8.0017672066953163E-2</v>
      </c>
      <c r="CS51" s="152"/>
      <c r="CT51" s="161" t="s">
        <v>42</v>
      </c>
      <c r="CU51" s="38">
        <f t="shared" si="74"/>
        <v>239064.84557875618</v>
      </c>
      <c r="CV51" s="36">
        <f t="shared" si="75"/>
        <v>389802.72873193555</v>
      </c>
      <c r="CW51" s="37">
        <f t="shared" si="76"/>
        <v>628867.57431069179</v>
      </c>
      <c r="CX51"/>
    </row>
    <row r="52" spans="1:104" s="19" customFormat="1" ht="15.6" x14ac:dyDescent="0.3">
      <c r="A52" s="26">
        <v>39</v>
      </c>
      <c r="B52" s="26" t="s">
        <v>62</v>
      </c>
      <c r="C52" s="34"/>
      <c r="D52" s="35">
        <v>36894.68</v>
      </c>
      <c r="E52" s="39">
        <v>0.3414498440580086</v>
      </c>
      <c r="F52" s="36">
        <v>21949.69</v>
      </c>
      <c r="G52" s="39">
        <v>0.62468878959501373</v>
      </c>
      <c r="H52" s="36">
        <v>58844.369999999995</v>
      </c>
      <c r="I52" s="40">
        <v>0.41095306934841813</v>
      </c>
      <c r="J52" s="38">
        <v>1769545.0300000003</v>
      </c>
      <c r="K52" s="39">
        <v>4.9098792469582841</v>
      </c>
      <c r="L52" s="36">
        <v>518327.72</v>
      </c>
      <c r="M52" s="39">
        <v>1.6404333322783808</v>
      </c>
      <c r="N52" s="36">
        <v>2287872.75</v>
      </c>
      <c r="O52" s="40">
        <v>3.3825507299944557</v>
      </c>
      <c r="P52" s="116">
        <f t="shared" si="48"/>
        <v>1806439.7100000002</v>
      </c>
      <c r="Q52" s="117">
        <f t="shared" si="49"/>
        <v>540277.40999999992</v>
      </c>
      <c r="R52" s="118">
        <f t="shared" si="50"/>
        <v>2346717.12</v>
      </c>
      <c r="S52" s="32"/>
      <c r="T52" s="35">
        <v>48310.00599211143</v>
      </c>
      <c r="U52" s="39">
        <v>0.24487667965365201</v>
      </c>
      <c r="V52" s="36">
        <v>67696.321758342689</v>
      </c>
      <c r="W52" s="39">
        <v>1.0878755826692597</v>
      </c>
      <c r="X52" s="36">
        <v>116006.32775045412</v>
      </c>
      <c r="Y52" s="40">
        <v>0.44701892309171526</v>
      </c>
      <c r="Z52" s="38">
        <v>3596355.9686993621</v>
      </c>
      <c r="AA52" s="39">
        <v>3.5400200890029687</v>
      </c>
      <c r="AB52" s="36">
        <v>1075671.7674313553</v>
      </c>
      <c r="AC52" s="39">
        <v>2.2917498832072885</v>
      </c>
      <c r="AD52" s="36">
        <v>4672027.7361307172</v>
      </c>
      <c r="AE52" s="40">
        <v>3.1455514048390287</v>
      </c>
      <c r="AF52" s="116">
        <f t="shared" si="51"/>
        <v>3644665.9746914734</v>
      </c>
      <c r="AG52" s="117">
        <f t="shared" si="52"/>
        <v>1143368.089189698</v>
      </c>
      <c r="AH52" s="118">
        <f t="shared" si="53"/>
        <v>4788034.0638811719</v>
      </c>
      <c r="AI52" s="32"/>
      <c r="AJ52" s="35">
        <v>4611.126602875408</v>
      </c>
      <c r="AK52" s="39">
        <v>7.931210724084363E-2</v>
      </c>
      <c r="AL52" s="36">
        <v>19800.452724344344</v>
      </c>
      <c r="AM52" s="39">
        <v>0.68670502616162665</v>
      </c>
      <c r="AN52" s="36">
        <v>24411.579327219752</v>
      </c>
      <c r="AO52" s="40">
        <v>0.28067997340806633</v>
      </c>
      <c r="AP52" s="38">
        <v>936781.69631618285</v>
      </c>
      <c r="AQ52" s="39">
        <v>5.6378970396621462</v>
      </c>
      <c r="AR52" s="36">
        <v>200195.85718088795</v>
      </c>
      <c r="AS52" s="39">
        <v>1.3005642641518089</v>
      </c>
      <c r="AT52" s="36">
        <v>1136977.5534970709</v>
      </c>
      <c r="AU52" s="40">
        <v>3.5520780332192112</v>
      </c>
      <c r="AV52" s="116">
        <f t="shared" si="54"/>
        <v>941392.82291905826</v>
      </c>
      <c r="AW52" s="117">
        <f t="shared" si="55"/>
        <v>219996.30990523228</v>
      </c>
      <c r="AX52" s="118">
        <f t="shared" si="56"/>
        <v>1161389.1328242905</v>
      </c>
      <c r="AY52" s="32"/>
      <c r="AZ52" s="35">
        <v>111090.04426576194</v>
      </c>
      <c r="BA52" s="39">
        <v>0.49519049053553987</v>
      </c>
      <c r="BB52" s="36">
        <v>83222.352607241846</v>
      </c>
      <c r="BC52" s="39">
        <v>1.2838596866378984</v>
      </c>
      <c r="BD52" s="36">
        <v>194312.3968730038</v>
      </c>
      <c r="BE52" s="40">
        <v>0.67198919931181289</v>
      </c>
      <c r="BF52" s="38">
        <v>4211695.0528659811</v>
      </c>
      <c r="BG52" s="39">
        <v>3.4860696543193983</v>
      </c>
      <c r="BH52" s="36">
        <v>1342421.2824140589</v>
      </c>
      <c r="BI52" s="39">
        <v>2.1035975310293877</v>
      </c>
      <c r="BJ52" s="36">
        <v>5554116.3352800403</v>
      </c>
      <c r="BK52" s="40">
        <v>3.0082333825018295</v>
      </c>
      <c r="BL52" s="116">
        <f t="shared" si="57"/>
        <v>4322785.0971317431</v>
      </c>
      <c r="BM52" s="117">
        <f t="shared" si="58"/>
        <v>1425643.6350213008</v>
      </c>
      <c r="BN52" s="118">
        <f t="shared" si="59"/>
        <v>5748428.7321530441</v>
      </c>
      <c r="BO52" s="32"/>
      <c r="BP52" s="35">
        <v>20373.193652085352</v>
      </c>
      <c r="BQ52" s="39">
        <v>0.20418522772640615</v>
      </c>
      <c r="BR52" s="36">
        <v>5524.2997715191368</v>
      </c>
      <c r="BS52" s="39">
        <v>0.23964514018389454</v>
      </c>
      <c r="BT52" s="36">
        <v>25897.49342360449</v>
      </c>
      <c r="BU52" s="40">
        <v>0.21084013208177554</v>
      </c>
      <c r="BV52" s="38">
        <v>1428642.0119428467</v>
      </c>
      <c r="BW52" s="39">
        <v>4.4920340333822164</v>
      </c>
      <c r="BX52" s="36">
        <v>331882.63032801374</v>
      </c>
      <c r="BY52" s="39">
        <v>1.4726122834805597</v>
      </c>
      <c r="BZ52" s="36">
        <v>1760524.6422708605</v>
      </c>
      <c r="CA52" s="40">
        <v>3.2397782191146272</v>
      </c>
      <c r="CB52" s="116">
        <f t="shared" si="60"/>
        <v>1449015.205594932</v>
      </c>
      <c r="CC52" s="117">
        <f t="shared" si="61"/>
        <v>337406.93009953288</v>
      </c>
      <c r="CD52" s="118">
        <f t="shared" si="62"/>
        <v>1786422.1356944649</v>
      </c>
      <c r="CE52" s="32"/>
      <c r="CF52" s="32"/>
      <c r="CG52" s="38">
        <f t="shared" si="77"/>
        <v>221279.05051283413</v>
      </c>
      <c r="CH52" s="39">
        <f t="shared" si="63"/>
        <v>0.32181784013001064</v>
      </c>
      <c r="CI52" s="36">
        <f t="shared" si="64"/>
        <v>198193.11686144804</v>
      </c>
      <c r="CJ52" s="39">
        <f t="shared" si="65"/>
        <v>0.92582024291455733</v>
      </c>
      <c r="CK52" s="36">
        <f t="shared" si="66"/>
        <v>419472.16737428214</v>
      </c>
      <c r="CL52" s="40">
        <f t="shared" si="67"/>
        <v>0.46522004579786058</v>
      </c>
      <c r="CM52" s="38">
        <f t="shared" si="68"/>
        <v>11943019.759824373</v>
      </c>
      <c r="CN52" s="39">
        <f t="shared" si="69"/>
        <v>3.8919255988838057</v>
      </c>
      <c r="CO52" s="36">
        <f t="shared" si="70"/>
        <v>3468499.2573543154</v>
      </c>
      <c r="CP52" s="39">
        <f t="shared" si="71"/>
        <v>1.9239597565078586</v>
      </c>
      <c r="CQ52" s="36">
        <f t="shared" si="72"/>
        <v>15411519.017178688</v>
      </c>
      <c r="CR52" s="40">
        <f t="shared" si="73"/>
        <v>3.1636358185123812</v>
      </c>
      <c r="CS52" s="152"/>
      <c r="CT52" s="161" t="s">
        <v>62</v>
      </c>
      <c r="CU52" s="38">
        <f t="shared" si="74"/>
        <v>419472.16737428214</v>
      </c>
      <c r="CV52" s="36">
        <f t="shared" si="75"/>
        <v>15411519.017178688</v>
      </c>
      <c r="CW52" s="37">
        <f t="shared" si="76"/>
        <v>15830991.184552971</v>
      </c>
      <c r="CX52"/>
    </row>
    <row r="53" spans="1:104" s="19" customFormat="1" ht="15.6" x14ac:dyDescent="0.3">
      <c r="A53" s="26">
        <v>40</v>
      </c>
      <c r="B53" s="26" t="s">
        <v>43</v>
      </c>
      <c r="C53" s="34"/>
      <c r="D53" s="35">
        <v>606896.27999999991</v>
      </c>
      <c r="E53" s="39">
        <v>5.6166536792129778</v>
      </c>
      <c r="F53" s="36">
        <v>630993.06000000006</v>
      </c>
      <c r="G53" s="39">
        <v>17.958080086518486</v>
      </c>
      <c r="H53" s="36">
        <v>1237889.3399999999</v>
      </c>
      <c r="I53" s="40">
        <v>8.645082338152104</v>
      </c>
      <c r="J53" s="38">
        <v>3379.4300000000003</v>
      </c>
      <c r="K53" s="39">
        <v>9.3767567042632605E-3</v>
      </c>
      <c r="L53" s="36">
        <v>33821.879999999997</v>
      </c>
      <c r="M53" s="39">
        <v>0.10704142798366932</v>
      </c>
      <c r="N53" s="36">
        <v>37201.31</v>
      </c>
      <c r="O53" s="40">
        <v>5.500101275180188E-2</v>
      </c>
      <c r="P53" s="116">
        <f t="shared" si="48"/>
        <v>610275.71</v>
      </c>
      <c r="Q53" s="117">
        <f t="shared" si="49"/>
        <v>664814.94000000006</v>
      </c>
      <c r="R53" s="118">
        <f t="shared" si="50"/>
        <v>1275090.6499999999</v>
      </c>
      <c r="S53" s="32"/>
      <c r="T53" s="35">
        <v>1387807.2153273902</v>
      </c>
      <c r="U53" s="39">
        <v>7.0346011330291525</v>
      </c>
      <c r="V53" s="36">
        <v>1120285.171661488</v>
      </c>
      <c r="W53" s="39">
        <v>18.002911417070901</v>
      </c>
      <c r="X53" s="36">
        <v>2508092.3869888783</v>
      </c>
      <c r="Y53" s="40">
        <v>9.664686225203857</v>
      </c>
      <c r="Z53" s="38">
        <v>7261060.5136141228</v>
      </c>
      <c r="AA53" s="39">
        <v>7.1473180934745688</v>
      </c>
      <c r="AB53" s="36">
        <v>3867723.5078969458</v>
      </c>
      <c r="AC53" s="39">
        <v>8.2402970551763239</v>
      </c>
      <c r="AD53" s="36">
        <v>11128784.021511069</v>
      </c>
      <c r="AE53" s="40">
        <v>7.4927128412139306</v>
      </c>
      <c r="AF53" s="116">
        <f t="shared" si="51"/>
        <v>8648867.7289415132</v>
      </c>
      <c r="AG53" s="117">
        <f t="shared" si="52"/>
        <v>4988008.6795584336</v>
      </c>
      <c r="AH53" s="118">
        <f t="shared" si="53"/>
        <v>13636876.408499947</v>
      </c>
      <c r="AI53" s="32"/>
      <c r="AJ53" s="35">
        <v>260880.297524536</v>
      </c>
      <c r="AK53" s="39">
        <v>4.487182399500095</v>
      </c>
      <c r="AL53" s="36">
        <v>344932.48772143584</v>
      </c>
      <c r="AM53" s="39">
        <v>11.962699858550179</v>
      </c>
      <c r="AN53" s="36">
        <v>605812.78524597187</v>
      </c>
      <c r="AO53" s="40">
        <v>6.9655270629502475</v>
      </c>
      <c r="AP53" s="38">
        <v>632083.21875162877</v>
      </c>
      <c r="AQ53" s="39">
        <v>3.8041094545651055</v>
      </c>
      <c r="AR53" s="36">
        <v>597109.94677220879</v>
      </c>
      <c r="AS53" s="39">
        <v>3.8791005442227555</v>
      </c>
      <c r="AT53" s="36">
        <v>1229193.1655238376</v>
      </c>
      <c r="AU53" s="40">
        <v>3.8401725947984229</v>
      </c>
      <c r="AV53" s="116">
        <f t="shared" si="54"/>
        <v>892963.5162761648</v>
      </c>
      <c r="AW53" s="117">
        <f t="shared" si="55"/>
        <v>942042.43449364463</v>
      </c>
      <c r="AX53" s="118">
        <f t="shared" si="56"/>
        <v>1835005.9507698095</v>
      </c>
      <c r="AY53" s="32"/>
      <c r="AZ53" s="35">
        <v>2079925.0186362714</v>
      </c>
      <c r="BA53" s="39">
        <v>9.2713896826942896</v>
      </c>
      <c r="BB53" s="36">
        <v>1447614.8491721966</v>
      </c>
      <c r="BC53" s="39">
        <v>22.332153422791592</v>
      </c>
      <c r="BD53" s="36">
        <v>3527539.8678084677</v>
      </c>
      <c r="BE53" s="40">
        <v>12.199266384729796</v>
      </c>
      <c r="BF53" s="38">
        <v>8954911.9834802169</v>
      </c>
      <c r="BG53" s="39">
        <v>7.4120862338949776</v>
      </c>
      <c r="BH53" s="36">
        <v>4403106.6465415014</v>
      </c>
      <c r="BI53" s="39">
        <v>6.8997448057940494</v>
      </c>
      <c r="BJ53" s="36">
        <v>13358018.630021717</v>
      </c>
      <c r="BK53" s="40">
        <v>7.2350010588834008</v>
      </c>
      <c r="BL53" s="116">
        <f t="shared" si="57"/>
        <v>11034837.002116488</v>
      </c>
      <c r="BM53" s="117">
        <f t="shared" si="58"/>
        <v>5850721.4957136977</v>
      </c>
      <c r="BN53" s="118">
        <f t="shared" si="59"/>
        <v>16885558.497830186</v>
      </c>
      <c r="BO53" s="32"/>
      <c r="BP53" s="35">
        <v>421340.50012806657</v>
      </c>
      <c r="BQ53" s="39">
        <v>4.2227795719303511</v>
      </c>
      <c r="BR53" s="36">
        <v>116800.6245021693</v>
      </c>
      <c r="BS53" s="39">
        <v>5.0668325742742191</v>
      </c>
      <c r="BT53" s="36">
        <v>538141.12463023583</v>
      </c>
      <c r="BU53" s="40">
        <v>4.381186392821264</v>
      </c>
      <c r="BV53" s="38">
        <v>1210895.7290048692</v>
      </c>
      <c r="BW53" s="39">
        <v>3.8073812614329352</v>
      </c>
      <c r="BX53" s="36">
        <v>1250284.8438037427</v>
      </c>
      <c r="BY53" s="39">
        <v>5.5476986457990982</v>
      </c>
      <c r="BZ53" s="36">
        <v>2461180.5728086121</v>
      </c>
      <c r="CA53" s="40">
        <v>4.5291494487735982</v>
      </c>
      <c r="CB53" s="116">
        <f t="shared" si="60"/>
        <v>1632236.2291329359</v>
      </c>
      <c r="CC53" s="117">
        <f t="shared" si="61"/>
        <v>1367085.4683059119</v>
      </c>
      <c r="CD53" s="118">
        <f t="shared" si="62"/>
        <v>2999321.6974388477</v>
      </c>
      <c r="CE53" s="32"/>
      <c r="CF53" s="32"/>
      <c r="CG53" s="38">
        <f t="shared" si="77"/>
        <v>4756849.3116162643</v>
      </c>
      <c r="CH53" s="39">
        <f t="shared" si="63"/>
        <v>6.9181378342885003</v>
      </c>
      <c r="CI53" s="36">
        <f t="shared" si="64"/>
        <v>3660626.1930572898</v>
      </c>
      <c r="CJ53" s="39">
        <f t="shared" si="65"/>
        <v>17.099896731756409</v>
      </c>
      <c r="CK53" s="36">
        <f t="shared" si="66"/>
        <v>8417475.5046735536</v>
      </c>
      <c r="CL53" s="40">
        <f t="shared" si="67"/>
        <v>9.335490276503835</v>
      </c>
      <c r="CM53" s="38">
        <f t="shared" si="68"/>
        <v>18062330.874850839</v>
      </c>
      <c r="CN53" s="39">
        <f t="shared" si="69"/>
        <v>5.8860530519942023</v>
      </c>
      <c r="CO53" s="36">
        <f t="shared" si="70"/>
        <v>10152046.825014399</v>
      </c>
      <c r="CP53" s="39">
        <f t="shared" si="71"/>
        <v>5.6312912554606411</v>
      </c>
      <c r="CQ53" s="36">
        <f t="shared" si="72"/>
        <v>28214377.699865237</v>
      </c>
      <c r="CR53" s="40">
        <f t="shared" si="73"/>
        <v>5.791772750553374</v>
      </c>
      <c r="CS53" s="152"/>
      <c r="CT53" s="161" t="s">
        <v>43</v>
      </c>
      <c r="CU53" s="38">
        <f t="shared" si="74"/>
        <v>8417475.5046735536</v>
      </c>
      <c r="CV53" s="36">
        <f t="shared" si="75"/>
        <v>28214377.699865237</v>
      </c>
      <c r="CW53" s="37">
        <f t="shared" si="76"/>
        <v>36631853.204538792</v>
      </c>
      <c r="CX53"/>
    </row>
    <row r="54" spans="1:104" s="19" customFormat="1" ht="15.6" x14ac:dyDescent="0.3">
      <c r="A54" s="26">
        <v>41</v>
      </c>
      <c r="B54" s="26" t="s">
        <v>44</v>
      </c>
      <c r="C54" s="34"/>
      <c r="D54" s="35">
        <v>996891.17999999993</v>
      </c>
      <c r="E54" s="39">
        <v>9.2259463411473988</v>
      </c>
      <c r="F54" s="36">
        <v>835639.71</v>
      </c>
      <c r="G54" s="39">
        <v>23.782329453282863</v>
      </c>
      <c r="H54" s="36">
        <v>1832530.89</v>
      </c>
      <c r="I54" s="40">
        <v>12.797897129687827</v>
      </c>
      <c r="J54" s="38">
        <v>1553320.85</v>
      </c>
      <c r="K54" s="39">
        <v>4.309931465989651</v>
      </c>
      <c r="L54" s="36">
        <v>3101235.39</v>
      </c>
      <c r="M54" s="39">
        <v>9.8149678450485816</v>
      </c>
      <c r="N54" s="36">
        <v>4654556.24</v>
      </c>
      <c r="O54" s="40">
        <v>6.8816207577157646</v>
      </c>
      <c r="P54" s="116">
        <f t="shared" si="48"/>
        <v>2550212.0300000003</v>
      </c>
      <c r="Q54" s="117">
        <f t="shared" si="49"/>
        <v>3936875.1</v>
      </c>
      <c r="R54" s="118">
        <f t="shared" si="50"/>
        <v>6487087.1300000008</v>
      </c>
      <c r="S54" s="32"/>
      <c r="T54" s="35">
        <v>2410112.0304336846</v>
      </c>
      <c r="U54" s="39">
        <v>12.216521598078318</v>
      </c>
      <c r="V54" s="36">
        <v>1817593.6592121422</v>
      </c>
      <c r="W54" s="39">
        <v>29.208614437425954</v>
      </c>
      <c r="X54" s="36">
        <v>4227705.6896458268</v>
      </c>
      <c r="Y54" s="40">
        <v>16.291046197062272</v>
      </c>
      <c r="Z54" s="38">
        <v>5678933.2218429949</v>
      </c>
      <c r="AA54" s="39">
        <v>5.5899743697232198</v>
      </c>
      <c r="AB54" s="36">
        <v>5400197.7070609136</v>
      </c>
      <c r="AC54" s="39">
        <v>11.505277761455137</v>
      </c>
      <c r="AD54" s="36">
        <v>11079130.928903908</v>
      </c>
      <c r="AE54" s="40">
        <v>7.4592827410462448</v>
      </c>
      <c r="AF54" s="116">
        <f t="shared" si="51"/>
        <v>8089045.2522766795</v>
      </c>
      <c r="AG54" s="117">
        <f t="shared" si="52"/>
        <v>7217791.3662730558</v>
      </c>
      <c r="AH54" s="118">
        <f t="shared" si="53"/>
        <v>15306836.618549734</v>
      </c>
      <c r="AI54" s="32"/>
      <c r="AJ54" s="35">
        <v>320640.68136052199</v>
      </c>
      <c r="AK54" s="39">
        <v>5.515070458049192</v>
      </c>
      <c r="AL54" s="36">
        <v>555815.20797246904</v>
      </c>
      <c r="AM54" s="39">
        <v>19.276382325465388</v>
      </c>
      <c r="AN54" s="36">
        <v>876455.88933299109</v>
      </c>
      <c r="AO54" s="40">
        <v>10.077333072712118</v>
      </c>
      <c r="AP54" s="38">
        <v>934515.63873037382</v>
      </c>
      <c r="AQ54" s="39">
        <v>5.6242590710671401</v>
      </c>
      <c r="AR54" s="36">
        <v>970181.00243783835</v>
      </c>
      <c r="AS54" s="39">
        <v>6.3027415217166141</v>
      </c>
      <c r="AT54" s="36">
        <v>1904696.6411682121</v>
      </c>
      <c r="AU54" s="40">
        <v>5.9505406049842922</v>
      </c>
      <c r="AV54" s="116">
        <f t="shared" si="54"/>
        <v>1255156.3200908958</v>
      </c>
      <c r="AW54" s="117">
        <f t="shared" si="55"/>
        <v>1525996.2104103074</v>
      </c>
      <c r="AX54" s="118">
        <f t="shared" si="56"/>
        <v>2781152.5305012031</v>
      </c>
      <c r="AY54" s="32"/>
      <c r="AZ54" s="35">
        <v>4030002.2309683254</v>
      </c>
      <c r="BA54" s="39">
        <v>17.963975033067626</v>
      </c>
      <c r="BB54" s="36">
        <v>2363207.4381665289</v>
      </c>
      <c r="BC54" s="39">
        <v>36.456873255476985</v>
      </c>
      <c r="BD54" s="36">
        <v>6393209.6691348543</v>
      </c>
      <c r="BE54" s="40">
        <v>22.109592160516165</v>
      </c>
      <c r="BF54" s="38">
        <v>7224566.560717212</v>
      </c>
      <c r="BG54" s="39">
        <v>5.9798589253960284</v>
      </c>
      <c r="BH54" s="36">
        <v>7603125.3325398332</v>
      </c>
      <c r="BI54" s="39">
        <v>11.914229822754399</v>
      </c>
      <c r="BJ54" s="36">
        <v>14827691.893257044</v>
      </c>
      <c r="BK54" s="40">
        <v>8.0310089033269385</v>
      </c>
      <c r="BL54" s="116">
        <f t="shared" si="57"/>
        <v>11254568.791685537</v>
      </c>
      <c r="BM54" s="117">
        <f t="shared" si="58"/>
        <v>9966332.770706363</v>
      </c>
      <c r="BN54" s="118">
        <f t="shared" si="59"/>
        <v>21220901.5623919</v>
      </c>
      <c r="BO54" s="32"/>
      <c r="BP54" s="35">
        <v>699712.9606867542</v>
      </c>
      <c r="BQ54" s="39">
        <v>7.0126977959746055</v>
      </c>
      <c r="BR54" s="36">
        <v>585185.22822058049</v>
      </c>
      <c r="BS54" s="39">
        <v>25.385442834486401</v>
      </c>
      <c r="BT54" s="36">
        <v>1284898.1889073346</v>
      </c>
      <c r="BU54" s="40">
        <v>10.460784734245173</v>
      </c>
      <c r="BV54" s="38">
        <v>1941006.0555266961</v>
      </c>
      <c r="BW54" s="39">
        <v>6.1030441408968592</v>
      </c>
      <c r="BX54" s="36">
        <v>2190411.6588804796</v>
      </c>
      <c r="BY54" s="39">
        <v>9.7191802763476929</v>
      </c>
      <c r="BZ54" s="36">
        <v>4131417.7144071758</v>
      </c>
      <c r="CA54" s="40">
        <v>7.6027774924728444</v>
      </c>
      <c r="CB54" s="116">
        <f t="shared" si="60"/>
        <v>2640719.0162134506</v>
      </c>
      <c r="CC54" s="117">
        <f t="shared" si="61"/>
        <v>2775596.8871010602</v>
      </c>
      <c r="CD54" s="118">
        <f t="shared" si="62"/>
        <v>5416315.9033145104</v>
      </c>
      <c r="CE54" s="32"/>
      <c r="CF54" s="32"/>
      <c r="CG54" s="38">
        <f t="shared" si="77"/>
        <v>8457359.0834492855</v>
      </c>
      <c r="CH54" s="39">
        <f t="shared" si="63"/>
        <v>12.299985141529318</v>
      </c>
      <c r="CI54" s="36">
        <f t="shared" si="64"/>
        <v>6157441.2435717201</v>
      </c>
      <c r="CJ54" s="39">
        <f t="shared" si="65"/>
        <v>28.763278150779033</v>
      </c>
      <c r="CK54" s="36">
        <f t="shared" si="66"/>
        <v>14614800.327021006</v>
      </c>
      <c r="CL54" s="40">
        <f t="shared" si="67"/>
        <v>16.208698946637558</v>
      </c>
      <c r="CM54" s="38">
        <f t="shared" si="68"/>
        <v>17332342.326817278</v>
      </c>
      <c r="CN54" s="39">
        <f t="shared" si="69"/>
        <v>5.6481683985214675</v>
      </c>
      <c r="CO54" s="36">
        <f t="shared" si="70"/>
        <v>19265151.090919066</v>
      </c>
      <c r="CP54" s="39">
        <f t="shared" si="71"/>
        <v>10.686286100070927</v>
      </c>
      <c r="CQ54" s="36">
        <f t="shared" si="72"/>
        <v>36597493.417736344</v>
      </c>
      <c r="CR54" s="40">
        <f t="shared" si="73"/>
        <v>7.5126365490036751</v>
      </c>
      <c r="CS54" s="152"/>
      <c r="CT54" s="161" t="s">
        <v>44</v>
      </c>
      <c r="CU54" s="38">
        <f t="shared" si="74"/>
        <v>14614800.327021006</v>
      </c>
      <c r="CV54" s="36">
        <f t="shared" si="75"/>
        <v>36597493.417736344</v>
      </c>
      <c r="CW54" s="37">
        <f t="shared" si="76"/>
        <v>51212293.744757354</v>
      </c>
      <c r="CX54"/>
    </row>
    <row r="55" spans="1:104" s="19" customFormat="1" ht="15.6" x14ac:dyDescent="0.3">
      <c r="A55" s="26">
        <v>42</v>
      </c>
      <c r="B55" s="26" t="s">
        <v>45</v>
      </c>
      <c r="C55" s="34"/>
      <c r="D55" s="35">
        <v>3923984.17</v>
      </c>
      <c r="E55" s="39">
        <v>36.315365329976956</v>
      </c>
      <c r="F55" s="36">
        <v>3026007.9000000004</v>
      </c>
      <c r="G55" s="39">
        <v>86.120269231863858</v>
      </c>
      <c r="H55" s="36">
        <v>6949992.0700000003</v>
      </c>
      <c r="I55" s="40">
        <v>48.536853621062924</v>
      </c>
      <c r="J55" s="38">
        <v>10363966.460000001</v>
      </c>
      <c r="K55" s="39">
        <v>28.756444721910075</v>
      </c>
      <c r="L55" s="36">
        <v>10318764.34</v>
      </c>
      <c r="M55" s="39">
        <v>32.657417919422727</v>
      </c>
      <c r="N55" s="36">
        <v>20682730.800000001</v>
      </c>
      <c r="O55" s="40">
        <v>30.578792533727594</v>
      </c>
      <c r="P55" s="116">
        <f t="shared" si="48"/>
        <v>14287950.630000001</v>
      </c>
      <c r="Q55" s="117">
        <f t="shared" si="49"/>
        <v>13344772.24</v>
      </c>
      <c r="R55" s="118">
        <f t="shared" si="50"/>
        <v>27632722.870000001</v>
      </c>
      <c r="S55" s="32"/>
      <c r="T55" s="35">
        <v>9106899.2017739601</v>
      </c>
      <c r="U55" s="39">
        <v>46.161601363391476</v>
      </c>
      <c r="V55" s="36">
        <v>6394568.6308719637</v>
      </c>
      <c r="W55" s="39">
        <v>102.76031096728103</v>
      </c>
      <c r="X55" s="36">
        <v>15501467.832645923</v>
      </c>
      <c r="Y55" s="40">
        <v>59.733374818970766</v>
      </c>
      <c r="Z55" s="38">
        <v>32407470.803752825</v>
      </c>
      <c r="AA55" s="39">
        <v>31.899817114197486</v>
      </c>
      <c r="AB55" s="36">
        <v>16920598.819554482</v>
      </c>
      <c r="AC55" s="39">
        <v>36.049826297022335</v>
      </c>
      <c r="AD55" s="36">
        <v>49328069.623307303</v>
      </c>
      <c r="AE55" s="40">
        <v>33.211270879589321</v>
      </c>
      <c r="AF55" s="116">
        <f t="shared" si="51"/>
        <v>41514370.005526781</v>
      </c>
      <c r="AG55" s="117">
        <f t="shared" si="52"/>
        <v>23315167.450426444</v>
      </c>
      <c r="AH55" s="118">
        <f t="shared" si="53"/>
        <v>64829537.455953225</v>
      </c>
      <c r="AI55" s="32"/>
      <c r="AJ55" s="35">
        <v>1649140.7356776507</v>
      </c>
      <c r="AK55" s="39">
        <v>28.365481616086459</v>
      </c>
      <c r="AL55" s="36">
        <v>2113232.2627692786</v>
      </c>
      <c r="AM55" s="39">
        <v>73.289597793205189</v>
      </c>
      <c r="AN55" s="36">
        <v>3762372.9984469293</v>
      </c>
      <c r="AO55" s="40">
        <v>43.259091884227622</v>
      </c>
      <c r="AP55" s="38">
        <v>4076890.4481389229</v>
      </c>
      <c r="AQ55" s="39">
        <v>24.536227254414008</v>
      </c>
      <c r="AR55" s="36">
        <v>3566397.9568100795</v>
      </c>
      <c r="AS55" s="39">
        <v>23.168959636263754</v>
      </c>
      <c r="AT55" s="36">
        <v>7643288.404949002</v>
      </c>
      <c r="AU55" s="40">
        <v>23.878709620320045</v>
      </c>
      <c r="AV55" s="116">
        <f t="shared" si="54"/>
        <v>5726031.1838165736</v>
      </c>
      <c r="AW55" s="117">
        <f t="shared" si="55"/>
        <v>5679630.2195793577</v>
      </c>
      <c r="AX55" s="118">
        <f t="shared" si="56"/>
        <v>11405661.403395932</v>
      </c>
      <c r="AY55" s="32"/>
      <c r="AZ55" s="35">
        <v>10854155.268765237</v>
      </c>
      <c r="BA55" s="39">
        <v>48.383043749900764</v>
      </c>
      <c r="BB55" s="36">
        <v>5626132.0738475425</v>
      </c>
      <c r="BC55" s="39">
        <v>86.793558881977461</v>
      </c>
      <c r="BD55" s="36">
        <v>16480287.342612781</v>
      </c>
      <c r="BE55" s="40">
        <v>56.993662133810972</v>
      </c>
      <c r="BF55" s="38">
        <v>32854249.39235216</v>
      </c>
      <c r="BG55" s="39">
        <v>27.193849598437414</v>
      </c>
      <c r="BH55" s="36">
        <v>18604028.653822076</v>
      </c>
      <c r="BI55" s="39">
        <v>29.152836934321716</v>
      </c>
      <c r="BJ55" s="36">
        <v>51458278.046174236</v>
      </c>
      <c r="BK55" s="40">
        <v>27.870952007482099</v>
      </c>
      <c r="BL55" s="116">
        <f t="shared" si="57"/>
        <v>43708404.661117397</v>
      </c>
      <c r="BM55" s="117">
        <f t="shared" si="58"/>
        <v>24230160.727669619</v>
      </c>
      <c r="BN55" s="118">
        <f t="shared" si="59"/>
        <v>67938565.388787016</v>
      </c>
      <c r="BO55" s="32"/>
      <c r="BP55" s="35">
        <v>2589597.4791403031</v>
      </c>
      <c r="BQ55" s="39">
        <v>25.953591765121601</v>
      </c>
      <c r="BR55" s="36">
        <v>1783580.0575186103</v>
      </c>
      <c r="BS55" s="39">
        <v>77.372030952568551</v>
      </c>
      <c r="BT55" s="36">
        <v>4373177.5366589129</v>
      </c>
      <c r="BU55" s="40">
        <v>35.603497001212347</v>
      </c>
      <c r="BV55" s="38">
        <v>9162486.9017418586</v>
      </c>
      <c r="BW55" s="39">
        <v>28.809318673942059</v>
      </c>
      <c r="BX55" s="36">
        <v>6680288.581863584</v>
      </c>
      <c r="BY55" s="39">
        <v>29.641427793688528</v>
      </c>
      <c r="BZ55" s="36">
        <v>15842775.483605443</v>
      </c>
      <c r="CA55" s="40">
        <v>29.154422329415674</v>
      </c>
      <c r="CB55" s="116">
        <f t="shared" si="60"/>
        <v>11752084.380882163</v>
      </c>
      <c r="CC55" s="117">
        <f t="shared" si="61"/>
        <v>8463868.6393821947</v>
      </c>
      <c r="CD55" s="118">
        <f t="shared" si="62"/>
        <v>20215953.020264357</v>
      </c>
      <c r="CE55" s="32"/>
      <c r="CF55" s="32"/>
      <c r="CG55" s="38">
        <f t="shared" si="77"/>
        <v>28123776.855357151</v>
      </c>
      <c r="CH55" s="39">
        <f t="shared" si="63"/>
        <v>40.901897865674727</v>
      </c>
      <c r="CI55" s="36">
        <f t="shared" si="64"/>
        <v>18943520.925007395</v>
      </c>
      <c r="CJ55" s="39">
        <f t="shared" si="65"/>
        <v>88.490939656133165</v>
      </c>
      <c r="CK55" s="36">
        <f t="shared" si="66"/>
        <v>47067297.780364543</v>
      </c>
      <c r="CL55" s="40">
        <f t="shared" si="67"/>
        <v>52.20048463769713</v>
      </c>
      <c r="CM55" s="38">
        <f t="shared" si="68"/>
        <v>88865064.005985767</v>
      </c>
      <c r="CN55" s="39">
        <f t="shared" si="69"/>
        <v>28.958858346260481</v>
      </c>
      <c r="CO55" s="36">
        <f t="shared" si="70"/>
        <v>56090078.352050215</v>
      </c>
      <c r="CP55" s="39">
        <f t="shared" si="71"/>
        <v>31.112895082766183</v>
      </c>
      <c r="CQ55" s="36">
        <f t="shared" si="72"/>
        <v>144955142.35803598</v>
      </c>
      <c r="CR55" s="40">
        <f t="shared" si="73"/>
        <v>29.75600782312728</v>
      </c>
      <c r="CS55" s="152"/>
      <c r="CT55" s="161" t="s">
        <v>45</v>
      </c>
      <c r="CU55" s="38">
        <f t="shared" si="74"/>
        <v>47067297.780364543</v>
      </c>
      <c r="CV55" s="36">
        <f t="shared" si="75"/>
        <v>144955142.35803598</v>
      </c>
      <c r="CW55" s="37">
        <f t="shared" si="76"/>
        <v>192022440.13840052</v>
      </c>
      <c r="CX55"/>
    </row>
    <row r="56" spans="1:104" s="19" customFormat="1" ht="15.6" x14ac:dyDescent="0.3">
      <c r="A56" s="26">
        <v>43</v>
      </c>
      <c r="B56" s="26" t="s">
        <v>179</v>
      </c>
      <c r="C56" s="34"/>
      <c r="D56" s="35">
        <v>7726584.7800000003</v>
      </c>
      <c r="E56" s="39">
        <v>71.507360091806802</v>
      </c>
      <c r="F56" s="36">
        <v>68704.820000000007</v>
      </c>
      <c r="G56" s="39">
        <v>1.9553410934342719</v>
      </c>
      <c r="H56" s="36">
        <v>7795289.6000000006</v>
      </c>
      <c r="I56" s="40">
        <v>54.440181576925767</v>
      </c>
      <c r="J56" s="38">
        <v>1239466.06</v>
      </c>
      <c r="K56" s="39">
        <v>3.439092298941469</v>
      </c>
      <c r="L56" s="36">
        <v>1009.91</v>
      </c>
      <c r="M56" s="39">
        <v>3.1962211602367314E-3</v>
      </c>
      <c r="N56" s="36">
        <v>1240475.97</v>
      </c>
      <c r="O56" s="40">
        <v>1.8340062391424874</v>
      </c>
      <c r="P56" s="116">
        <f t="shared" ref="P56" si="78">+D56+J56</f>
        <v>8966050.8399999999</v>
      </c>
      <c r="Q56" s="117">
        <f t="shared" ref="Q56" si="79">+F56+L56</f>
        <v>69714.73000000001</v>
      </c>
      <c r="R56" s="118">
        <f t="shared" ref="R56" si="80">+P56+Q56</f>
        <v>9035765.5700000003</v>
      </c>
      <c r="S56" s="32"/>
      <c r="T56" s="35">
        <v>38842479.147397563</v>
      </c>
      <c r="U56" s="39">
        <v>196.88710708676146</v>
      </c>
      <c r="V56" s="36">
        <v>256609.52384190465</v>
      </c>
      <c r="W56" s="39">
        <v>4.1236987182924834</v>
      </c>
      <c r="X56" s="36">
        <v>39099088.671239465</v>
      </c>
      <c r="Y56" s="40">
        <v>150.66447538346915</v>
      </c>
      <c r="Z56" s="38">
        <v>3643621.3272467479</v>
      </c>
      <c r="AA56" s="39">
        <v>3.5865450493316837</v>
      </c>
      <c r="AB56" s="36">
        <v>3302.1069364993859</v>
      </c>
      <c r="AC56" s="39">
        <v>7.0352345531308888E-3</v>
      </c>
      <c r="AD56" s="36">
        <v>3646923.4341832474</v>
      </c>
      <c r="AE56" s="40">
        <v>2.4553760764348613</v>
      </c>
      <c r="AF56" s="116">
        <f t="shared" ref="AF56" si="81">+T56+Z56</f>
        <v>42486100.474644311</v>
      </c>
      <c r="AG56" s="117">
        <f t="shared" ref="AG56" si="82">+V56+AB56</f>
        <v>259911.63077840404</v>
      </c>
      <c r="AH56" s="118">
        <f t="shared" ref="AH56" si="83">+AF56+AG56</f>
        <v>42746012.105422713</v>
      </c>
      <c r="AI56" s="32"/>
      <c r="AJ56" s="35">
        <v>452518.58239439363</v>
      </c>
      <c r="AK56" s="39">
        <v>7.7833912243828349</v>
      </c>
      <c r="AL56" s="36">
        <v>64.007116301101831</v>
      </c>
      <c r="AM56" s="39">
        <v>2.2198486613408419E-3</v>
      </c>
      <c r="AN56" s="36">
        <v>0</v>
      </c>
      <c r="AO56" s="40">
        <v>0</v>
      </c>
      <c r="AP56" s="38">
        <v>231546.17181263014</v>
      </c>
      <c r="AQ56" s="39">
        <v>1.3935300846942678</v>
      </c>
      <c r="AR56" s="36">
        <v>410.99636357951692</v>
      </c>
      <c r="AS56" s="39">
        <v>2.670021201711927E-3</v>
      </c>
      <c r="AT56" s="36">
        <v>0</v>
      </c>
      <c r="AU56" s="40">
        <v>0</v>
      </c>
      <c r="AV56" s="116">
        <f t="shared" ref="AV56" si="84">+AJ56+AP56</f>
        <v>684064.75420702377</v>
      </c>
      <c r="AW56" s="117">
        <f t="shared" ref="AW56" si="85">+AL56+AR56</f>
        <v>475.00347988061878</v>
      </c>
      <c r="AX56" s="118">
        <f t="shared" ref="AX56" si="86">+AV56+AW56</f>
        <v>684539.7576869044</v>
      </c>
      <c r="AY56" s="32"/>
      <c r="AZ56" s="35">
        <v>17781991.958249066</v>
      </c>
      <c r="BA56" s="39">
        <v>79.264288521111297</v>
      </c>
      <c r="BB56" s="36">
        <v>137111.46542819572</v>
      </c>
      <c r="BC56" s="39">
        <v>2.1151995530559953</v>
      </c>
      <c r="BD56" s="36">
        <v>17919103.423677262</v>
      </c>
      <c r="BE56" s="40">
        <v>61.969509695937411</v>
      </c>
      <c r="BF56" s="38">
        <v>2458346.1320398161</v>
      </c>
      <c r="BG56" s="39">
        <v>2.0348020792449746</v>
      </c>
      <c r="BH56" s="36">
        <v>15213.689050000075</v>
      </c>
      <c r="BI56" s="39">
        <v>2.3840115724236392E-2</v>
      </c>
      <c r="BJ56" s="36">
        <v>2473559.8210898163</v>
      </c>
      <c r="BK56" s="40">
        <v>1.3397352122698125</v>
      </c>
      <c r="BL56" s="116">
        <f t="shared" ref="BL56" si="87">+AZ56+BF56</f>
        <v>20240338.090288881</v>
      </c>
      <c r="BM56" s="117">
        <f t="shared" ref="BM56" si="88">+BB56+BH56</f>
        <v>152325.15447819579</v>
      </c>
      <c r="BN56" s="118">
        <f t="shared" ref="BN56" si="89">+BL56+BM56</f>
        <v>20392663.244767077</v>
      </c>
      <c r="BO56" s="32"/>
      <c r="BP56" s="35">
        <v>2665443.8587576561</v>
      </c>
      <c r="BQ56" s="39">
        <v>26.713743097252461</v>
      </c>
      <c r="BR56" s="36">
        <v>2549.4029807452712</v>
      </c>
      <c r="BS56" s="39">
        <v>0.1105935702214676</v>
      </c>
      <c r="BT56" s="36">
        <v>2667993.2617384014</v>
      </c>
      <c r="BU56" s="40">
        <v>21.721023054126853</v>
      </c>
      <c r="BV56" s="38">
        <v>1224961.7558842227</v>
      </c>
      <c r="BW56" s="39">
        <v>3.8516086262509401</v>
      </c>
      <c r="BX56" s="36">
        <v>1022.4724796945848</v>
      </c>
      <c r="BY56" s="39">
        <v>4.5368615152619456E-3</v>
      </c>
      <c r="BZ56" s="36">
        <v>1225984.2283639172</v>
      </c>
      <c r="CA56" s="40">
        <v>2.2560984973821139</v>
      </c>
      <c r="CB56" s="116">
        <f t="shared" ref="CB56" si="90">+BP56+BV56</f>
        <v>3890405.6146418788</v>
      </c>
      <c r="CC56" s="117">
        <f t="shared" ref="CC56" si="91">+BR56+BX56</f>
        <v>3571.8754604398559</v>
      </c>
      <c r="CD56" s="118">
        <f t="shared" ref="CD56" si="92">+CB56+CC56</f>
        <v>3893977.4901023186</v>
      </c>
      <c r="CE56" s="32"/>
      <c r="CF56" s="32"/>
      <c r="CG56" s="38">
        <f t="shared" si="77"/>
        <v>67469018.326798677</v>
      </c>
      <c r="CH56" s="39">
        <f t="shared" si="63"/>
        <v>98.123765911419255</v>
      </c>
      <c r="CI56" s="36">
        <f t="shared" si="64"/>
        <v>465039.21936714672</v>
      </c>
      <c r="CJ56" s="39">
        <f t="shared" si="65"/>
        <v>2.1723394326568353</v>
      </c>
      <c r="CK56" s="36">
        <f t="shared" ref="CK56" si="93">+CG56+CI56</f>
        <v>67934057.546165824</v>
      </c>
      <c r="CL56" s="40">
        <f t="shared" si="67"/>
        <v>75.342985353929876</v>
      </c>
      <c r="CM56" s="38">
        <f t="shared" si="68"/>
        <v>8797941.4469834175</v>
      </c>
      <c r="CN56" s="39">
        <f t="shared" si="69"/>
        <v>2.867024774603498</v>
      </c>
      <c r="CO56" s="36">
        <f t="shared" si="70"/>
        <v>20959.174829773565</v>
      </c>
      <c r="CP56" s="39">
        <f t="shared" si="71"/>
        <v>1.1625952871864067E-2</v>
      </c>
      <c r="CQ56" s="36">
        <f t="shared" ref="CQ56" si="94">+CM56+CO56</f>
        <v>8818900.6218131911</v>
      </c>
      <c r="CR56" s="40">
        <f t="shared" si="73"/>
        <v>1.8103205696966269</v>
      </c>
      <c r="CS56" s="152"/>
      <c r="CT56" s="161" t="s">
        <v>179</v>
      </c>
      <c r="CU56" s="38">
        <f t="shared" ref="CU56" si="95">+CK56</f>
        <v>67934057.546165824</v>
      </c>
      <c r="CV56" s="36">
        <f t="shared" ref="CV56" si="96">+CQ56</f>
        <v>8818900.6218131911</v>
      </c>
      <c r="CW56" s="37">
        <f t="shared" ref="CW56" si="97">+CU56+CV56</f>
        <v>76752958.167979017</v>
      </c>
      <c r="CX56"/>
    </row>
    <row r="57" spans="1:104" s="19" customFormat="1" ht="15.6" x14ac:dyDescent="0.3">
      <c r="A57" s="26">
        <v>44</v>
      </c>
      <c r="B57" s="26" t="s">
        <v>46</v>
      </c>
      <c r="C57" s="34"/>
      <c r="D57" s="35">
        <v>4760158.58</v>
      </c>
      <c r="E57" s="39">
        <v>44.053923352428903</v>
      </c>
      <c r="F57" s="36">
        <v>2444640.39</v>
      </c>
      <c r="G57" s="39">
        <v>69.574533682443018</v>
      </c>
      <c r="H57" s="36">
        <v>7204798.9700000007</v>
      </c>
      <c r="I57" s="40">
        <v>50.316355681262664</v>
      </c>
      <c r="J57" s="38">
        <v>9166303.790000001</v>
      </c>
      <c r="K57" s="39">
        <v>25.433342461952527</v>
      </c>
      <c r="L57" s="36">
        <v>7271604.9899999993</v>
      </c>
      <c r="M57" s="39">
        <v>23.013593030983952</v>
      </c>
      <c r="N57" s="36">
        <v>16437908.780000001</v>
      </c>
      <c r="O57" s="40">
        <v>24.302951439659953</v>
      </c>
      <c r="P57" s="116">
        <f t="shared" si="48"/>
        <v>13926462.370000001</v>
      </c>
      <c r="Q57" s="117">
        <f t="shared" si="49"/>
        <v>9716245.379999999</v>
      </c>
      <c r="R57" s="118">
        <f t="shared" si="50"/>
        <v>23642707.75</v>
      </c>
      <c r="S57" s="32"/>
      <c r="T57" s="35">
        <v>16219756.747304849</v>
      </c>
      <c r="U57" s="39">
        <v>82.215683800960292</v>
      </c>
      <c r="V57" s="36">
        <v>3852858.6708366</v>
      </c>
      <c r="W57" s="39">
        <v>61.915193656177287</v>
      </c>
      <c r="X57" s="36">
        <v>20072615.418141451</v>
      </c>
      <c r="Y57" s="40">
        <v>77.347840431201192</v>
      </c>
      <c r="Z57" s="38">
        <v>23033277.32270423</v>
      </c>
      <c r="AA57" s="39">
        <v>22.672467672169326</v>
      </c>
      <c r="AB57" s="36">
        <v>6715826.0712154396</v>
      </c>
      <c r="AC57" s="39">
        <v>14.308262130093167</v>
      </c>
      <c r="AD57" s="36">
        <v>29749103.393919669</v>
      </c>
      <c r="AE57" s="40">
        <v>20.029276206939745</v>
      </c>
      <c r="AF57" s="116">
        <f t="shared" si="51"/>
        <v>39253034.070009083</v>
      </c>
      <c r="AG57" s="117">
        <f t="shared" si="52"/>
        <v>10568684.742052039</v>
      </c>
      <c r="AH57" s="118">
        <f t="shared" si="53"/>
        <v>49821718.812061124</v>
      </c>
      <c r="AI57" s="32"/>
      <c r="AJ57" s="35">
        <v>1669472.979895493</v>
      </c>
      <c r="AK57" s="39">
        <v>28.715199434037274</v>
      </c>
      <c r="AL57" s="36">
        <v>1599341.4185672295</v>
      </c>
      <c r="AM57" s="39">
        <v>55.467206026469775</v>
      </c>
      <c r="AN57" s="36">
        <v>3268814.3984627225</v>
      </c>
      <c r="AO57" s="40">
        <v>37.584243368203033</v>
      </c>
      <c r="AP57" s="38">
        <v>3248908.9036404048</v>
      </c>
      <c r="AQ57" s="39">
        <v>19.55312957330014</v>
      </c>
      <c r="AR57" s="36">
        <v>2613193.9268410979</v>
      </c>
      <c r="AS57" s="39">
        <v>16.976508327428686</v>
      </c>
      <c r="AT57" s="36">
        <v>5862102.8304815032</v>
      </c>
      <c r="AU57" s="40">
        <v>18.314034985633647</v>
      </c>
      <c r="AV57" s="116">
        <f t="shared" si="54"/>
        <v>4918381.8835358974</v>
      </c>
      <c r="AW57" s="117">
        <f t="shared" si="55"/>
        <v>4212535.3454083279</v>
      </c>
      <c r="AX57" s="118">
        <f t="shared" si="56"/>
        <v>9130917.2289442252</v>
      </c>
      <c r="AY57" s="32"/>
      <c r="AZ57" s="35">
        <v>13253840.927908065</v>
      </c>
      <c r="BA57" s="39">
        <v>59.079785537483907</v>
      </c>
      <c r="BB57" s="36">
        <v>4912279.5428779628</v>
      </c>
      <c r="BC57" s="39">
        <v>75.781054933170267</v>
      </c>
      <c r="BD57" s="36">
        <v>18166120.470786028</v>
      </c>
      <c r="BE57" s="40">
        <v>62.823767017519806</v>
      </c>
      <c r="BF57" s="38">
        <v>19781468.353009745</v>
      </c>
      <c r="BG57" s="39">
        <v>16.373354594222359</v>
      </c>
      <c r="BH57" s="36">
        <v>9451486.0940210577</v>
      </c>
      <c r="BI57" s="39">
        <v>14.810643329631606</v>
      </c>
      <c r="BJ57" s="36">
        <v>29232954.447030805</v>
      </c>
      <c r="BK57" s="40">
        <v>15.833220647201196</v>
      </c>
      <c r="BL57" s="116">
        <f t="shared" si="57"/>
        <v>33035309.280917808</v>
      </c>
      <c r="BM57" s="117">
        <f t="shared" si="58"/>
        <v>14363765.636899021</v>
      </c>
      <c r="BN57" s="118">
        <f t="shared" si="59"/>
        <v>47399074.917816833</v>
      </c>
      <c r="BO57" s="32"/>
      <c r="BP57" s="35">
        <v>3693028.7257037647</v>
      </c>
      <c r="BQ57" s="39">
        <v>37.012454906931033</v>
      </c>
      <c r="BR57" s="36">
        <v>1280825.9667154243</v>
      </c>
      <c r="BS57" s="39">
        <v>55.562466020971037</v>
      </c>
      <c r="BT57" s="36">
        <v>4973854.692419189</v>
      </c>
      <c r="BU57" s="40">
        <v>40.493810082383696</v>
      </c>
      <c r="BV57" s="38">
        <v>10028183.815568337</v>
      </c>
      <c r="BW57" s="39">
        <v>31.531302184852603</v>
      </c>
      <c r="BX57" s="36">
        <v>3058905.8074117494</v>
      </c>
      <c r="BY57" s="39">
        <v>13.572817178026131</v>
      </c>
      <c r="BZ57" s="36">
        <v>13087089.622980086</v>
      </c>
      <c r="CA57" s="40">
        <v>24.083314083830203</v>
      </c>
      <c r="CB57" s="116">
        <f t="shared" si="60"/>
        <v>13721212.541272102</v>
      </c>
      <c r="CC57" s="117">
        <f t="shared" si="61"/>
        <v>4339731.7741271742</v>
      </c>
      <c r="CD57" s="118">
        <f t="shared" si="62"/>
        <v>18060944.315399274</v>
      </c>
      <c r="CE57" s="32"/>
      <c r="CF57" s="32"/>
      <c r="CG57" s="38">
        <f t="shared" si="77"/>
        <v>39596257.960812166</v>
      </c>
      <c r="CH57" s="39">
        <f t="shared" si="63"/>
        <v>57.586934617835553</v>
      </c>
      <c r="CI57" s="36">
        <f t="shared" si="64"/>
        <v>14089945.988997217</v>
      </c>
      <c r="CJ57" s="39">
        <f t="shared" si="65"/>
        <v>65.81841703062608</v>
      </c>
      <c r="CK57" s="36">
        <f t="shared" si="66"/>
        <v>53686203.949809387</v>
      </c>
      <c r="CL57" s="40">
        <f t="shared" si="67"/>
        <v>59.541252561718544</v>
      </c>
      <c r="CM57" s="38">
        <f t="shared" si="68"/>
        <v>65258142.184922718</v>
      </c>
      <c r="CN57" s="39">
        <f t="shared" si="69"/>
        <v>21.265964489104618</v>
      </c>
      <c r="CO57" s="36">
        <f t="shared" si="70"/>
        <v>29111016.889489342</v>
      </c>
      <c r="CP57" s="39">
        <f t="shared" si="71"/>
        <v>16.147740221550428</v>
      </c>
      <c r="CQ57" s="36">
        <f t="shared" si="72"/>
        <v>94369159.074412063</v>
      </c>
      <c r="CR57" s="40">
        <f t="shared" si="73"/>
        <v>19.371851112010422</v>
      </c>
      <c r="CS57" s="152"/>
      <c r="CT57" s="161" t="s">
        <v>46</v>
      </c>
      <c r="CU57" s="38">
        <f t="shared" si="74"/>
        <v>53686203.949809387</v>
      </c>
      <c r="CV57" s="36">
        <f t="shared" si="75"/>
        <v>94369159.074412063</v>
      </c>
      <c r="CW57" s="37">
        <f t="shared" si="76"/>
        <v>148055363.02422145</v>
      </c>
      <c r="CX57"/>
    </row>
    <row r="58" spans="1:104" s="19" customFormat="1" ht="15.6" x14ac:dyDescent="0.3">
      <c r="A58" s="26">
        <v>45</v>
      </c>
      <c r="B58" s="26" t="s">
        <v>57</v>
      </c>
      <c r="C58" s="34"/>
      <c r="D58" s="35">
        <v>299192.34000000003</v>
      </c>
      <c r="E58" s="39">
        <v>2.7689406124772105</v>
      </c>
      <c r="F58" s="36">
        <v>202139.77</v>
      </c>
      <c r="G58" s="39">
        <v>5.7529034920454221</v>
      </c>
      <c r="H58" s="36">
        <v>501332.11</v>
      </c>
      <c r="I58" s="40">
        <v>3.5011670507717016</v>
      </c>
      <c r="J58" s="38">
        <v>260865.39999999997</v>
      </c>
      <c r="K58" s="39">
        <v>0.72381182281044931</v>
      </c>
      <c r="L58" s="36">
        <v>526161.87</v>
      </c>
      <c r="M58" s="39">
        <v>1.6652273000601323</v>
      </c>
      <c r="N58" s="36">
        <v>787027.27</v>
      </c>
      <c r="O58" s="40">
        <v>1.1635960377009795</v>
      </c>
      <c r="P58" s="116">
        <f t="shared" si="48"/>
        <v>560057.74</v>
      </c>
      <c r="Q58" s="117">
        <f t="shared" si="49"/>
        <v>728301.64</v>
      </c>
      <c r="R58" s="118">
        <f t="shared" si="50"/>
        <v>1288359.3799999999</v>
      </c>
      <c r="S58" s="32"/>
      <c r="T58" s="35">
        <v>568152.81644551002</v>
      </c>
      <c r="U58" s="39">
        <v>2.8798873519031543</v>
      </c>
      <c r="V58" s="36">
        <v>364690.66858257656</v>
      </c>
      <c r="W58" s="39">
        <v>5.8605558363208932</v>
      </c>
      <c r="X58" s="36">
        <v>932843.48502808658</v>
      </c>
      <c r="Y58" s="40">
        <v>3.5946202088855062</v>
      </c>
      <c r="Z58" s="38">
        <v>716453.64801386418</v>
      </c>
      <c r="AA58" s="39">
        <v>0.70523060811630134</v>
      </c>
      <c r="AB58" s="36">
        <v>528790.13926806476</v>
      </c>
      <c r="AC58" s="39">
        <v>1.1266027208305329</v>
      </c>
      <c r="AD58" s="36">
        <v>1245243.787281929</v>
      </c>
      <c r="AE58" s="40">
        <v>0.83838936018297483</v>
      </c>
      <c r="AF58" s="116">
        <f t="shared" si="51"/>
        <v>1284606.4644593741</v>
      </c>
      <c r="AG58" s="117">
        <f t="shared" si="52"/>
        <v>893480.80785064131</v>
      </c>
      <c r="AH58" s="118">
        <f t="shared" si="53"/>
        <v>2178087.2723100153</v>
      </c>
      <c r="AI58" s="32"/>
      <c r="AJ58" s="35">
        <v>169918.83050867004</v>
      </c>
      <c r="AK58" s="39">
        <v>2.9226307729522358</v>
      </c>
      <c r="AL58" s="36">
        <v>143232.40940518741</v>
      </c>
      <c r="AM58" s="39">
        <v>4.9674831589508015</v>
      </c>
      <c r="AN58" s="36">
        <v>313151.23991385743</v>
      </c>
      <c r="AO58" s="40">
        <v>3.6005569534666786</v>
      </c>
      <c r="AP58" s="38">
        <v>101220.07525629282</v>
      </c>
      <c r="AQ58" s="39">
        <v>0.60917966788413935</v>
      </c>
      <c r="AR58" s="36">
        <v>179831.19728822965</v>
      </c>
      <c r="AS58" s="39">
        <v>1.1682660773613309</v>
      </c>
      <c r="AT58" s="36">
        <v>281051.27254452248</v>
      </c>
      <c r="AU58" s="40">
        <v>0.87804376466634948</v>
      </c>
      <c r="AV58" s="116">
        <f t="shared" si="54"/>
        <v>271138.9057649629</v>
      </c>
      <c r="AW58" s="117">
        <f t="shared" si="55"/>
        <v>323063.60669341707</v>
      </c>
      <c r="AX58" s="118">
        <f t="shared" si="56"/>
        <v>594202.51245837996</v>
      </c>
      <c r="AY58" s="32"/>
      <c r="AZ58" s="35">
        <v>1019123.4390499883</v>
      </c>
      <c r="BA58" s="39">
        <v>4.5428034441333534</v>
      </c>
      <c r="BB58" s="36">
        <v>409070.77095000749</v>
      </c>
      <c r="BC58" s="39">
        <v>6.3106780252076069</v>
      </c>
      <c r="BD58" s="36">
        <v>1428194.2099999958</v>
      </c>
      <c r="BE58" s="40">
        <v>4.939114019919753</v>
      </c>
      <c r="BF58" s="38">
        <v>841721.96674185037</v>
      </c>
      <c r="BG58" s="39">
        <v>0.69670319640926237</v>
      </c>
      <c r="BH58" s="36">
        <v>899514.20325814909</v>
      </c>
      <c r="BI58" s="39">
        <v>1.4095544237029392</v>
      </c>
      <c r="BJ58" s="36">
        <v>1741236.1699999995</v>
      </c>
      <c r="BK58" s="40">
        <v>0.94309237639501575</v>
      </c>
      <c r="BL58" s="116">
        <f t="shared" si="57"/>
        <v>1860845.4057918387</v>
      </c>
      <c r="BM58" s="117">
        <f t="shared" si="58"/>
        <v>1308584.9742081566</v>
      </c>
      <c r="BN58" s="118">
        <f t="shared" si="59"/>
        <v>3169430.3799999952</v>
      </c>
      <c r="BO58" s="32"/>
      <c r="BP58" s="35">
        <v>215823.49252756443</v>
      </c>
      <c r="BQ58" s="39">
        <v>2.1630368671206521</v>
      </c>
      <c r="BR58" s="36">
        <v>141453.36799141567</v>
      </c>
      <c r="BS58" s="39">
        <v>6.1362731212656456</v>
      </c>
      <c r="BT58" s="36">
        <v>357276.86051898007</v>
      </c>
      <c r="BU58" s="40">
        <v>2.9087100913374591</v>
      </c>
      <c r="BV58" s="38">
        <v>204985.77842468265</v>
      </c>
      <c r="BW58" s="39">
        <v>0.64453031994404031</v>
      </c>
      <c r="BX58" s="36">
        <v>325790.67666758242</v>
      </c>
      <c r="BY58" s="39">
        <v>1.4455813846899872</v>
      </c>
      <c r="BZ58" s="36">
        <v>530776.45509226504</v>
      </c>
      <c r="CA58" s="40">
        <v>0.97675315479181435</v>
      </c>
      <c r="CB58" s="116">
        <f t="shared" si="60"/>
        <v>420809.27095224708</v>
      </c>
      <c r="CC58" s="117">
        <f t="shared" si="61"/>
        <v>467244.04465899809</v>
      </c>
      <c r="CD58" s="118">
        <f t="shared" si="62"/>
        <v>888053.31561124511</v>
      </c>
      <c r="CE58" s="32"/>
      <c r="CF58" s="32"/>
      <c r="CG58" s="38">
        <f t="shared" si="77"/>
        <v>2272210.9185317326</v>
      </c>
      <c r="CH58" s="39">
        <f t="shared" si="63"/>
        <v>3.3045966548889276</v>
      </c>
      <c r="CI58" s="36">
        <f t="shared" si="64"/>
        <v>1260586.9869291871</v>
      </c>
      <c r="CJ58" s="39">
        <f t="shared" si="65"/>
        <v>5.888584674055986</v>
      </c>
      <c r="CK58" s="36">
        <f t="shared" si="66"/>
        <v>3532797.9054609197</v>
      </c>
      <c r="CL58" s="40">
        <f t="shared" si="67"/>
        <v>3.9180868987349164</v>
      </c>
      <c r="CM58" s="38">
        <f t="shared" si="68"/>
        <v>2125246.86843669</v>
      </c>
      <c r="CN58" s="39">
        <f t="shared" si="69"/>
        <v>0.69256376172470058</v>
      </c>
      <c r="CO58" s="36">
        <f t="shared" si="70"/>
        <v>2460088.0864820257</v>
      </c>
      <c r="CP58" s="39">
        <f t="shared" si="71"/>
        <v>1.3645989589936198</v>
      </c>
      <c r="CQ58" s="36">
        <f t="shared" si="72"/>
        <v>4585334.9549187161</v>
      </c>
      <c r="CR58" s="40">
        <f t="shared" si="73"/>
        <v>0.94126541887843762</v>
      </c>
      <c r="CS58" s="152"/>
      <c r="CT58" s="161" t="s">
        <v>57</v>
      </c>
      <c r="CU58" s="38">
        <f t="shared" si="74"/>
        <v>3532797.9054609197</v>
      </c>
      <c r="CV58" s="36">
        <f t="shared" si="75"/>
        <v>4585334.9549187161</v>
      </c>
      <c r="CW58" s="37">
        <f t="shared" si="76"/>
        <v>8118132.8603796363</v>
      </c>
      <c r="CX58"/>
    </row>
    <row r="59" spans="1:104" s="19" customFormat="1" ht="15.6" x14ac:dyDescent="0.3">
      <c r="A59" s="26">
        <v>46</v>
      </c>
      <c r="B59" s="26" t="s">
        <v>58</v>
      </c>
      <c r="C59" s="34"/>
      <c r="D59" s="35">
        <v>3409240.3865157054</v>
      </c>
      <c r="E59" s="39">
        <v>31.551556981441564</v>
      </c>
      <c r="F59" s="36">
        <v>1099855.1934849781</v>
      </c>
      <c r="G59" s="39">
        <v>31.30190948245377</v>
      </c>
      <c r="H59" s="36">
        <v>4509095.5800006837</v>
      </c>
      <c r="I59" s="40">
        <v>31.490296668766561</v>
      </c>
      <c r="J59" s="38">
        <v>979378.25866400939</v>
      </c>
      <c r="K59" s="39">
        <v>2.7174380451547826</v>
      </c>
      <c r="L59" s="36">
        <v>858250.10133590561</v>
      </c>
      <c r="M59" s="39">
        <v>2.7162392041519943</v>
      </c>
      <c r="N59" s="36">
        <v>1837628.3599999151</v>
      </c>
      <c r="O59" s="40">
        <v>2.7168780040656664</v>
      </c>
      <c r="P59" s="116">
        <f t="shared" si="48"/>
        <v>4388618.645179715</v>
      </c>
      <c r="Q59" s="117">
        <f t="shared" si="49"/>
        <v>1958105.2948208838</v>
      </c>
      <c r="R59" s="118">
        <f t="shared" si="50"/>
        <v>6346723.9400005993</v>
      </c>
      <c r="S59" s="32"/>
      <c r="T59" s="35">
        <v>22444830.370384544</v>
      </c>
      <c r="U59" s="39">
        <v>113.76971340857826</v>
      </c>
      <c r="V59" s="36">
        <v>7128113.0652528331</v>
      </c>
      <c r="W59" s="39">
        <v>114.54832334725258</v>
      </c>
      <c r="X59" s="36">
        <v>29572943.435637377</v>
      </c>
      <c r="Y59" s="40">
        <v>113.95641585766067</v>
      </c>
      <c r="Z59" s="38">
        <v>4648449.4861219451</v>
      </c>
      <c r="AA59" s="39">
        <v>4.5756328647129036</v>
      </c>
      <c r="AB59" s="36">
        <v>6104898.8027021028</v>
      </c>
      <c r="AC59" s="39">
        <v>13.006663874328837</v>
      </c>
      <c r="AD59" s="36">
        <v>10753348.288824048</v>
      </c>
      <c r="AE59" s="40">
        <v>7.239941996715805</v>
      </c>
      <c r="AF59" s="116">
        <f t="shared" si="51"/>
        <v>27093279.856506489</v>
      </c>
      <c r="AG59" s="117">
        <f t="shared" si="52"/>
        <v>13233011.867954936</v>
      </c>
      <c r="AH59" s="118">
        <f t="shared" si="53"/>
        <v>40326291.724461421</v>
      </c>
      <c r="AI59" s="32"/>
      <c r="AJ59" s="35">
        <v>2346198.63</v>
      </c>
      <c r="AK59" s="39">
        <v>40.354987701886856</v>
      </c>
      <c r="AL59" s="36">
        <v>836535.24932755006</v>
      </c>
      <c r="AM59" s="39">
        <v>29.012112413385243</v>
      </c>
      <c r="AN59" s="36">
        <v>3182733.8793275501</v>
      </c>
      <c r="AO59" s="40">
        <v>36.594504953578124</v>
      </c>
      <c r="AP59" s="38">
        <v>266922.96825100697</v>
      </c>
      <c r="AQ59" s="39">
        <v>1.6064406664199555</v>
      </c>
      <c r="AR59" s="36">
        <v>649879.88</v>
      </c>
      <c r="AS59" s="39">
        <v>4.2219182745403758</v>
      </c>
      <c r="AT59" s="36">
        <v>916802.84825100703</v>
      </c>
      <c r="AU59" s="40">
        <v>2.8642212399434124</v>
      </c>
      <c r="AV59" s="116">
        <f t="shared" si="54"/>
        <v>2613121.598251007</v>
      </c>
      <c r="AW59" s="117">
        <f t="shared" si="55"/>
        <v>1486415.1293275501</v>
      </c>
      <c r="AX59" s="118">
        <f t="shared" si="56"/>
        <v>4099536.7275785571</v>
      </c>
      <c r="AY59" s="32"/>
      <c r="AZ59" s="35">
        <v>11925368.816007074</v>
      </c>
      <c r="BA59" s="39">
        <v>53.158041954582252</v>
      </c>
      <c r="BB59" s="36">
        <v>2802546.3726838054</v>
      </c>
      <c r="BC59" s="39">
        <v>43.234494040353667</v>
      </c>
      <c r="BD59" s="36">
        <v>14727915.188690878</v>
      </c>
      <c r="BE59" s="40">
        <v>50.933445804021574</v>
      </c>
      <c r="BF59" s="38">
        <v>3419608.5787876071</v>
      </c>
      <c r="BG59" s="39">
        <v>2.830450340427602</v>
      </c>
      <c r="BH59" s="36">
        <v>2207343.7896244633</v>
      </c>
      <c r="BI59" s="39">
        <v>3.4589461645281525</v>
      </c>
      <c r="BJ59" s="36">
        <v>5626952.36841207</v>
      </c>
      <c r="BK59" s="40">
        <v>3.0476830038439315</v>
      </c>
      <c r="BL59" s="116">
        <f t="shared" si="57"/>
        <v>15344977.39479468</v>
      </c>
      <c r="BM59" s="117">
        <f t="shared" si="58"/>
        <v>5009890.1623082682</v>
      </c>
      <c r="BN59" s="118">
        <f t="shared" si="59"/>
        <v>20354867.557102948</v>
      </c>
      <c r="BO59" s="32"/>
      <c r="BP59" s="35">
        <v>3466376.8922810694</v>
      </c>
      <c r="BQ59" s="39">
        <v>34.740893706839877</v>
      </c>
      <c r="BR59" s="36">
        <v>760108.54165710439</v>
      </c>
      <c r="BS59" s="39">
        <v>32.973648345354171</v>
      </c>
      <c r="BT59" s="36">
        <v>4226485.4339381736</v>
      </c>
      <c r="BU59" s="40">
        <v>34.409227663748055</v>
      </c>
      <c r="BV59" s="38">
        <v>1012334.8534323369</v>
      </c>
      <c r="BW59" s="39">
        <v>3.1830525609511318</v>
      </c>
      <c r="BX59" s="36">
        <v>716245.35323585477</v>
      </c>
      <c r="BY59" s="39">
        <v>3.1780864943686149</v>
      </c>
      <c r="BZ59" s="36">
        <v>1728580.2066681916</v>
      </c>
      <c r="CA59" s="40">
        <v>3.1809929660130614</v>
      </c>
      <c r="CB59" s="116">
        <f t="shared" si="60"/>
        <v>4478711.7457134062</v>
      </c>
      <c r="CC59" s="117">
        <f t="shared" si="61"/>
        <v>1476353.8948929592</v>
      </c>
      <c r="CD59" s="118">
        <f t="shared" si="62"/>
        <v>5955065.6406063652</v>
      </c>
      <c r="CE59" s="32"/>
      <c r="CF59" s="32"/>
      <c r="CG59" s="38">
        <f t="shared" si="77"/>
        <v>43592015.095188394</v>
      </c>
      <c r="CH59" s="39">
        <f t="shared" si="63"/>
        <v>63.398175798095664</v>
      </c>
      <c r="CI59" s="36">
        <f t="shared" si="64"/>
        <v>12627158.422406271</v>
      </c>
      <c r="CJ59" s="39">
        <f t="shared" si="65"/>
        <v>58.985292037792114</v>
      </c>
      <c r="CK59" s="36">
        <f t="shared" si="66"/>
        <v>56219173.517594665</v>
      </c>
      <c r="CL59" s="40">
        <f t="shared" si="67"/>
        <v>62.350469263045511</v>
      </c>
      <c r="CM59" s="38">
        <f t="shared" si="68"/>
        <v>10326694.145256905</v>
      </c>
      <c r="CN59" s="39">
        <f t="shared" si="69"/>
        <v>3.3652062965656429</v>
      </c>
      <c r="CO59" s="36">
        <f t="shared" si="70"/>
        <v>10536617.926898327</v>
      </c>
      <c r="CP59" s="39">
        <f t="shared" si="71"/>
        <v>5.8446109850156462</v>
      </c>
      <c r="CQ59" s="36">
        <f t="shared" si="72"/>
        <v>20863312.07215523</v>
      </c>
      <c r="CR59" s="40">
        <f t="shared" si="73"/>
        <v>4.2827654620352327</v>
      </c>
      <c r="CS59" s="152"/>
      <c r="CT59" s="161" t="s">
        <v>58</v>
      </c>
      <c r="CU59" s="38">
        <f t="shared" si="74"/>
        <v>56219173.517594665</v>
      </c>
      <c r="CV59" s="36">
        <f t="shared" si="75"/>
        <v>20863312.07215523</v>
      </c>
      <c r="CW59" s="37">
        <f t="shared" si="76"/>
        <v>77082485.589749902</v>
      </c>
      <c r="CX59"/>
    </row>
    <row r="60" spans="1:104" s="19" customFormat="1" ht="15.6" x14ac:dyDescent="0.3">
      <c r="A60" s="26">
        <v>47</v>
      </c>
      <c r="B60" s="26" t="s">
        <v>6</v>
      </c>
      <c r="C60" s="34"/>
      <c r="D60" s="35">
        <v>18455462.683484226</v>
      </c>
      <c r="E60" s="39">
        <v>170.80009517074237</v>
      </c>
      <c r="F60" s="36">
        <v>13890018.236515023</v>
      </c>
      <c r="G60" s="39">
        <v>395.31030641531783</v>
      </c>
      <c r="H60" s="36">
        <v>32345480.919999249</v>
      </c>
      <c r="I60" s="40">
        <v>225.89203799147461</v>
      </c>
      <c r="J60" s="38">
        <v>28593042.991335973</v>
      </c>
      <c r="K60" s="39">
        <v>79.335866570485905</v>
      </c>
      <c r="L60" s="36">
        <v>35451459.618664101</v>
      </c>
      <c r="M60" s="39">
        <v>112.19881513644998</v>
      </c>
      <c r="N60" s="36">
        <v>64044502.610000074</v>
      </c>
      <c r="O60" s="40">
        <v>94.687861925706997</v>
      </c>
      <c r="P60" s="116">
        <f t="shared" si="48"/>
        <v>47048505.6748202</v>
      </c>
      <c r="Q60" s="117">
        <f t="shared" si="49"/>
        <v>49341477.855179124</v>
      </c>
      <c r="R60" s="118">
        <f t="shared" si="50"/>
        <v>96389983.529999316</v>
      </c>
      <c r="S60" s="32"/>
      <c r="T60" s="35">
        <v>0</v>
      </c>
      <c r="U60" s="39">
        <v>0</v>
      </c>
      <c r="V60" s="36">
        <v>0</v>
      </c>
      <c r="W60" s="39">
        <v>0</v>
      </c>
      <c r="X60" s="36">
        <v>0</v>
      </c>
      <c r="Y60" s="40">
        <v>0</v>
      </c>
      <c r="Z60" s="38">
        <v>219.30000000000018</v>
      </c>
      <c r="AA60" s="39">
        <v>2.158647287073514E-4</v>
      </c>
      <c r="AB60" s="36">
        <v>0</v>
      </c>
      <c r="AC60" s="39">
        <v>0</v>
      </c>
      <c r="AD60" s="36">
        <v>219.30000000000018</v>
      </c>
      <c r="AE60" s="40">
        <v>1.4764882874015097E-4</v>
      </c>
      <c r="AF60" s="116">
        <f t="shared" si="51"/>
        <v>219.30000000000018</v>
      </c>
      <c r="AG60" s="117">
        <f t="shared" si="52"/>
        <v>0</v>
      </c>
      <c r="AH60" s="118">
        <f t="shared" si="53"/>
        <v>219.30000000000018</v>
      </c>
      <c r="AI60" s="32"/>
      <c r="AJ60" s="35">
        <v>16153557.6919</v>
      </c>
      <c r="AK60" s="39">
        <v>277.84374846316587</v>
      </c>
      <c r="AL60" s="36">
        <v>19825947.583100002</v>
      </c>
      <c r="AM60" s="39">
        <v>687.5892204723591</v>
      </c>
      <c r="AN60" s="36">
        <v>35979505.275000006</v>
      </c>
      <c r="AO60" s="40">
        <v>413.68591718119421</v>
      </c>
      <c r="AP60" s="38">
        <v>21798937.662000004</v>
      </c>
      <c r="AQ60" s="39">
        <v>131.194030152024</v>
      </c>
      <c r="AR60" s="36">
        <v>30856596.385499999</v>
      </c>
      <c r="AS60" s="39">
        <v>200.45862655427791</v>
      </c>
      <c r="AT60" s="36">
        <v>52655534.047499999</v>
      </c>
      <c r="AU60" s="40">
        <v>164.5033054894279</v>
      </c>
      <c r="AV60" s="116">
        <f t="shared" si="54"/>
        <v>37952495.3539</v>
      </c>
      <c r="AW60" s="117">
        <f t="shared" si="55"/>
        <v>50682543.968600005</v>
      </c>
      <c r="AX60" s="118">
        <f t="shared" si="56"/>
        <v>88635039.322500005</v>
      </c>
      <c r="AY60" s="32"/>
      <c r="AZ60" s="35">
        <v>347202.71414582978</v>
      </c>
      <c r="BA60" s="39">
        <v>1.5476767830052411</v>
      </c>
      <c r="BB60" s="36">
        <v>97932.435854170428</v>
      </c>
      <c r="BC60" s="39">
        <v>1.510790099876129</v>
      </c>
      <c r="BD60" s="36">
        <v>445135.1500000002</v>
      </c>
      <c r="BE60" s="40">
        <v>1.5394077673260484</v>
      </c>
      <c r="BF60" s="38">
        <v>1148186.9477040099</v>
      </c>
      <c r="BG60" s="39">
        <v>0.95036787460498273</v>
      </c>
      <c r="BH60" s="36">
        <v>997990.45229599159</v>
      </c>
      <c r="BI60" s="39">
        <v>1.5638684211453198</v>
      </c>
      <c r="BJ60" s="36">
        <v>2146177.4000000013</v>
      </c>
      <c r="BK60" s="40">
        <v>1.1624175853935299</v>
      </c>
      <c r="BL60" s="116">
        <f t="shared" si="57"/>
        <v>1495389.6618498396</v>
      </c>
      <c r="BM60" s="117">
        <f t="shared" si="58"/>
        <v>1095922.8881501621</v>
      </c>
      <c r="BN60" s="118">
        <f t="shared" si="59"/>
        <v>2591312.5500000017</v>
      </c>
      <c r="BO60" s="32"/>
      <c r="BP60" s="35">
        <v>0</v>
      </c>
      <c r="BQ60" s="39">
        <v>0</v>
      </c>
      <c r="BR60" s="36">
        <v>0</v>
      </c>
      <c r="BS60" s="39">
        <v>0</v>
      </c>
      <c r="BT60" s="36">
        <v>0</v>
      </c>
      <c r="BU60" s="40">
        <v>0</v>
      </c>
      <c r="BV60" s="38">
        <v>0</v>
      </c>
      <c r="BW60" s="39">
        <v>0</v>
      </c>
      <c r="BX60" s="36">
        <v>0</v>
      </c>
      <c r="BY60" s="39">
        <v>0</v>
      </c>
      <c r="BZ60" s="36">
        <v>0</v>
      </c>
      <c r="CA60" s="40">
        <v>0</v>
      </c>
      <c r="CB60" s="116">
        <f t="shared" si="60"/>
        <v>0</v>
      </c>
      <c r="CC60" s="117">
        <f t="shared" si="61"/>
        <v>0</v>
      </c>
      <c r="CD60" s="118">
        <f t="shared" si="62"/>
        <v>0</v>
      </c>
      <c r="CE60" s="32"/>
      <c r="CF60" s="32"/>
      <c r="CG60" s="38">
        <f t="shared" si="77"/>
        <v>34956223.089530058</v>
      </c>
      <c r="CH60" s="39">
        <f t="shared" si="63"/>
        <v>50.838686209578164</v>
      </c>
      <c r="CI60" s="36">
        <f t="shared" si="64"/>
        <v>33813898.255469188</v>
      </c>
      <c r="CJ60" s="39">
        <f t="shared" si="65"/>
        <v>157.95498851078457</v>
      </c>
      <c r="CK60" s="36">
        <f t="shared" si="66"/>
        <v>68770121.344999254</v>
      </c>
      <c r="CL60" s="40">
        <f t="shared" si="67"/>
        <v>76.270230756689031</v>
      </c>
      <c r="CM60" s="38">
        <f t="shared" si="68"/>
        <v>51540386.901039988</v>
      </c>
      <c r="CN60" s="39">
        <f t="shared" si="69"/>
        <v>16.795697837770547</v>
      </c>
      <c r="CO60" s="36">
        <f t="shared" si="70"/>
        <v>67306046.456460088</v>
      </c>
      <c r="CP60" s="39">
        <f t="shared" si="71"/>
        <v>37.33433832436581</v>
      </c>
      <c r="CQ60" s="36">
        <f t="shared" si="72"/>
        <v>118846433.35750008</v>
      </c>
      <c r="CR60" s="40">
        <f t="shared" si="73"/>
        <v>24.396481167958356</v>
      </c>
      <c r="CS60" s="152"/>
      <c r="CT60" s="161" t="s">
        <v>6</v>
      </c>
      <c r="CU60" s="38">
        <f t="shared" si="74"/>
        <v>68770121.344999254</v>
      </c>
      <c r="CV60" s="36">
        <f t="shared" si="75"/>
        <v>118846433.35750008</v>
      </c>
      <c r="CW60" s="37">
        <f t="shared" si="76"/>
        <v>187616554.70249933</v>
      </c>
      <c r="CX60"/>
    </row>
    <row r="61" spans="1:104" s="19" customFormat="1" ht="15.6" x14ac:dyDescent="0.3">
      <c r="A61" s="26">
        <v>48</v>
      </c>
      <c r="B61" s="26" t="s">
        <v>7</v>
      </c>
      <c r="C61" s="34"/>
      <c r="D61" s="35">
        <v>-831791</v>
      </c>
      <c r="E61" s="39">
        <v>-7.6979908008107136</v>
      </c>
      <c r="F61" s="36">
        <v>-347857</v>
      </c>
      <c r="G61" s="39">
        <v>-9.9000199220195242</v>
      </c>
      <c r="H61" s="36">
        <v>-1179648</v>
      </c>
      <c r="I61" s="40">
        <v>-8.2383406662476428</v>
      </c>
      <c r="J61" s="38">
        <v>-538968</v>
      </c>
      <c r="K61" s="39">
        <v>-1.4954509510134433</v>
      </c>
      <c r="L61" s="36">
        <v>-1037920</v>
      </c>
      <c r="M61" s="39">
        <v>-3.2848688166598095</v>
      </c>
      <c r="N61" s="36">
        <v>-1576888</v>
      </c>
      <c r="O61" s="40">
        <v>-2.3313812603954909</v>
      </c>
      <c r="P61" s="116">
        <f t="shared" si="48"/>
        <v>-1370759</v>
      </c>
      <c r="Q61" s="117">
        <f t="shared" si="49"/>
        <v>-1385777</v>
      </c>
      <c r="R61" s="118">
        <f t="shared" si="50"/>
        <v>-2756536</v>
      </c>
      <c r="S61" s="32"/>
      <c r="T61" s="35">
        <v>154672.18</v>
      </c>
      <c r="U61" s="39">
        <v>0.78401169892996347</v>
      </c>
      <c r="V61" s="36">
        <v>82582.55</v>
      </c>
      <c r="W61" s="39">
        <v>1.3270963231985602</v>
      </c>
      <c r="X61" s="36">
        <v>237254.72999999998</v>
      </c>
      <c r="Y61" s="40">
        <v>0.91423766237269322</v>
      </c>
      <c r="Z61" s="38">
        <v>-2107371.1799999997</v>
      </c>
      <c r="AA61" s="39">
        <v>-2.074359817858598</v>
      </c>
      <c r="AB61" s="36">
        <v>715929.33000000007</v>
      </c>
      <c r="AC61" s="39">
        <v>1.5253081916709101</v>
      </c>
      <c r="AD61" s="36">
        <v>-1391441.8499999996</v>
      </c>
      <c r="AE61" s="40">
        <v>-0.93682060835626368</v>
      </c>
      <c r="AF61" s="116">
        <f t="shared" si="51"/>
        <v>-1952698.9999999998</v>
      </c>
      <c r="AG61" s="117">
        <f t="shared" si="52"/>
        <v>798511.88000000012</v>
      </c>
      <c r="AH61" s="118">
        <f t="shared" si="53"/>
        <v>-1154187.1199999996</v>
      </c>
      <c r="AI61" s="32"/>
      <c r="AJ61" s="35">
        <v>63096.85</v>
      </c>
      <c r="AK61" s="39">
        <v>1.0852758045374018</v>
      </c>
      <c r="AL61" s="36">
        <v>71530.569999999992</v>
      </c>
      <c r="AM61" s="39">
        <v>2.4807716584587638</v>
      </c>
      <c r="AN61" s="36">
        <v>134627.41999999998</v>
      </c>
      <c r="AO61" s="40">
        <v>1.5479219987812307</v>
      </c>
      <c r="AP61" s="38">
        <v>198213.74</v>
      </c>
      <c r="AQ61" s="39">
        <v>1.1929232417337714</v>
      </c>
      <c r="AR61" s="36">
        <v>268988.48</v>
      </c>
      <c r="AS61" s="39">
        <v>1.7474727473526928</v>
      </c>
      <c r="AT61" s="36">
        <v>467202.22</v>
      </c>
      <c r="AU61" s="40">
        <v>1.4596055459748569</v>
      </c>
      <c r="AV61" s="116">
        <f t="shared" si="54"/>
        <v>261310.59</v>
      </c>
      <c r="AW61" s="117">
        <f t="shared" si="55"/>
        <v>340519.05</v>
      </c>
      <c r="AX61" s="118">
        <f t="shared" si="56"/>
        <v>601829.64</v>
      </c>
      <c r="AY61" s="32"/>
      <c r="AZ61" s="35">
        <v>233289.4240026359</v>
      </c>
      <c r="BA61" s="39">
        <v>1.0399015057753742</v>
      </c>
      <c r="BB61" s="36">
        <v>65262.475997364338</v>
      </c>
      <c r="BC61" s="39">
        <v>1.0067951620956517</v>
      </c>
      <c r="BD61" s="36">
        <v>298551.90000000026</v>
      </c>
      <c r="BE61" s="40">
        <v>1.0324799419006787</v>
      </c>
      <c r="BF61" s="38">
        <v>1398007.0299957145</v>
      </c>
      <c r="BG61" s="39">
        <v>1.157146902285076</v>
      </c>
      <c r="BH61" s="36">
        <v>1289371.8600042863</v>
      </c>
      <c r="BI61" s="39">
        <v>2.0204681621303386</v>
      </c>
      <c r="BJ61" s="36">
        <v>2687378.8900000006</v>
      </c>
      <c r="BK61" s="40">
        <v>1.4555443927195131</v>
      </c>
      <c r="BL61" s="116">
        <f t="shared" si="57"/>
        <v>1631296.4539983505</v>
      </c>
      <c r="BM61" s="117">
        <f t="shared" si="58"/>
        <v>1354634.3360016507</v>
      </c>
      <c r="BN61" s="118">
        <f t="shared" si="59"/>
        <v>2985930.790000001</v>
      </c>
      <c r="BO61" s="32"/>
      <c r="BP61" s="35">
        <v>292663.64000000007</v>
      </c>
      <c r="BQ61" s="39">
        <v>2.9331479885345475</v>
      </c>
      <c r="BR61" s="36">
        <v>36120.970000000023</v>
      </c>
      <c r="BS61" s="39">
        <v>1.566934322401528</v>
      </c>
      <c r="BT61" s="36">
        <v>328784.6100000001</v>
      </c>
      <c r="BU61" s="40">
        <v>2.6767451762598724</v>
      </c>
      <c r="BV61" s="38">
        <v>469168.09000000032</v>
      </c>
      <c r="BW61" s="39">
        <v>1.4751904326198999</v>
      </c>
      <c r="BX61" s="36">
        <v>248667.72000000026</v>
      </c>
      <c r="BY61" s="39">
        <v>1.103375427075477</v>
      </c>
      <c r="BZ61" s="36">
        <v>717835.81000000052</v>
      </c>
      <c r="CA61" s="40">
        <v>1.3209862368860297</v>
      </c>
      <c r="CB61" s="116">
        <f t="shared" si="60"/>
        <v>761831.73000000045</v>
      </c>
      <c r="CC61" s="117">
        <f t="shared" si="61"/>
        <v>284788.69000000029</v>
      </c>
      <c r="CD61" s="118">
        <f t="shared" si="62"/>
        <v>1046620.4200000007</v>
      </c>
      <c r="CE61" s="32"/>
      <c r="CF61" s="32"/>
      <c r="CG61" s="38">
        <f t="shared" si="77"/>
        <v>-88068.905997364142</v>
      </c>
      <c r="CH61" s="39">
        <f t="shared" si="63"/>
        <v>-0.12808327333744063</v>
      </c>
      <c r="CI61" s="36">
        <f t="shared" si="64"/>
        <v>-92360.434002635651</v>
      </c>
      <c r="CJ61" s="39">
        <f t="shared" si="65"/>
        <v>-0.43144363839734878</v>
      </c>
      <c r="CK61" s="36">
        <f t="shared" si="66"/>
        <v>-180429.33999999979</v>
      </c>
      <c r="CL61" s="40">
        <f t="shared" si="67"/>
        <v>-0.20010706870852091</v>
      </c>
      <c r="CM61" s="38">
        <f t="shared" si="68"/>
        <v>-580950.32000428461</v>
      </c>
      <c r="CN61" s="39">
        <f t="shared" si="69"/>
        <v>-0.18931689535592489</v>
      </c>
      <c r="CO61" s="36">
        <f t="shared" si="70"/>
        <v>1485037.3900042865</v>
      </c>
      <c r="CP61" s="39">
        <f t="shared" si="71"/>
        <v>0.82374305521895286</v>
      </c>
      <c r="CQ61" s="36">
        <f t="shared" si="72"/>
        <v>904087.07000000193</v>
      </c>
      <c r="CR61" s="40">
        <f t="shared" si="73"/>
        <v>0.1855885999632968</v>
      </c>
      <c r="CS61" s="152"/>
      <c r="CT61" s="161" t="s">
        <v>7</v>
      </c>
      <c r="CU61" s="38">
        <f t="shared" si="74"/>
        <v>-180429.33999999979</v>
      </c>
      <c r="CV61" s="36">
        <f t="shared" si="75"/>
        <v>904087.07000000193</v>
      </c>
      <c r="CW61" s="37">
        <f t="shared" si="76"/>
        <v>723657.73000000208</v>
      </c>
      <c r="CX61"/>
    </row>
    <row r="62" spans="1:104" s="19" customFormat="1" ht="15.6" x14ac:dyDescent="0.3">
      <c r="A62" s="26">
        <v>49</v>
      </c>
      <c r="B62" s="26" t="s">
        <v>172</v>
      </c>
      <c r="C62" s="41"/>
      <c r="D62" s="42">
        <v>217061584</v>
      </c>
      <c r="E62" s="46">
        <v>2008.8436600557134</v>
      </c>
      <c r="F62" s="43">
        <v>70271396</v>
      </c>
      <c r="G62" s="46">
        <v>1999.9258900873722</v>
      </c>
      <c r="H62" s="43">
        <v>287332979.99999994</v>
      </c>
      <c r="I62" s="47">
        <v>2006.6553530274457</v>
      </c>
      <c r="J62" s="45">
        <v>118577273</v>
      </c>
      <c r="K62" s="46">
        <v>329.01117631553393</v>
      </c>
      <c r="L62" s="43">
        <v>160428692</v>
      </c>
      <c r="M62" s="46">
        <v>507.7339367661487</v>
      </c>
      <c r="N62" s="43">
        <v>279005965</v>
      </c>
      <c r="O62" s="47">
        <v>412.50188874514879</v>
      </c>
      <c r="P62" s="122">
        <f t="shared" si="48"/>
        <v>335638857</v>
      </c>
      <c r="Q62" s="123">
        <f t="shared" si="49"/>
        <v>230700088</v>
      </c>
      <c r="R62" s="124">
        <f t="shared" si="50"/>
        <v>566338945</v>
      </c>
      <c r="S62" s="32"/>
      <c r="T62" s="42">
        <v>434181070.01000017</v>
      </c>
      <c r="U62" s="46">
        <v>2200.8032623692875</v>
      </c>
      <c r="V62" s="43">
        <v>121391369.04000004</v>
      </c>
      <c r="W62" s="46">
        <v>1950.7515754965616</v>
      </c>
      <c r="X62" s="43">
        <v>555572439.05000019</v>
      </c>
      <c r="Y62" s="47">
        <v>2140.8435058629507</v>
      </c>
      <c r="Z62" s="45">
        <v>255209424.04999986</v>
      </c>
      <c r="AA62" s="46">
        <v>251.21164197953749</v>
      </c>
      <c r="AB62" s="43">
        <v>189805410.20999986</v>
      </c>
      <c r="AC62" s="46">
        <v>404.38592872954393</v>
      </c>
      <c r="AD62" s="43">
        <v>445014834.25999975</v>
      </c>
      <c r="AE62" s="47">
        <v>299.61659393744333</v>
      </c>
      <c r="AF62" s="122">
        <f t="shared" si="51"/>
        <v>689390494.06000006</v>
      </c>
      <c r="AG62" s="123">
        <f t="shared" si="52"/>
        <v>311196779.24999988</v>
      </c>
      <c r="AH62" s="124">
        <f t="shared" si="53"/>
        <v>1000587273.3099999</v>
      </c>
      <c r="AI62" s="32"/>
      <c r="AJ62" s="42">
        <v>122764715.78188196</v>
      </c>
      <c r="AK62" s="46">
        <v>2111.5725379157184</v>
      </c>
      <c r="AL62" s="43">
        <v>67381979.741481811</v>
      </c>
      <c r="AM62" s="46">
        <v>2336.8932420573565</v>
      </c>
      <c r="AN62" s="43">
        <v>189694112.93385309</v>
      </c>
      <c r="AO62" s="47">
        <v>2181.0689861664318</v>
      </c>
      <c r="AP62" s="45">
        <v>66970047.8143804</v>
      </c>
      <c r="AQ62" s="46">
        <v>403.05039669700164</v>
      </c>
      <c r="AR62" s="43">
        <v>89659310.791969851</v>
      </c>
      <c r="AS62" s="46">
        <v>582.46807504690344</v>
      </c>
      <c r="AT62" s="43">
        <v>156397401.43817398</v>
      </c>
      <c r="AU62" s="47">
        <v>488.60751242837586</v>
      </c>
      <c r="AV62" s="122">
        <f t="shared" si="54"/>
        <v>189734763.59626237</v>
      </c>
      <c r="AW62" s="123">
        <f t="shared" si="55"/>
        <v>157041290.53345168</v>
      </c>
      <c r="AX62" s="124">
        <f t="shared" si="56"/>
        <v>346776054.12971401</v>
      </c>
      <c r="AY62" s="32"/>
      <c r="AZ62" s="42">
        <v>447686621.33865345</v>
      </c>
      <c r="BA62" s="46">
        <v>1995.5897856745332</v>
      </c>
      <c r="BB62" s="43">
        <v>126114328.10243733</v>
      </c>
      <c r="BC62" s="46">
        <v>1945.5482413754178</v>
      </c>
      <c r="BD62" s="43">
        <v>573800949.44109082</v>
      </c>
      <c r="BE62" s="47">
        <v>1984.3717991461158</v>
      </c>
      <c r="BF62" s="45">
        <v>306022742.98590732</v>
      </c>
      <c r="BG62" s="46">
        <v>253.29863260845698</v>
      </c>
      <c r="BH62" s="43">
        <v>265012535.88060513</v>
      </c>
      <c r="BI62" s="46">
        <v>415.27925955387821</v>
      </c>
      <c r="BJ62" s="43">
        <v>571035278.8665123</v>
      </c>
      <c r="BK62" s="47">
        <v>309.28545330620472</v>
      </c>
      <c r="BL62" s="122">
        <f t="shared" si="57"/>
        <v>753709364.32456076</v>
      </c>
      <c r="BM62" s="123">
        <f t="shared" si="58"/>
        <v>391126863.98304248</v>
      </c>
      <c r="BN62" s="124">
        <f t="shared" si="59"/>
        <v>1144836228.3076034</v>
      </c>
      <c r="BO62" s="32"/>
      <c r="BP62" s="42">
        <v>170612154.73000002</v>
      </c>
      <c r="BQ62" s="46">
        <v>1709.91756429273</v>
      </c>
      <c r="BR62" s="43">
        <v>35638702.329999983</v>
      </c>
      <c r="BS62" s="46">
        <v>1546.013462172479</v>
      </c>
      <c r="BT62" s="43">
        <v>206250857.06</v>
      </c>
      <c r="BU62" s="47">
        <v>1679.1570223886672</v>
      </c>
      <c r="BV62" s="45">
        <v>76086637.559999987</v>
      </c>
      <c r="BW62" s="46">
        <v>239.23681548489333</v>
      </c>
      <c r="BX62" s="43">
        <v>88335448.809999928</v>
      </c>
      <c r="BY62" s="46">
        <v>391.95744247237843</v>
      </c>
      <c r="BZ62" s="43">
        <v>164422086.36999989</v>
      </c>
      <c r="CA62" s="47">
        <v>302.57519910417363</v>
      </c>
      <c r="CB62" s="122">
        <f t="shared" si="60"/>
        <v>246698792.29000002</v>
      </c>
      <c r="CC62" s="123">
        <f t="shared" si="61"/>
        <v>123974151.13999991</v>
      </c>
      <c r="CD62" s="124">
        <f t="shared" si="62"/>
        <v>370672943.42999995</v>
      </c>
      <c r="CE62" s="32"/>
      <c r="CF62" s="32"/>
      <c r="CG62" s="45">
        <f>SUM(CG21:CG61)</f>
        <v>1392306145.8605359</v>
      </c>
      <c r="CH62" s="46">
        <f t="shared" si="63"/>
        <v>2024.9045520673421</v>
      </c>
      <c r="CI62" s="43">
        <f>SUM(CI21:CI61)</f>
        <v>420797775.21391916</v>
      </c>
      <c r="CJ62" s="46">
        <f t="shared" si="65"/>
        <v>1965.6742102643452</v>
      </c>
      <c r="CK62" s="43">
        <f t="shared" si="66"/>
        <v>1813103921.074455</v>
      </c>
      <c r="CL62" s="47">
        <f t="shared" si="67"/>
        <v>2010.8420887098243</v>
      </c>
      <c r="CM62" s="45">
        <f>SUM(CM21:CM61)</f>
        <v>822866125.41028762</v>
      </c>
      <c r="CN62" s="46">
        <f t="shared" si="69"/>
        <v>268.15108760949795</v>
      </c>
      <c r="CO62" s="43">
        <f>SUM(CO21:CO61)</f>
        <v>793241397.69257462</v>
      </c>
      <c r="CP62" s="46">
        <f t="shared" si="71"/>
        <v>440.00716538157184</v>
      </c>
      <c r="CQ62" s="43">
        <f>SUM(CQ21:CQ61)</f>
        <v>1616107523.1028624</v>
      </c>
      <c r="CR62" s="47">
        <f t="shared" si="73"/>
        <v>331.75027334790985</v>
      </c>
      <c r="CS62" s="153"/>
      <c r="CT62" s="161" t="s">
        <v>172</v>
      </c>
      <c r="CU62" s="45">
        <f>SUM(CU21:CU61)</f>
        <v>1813103921.074455</v>
      </c>
      <c r="CV62" s="43">
        <f>SUM(CV21:CV61)</f>
        <v>1616107523.1028624</v>
      </c>
      <c r="CW62" s="44">
        <f t="shared" si="76"/>
        <v>3429211444.1773176</v>
      </c>
      <c r="CX62"/>
      <c r="CY62" s="51"/>
      <c r="CZ62" s="48"/>
    </row>
    <row r="63" spans="1:104" s="19" customFormat="1" ht="15.6" x14ac:dyDescent="0.3">
      <c r="A63" s="26">
        <v>50</v>
      </c>
      <c r="B63" s="26" t="s">
        <v>8</v>
      </c>
      <c r="C63" s="34"/>
      <c r="D63" s="35">
        <v>0</v>
      </c>
      <c r="E63" s="39">
        <v>0</v>
      </c>
      <c r="F63" s="36">
        <v>0</v>
      </c>
      <c r="G63" s="39">
        <v>0</v>
      </c>
      <c r="H63" s="36">
        <v>0</v>
      </c>
      <c r="I63" s="40">
        <v>0</v>
      </c>
      <c r="J63" s="38">
        <v>0</v>
      </c>
      <c r="K63" s="39">
        <v>0</v>
      </c>
      <c r="L63" s="36">
        <v>0</v>
      </c>
      <c r="M63" s="39">
        <v>0</v>
      </c>
      <c r="N63" s="36">
        <v>0</v>
      </c>
      <c r="O63" s="40">
        <v>0</v>
      </c>
      <c r="P63" s="116">
        <f t="shared" si="48"/>
        <v>0</v>
      </c>
      <c r="Q63" s="117">
        <f t="shared" si="49"/>
        <v>0</v>
      </c>
      <c r="R63" s="118">
        <f t="shared" si="50"/>
        <v>0</v>
      </c>
      <c r="S63" s="32"/>
      <c r="T63" s="35">
        <v>347117.39000000013</v>
      </c>
      <c r="U63" s="39">
        <v>1.759489616439329</v>
      </c>
      <c r="V63" s="36">
        <v>179788.5400000001</v>
      </c>
      <c r="W63" s="39">
        <v>2.8891903966060308</v>
      </c>
      <c r="X63" s="36">
        <v>526905.93000000017</v>
      </c>
      <c r="Y63" s="40">
        <v>2.0303799453587716</v>
      </c>
      <c r="Z63" s="38">
        <v>183850.38999999996</v>
      </c>
      <c r="AA63" s="39">
        <v>0.18097042663060059</v>
      </c>
      <c r="AB63" s="36">
        <v>2717979.92</v>
      </c>
      <c r="AC63" s="39">
        <v>5.7907350111959293</v>
      </c>
      <c r="AD63" s="36">
        <v>2901830.31</v>
      </c>
      <c r="AE63" s="40">
        <v>1.953724790123889</v>
      </c>
      <c r="AF63" s="116">
        <f t="shared" si="51"/>
        <v>530967.78</v>
      </c>
      <c r="AG63" s="117">
        <f t="shared" si="52"/>
        <v>2897768.46</v>
      </c>
      <c r="AH63" s="118">
        <f t="shared" si="53"/>
        <v>3428736.24</v>
      </c>
      <c r="AI63" s="32"/>
      <c r="AJ63" s="35">
        <v>1564460.49</v>
      </c>
      <c r="AK63" s="39">
        <v>26.908967990505513</v>
      </c>
      <c r="AL63" s="36">
        <v>1427620.24</v>
      </c>
      <c r="AM63" s="39">
        <v>49.511695914545328</v>
      </c>
      <c r="AN63" s="36">
        <v>2992080.73</v>
      </c>
      <c r="AO63" s="40">
        <v>34.402409138468258</v>
      </c>
      <c r="AP63" s="38">
        <v>239642.83</v>
      </c>
      <c r="AQ63" s="39">
        <v>1.4422587537163423</v>
      </c>
      <c r="AR63" s="36">
        <v>-1402151.31</v>
      </c>
      <c r="AS63" s="39">
        <v>-9.1090190995907232</v>
      </c>
      <c r="AT63" s="36">
        <v>-1162508.48</v>
      </c>
      <c r="AU63" s="40">
        <v>-3.6318402439329183</v>
      </c>
      <c r="AV63" s="116">
        <f t="shared" si="54"/>
        <v>1804103.32</v>
      </c>
      <c r="AW63" s="117">
        <f t="shared" si="55"/>
        <v>25468.929999999935</v>
      </c>
      <c r="AX63" s="118">
        <f t="shared" si="56"/>
        <v>1829572.25</v>
      </c>
      <c r="AY63" s="32"/>
      <c r="AZ63" s="35">
        <v>120088.63</v>
      </c>
      <c r="BA63" s="39">
        <v>0.53530222253920423</v>
      </c>
      <c r="BB63" s="36">
        <v>0</v>
      </c>
      <c r="BC63" s="39">
        <v>0</v>
      </c>
      <c r="BD63" s="36">
        <v>120088.63</v>
      </c>
      <c r="BE63" s="40">
        <v>0.41530166689721953</v>
      </c>
      <c r="BF63" s="38">
        <v>1253.6500000001397</v>
      </c>
      <c r="BG63" s="39">
        <v>1.0376608864794436E-3</v>
      </c>
      <c r="BH63" s="36">
        <v>0</v>
      </c>
      <c r="BI63" s="39">
        <v>0</v>
      </c>
      <c r="BJ63" s="36">
        <v>1253.6500000001397</v>
      </c>
      <c r="BK63" s="40">
        <v>6.7900482314684721E-4</v>
      </c>
      <c r="BL63" s="116">
        <f t="shared" si="57"/>
        <v>121342.28000000014</v>
      </c>
      <c r="BM63" s="117">
        <f t="shared" si="58"/>
        <v>0</v>
      </c>
      <c r="BN63" s="118">
        <f t="shared" si="59"/>
        <v>121342.28000000014</v>
      </c>
      <c r="BO63" s="32"/>
      <c r="BP63" s="35">
        <v>0</v>
      </c>
      <c r="BQ63" s="39">
        <v>0</v>
      </c>
      <c r="BR63" s="36">
        <v>0</v>
      </c>
      <c r="BS63" s="39">
        <v>0</v>
      </c>
      <c r="BT63" s="36">
        <v>0</v>
      </c>
      <c r="BU63" s="40">
        <v>0</v>
      </c>
      <c r="BV63" s="38">
        <v>0</v>
      </c>
      <c r="BW63" s="39">
        <v>0</v>
      </c>
      <c r="BX63" s="36">
        <v>0</v>
      </c>
      <c r="BY63" s="39">
        <v>0</v>
      </c>
      <c r="BZ63" s="36">
        <v>0</v>
      </c>
      <c r="CA63" s="40">
        <v>0</v>
      </c>
      <c r="CB63" s="116">
        <f t="shared" si="60"/>
        <v>0</v>
      </c>
      <c r="CC63" s="117">
        <f t="shared" si="61"/>
        <v>0</v>
      </c>
      <c r="CD63" s="118">
        <f t="shared" si="62"/>
        <v>0</v>
      </c>
      <c r="CE63" s="32"/>
      <c r="CF63" s="32"/>
      <c r="CG63" s="38">
        <f t="shared" si="77"/>
        <v>2031666.5100000002</v>
      </c>
      <c r="CH63" s="39">
        <f t="shared" si="63"/>
        <v>2.9547601844701288</v>
      </c>
      <c r="CI63" s="36">
        <f t="shared" ref="CI63" si="98">+F63+V63+AL63+BB63+BR63</f>
        <v>1607408.78</v>
      </c>
      <c r="CJ63" s="39">
        <f t="shared" si="65"/>
        <v>7.5086946041770801</v>
      </c>
      <c r="CK63" s="36">
        <f t="shared" si="66"/>
        <v>3639075.29</v>
      </c>
      <c r="CL63" s="40">
        <f t="shared" si="67"/>
        <v>4.0359549566135504</v>
      </c>
      <c r="CM63" s="38">
        <f>+J63+Z63+AP63+BF63+BV63</f>
        <v>424746.87000000011</v>
      </c>
      <c r="CN63" s="39">
        <f t="shared" si="69"/>
        <v>0.13841417410692466</v>
      </c>
      <c r="CO63" s="36">
        <f>+L63+AB63+AR63+BH63+BX63</f>
        <v>1315828.6099999999</v>
      </c>
      <c r="CP63" s="39">
        <f t="shared" si="71"/>
        <v>0.72988376362886009</v>
      </c>
      <c r="CQ63" s="36">
        <f>+CM63+CO63</f>
        <v>1740575.48</v>
      </c>
      <c r="CR63" s="40">
        <f t="shared" si="73"/>
        <v>0.35730072598388407</v>
      </c>
      <c r="CS63" s="152"/>
      <c r="CT63" s="161" t="s">
        <v>8</v>
      </c>
      <c r="CU63" s="38">
        <f t="shared" ref="CU63" si="99">+CK63</f>
        <v>3639075.29</v>
      </c>
      <c r="CV63" s="36">
        <f t="shared" ref="CV63" si="100">+CQ63</f>
        <v>1740575.48</v>
      </c>
      <c r="CW63" s="37">
        <f t="shared" si="76"/>
        <v>5379650.7699999996</v>
      </c>
      <c r="CX63"/>
    </row>
    <row r="64" spans="1:104" s="19" customFormat="1" ht="15.6" x14ac:dyDescent="0.3">
      <c r="A64" s="26">
        <v>51</v>
      </c>
      <c r="B64" s="26" t="s">
        <v>173</v>
      </c>
      <c r="C64" s="41"/>
      <c r="D64" s="42">
        <v>217061584</v>
      </c>
      <c r="E64" s="46">
        <v>2008.8436600557134</v>
      </c>
      <c r="F64" s="43">
        <v>70271396</v>
      </c>
      <c r="G64" s="46">
        <v>1999.9258900873722</v>
      </c>
      <c r="H64" s="43">
        <v>287332979.99999994</v>
      </c>
      <c r="I64" s="47">
        <v>2006.6553530274457</v>
      </c>
      <c r="J64" s="45">
        <v>118577273</v>
      </c>
      <c r="K64" s="46">
        <v>329.01117631553393</v>
      </c>
      <c r="L64" s="43">
        <v>160428692</v>
      </c>
      <c r="M64" s="46">
        <v>507.7339367661487</v>
      </c>
      <c r="N64" s="43">
        <v>279005965</v>
      </c>
      <c r="O64" s="47">
        <v>412.50188874514879</v>
      </c>
      <c r="P64" s="122">
        <f t="shared" si="48"/>
        <v>335638857</v>
      </c>
      <c r="Q64" s="123">
        <f t="shared" si="49"/>
        <v>230700088</v>
      </c>
      <c r="R64" s="124">
        <f t="shared" si="50"/>
        <v>566338945</v>
      </c>
      <c r="S64" s="32"/>
      <c r="T64" s="42">
        <v>433833952.62000018</v>
      </c>
      <c r="U64" s="46">
        <v>2199.0437727528483</v>
      </c>
      <c r="V64" s="43">
        <v>121211580.50000003</v>
      </c>
      <c r="W64" s="46">
        <v>1947.8623850999554</v>
      </c>
      <c r="X64" s="43">
        <v>555045533.12000024</v>
      </c>
      <c r="Y64" s="47">
        <v>2138.8131259175921</v>
      </c>
      <c r="Z64" s="45">
        <v>255025573.65999988</v>
      </c>
      <c r="AA64" s="46">
        <v>251.03067155290691</v>
      </c>
      <c r="AB64" s="43">
        <v>187087430.28999987</v>
      </c>
      <c r="AC64" s="46">
        <v>398.59519371834807</v>
      </c>
      <c r="AD64" s="43">
        <v>442113003.94999975</v>
      </c>
      <c r="AE64" s="47">
        <v>297.66286914731944</v>
      </c>
      <c r="AF64" s="122">
        <f t="shared" si="51"/>
        <v>688859526.28000009</v>
      </c>
      <c r="AG64" s="123">
        <f t="shared" si="52"/>
        <v>308299010.7899999</v>
      </c>
      <c r="AH64" s="124">
        <f t="shared" si="53"/>
        <v>997158537.06999993</v>
      </c>
      <c r="AI64" s="32"/>
      <c r="AJ64" s="42">
        <v>121200255.29188196</v>
      </c>
      <c r="AK64" s="46">
        <v>2084.6635699252129</v>
      </c>
      <c r="AL64" s="43">
        <v>65954359.501481809</v>
      </c>
      <c r="AM64" s="46">
        <v>2287.3815461428107</v>
      </c>
      <c r="AN64" s="43">
        <v>187154614.79336378</v>
      </c>
      <c r="AO64" s="47">
        <v>2151.8702907035949</v>
      </c>
      <c r="AP64" s="45">
        <v>66730404.984380402</v>
      </c>
      <c r="AQ64" s="46">
        <v>401.60813794328533</v>
      </c>
      <c r="AR64" s="43">
        <v>91061462.101969853</v>
      </c>
      <c r="AS64" s="46">
        <v>591.57709414649423</v>
      </c>
      <c r="AT64" s="43">
        <v>157791867.08635026</v>
      </c>
      <c r="AU64" s="47">
        <v>492.96401953947122</v>
      </c>
      <c r="AV64" s="122">
        <f t="shared" si="54"/>
        <v>187930660.27626237</v>
      </c>
      <c r="AW64" s="123">
        <f t="shared" si="55"/>
        <v>157015821.60345167</v>
      </c>
      <c r="AX64" s="124">
        <f t="shared" si="56"/>
        <v>344946481.87971401</v>
      </c>
      <c r="AY64" s="32"/>
      <c r="AZ64" s="42">
        <v>447566532.70865345</v>
      </c>
      <c r="BA64" s="46">
        <v>1995.0544834519942</v>
      </c>
      <c r="BB64" s="43">
        <v>126114328.10243733</v>
      </c>
      <c r="BC64" s="46">
        <v>1945.5482413754178</v>
      </c>
      <c r="BD64" s="43">
        <v>573680860.81109083</v>
      </c>
      <c r="BE64" s="47">
        <v>1983.9564974792186</v>
      </c>
      <c r="BF64" s="45">
        <v>306021489.33590734</v>
      </c>
      <c r="BG64" s="46">
        <v>253.29759494757053</v>
      </c>
      <c r="BH64" s="43">
        <v>265012535.88060513</v>
      </c>
      <c r="BI64" s="46">
        <v>415.27925955387821</v>
      </c>
      <c r="BJ64" s="43">
        <v>571034025.21651232</v>
      </c>
      <c r="BK64" s="47">
        <v>309.28477430138156</v>
      </c>
      <c r="BL64" s="122">
        <f t="shared" si="57"/>
        <v>753588022.04456079</v>
      </c>
      <c r="BM64" s="123">
        <f t="shared" si="58"/>
        <v>391126863.98304248</v>
      </c>
      <c r="BN64" s="124">
        <f t="shared" si="59"/>
        <v>1144714886.0276031</v>
      </c>
      <c r="BO64" s="32"/>
      <c r="BP64" s="42">
        <v>170612154.73000002</v>
      </c>
      <c r="BQ64" s="46">
        <v>1709.91756429273</v>
      </c>
      <c r="BR64" s="43">
        <v>35638702.329999983</v>
      </c>
      <c r="BS64" s="46">
        <v>1546.013462172479</v>
      </c>
      <c r="BT64" s="43">
        <v>206250857.06</v>
      </c>
      <c r="BU64" s="47">
        <v>1679.1570223886672</v>
      </c>
      <c r="BV64" s="45">
        <v>76086637.559999987</v>
      </c>
      <c r="BW64" s="46">
        <v>239.23681548489333</v>
      </c>
      <c r="BX64" s="43">
        <v>88335448.809999928</v>
      </c>
      <c r="BY64" s="46">
        <v>391.95744247237843</v>
      </c>
      <c r="BZ64" s="43">
        <v>164422086.36999989</v>
      </c>
      <c r="CA64" s="47">
        <v>302.57519910417363</v>
      </c>
      <c r="CB64" s="122">
        <f t="shared" si="60"/>
        <v>246698792.29000002</v>
      </c>
      <c r="CC64" s="123">
        <f t="shared" si="61"/>
        <v>123974151.13999991</v>
      </c>
      <c r="CD64" s="124">
        <f t="shared" si="62"/>
        <v>370672943.42999995</v>
      </c>
      <c r="CE64" s="32"/>
      <c r="CF64" s="32"/>
      <c r="CG64" s="45">
        <f>+CG62-CG63</f>
        <v>1390274479.3505359</v>
      </c>
      <c r="CH64" s="46">
        <f t="shared" si="63"/>
        <v>2021.949791882872</v>
      </c>
      <c r="CI64" s="43">
        <f>+CI62-CI63</f>
        <v>419190366.43391919</v>
      </c>
      <c r="CJ64" s="46">
        <f t="shared" si="65"/>
        <v>1958.1655156601682</v>
      </c>
      <c r="CK64" s="43">
        <f t="shared" si="66"/>
        <v>1809464845.7844551</v>
      </c>
      <c r="CL64" s="47">
        <f t="shared" si="67"/>
        <v>2006.8061337532108</v>
      </c>
      <c r="CM64" s="45">
        <f>+CM62-CM63</f>
        <v>822441378.54028761</v>
      </c>
      <c r="CN64" s="46">
        <f t="shared" si="69"/>
        <v>268.01267343539104</v>
      </c>
      <c r="CO64" s="43">
        <f>+CO62-CO63</f>
        <v>791925569.08257461</v>
      </c>
      <c r="CP64" s="46">
        <f t="shared" si="71"/>
        <v>439.27728161794295</v>
      </c>
      <c r="CQ64" s="43">
        <f>+CQ62-CQ63</f>
        <v>1614366947.6228623</v>
      </c>
      <c r="CR64" s="47">
        <f t="shared" si="73"/>
        <v>331.39297262192599</v>
      </c>
      <c r="CS64" s="153"/>
      <c r="CT64" s="161" t="s">
        <v>173</v>
      </c>
      <c r="CU64" s="45">
        <f>+CU62-CU63</f>
        <v>1809464845.7844551</v>
      </c>
      <c r="CV64" s="43">
        <f t="shared" ref="CV64:CW64" si="101">+CV62-CV63</f>
        <v>1614366947.6228623</v>
      </c>
      <c r="CW64" s="44">
        <f t="shared" si="101"/>
        <v>3423831793.4073176</v>
      </c>
      <c r="CX64"/>
      <c r="CZ64" s="48"/>
    </row>
    <row r="65" spans="1:104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2"/>
      <c r="CG65" s="38"/>
      <c r="CH65" s="39"/>
      <c r="CI65" s="36"/>
      <c r="CJ65" s="39"/>
      <c r="CK65" s="36"/>
      <c r="CL65" s="40"/>
      <c r="CM65" s="49"/>
      <c r="CN65" s="39"/>
      <c r="CO65" s="39"/>
      <c r="CP65" s="39"/>
      <c r="CQ65" s="39"/>
      <c r="CR65" s="40"/>
      <c r="CS65" s="152"/>
      <c r="CT65" s="162" t="s">
        <v>64</v>
      </c>
      <c r="CU65" s="38"/>
      <c r="CV65" s="36"/>
      <c r="CW65" s="37"/>
      <c r="CX65"/>
    </row>
    <row r="66" spans="1:104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2"/>
      <c r="CG66" s="38"/>
      <c r="CH66" s="39"/>
      <c r="CI66" s="36"/>
      <c r="CJ66" s="39"/>
      <c r="CK66" s="36"/>
      <c r="CL66" s="40"/>
      <c r="CM66" s="49"/>
      <c r="CN66" s="39"/>
      <c r="CO66" s="39"/>
      <c r="CP66" s="39"/>
      <c r="CQ66" s="39"/>
      <c r="CR66" s="40"/>
      <c r="CS66" s="152"/>
      <c r="CT66" s="160" t="s">
        <v>65</v>
      </c>
      <c r="CU66" s="38"/>
      <c r="CV66" s="36"/>
      <c r="CW66" s="37"/>
      <c r="CX66"/>
      <c r="CZ66" s="48"/>
    </row>
    <row r="67" spans="1:104" s="19" customFormat="1" ht="15.6" x14ac:dyDescent="0.3">
      <c r="A67" s="26">
        <v>52</v>
      </c>
      <c r="B67" s="26" t="s">
        <v>66</v>
      </c>
      <c r="C67" s="34"/>
      <c r="D67" s="35">
        <v>7982158.5981591754</v>
      </c>
      <c r="E67" s="39">
        <v>73.87262360285392</v>
      </c>
      <c r="F67" s="36">
        <v>197481.4403420474</v>
      </c>
      <c r="G67" s="39">
        <v>5.6203273000554228</v>
      </c>
      <c r="H67" s="36">
        <v>8179640.0385012226</v>
      </c>
      <c r="I67" s="40">
        <v>57.124380463029702</v>
      </c>
      <c r="J67" s="38">
        <v>1475097.1320540872</v>
      </c>
      <c r="K67" s="39">
        <v>4.0928875350066933</v>
      </c>
      <c r="L67" s="36">
        <v>1775854.8169985118</v>
      </c>
      <c r="M67" s="39">
        <v>5.6203273000554219</v>
      </c>
      <c r="N67" s="36">
        <v>3250951.9490525993</v>
      </c>
      <c r="O67" s="40">
        <v>4.8064342251747911</v>
      </c>
      <c r="P67" s="116">
        <f t="shared" ref="P67:P74" si="102">+D67+J67</f>
        <v>9457255.7302132621</v>
      </c>
      <c r="Q67" s="117">
        <f t="shared" ref="Q67:Q74" si="103">+F67+L67</f>
        <v>1973336.2573405593</v>
      </c>
      <c r="R67" s="118">
        <f t="shared" ref="R67:R74" si="104">+P67+Q67</f>
        <v>11430591.987553822</v>
      </c>
      <c r="S67" s="32"/>
      <c r="T67" s="35">
        <v>2296050.0040293066</v>
      </c>
      <c r="U67" s="39">
        <v>11.638357101368626</v>
      </c>
      <c r="V67" s="36">
        <v>956899.15949602867</v>
      </c>
      <c r="W67" s="39">
        <v>15.377308598959129</v>
      </c>
      <c r="X67" s="36">
        <v>3252949.1635253355</v>
      </c>
      <c r="Y67" s="40">
        <v>12.534918225143965</v>
      </c>
      <c r="Z67" s="38">
        <v>2495264.4617481553</v>
      </c>
      <c r="AA67" s="39">
        <v>2.4561768631480176</v>
      </c>
      <c r="AB67" s="36">
        <v>1200912.5184342843</v>
      </c>
      <c r="AC67" s="39">
        <v>2.5585789338285059</v>
      </c>
      <c r="AD67" s="36">
        <v>3696176.9801824396</v>
      </c>
      <c r="AE67" s="40">
        <v>2.4885371725501368</v>
      </c>
      <c r="AF67" s="116">
        <f t="shared" ref="AF67:AF74" si="105">+T67+Z67</f>
        <v>4791314.4657774623</v>
      </c>
      <c r="AG67" s="117">
        <f t="shared" ref="AG67:AG74" si="106">+V67+AB67</f>
        <v>2157811.6779303132</v>
      </c>
      <c r="AH67" s="118">
        <f t="shared" ref="AH67:AH74" si="107">+AF67+AG67</f>
        <v>6949126.1437077755</v>
      </c>
      <c r="AI67" s="32"/>
      <c r="AJ67" s="35">
        <v>2691441.2322421721</v>
      </c>
      <c r="AK67" s="39">
        <v>46.293215092144209</v>
      </c>
      <c r="AL67" s="36">
        <v>1221538.1027814476</v>
      </c>
      <c r="AM67" s="39">
        <v>42.364503807361018</v>
      </c>
      <c r="AN67" s="36">
        <v>3912979.3350236197</v>
      </c>
      <c r="AO67" s="40">
        <v>44.990736608184378</v>
      </c>
      <c r="AP67" s="38">
        <v>307220.86961072189</v>
      </c>
      <c r="AQ67" s="39">
        <v>1.8489682688207723</v>
      </c>
      <c r="AR67" s="36">
        <v>558699.43097791111</v>
      </c>
      <c r="AS67" s="39">
        <v>3.6295681866946734</v>
      </c>
      <c r="AT67" s="36">
        <v>865920.30058863293</v>
      </c>
      <c r="AU67" s="40">
        <v>2.7052569936662199</v>
      </c>
      <c r="AV67" s="116">
        <f t="shared" ref="AV67:AV74" si="108">+AJ67+AP67</f>
        <v>2998662.1018528938</v>
      </c>
      <c r="AW67" s="117">
        <f t="shared" ref="AW67:AW74" si="109">+AL67+AR67</f>
        <v>1780237.5337593588</v>
      </c>
      <c r="AX67" s="118">
        <f t="shared" ref="AX67:AX74" si="110">+AV67+AW67</f>
        <v>4778899.6356122531</v>
      </c>
      <c r="AY67" s="32"/>
      <c r="AZ67" s="35">
        <v>3972728.3954108902</v>
      </c>
      <c r="BA67" s="39">
        <v>17.708673498965357</v>
      </c>
      <c r="BB67" s="36">
        <v>1137118.7184391124</v>
      </c>
      <c r="BC67" s="39">
        <v>17.542172695058969</v>
      </c>
      <c r="BD67" s="36">
        <v>5109847.1138500031</v>
      </c>
      <c r="BE67" s="40">
        <v>17.671348436332838</v>
      </c>
      <c r="BF67" s="38">
        <v>2522374.3549601394</v>
      </c>
      <c r="BG67" s="39">
        <v>2.0877989942971813</v>
      </c>
      <c r="BH67" s="36">
        <v>2406793.1620648596</v>
      </c>
      <c r="BI67" s="39">
        <v>3.7714868050314729</v>
      </c>
      <c r="BJ67" s="36">
        <v>4929167.5170249995</v>
      </c>
      <c r="BK67" s="40">
        <v>2.6697471528404026</v>
      </c>
      <c r="BL67" s="116">
        <f t="shared" ref="BL67:BL74" si="111">+AZ67+BF67</f>
        <v>6495102.7503710296</v>
      </c>
      <c r="BM67" s="117">
        <f t="shared" ref="BM67:BM74" si="112">+BB67+BH67</f>
        <v>3543911.8805039721</v>
      </c>
      <c r="BN67" s="118">
        <f t="shared" ref="BN67:BN74" si="113">+BL67+BM67</f>
        <v>10039014.630875003</v>
      </c>
      <c r="BO67" s="32"/>
      <c r="BP67" s="35">
        <v>1709045.7900000005</v>
      </c>
      <c r="BQ67" s="39">
        <v>17.128483132554276</v>
      </c>
      <c r="BR67" s="36">
        <v>335993.35999999993</v>
      </c>
      <c r="BS67" s="39">
        <v>14.575453756723926</v>
      </c>
      <c r="BT67" s="36">
        <v>2045039.1500000004</v>
      </c>
      <c r="BU67" s="40">
        <v>16.649345843849225</v>
      </c>
      <c r="BV67" s="38">
        <v>472232.06</v>
      </c>
      <c r="BW67" s="39">
        <v>1.4848243768845959</v>
      </c>
      <c r="BX67" s="36">
        <v>482971.16000000003</v>
      </c>
      <c r="BY67" s="39">
        <v>2.1430144207303545</v>
      </c>
      <c r="BZ67" s="36">
        <v>955203.22</v>
      </c>
      <c r="CA67" s="40">
        <v>1.7577979385692912</v>
      </c>
      <c r="CB67" s="116">
        <f t="shared" ref="CB67:CB74" si="114">+BP67+BV67</f>
        <v>2181277.8500000006</v>
      </c>
      <c r="CC67" s="117">
        <f t="shared" ref="CC67:CC74" si="115">+BR67+BX67</f>
        <v>818964.52</v>
      </c>
      <c r="CD67" s="118">
        <f t="shared" ref="CD67:CD74" si="116">+CB67+CC67</f>
        <v>3000242.3700000006</v>
      </c>
      <c r="CE67" s="32"/>
      <c r="CF67" s="32"/>
      <c r="CG67" s="38">
        <f t="shared" ref="CG67:CG73" si="117">+D67+T67+AJ67+AZ67+BP67</f>
        <v>18651424.019841544</v>
      </c>
      <c r="CH67" s="39">
        <f>+CG67/$CG$112</f>
        <v>27.125753565479396</v>
      </c>
      <c r="CI67" s="36">
        <f t="shared" ref="CI67:CI73" si="118">+F67+V67+AL67+BB67+BR67</f>
        <v>3849030.781058636</v>
      </c>
      <c r="CJ67" s="39">
        <f t="shared" ref="CJ67:CJ74" si="119">+CI67/$CI$112</f>
        <v>17.979991783450675</v>
      </c>
      <c r="CK67" s="36">
        <f t="shared" ref="CK67:CK74" si="120">+CG67+CI67</f>
        <v>22500454.80090018</v>
      </c>
      <c r="CL67" s="40">
        <f t="shared" ref="CL67:CL74" si="121">+CK67/$CK$112</f>
        <v>24.954367481567612</v>
      </c>
      <c r="CM67" s="38">
        <f t="shared" ref="CM67:CM73" si="122">+J67+Z67+AP67+BF67+BV67</f>
        <v>7272188.8783731041</v>
      </c>
      <c r="CN67" s="39">
        <f t="shared" ref="CN67:CN103" si="123">+CM67/$CM$112</f>
        <v>2.3698209183968229</v>
      </c>
      <c r="CO67" s="36">
        <f t="shared" ref="CO67:CO73" si="124">+L67+AB67+AR67+BH67+BX67</f>
        <v>6425231.0884755664</v>
      </c>
      <c r="CP67" s="39">
        <f t="shared" ref="CP67:CP74" si="125">+CO67/$CO$112</f>
        <v>3.5640445977547972</v>
      </c>
      <c r="CQ67" s="36">
        <f t="shared" ref="CQ67:CQ73" si="126">+CM67+CO67</f>
        <v>13697419.966848671</v>
      </c>
      <c r="CR67" s="40">
        <f t="shared" ref="CR67:CR74" si="127">+CQ67/$CQ$112</f>
        <v>2.8117701039090703</v>
      </c>
      <c r="CS67" s="152"/>
      <c r="CT67" s="161" t="s">
        <v>66</v>
      </c>
      <c r="CU67" s="38">
        <f t="shared" ref="CU67:CU73" si="128">+CK67</f>
        <v>22500454.80090018</v>
      </c>
      <c r="CV67" s="36">
        <f t="shared" ref="CV67:CV73" si="129">+CQ67</f>
        <v>13697419.966848671</v>
      </c>
      <c r="CW67" s="37">
        <f t="shared" ref="CW67:CW73" si="130">+CU67+CV67</f>
        <v>36197874.767748848</v>
      </c>
      <c r="CX67"/>
    </row>
    <row r="68" spans="1:104" s="19" customFormat="1" ht="15.6" x14ac:dyDescent="0.3">
      <c r="A68" s="26">
        <v>53</v>
      </c>
      <c r="B68" s="26" t="s">
        <v>67</v>
      </c>
      <c r="C68" s="34"/>
      <c r="D68" s="35">
        <v>378160.18677639763</v>
      </c>
      <c r="E68" s="39">
        <v>3.4997657332642094</v>
      </c>
      <c r="F68" s="36">
        <v>12489.753356862846</v>
      </c>
      <c r="G68" s="39">
        <v>0.35545872888587088</v>
      </c>
      <c r="H68" s="36">
        <v>390649.9401332605</v>
      </c>
      <c r="I68" s="40">
        <v>2.7281928914956386</v>
      </c>
      <c r="J68" s="38">
        <v>79049.175166043962</v>
      </c>
      <c r="K68" s="39">
        <v>0.21933429105046812</v>
      </c>
      <c r="L68" s="36">
        <v>112314.29456606862</v>
      </c>
      <c r="M68" s="39">
        <v>0.35545872888587088</v>
      </c>
      <c r="N68" s="36">
        <v>191363.4697321126</v>
      </c>
      <c r="O68" s="40">
        <v>0.28292510771703949</v>
      </c>
      <c r="P68" s="116">
        <f t="shared" si="102"/>
        <v>457209.36194244161</v>
      </c>
      <c r="Q68" s="117">
        <f t="shared" si="103"/>
        <v>124804.04792293147</v>
      </c>
      <c r="R68" s="118">
        <f t="shared" si="104"/>
        <v>582013.40986537305</v>
      </c>
      <c r="S68" s="32"/>
      <c r="T68" s="35">
        <v>2226955.1039210549</v>
      </c>
      <c r="U68" s="39">
        <v>11.288124693567386</v>
      </c>
      <c r="V68" s="36">
        <v>854309.84279178141</v>
      </c>
      <c r="W68" s="39">
        <v>13.728704807992887</v>
      </c>
      <c r="X68" s="36">
        <v>3081264.9467128362</v>
      </c>
      <c r="Y68" s="40">
        <v>11.873350057272472</v>
      </c>
      <c r="Z68" s="38">
        <v>1280557.2846983196</v>
      </c>
      <c r="AA68" s="39">
        <v>1.2604977239198589</v>
      </c>
      <c r="AB68" s="36">
        <v>660221.65744648152</v>
      </c>
      <c r="AC68" s="39">
        <v>1.406621380383541</v>
      </c>
      <c r="AD68" s="36">
        <v>1940778.9421448011</v>
      </c>
      <c r="AE68" s="40">
        <v>1.3066745902928814</v>
      </c>
      <c r="AF68" s="116">
        <f t="shared" si="105"/>
        <v>3507512.3886193745</v>
      </c>
      <c r="AG68" s="117">
        <f t="shared" si="106"/>
        <v>1514531.500238263</v>
      </c>
      <c r="AH68" s="118">
        <f t="shared" si="107"/>
        <v>5022043.8888576375</v>
      </c>
      <c r="AI68" s="32"/>
      <c r="AJ68" s="35">
        <v>825088.69572041859</v>
      </c>
      <c r="AK68" s="39">
        <v>14.191656129627592</v>
      </c>
      <c r="AL68" s="36">
        <v>374474.9348129374</v>
      </c>
      <c r="AM68" s="39">
        <v>12.987269709819568</v>
      </c>
      <c r="AN68" s="36">
        <v>1199563.630533356</v>
      </c>
      <c r="AO68" s="40">
        <v>13.792368097379141</v>
      </c>
      <c r="AP68" s="38">
        <v>140871.62118390459</v>
      </c>
      <c r="AQ68" s="39">
        <v>0.84781726539742042</v>
      </c>
      <c r="AR68" s="36">
        <v>256183.42496103846</v>
      </c>
      <c r="AS68" s="39">
        <v>1.6642852267981449</v>
      </c>
      <c r="AT68" s="36">
        <v>397055.04614494304</v>
      </c>
      <c r="AU68" s="40">
        <v>1.2404558938321433</v>
      </c>
      <c r="AV68" s="116">
        <f t="shared" si="108"/>
        <v>965960.31690432318</v>
      </c>
      <c r="AW68" s="117">
        <f t="shared" si="109"/>
        <v>630658.3597739758</v>
      </c>
      <c r="AX68" s="118">
        <f t="shared" si="110"/>
        <v>1596618.676678299</v>
      </c>
      <c r="AY68" s="32"/>
      <c r="AZ68" s="35">
        <v>2986170.9754067343</v>
      </c>
      <c r="BA68" s="39">
        <v>13.311035024858626</v>
      </c>
      <c r="BB68" s="36">
        <v>854735.22844326682</v>
      </c>
      <c r="BC68" s="39">
        <v>13.18588177537359</v>
      </c>
      <c r="BD68" s="36">
        <v>3840906.2038500011</v>
      </c>
      <c r="BE68" s="40">
        <v>13.282978986893074</v>
      </c>
      <c r="BF68" s="38">
        <v>1818218.8643099242</v>
      </c>
      <c r="BG68" s="39">
        <v>1.5049611921615067</v>
      </c>
      <c r="BH68" s="36">
        <v>1734903.750965076</v>
      </c>
      <c r="BI68" s="39">
        <v>2.7186243952724274</v>
      </c>
      <c r="BJ68" s="36">
        <v>3553122.6152750002</v>
      </c>
      <c r="BK68" s="40">
        <v>1.9244505188877246</v>
      </c>
      <c r="BL68" s="116">
        <f t="shared" si="111"/>
        <v>4804389.839716658</v>
      </c>
      <c r="BM68" s="117">
        <f t="shared" si="112"/>
        <v>2589638.9794083429</v>
      </c>
      <c r="BN68" s="118">
        <f t="shared" si="113"/>
        <v>7394028.8191250004</v>
      </c>
      <c r="BO68" s="32"/>
      <c r="BP68" s="35">
        <v>1101336.3600000003</v>
      </c>
      <c r="BQ68" s="39">
        <v>11.037867666219009</v>
      </c>
      <c r="BR68" s="36">
        <v>225802.02</v>
      </c>
      <c r="BS68" s="39">
        <v>9.7953331598125963</v>
      </c>
      <c r="BT68" s="36">
        <v>1327138.3800000004</v>
      </c>
      <c r="BU68" s="40">
        <v>10.804676219164701</v>
      </c>
      <c r="BV68" s="38">
        <v>215120.26</v>
      </c>
      <c r="BW68" s="39">
        <v>0.67639585082332676</v>
      </c>
      <c r="BX68" s="36">
        <v>250447.37999999998</v>
      </c>
      <c r="BY68" s="39">
        <v>1.1112720415317032</v>
      </c>
      <c r="BZ68" s="36">
        <v>465567.64</v>
      </c>
      <c r="CA68" s="40">
        <v>0.85675364228417272</v>
      </c>
      <c r="CB68" s="116">
        <f t="shared" si="114"/>
        <v>1316456.6200000003</v>
      </c>
      <c r="CC68" s="117">
        <f t="shared" si="115"/>
        <v>476249.39999999997</v>
      </c>
      <c r="CD68" s="118">
        <f t="shared" si="116"/>
        <v>1792706.0200000003</v>
      </c>
      <c r="CE68" s="32"/>
      <c r="CF68" s="32"/>
      <c r="CG68" s="38">
        <f t="shared" si="117"/>
        <v>7517711.3218246056</v>
      </c>
      <c r="CH68" s="39">
        <f t="shared" ref="CH68:CH103" si="131">+CG68/$CG$112</f>
        <v>10.933405646415682</v>
      </c>
      <c r="CI68" s="36">
        <f t="shared" si="118"/>
        <v>2321811.7794048483</v>
      </c>
      <c r="CJ68" s="39">
        <f t="shared" si="119"/>
        <v>10.845887988699408</v>
      </c>
      <c r="CK68" s="36">
        <f t="shared" si="120"/>
        <v>9839523.1012294535</v>
      </c>
      <c r="CL68" s="40">
        <f t="shared" si="121"/>
        <v>10.912627210612216</v>
      </c>
      <c r="CM68" s="38">
        <f t="shared" si="122"/>
        <v>3533817.2053581923</v>
      </c>
      <c r="CN68" s="39">
        <f t="shared" si="123"/>
        <v>1.1515809167104509</v>
      </c>
      <c r="CO68" s="36">
        <f t="shared" si="124"/>
        <v>3014070.5079386644</v>
      </c>
      <c r="CP68" s="39">
        <f t="shared" si="125"/>
        <v>1.6718903278573813</v>
      </c>
      <c r="CQ68" s="36">
        <f t="shared" si="126"/>
        <v>6547887.7132968567</v>
      </c>
      <c r="CR68" s="40">
        <f t="shared" si="127"/>
        <v>1.3441330528348714</v>
      </c>
      <c r="CS68" s="152"/>
      <c r="CT68" s="161" t="s">
        <v>67</v>
      </c>
      <c r="CU68" s="38">
        <f t="shared" si="128"/>
        <v>9839523.1012294535</v>
      </c>
      <c r="CV68" s="36">
        <f t="shared" si="129"/>
        <v>6547887.7132968567</v>
      </c>
      <c r="CW68" s="37">
        <f t="shared" si="130"/>
        <v>16387410.81452631</v>
      </c>
      <c r="CX68"/>
    </row>
    <row r="69" spans="1:104" s="19" customFormat="1" ht="15.6" x14ac:dyDescent="0.3">
      <c r="A69" s="26">
        <v>54</v>
      </c>
      <c r="B69" s="26" t="s">
        <v>68</v>
      </c>
      <c r="C69" s="34"/>
      <c r="D69" s="35">
        <v>160305.38112907112</v>
      </c>
      <c r="E69" s="39">
        <v>1.483581030874396</v>
      </c>
      <c r="F69" s="36">
        <v>5857.3278948728685</v>
      </c>
      <c r="G69" s="39">
        <v>0.16669971525380278</v>
      </c>
      <c r="H69" s="36">
        <v>166162.70902394399</v>
      </c>
      <c r="I69" s="40">
        <v>1.1604351492698093</v>
      </c>
      <c r="J69" s="38">
        <v>43715.415500311661</v>
      </c>
      <c r="K69" s="39">
        <v>0.1212952525639535</v>
      </c>
      <c r="L69" s="36">
        <v>52672.10902874406</v>
      </c>
      <c r="M69" s="39">
        <v>0.16669971525380275</v>
      </c>
      <c r="N69" s="36">
        <v>96387.524529055721</v>
      </c>
      <c r="O69" s="40">
        <v>0.14250604254896429</v>
      </c>
      <c r="P69" s="116">
        <f t="shared" si="102"/>
        <v>204020.79662938276</v>
      </c>
      <c r="Q69" s="117">
        <f t="shared" si="103"/>
        <v>58529.43692361693</v>
      </c>
      <c r="R69" s="118">
        <f t="shared" si="104"/>
        <v>262550.23355299968</v>
      </c>
      <c r="S69" s="32"/>
      <c r="T69" s="35">
        <v>3766016.258481116</v>
      </c>
      <c r="U69" s="39">
        <v>19.089410940025832</v>
      </c>
      <c r="V69" s="36">
        <v>1353788.5961310042</v>
      </c>
      <c r="W69" s="39">
        <v>21.755296588850744</v>
      </c>
      <c r="X69" s="36">
        <v>5119804.8546121204</v>
      </c>
      <c r="Y69" s="40">
        <v>19.728662193942146</v>
      </c>
      <c r="Z69" s="38">
        <v>2344605.4650202491</v>
      </c>
      <c r="AA69" s="39">
        <v>2.3078778961804338</v>
      </c>
      <c r="AB69" s="36">
        <v>1273491.1476437503</v>
      </c>
      <c r="AC69" s="39">
        <v>2.7132098073442537</v>
      </c>
      <c r="AD69" s="36">
        <v>3618096.6126639992</v>
      </c>
      <c r="AE69" s="40">
        <v>2.4359677479641895</v>
      </c>
      <c r="AF69" s="116">
        <f t="shared" si="105"/>
        <v>6110621.7235013656</v>
      </c>
      <c r="AG69" s="117">
        <f t="shared" si="106"/>
        <v>2627279.7437747545</v>
      </c>
      <c r="AH69" s="118">
        <f t="shared" si="107"/>
        <v>8737901.4672761206</v>
      </c>
      <c r="AI69" s="32"/>
      <c r="AJ69" s="35">
        <v>91982.514960927685</v>
      </c>
      <c r="AK69" s="39">
        <v>1.5821138127750338</v>
      </c>
      <c r="AL69" s="36">
        <v>41747.204237052327</v>
      </c>
      <c r="AM69" s="39">
        <v>1.447846439517664</v>
      </c>
      <c r="AN69" s="36">
        <v>133729.71919798001</v>
      </c>
      <c r="AO69" s="40">
        <v>1.5376003955018225</v>
      </c>
      <c r="AP69" s="38">
        <v>15761.404095902466</v>
      </c>
      <c r="AQ69" s="39">
        <v>9.4857930980768099E-2</v>
      </c>
      <c r="AR69" s="36">
        <v>28663.051149329553</v>
      </c>
      <c r="AS69" s="39">
        <v>0.18620834892048044</v>
      </c>
      <c r="AT69" s="36">
        <v>44424.45524523202</v>
      </c>
      <c r="AU69" s="40">
        <v>0.13878825587098553</v>
      </c>
      <c r="AV69" s="116">
        <f t="shared" si="108"/>
        <v>107743.91905683016</v>
      </c>
      <c r="AW69" s="117">
        <f t="shared" si="109"/>
        <v>70410.255386381876</v>
      </c>
      <c r="AX69" s="118">
        <f t="shared" si="110"/>
        <v>178154.17444321205</v>
      </c>
      <c r="AY69" s="32"/>
      <c r="AZ69" s="35">
        <v>3011965.4884248874</v>
      </c>
      <c r="BA69" s="39">
        <v>13.426015603352475</v>
      </c>
      <c r="BB69" s="36">
        <v>862118.42222511349</v>
      </c>
      <c r="BC69" s="39">
        <v>13.299781281433981</v>
      </c>
      <c r="BD69" s="36">
        <v>3874083.9106500009</v>
      </c>
      <c r="BE69" s="40">
        <v>13.397717217630381</v>
      </c>
      <c r="BF69" s="38">
        <v>1968587.777552967</v>
      </c>
      <c r="BG69" s="39">
        <v>1.6294233146157076</v>
      </c>
      <c r="BH69" s="36">
        <v>1878382.4029220329</v>
      </c>
      <c r="BI69" s="39">
        <v>2.94345794191385</v>
      </c>
      <c r="BJ69" s="36">
        <v>3846970.1804749998</v>
      </c>
      <c r="BK69" s="40">
        <v>2.0836049192711927</v>
      </c>
      <c r="BL69" s="116">
        <f t="shared" si="111"/>
        <v>4980553.2659778539</v>
      </c>
      <c r="BM69" s="117">
        <f t="shared" si="112"/>
        <v>2740500.8251471464</v>
      </c>
      <c r="BN69" s="118">
        <f t="shared" si="113"/>
        <v>7721054.0911250003</v>
      </c>
      <c r="BO69" s="32"/>
      <c r="BP69" s="35">
        <v>821405.33000000019</v>
      </c>
      <c r="BQ69" s="39">
        <v>8.2323290705365935</v>
      </c>
      <c r="BR69" s="36">
        <v>185992.13999999998</v>
      </c>
      <c r="BS69" s="39">
        <v>8.0683732431025508</v>
      </c>
      <c r="BT69" s="36">
        <v>1007397.4700000002</v>
      </c>
      <c r="BU69" s="40">
        <v>8.2015588211349044</v>
      </c>
      <c r="BV69" s="38">
        <v>333894.48000000004</v>
      </c>
      <c r="BW69" s="39">
        <v>1.049853885844189</v>
      </c>
      <c r="BX69" s="36">
        <v>434340.72</v>
      </c>
      <c r="BY69" s="39">
        <v>1.9272339708035673</v>
      </c>
      <c r="BZ69" s="36">
        <v>768235.2</v>
      </c>
      <c r="CA69" s="40">
        <v>1.4137329341251248</v>
      </c>
      <c r="CB69" s="116">
        <f t="shared" si="114"/>
        <v>1155299.8100000003</v>
      </c>
      <c r="CC69" s="117">
        <f t="shared" si="115"/>
        <v>620332.86</v>
      </c>
      <c r="CD69" s="118">
        <f t="shared" si="116"/>
        <v>1775632.6700000004</v>
      </c>
      <c r="CE69" s="32"/>
      <c r="CF69" s="32"/>
      <c r="CG69" s="38">
        <f t="shared" si="117"/>
        <v>7851674.9729960021</v>
      </c>
      <c r="CH69" s="39">
        <f t="shared" si="131"/>
        <v>11.419106668057031</v>
      </c>
      <c r="CI69" s="36">
        <f t="shared" si="118"/>
        <v>2449503.6904880428</v>
      </c>
      <c r="CJ69" s="39">
        <f t="shared" si="119"/>
        <v>11.442375687209703</v>
      </c>
      <c r="CK69" s="36">
        <f t="shared" si="120"/>
        <v>10301178.663484044</v>
      </c>
      <c r="CL69" s="40">
        <f t="shared" si="121"/>
        <v>11.424631196858302</v>
      </c>
      <c r="CM69" s="38">
        <f t="shared" si="122"/>
        <v>4706564.5421694312</v>
      </c>
      <c r="CN69" s="39">
        <f t="shared" si="123"/>
        <v>1.5337493693251176</v>
      </c>
      <c r="CO69" s="36">
        <f t="shared" si="124"/>
        <v>3667549.4307438564</v>
      </c>
      <c r="CP69" s="39">
        <f t="shared" si="125"/>
        <v>2.0343719246279419</v>
      </c>
      <c r="CQ69" s="36">
        <f t="shared" si="126"/>
        <v>8374113.9729132876</v>
      </c>
      <c r="CR69" s="40">
        <f t="shared" si="127"/>
        <v>1.719015944079429</v>
      </c>
      <c r="CS69" s="152"/>
      <c r="CT69" s="161" t="s">
        <v>68</v>
      </c>
      <c r="CU69" s="38">
        <f t="shared" si="128"/>
        <v>10301178.663484044</v>
      </c>
      <c r="CV69" s="36">
        <f t="shared" si="129"/>
        <v>8374113.9729132876</v>
      </c>
      <c r="CW69" s="37">
        <f t="shared" si="130"/>
        <v>18675292.636397332</v>
      </c>
      <c r="CX69"/>
    </row>
    <row r="70" spans="1:104" s="19" customFormat="1" ht="15.6" x14ac:dyDescent="0.3">
      <c r="A70" s="26">
        <v>55</v>
      </c>
      <c r="B70" s="26" t="s">
        <v>69</v>
      </c>
      <c r="C70" s="34"/>
      <c r="D70" s="35">
        <v>631170.90339169942</v>
      </c>
      <c r="E70" s="39">
        <v>5.8413084633624184</v>
      </c>
      <c r="F70" s="36">
        <v>12681.566588934505</v>
      </c>
      <c r="G70" s="39">
        <v>0.36091773882046008</v>
      </c>
      <c r="H70" s="36">
        <v>643852.46998063393</v>
      </c>
      <c r="I70" s="40">
        <v>4.4964904670761499</v>
      </c>
      <c r="J70" s="38">
        <v>92503.078912530138</v>
      </c>
      <c r="K70" s="39">
        <v>0.25666424969833973</v>
      </c>
      <c r="L70" s="36">
        <v>114039.17793510076</v>
      </c>
      <c r="M70" s="39">
        <v>0.36091773882046002</v>
      </c>
      <c r="N70" s="36">
        <v>206542.2568476309</v>
      </c>
      <c r="O70" s="40">
        <v>0.30536648582166831</v>
      </c>
      <c r="P70" s="116">
        <f t="shared" si="102"/>
        <v>723673.98230422952</v>
      </c>
      <c r="Q70" s="117">
        <f t="shared" si="103"/>
        <v>126720.74452403527</v>
      </c>
      <c r="R70" s="118">
        <f t="shared" si="104"/>
        <v>850394.72682826477</v>
      </c>
      <c r="S70" s="32"/>
      <c r="T70" s="35">
        <v>1362652.6495616578</v>
      </c>
      <c r="U70" s="39">
        <v>6.9070961489923501</v>
      </c>
      <c r="V70" s="36">
        <v>440341.30054229655</v>
      </c>
      <c r="W70" s="39">
        <v>7.0762566777382618</v>
      </c>
      <c r="X70" s="36">
        <v>1802993.9501039544</v>
      </c>
      <c r="Y70" s="40">
        <v>6.9476590591687994</v>
      </c>
      <c r="Z70" s="38">
        <v>470824.88512648339</v>
      </c>
      <c r="AA70" s="39">
        <v>0.46344954900363949</v>
      </c>
      <c r="AB70" s="36">
        <v>219393.88342808885</v>
      </c>
      <c r="AC70" s="39">
        <v>0.46742502866219582</v>
      </c>
      <c r="AD70" s="36">
        <v>690218.76855457225</v>
      </c>
      <c r="AE70" s="40">
        <v>0.46470584930028208</v>
      </c>
      <c r="AF70" s="116">
        <f t="shared" si="105"/>
        <v>1833477.5346881412</v>
      </c>
      <c r="AG70" s="117">
        <f t="shared" si="106"/>
        <v>659735.18397038546</v>
      </c>
      <c r="AH70" s="118">
        <f t="shared" si="107"/>
        <v>2493212.7186585264</v>
      </c>
      <c r="AI70" s="32"/>
      <c r="AJ70" s="35">
        <v>132477.92311037864</v>
      </c>
      <c r="AK70" s="39">
        <v>2.27864124099793</v>
      </c>
      <c r="AL70" s="36">
        <v>60126.458983414079</v>
      </c>
      <c r="AM70" s="39">
        <v>2.0852625020258748</v>
      </c>
      <c r="AN70" s="36">
        <v>192604.38209379272</v>
      </c>
      <c r="AO70" s="40">
        <v>2.214530740503291</v>
      </c>
      <c r="AP70" s="38">
        <v>53593.673887478828</v>
      </c>
      <c r="AQ70" s="39">
        <v>0.32254645510585606</v>
      </c>
      <c r="AR70" s="36">
        <v>97463.284779092268</v>
      </c>
      <c r="AS70" s="39">
        <v>0.63316627544398274</v>
      </c>
      <c r="AT70" s="36">
        <v>151056.9586665711</v>
      </c>
      <c r="AU70" s="40">
        <v>0.47192321694837386</v>
      </c>
      <c r="AV70" s="116">
        <f t="shared" si="108"/>
        <v>186071.59699785747</v>
      </c>
      <c r="AW70" s="117">
        <f t="shared" si="109"/>
        <v>157589.74376250635</v>
      </c>
      <c r="AX70" s="118">
        <f t="shared" si="110"/>
        <v>343661.34076036385</v>
      </c>
      <c r="AY70" s="32"/>
      <c r="AZ70" s="35">
        <v>3020538.2389617227</v>
      </c>
      <c r="BA70" s="39">
        <v>13.464229149594463</v>
      </c>
      <c r="BB70" s="36">
        <v>864572.21068827785</v>
      </c>
      <c r="BC70" s="39">
        <v>13.337635535594055</v>
      </c>
      <c r="BD70" s="36">
        <v>3885110.4496500008</v>
      </c>
      <c r="BE70" s="40">
        <v>13.435850220120351</v>
      </c>
      <c r="BF70" s="38">
        <v>1881230.6036765652</v>
      </c>
      <c r="BG70" s="39">
        <v>1.5571167517912223</v>
      </c>
      <c r="BH70" s="36">
        <v>1795028.1425484347</v>
      </c>
      <c r="BI70" s="39">
        <v>2.8128403640940438</v>
      </c>
      <c r="BJ70" s="36">
        <v>3676258.7462249999</v>
      </c>
      <c r="BK70" s="40">
        <v>1.9911437959735796</v>
      </c>
      <c r="BL70" s="116">
        <f t="shared" si="111"/>
        <v>4901768.8426382877</v>
      </c>
      <c r="BM70" s="117">
        <f t="shared" si="112"/>
        <v>2659600.3532367125</v>
      </c>
      <c r="BN70" s="118">
        <f t="shared" si="113"/>
        <v>7561369.1958750002</v>
      </c>
      <c r="BO70" s="32"/>
      <c r="BP70" s="35">
        <v>743777.25999999989</v>
      </c>
      <c r="BQ70" s="39">
        <v>7.4543211930485667</v>
      </c>
      <c r="BR70" s="36">
        <v>151650.81</v>
      </c>
      <c r="BS70" s="39">
        <v>6.5786400312337321</v>
      </c>
      <c r="BT70" s="36">
        <v>895428.06999999983</v>
      </c>
      <c r="BU70" s="40">
        <v>7.2899785882927608</v>
      </c>
      <c r="BV70" s="38">
        <v>181733.06000000003</v>
      </c>
      <c r="BW70" s="39">
        <v>0.5714175305544289</v>
      </c>
      <c r="BX70" s="36">
        <v>238535.57</v>
      </c>
      <c r="BY70" s="39">
        <v>1.0584175799795892</v>
      </c>
      <c r="BZ70" s="36">
        <v>420268.63</v>
      </c>
      <c r="CA70" s="40">
        <v>0.77339284038357847</v>
      </c>
      <c r="CB70" s="116">
        <f t="shared" si="114"/>
        <v>925510.32</v>
      </c>
      <c r="CC70" s="117">
        <f t="shared" si="115"/>
        <v>390186.38</v>
      </c>
      <c r="CD70" s="118">
        <f t="shared" si="116"/>
        <v>1315696.7</v>
      </c>
      <c r="CE70" s="32"/>
      <c r="CF70" s="32"/>
      <c r="CG70" s="38">
        <f t="shared" si="117"/>
        <v>5890616.9750254583</v>
      </c>
      <c r="CH70" s="39">
        <f t="shared" si="131"/>
        <v>8.5670361814297422</v>
      </c>
      <c r="CI70" s="36">
        <f t="shared" si="118"/>
        <v>1529372.3468029229</v>
      </c>
      <c r="CJ70" s="39">
        <f t="shared" si="119"/>
        <v>7.1441627239442758</v>
      </c>
      <c r="CK70" s="36">
        <f t="shared" si="120"/>
        <v>7419989.3218283812</v>
      </c>
      <c r="CL70" s="40">
        <f t="shared" si="121"/>
        <v>8.2292176706937195</v>
      </c>
      <c r="CM70" s="38">
        <f t="shared" si="122"/>
        <v>2679885.3016030579</v>
      </c>
      <c r="CN70" s="39">
        <f t="shared" si="123"/>
        <v>0.87330628409968958</v>
      </c>
      <c r="CO70" s="36">
        <f t="shared" si="124"/>
        <v>2464460.0586907165</v>
      </c>
      <c r="CP70" s="39">
        <f t="shared" si="125"/>
        <v>1.367024070824985</v>
      </c>
      <c r="CQ70" s="36">
        <f t="shared" si="126"/>
        <v>5144345.3602937739</v>
      </c>
      <c r="CR70" s="40">
        <f t="shared" si="127"/>
        <v>1.0560175947927239</v>
      </c>
      <c r="CS70" s="152"/>
      <c r="CT70" s="161" t="s">
        <v>69</v>
      </c>
      <c r="CU70" s="38">
        <f t="shared" si="128"/>
        <v>7419989.3218283812</v>
      </c>
      <c r="CV70" s="36">
        <f t="shared" si="129"/>
        <v>5144345.3602937739</v>
      </c>
      <c r="CW70" s="37">
        <f t="shared" si="130"/>
        <v>12564334.682122156</v>
      </c>
      <c r="CX70"/>
    </row>
    <row r="71" spans="1:104" s="19" customFormat="1" ht="15.6" x14ac:dyDescent="0.3">
      <c r="A71" s="26">
        <v>56</v>
      </c>
      <c r="B71" s="26" t="s">
        <v>70</v>
      </c>
      <c r="C71" s="34"/>
      <c r="D71" s="35">
        <v>171451.8186542051</v>
      </c>
      <c r="E71" s="39">
        <v>1.5867381623296446</v>
      </c>
      <c r="F71" s="36">
        <v>10856.767430807218</v>
      </c>
      <c r="G71" s="39">
        <v>0.30898390388499924</v>
      </c>
      <c r="H71" s="36">
        <v>182308.58608501233</v>
      </c>
      <c r="I71" s="40">
        <v>1.2731935615965664</v>
      </c>
      <c r="J71" s="38">
        <v>68863.93238898032</v>
      </c>
      <c r="K71" s="39">
        <v>0.19107374311949146</v>
      </c>
      <c r="L71" s="36">
        <v>97629.644110543202</v>
      </c>
      <c r="M71" s="39">
        <v>0.30898390388499919</v>
      </c>
      <c r="N71" s="36">
        <v>166493.57649952354</v>
      </c>
      <c r="O71" s="40">
        <v>0.24615572204697622</v>
      </c>
      <c r="P71" s="116">
        <f t="shared" si="102"/>
        <v>240315.75104318542</v>
      </c>
      <c r="Q71" s="117">
        <f t="shared" si="103"/>
        <v>108486.41154135042</v>
      </c>
      <c r="R71" s="118">
        <f t="shared" si="104"/>
        <v>348802.16258453584</v>
      </c>
      <c r="S71" s="32"/>
      <c r="T71" s="35">
        <v>2123863.5218088236</v>
      </c>
      <c r="U71" s="39">
        <v>10.765567848262767</v>
      </c>
      <c r="V71" s="36">
        <v>589232.83952599904</v>
      </c>
      <c r="W71" s="39">
        <v>9.4689342342032372</v>
      </c>
      <c r="X71" s="36">
        <v>2713096.3613348226</v>
      </c>
      <c r="Y71" s="40">
        <v>10.454648786890816</v>
      </c>
      <c r="Z71" s="38">
        <v>467507.10622801702</v>
      </c>
      <c r="AA71" s="39">
        <v>0.46018374215535668</v>
      </c>
      <c r="AB71" s="36">
        <v>242206.98549112363</v>
      </c>
      <c r="AC71" s="39">
        <v>0.51602900393748097</v>
      </c>
      <c r="AD71" s="36">
        <v>709714.09171914065</v>
      </c>
      <c r="AE71" s="40">
        <v>0.477831529332928</v>
      </c>
      <c r="AF71" s="116">
        <f t="shared" si="105"/>
        <v>2591370.6280368408</v>
      </c>
      <c r="AG71" s="117">
        <f t="shared" si="106"/>
        <v>831439.82501712267</v>
      </c>
      <c r="AH71" s="118">
        <f t="shared" si="107"/>
        <v>3422810.4530539634</v>
      </c>
      <c r="AI71" s="32"/>
      <c r="AJ71" s="35">
        <v>228338.80559843994</v>
      </c>
      <c r="AK71" s="39">
        <v>3.9274635889581853</v>
      </c>
      <c r="AL71" s="36">
        <v>103633.8999494836</v>
      </c>
      <c r="AM71" s="39">
        <v>3.5941562027288478</v>
      </c>
      <c r="AN71" s="36">
        <v>331972.70554792357</v>
      </c>
      <c r="AO71" s="40">
        <v>3.8169627993506441</v>
      </c>
      <c r="AP71" s="38">
        <v>76784.406617689077</v>
      </c>
      <c r="AQ71" s="39">
        <v>0.46211682024151157</v>
      </c>
      <c r="AR71" s="36">
        <v>139637.01209373269</v>
      </c>
      <c r="AS71" s="39">
        <v>0.90714618393901569</v>
      </c>
      <c r="AT71" s="36">
        <v>216421.41871142178</v>
      </c>
      <c r="AU71" s="40">
        <v>0.6761309974488946</v>
      </c>
      <c r="AV71" s="116">
        <f t="shared" si="108"/>
        <v>305123.212216129</v>
      </c>
      <c r="AW71" s="117">
        <f t="shared" si="109"/>
        <v>243270.91204321629</v>
      </c>
      <c r="AX71" s="118">
        <f t="shared" si="110"/>
        <v>548394.12425934523</v>
      </c>
      <c r="AY71" s="32"/>
      <c r="AZ71" s="35">
        <v>3038632.1545764697</v>
      </c>
      <c r="BA71" s="39">
        <v>13.544883856397353</v>
      </c>
      <c r="BB71" s="36">
        <v>869751.25342353084</v>
      </c>
      <c r="BC71" s="39">
        <v>13.417531909282818</v>
      </c>
      <c r="BD71" s="36">
        <v>3908383.4080000008</v>
      </c>
      <c r="BE71" s="40">
        <v>13.516334928759168</v>
      </c>
      <c r="BF71" s="38">
        <v>1563226.2014928155</v>
      </c>
      <c r="BG71" s="39">
        <v>1.2939007585919096</v>
      </c>
      <c r="BH71" s="36">
        <v>1491595.4585071844</v>
      </c>
      <c r="BI71" s="39">
        <v>2.3373560631934005</v>
      </c>
      <c r="BJ71" s="36">
        <v>3054821.66</v>
      </c>
      <c r="BK71" s="40">
        <v>1.6545595987661845</v>
      </c>
      <c r="BL71" s="116">
        <f t="shared" si="111"/>
        <v>4601858.3560692854</v>
      </c>
      <c r="BM71" s="117">
        <f t="shared" si="112"/>
        <v>2361346.7119307155</v>
      </c>
      <c r="BN71" s="118">
        <f t="shared" si="113"/>
        <v>6963205.0680000009</v>
      </c>
      <c r="BO71" s="32"/>
      <c r="BP71" s="35">
        <v>161585.06</v>
      </c>
      <c r="BQ71" s="39">
        <v>1.6194457696085309</v>
      </c>
      <c r="BR71" s="36">
        <v>36760.800000000003</v>
      </c>
      <c r="BS71" s="39">
        <v>1.5946902654867259</v>
      </c>
      <c r="BT71" s="36">
        <v>198345.86</v>
      </c>
      <c r="BU71" s="40">
        <v>1.6147998046079948</v>
      </c>
      <c r="BV71" s="38">
        <v>316287.46999999997</v>
      </c>
      <c r="BW71" s="39">
        <v>0.99449271944635709</v>
      </c>
      <c r="BX71" s="36">
        <v>448198.42000000004</v>
      </c>
      <c r="BY71" s="39">
        <v>1.9887226338909352</v>
      </c>
      <c r="BZ71" s="36">
        <v>764485.89</v>
      </c>
      <c r="CA71" s="40">
        <v>1.4068333244388664</v>
      </c>
      <c r="CB71" s="116">
        <f t="shared" si="114"/>
        <v>477872.52999999997</v>
      </c>
      <c r="CC71" s="117">
        <f t="shared" si="115"/>
        <v>484959.22000000003</v>
      </c>
      <c r="CD71" s="118">
        <f t="shared" si="116"/>
        <v>962831.75</v>
      </c>
      <c r="CE71" s="32"/>
      <c r="CF71" s="32"/>
      <c r="CG71" s="38">
        <f t="shared" si="117"/>
        <v>5723871.3606379377</v>
      </c>
      <c r="CH71" s="39">
        <f t="shared" si="131"/>
        <v>8.3245292050622215</v>
      </c>
      <c r="CI71" s="36">
        <f t="shared" si="118"/>
        <v>1610235.5603298207</v>
      </c>
      <c r="CJ71" s="39">
        <f t="shared" si="119"/>
        <v>7.521899353630868</v>
      </c>
      <c r="CK71" s="36">
        <f t="shared" si="120"/>
        <v>7334106.9209677586</v>
      </c>
      <c r="CL71" s="40">
        <f t="shared" si="121"/>
        <v>8.133968885269633</v>
      </c>
      <c r="CM71" s="38">
        <f t="shared" si="122"/>
        <v>2492669.1167275021</v>
      </c>
      <c r="CN71" s="39">
        <f t="shared" si="123"/>
        <v>0.81229730336488304</v>
      </c>
      <c r="CO71" s="36">
        <f t="shared" si="124"/>
        <v>2419267.5202025841</v>
      </c>
      <c r="CP71" s="39">
        <f t="shared" si="125"/>
        <v>1.3419559883794603</v>
      </c>
      <c r="CQ71" s="36">
        <f t="shared" si="126"/>
        <v>4911936.6369300857</v>
      </c>
      <c r="CR71" s="40">
        <f t="shared" si="127"/>
        <v>1.0083093474130509</v>
      </c>
      <c r="CS71" s="152"/>
      <c r="CT71" s="161" t="s">
        <v>70</v>
      </c>
      <c r="CU71" s="38">
        <f t="shared" si="128"/>
        <v>7334106.9209677586</v>
      </c>
      <c r="CV71" s="36">
        <f t="shared" si="129"/>
        <v>4911936.6369300857</v>
      </c>
      <c r="CW71" s="37">
        <f t="shared" si="130"/>
        <v>12246043.557897843</v>
      </c>
      <c r="CX71"/>
    </row>
    <row r="72" spans="1:104" s="19" customFormat="1" ht="15.6" x14ac:dyDescent="0.3">
      <c r="A72" s="26">
        <v>57</v>
      </c>
      <c r="B72" s="26" t="s">
        <v>71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102"/>
        <v>0</v>
      </c>
      <c r="Q72" s="117">
        <f t="shared" si="103"/>
        <v>0</v>
      </c>
      <c r="R72" s="118">
        <f t="shared" si="104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105"/>
        <v>0</v>
      </c>
      <c r="AG72" s="117">
        <f t="shared" si="106"/>
        <v>0</v>
      </c>
      <c r="AH72" s="118">
        <f t="shared" si="107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108"/>
        <v>0</v>
      </c>
      <c r="AW72" s="117">
        <f t="shared" si="109"/>
        <v>0</v>
      </c>
      <c r="AX72" s="118">
        <f t="shared" si="110"/>
        <v>0</v>
      </c>
      <c r="AY72" s="32"/>
      <c r="AZ72" s="35">
        <v>0</v>
      </c>
      <c r="BA72" s="39">
        <v>0</v>
      </c>
      <c r="BB72" s="36">
        <v>0</v>
      </c>
      <c r="BC72" s="39">
        <v>0</v>
      </c>
      <c r="BD72" s="36">
        <v>0</v>
      </c>
      <c r="BE72" s="40">
        <v>0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11"/>
        <v>0</v>
      </c>
      <c r="BM72" s="117">
        <f t="shared" si="112"/>
        <v>0</v>
      </c>
      <c r="BN72" s="118">
        <f t="shared" si="113"/>
        <v>0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14"/>
        <v>0</v>
      </c>
      <c r="CC72" s="117">
        <f t="shared" si="115"/>
        <v>0</v>
      </c>
      <c r="CD72" s="118">
        <f t="shared" si="116"/>
        <v>0</v>
      </c>
      <c r="CE72" s="32"/>
      <c r="CF72" s="32"/>
      <c r="CG72" s="38">
        <f t="shared" si="117"/>
        <v>0</v>
      </c>
      <c r="CH72" s="39">
        <f t="shared" si="131"/>
        <v>0</v>
      </c>
      <c r="CI72" s="36">
        <f t="shared" si="118"/>
        <v>0</v>
      </c>
      <c r="CJ72" s="39">
        <f t="shared" si="119"/>
        <v>0</v>
      </c>
      <c r="CK72" s="36">
        <f t="shared" si="120"/>
        <v>0</v>
      </c>
      <c r="CL72" s="40">
        <f t="shared" si="121"/>
        <v>0</v>
      </c>
      <c r="CM72" s="38">
        <f t="shared" si="122"/>
        <v>0</v>
      </c>
      <c r="CN72" s="39">
        <f t="shared" si="123"/>
        <v>0</v>
      </c>
      <c r="CO72" s="36">
        <f t="shared" si="124"/>
        <v>0</v>
      </c>
      <c r="CP72" s="39">
        <f t="shared" si="125"/>
        <v>0</v>
      </c>
      <c r="CQ72" s="36">
        <f t="shared" si="126"/>
        <v>0</v>
      </c>
      <c r="CR72" s="40">
        <f t="shared" si="127"/>
        <v>0</v>
      </c>
      <c r="CS72" s="152"/>
      <c r="CT72" s="161" t="s">
        <v>71</v>
      </c>
      <c r="CU72" s="38">
        <f t="shared" si="128"/>
        <v>0</v>
      </c>
      <c r="CV72" s="36">
        <f t="shared" si="129"/>
        <v>0</v>
      </c>
      <c r="CW72" s="37">
        <f t="shared" si="130"/>
        <v>0</v>
      </c>
      <c r="CX72"/>
    </row>
    <row r="73" spans="1:104" s="19" customFormat="1" ht="15.6" x14ac:dyDescent="0.3">
      <c r="A73" s="26">
        <v>58</v>
      </c>
      <c r="B73" s="26" t="s">
        <v>72</v>
      </c>
      <c r="C73" s="34"/>
      <c r="D73" s="35">
        <v>0</v>
      </c>
      <c r="E73" s="39">
        <v>0</v>
      </c>
      <c r="F73" s="36">
        <v>0</v>
      </c>
      <c r="G73" s="39">
        <v>0</v>
      </c>
      <c r="H73" s="36">
        <v>0</v>
      </c>
      <c r="I73" s="40">
        <v>0</v>
      </c>
      <c r="J73" s="38">
        <v>0</v>
      </c>
      <c r="K73" s="39">
        <v>0</v>
      </c>
      <c r="L73" s="36">
        <v>0</v>
      </c>
      <c r="M73" s="39">
        <v>0</v>
      </c>
      <c r="N73" s="36">
        <v>0</v>
      </c>
      <c r="O73" s="40">
        <v>0</v>
      </c>
      <c r="P73" s="116">
        <f t="shared" si="102"/>
        <v>0</v>
      </c>
      <c r="Q73" s="117">
        <f t="shared" si="103"/>
        <v>0</v>
      </c>
      <c r="R73" s="118">
        <f t="shared" si="104"/>
        <v>0</v>
      </c>
      <c r="S73" s="32"/>
      <c r="T73" s="35">
        <v>0</v>
      </c>
      <c r="U73" s="39">
        <v>0</v>
      </c>
      <c r="V73" s="36">
        <v>0</v>
      </c>
      <c r="W73" s="39">
        <v>0</v>
      </c>
      <c r="X73" s="36">
        <v>0</v>
      </c>
      <c r="Y73" s="40">
        <v>0</v>
      </c>
      <c r="Z73" s="38">
        <v>0</v>
      </c>
      <c r="AA73" s="39">
        <v>0</v>
      </c>
      <c r="AB73" s="36">
        <v>0</v>
      </c>
      <c r="AC73" s="39">
        <v>0</v>
      </c>
      <c r="AD73" s="36">
        <v>0</v>
      </c>
      <c r="AE73" s="40">
        <v>0</v>
      </c>
      <c r="AF73" s="116">
        <f t="shared" si="105"/>
        <v>0</v>
      </c>
      <c r="AG73" s="117">
        <f t="shared" si="106"/>
        <v>0</v>
      </c>
      <c r="AH73" s="118">
        <f t="shared" si="107"/>
        <v>0</v>
      </c>
      <c r="AI73" s="32"/>
      <c r="AJ73" s="35">
        <v>0</v>
      </c>
      <c r="AK73" s="39">
        <v>0</v>
      </c>
      <c r="AL73" s="36">
        <v>0</v>
      </c>
      <c r="AM73" s="39">
        <v>0</v>
      </c>
      <c r="AN73" s="36">
        <v>0</v>
      </c>
      <c r="AO73" s="40">
        <v>0</v>
      </c>
      <c r="AP73" s="38">
        <v>0</v>
      </c>
      <c r="AQ73" s="39">
        <v>0</v>
      </c>
      <c r="AR73" s="36">
        <v>0</v>
      </c>
      <c r="AS73" s="39">
        <v>0</v>
      </c>
      <c r="AT73" s="36">
        <v>0</v>
      </c>
      <c r="AU73" s="40">
        <v>0</v>
      </c>
      <c r="AV73" s="116">
        <f t="shared" si="108"/>
        <v>0</v>
      </c>
      <c r="AW73" s="117">
        <f t="shared" si="109"/>
        <v>0</v>
      </c>
      <c r="AX73" s="118">
        <f t="shared" si="110"/>
        <v>0</v>
      </c>
      <c r="AY73" s="32"/>
      <c r="AZ73" s="35">
        <v>0</v>
      </c>
      <c r="BA73" s="39">
        <v>0</v>
      </c>
      <c r="BB73" s="36">
        <v>0</v>
      </c>
      <c r="BC73" s="39">
        <v>0</v>
      </c>
      <c r="BD73" s="36">
        <v>0</v>
      </c>
      <c r="BE73" s="40">
        <v>0</v>
      </c>
      <c r="BF73" s="38">
        <v>0</v>
      </c>
      <c r="BG73" s="39">
        <v>0</v>
      </c>
      <c r="BH73" s="36">
        <v>0</v>
      </c>
      <c r="BI73" s="39">
        <v>0</v>
      </c>
      <c r="BJ73" s="36">
        <v>0</v>
      </c>
      <c r="BK73" s="40">
        <v>0</v>
      </c>
      <c r="BL73" s="116">
        <f t="shared" si="111"/>
        <v>0</v>
      </c>
      <c r="BM73" s="117">
        <f t="shared" si="112"/>
        <v>0</v>
      </c>
      <c r="BN73" s="118">
        <f t="shared" si="113"/>
        <v>0</v>
      </c>
      <c r="BO73" s="32"/>
      <c r="BP73" s="35">
        <v>0</v>
      </c>
      <c r="BQ73" s="39">
        <v>0</v>
      </c>
      <c r="BR73" s="36">
        <v>0</v>
      </c>
      <c r="BS73" s="39">
        <v>0</v>
      </c>
      <c r="BT73" s="36">
        <v>0</v>
      </c>
      <c r="BU73" s="40">
        <v>0</v>
      </c>
      <c r="BV73" s="38">
        <v>0</v>
      </c>
      <c r="BW73" s="39">
        <v>0</v>
      </c>
      <c r="BX73" s="36">
        <v>0</v>
      </c>
      <c r="BY73" s="39">
        <v>0</v>
      </c>
      <c r="BZ73" s="36">
        <v>0</v>
      </c>
      <c r="CA73" s="40">
        <v>0</v>
      </c>
      <c r="CB73" s="116">
        <f t="shared" si="114"/>
        <v>0</v>
      </c>
      <c r="CC73" s="117">
        <f t="shared" si="115"/>
        <v>0</v>
      </c>
      <c r="CD73" s="118">
        <f t="shared" si="116"/>
        <v>0</v>
      </c>
      <c r="CE73" s="32"/>
      <c r="CF73" s="32"/>
      <c r="CG73" s="38">
        <f t="shared" si="117"/>
        <v>0</v>
      </c>
      <c r="CH73" s="39">
        <f t="shared" si="131"/>
        <v>0</v>
      </c>
      <c r="CI73" s="36">
        <f t="shared" si="118"/>
        <v>0</v>
      </c>
      <c r="CJ73" s="39">
        <f t="shared" si="119"/>
        <v>0</v>
      </c>
      <c r="CK73" s="36">
        <f t="shared" si="120"/>
        <v>0</v>
      </c>
      <c r="CL73" s="40">
        <f t="shared" si="121"/>
        <v>0</v>
      </c>
      <c r="CM73" s="38">
        <f t="shared" si="122"/>
        <v>0</v>
      </c>
      <c r="CN73" s="39">
        <f t="shared" si="123"/>
        <v>0</v>
      </c>
      <c r="CO73" s="36">
        <f t="shared" si="124"/>
        <v>0</v>
      </c>
      <c r="CP73" s="39">
        <f t="shared" si="125"/>
        <v>0</v>
      </c>
      <c r="CQ73" s="36">
        <f t="shared" si="126"/>
        <v>0</v>
      </c>
      <c r="CR73" s="40">
        <f t="shared" si="127"/>
        <v>0</v>
      </c>
      <c r="CS73" s="152"/>
      <c r="CT73" s="161" t="s">
        <v>72</v>
      </c>
      <c r="CU73" s="38">
        <f t="shared" si="128"/>
        <v>0</v>
      </c>
      <c r="CV73" s="36">
        <f t="shared" si="129"/>
        <v>0</v>
      </c>
      <c r="CW73" s="37">
        <f t="shared" si="130"/>
        <v>0</v>
      </c>
      <c r="CX73"/>
    </row>
    <row r="74" spans="1:104" s="19" customFormat="1" ht="15.6" x14ac:dyDescent="0.3">
      <c r="A74" s="26">
        <v>59</v>
      </c>
      <c r="B74" s="26" t="s">
        <v>174</v>
      </c>
      <c r="C74" s="41"/>
      <c r="D74" s="42">
        <v>9323246.8881105501</v>
      </c>
      <c r="E74" s="46">
        <v>86.284016992684613</v>
      </c>
      <c r="F74" s="43">
        <v>239366.85561352485</v>
      </c>
      <c r="G74" s="46">
        <v>6.8123873869005562</v>
      </c>
      <c r="H74" s="43">
        <v>9562613.7437240742</v>
      </c>
      <c r="I74" s="47">
        <v>66.782692532467863</v>
      </c>
      <c r="J74" s="45">
        <v>1759228.7340219533</v>
      </c>
      <c r="K74" s="46">
        <v>4.8812550714389458</v>
      </c>
      <c r="L74" s="43">
        <v>2152510.0426389687</v>
      </c>
      <c r="M74" s="46">
        <v>6.8123873869005562</v>
      </c>
      <c r="N74" s="43">
        <v>3911738.776660922</v>
      </c>
      <c r="O74" s="47">
        <v>5.7833875833094393</v>
      </c>
      <c r="P74" s="122">
        <f t="shared" si="102"/>
        <v>11082475.622132502</v>
      </c>
      <c r="Q74" s="123">
        <f t="shared" si="103"/>
        <v>2391876.8982524937</v>
      </c>
      <c r="R74" s="124">
        <f t="shared" si="104"/>
        <v>13474352.520384997</v>
      </c>
      <c r="S74" s="32"/>
      <c r="T74" s="42">
        <v>11775537.537801959</v>
      </c>
      <c r="U74" s="46">
        <v>59.688556732216959</v>
      </c>
      <c r="V74" s="43">
        <v>4194571.7384871095</v>
      </c>
      <c r="W74" s="46">
        <v>67.40650090774426</v>
      </c>
      <c r="X74" s="43">
        <v>15970109.276289068</v>
      </c>
      <c r="Y74" s="47">
        <v>61.539238322418193</v>
      </c>
      <c r="Z74" s="45">
        <v>7058759.2028212249</v>
      </c>
      <c r="AA74" s="46">
        <v>6.9481857744073068</v>
      </c>
      <c r="AB74" s="43">
        <v>3596226.1924437284</v>
      </c>
      <c r="AC74" s="46">
        <v>7.6618641541559773</v>
      </c>
      <c r="AD74" s="43">
        <v>10654985.395264953</v>
      </c>
      <c r="AE74" s="47">
        <v>7.173716889440418</v>
      </c>
      <c r="AF74" s="122">
        <f t="shared" si="105"/>
        <v>18834296.740623184</v>
      </c>
      <c r="AG74" s="123">
        <f t="shared" si="106"/>
        <v>7790797.930930838</v>
      </c>
      <c r="AH74" s="124">
        <f t="shared" si="107"/>
        <v>26625094.671554022</v>
      </c>
      <c r="AI74" s="32"/>
      <c r="AJ74" s="42">
        <v>3969329.1716323374</v>
      </c>
      <c r="AK74" s="46">
        <v>68.27308986450295</v>
      </c>
      <c r="AL74" s="43">
        <v>1801520.6007643349</v>
      </c>
      <c r="AM74" s="46">
        <v>62.479038661452968</v>
      </c>
      <c r="AN74" s="43">
        <v>5770849.7723966716</v>
      </c>
      <c r="AO74" s="47">
        <v>66.352198640919269</v>
      </c>
      <c r="AP74" s="45">
        <v>594231.97539569682</v>
      </c>
      <c r="AQ74" s="46">
        <v>3.5763067405463285</v>
      </c>
      <c r="AR74" s="43">
        <v>1080646.2039611042</v>
      </c>
      <c r="AS74" s="46">
        <v>7.0203742217962981</v>
      </c>
      <c r="AT74" s="43">
        <v>1674878.1793568009</v>
      </c>
      <c r="AU74" s="47">
        <v>5.2325553577666168</v>
      </c>
      <c r="AV74" s="122">
        <f t="shared" si="108"/>
        <v>4563561.1470280346</v>
      </c>
      <c r="AW74" s="123">
        <f t="shared" si="109"/>
        <v>2882166.8047254393</v>
      </c>
      <c r="AX74" s="124">
        <f t="shared" si="110"/>
        <v>7445727.9517534738</v>
      </c>
      <c r="AY74" s="32"/>
      <c r="AZ74" s="42">
        <v>16030035.252780704</v>
      </c>
      <c r="BA74" s="46">
        <v>71.454837133168269</v>
      </c>
      <c r="BB74" s="43">
        <v>4588295.833219301</v>
      </c>
      <c r="BC74" s="46">
        <v>70.783003196743408</v>
      </c>
      <c r="BD74" s="43">
        <v>20618331.086000007</v>
      </c>
      <c r="BE74" s="47">
        <v>71.304229789735814</v>
      </c>
      <c r="BF74" s="45">
        <v>9753637.8019924108</v>
      </c>
      <c r="BG74" s="46">
        <v>8.0732010114575274</v>
      </c>
      <c r="BH74" s="43">
        <v>9306702.9170075879</v>
      </c>
      <c r="BI74" s="46">
        <v>14.583765569505195</v>
      </c>
      <c r="BJ74" s="43">
        <v>19060340.719000001</v>
      </c>
      <c r="BK74" s="47">
        <v>10.323505985739084</v>
      </c>
      <c r="BL74" s="122">
        <f t="shared" si="111"/>
        <v>25783673.054773115</v>
      </c>
      <c r="BM74" s="123">
        <f t="shared" si="112"/>
        <v>13894998.750226889</v>
      </c>
      <c r="BN74" s="124">
        <f t="shared" si="113"/>
        <v>39678671.805000007</v>
      </c>
      <c r="BO74" s="32"/>
      <c r="BP74" s="42">
        <v>4537149.8000000007</v>
      </c>
      <c r="BQ74" s="46">
        <v>45.472446831966977</v>
      </c>
      <c r="BR74" s="43">
        <v>936199.12999999989</v>
      </c>
      <c r="BS74" s="46">
        <v>40.612490456359531</v>
      </c>
      <c r="BT74" s="43">
        <v>5473348.9300000006</v>
      </c>
      <c r="BU74" s="47">
        <v>44.560359277049585</v>
      </c>
      <c r="BV74" s="45">
        <v>1519267.33</v>
      </c>
      <c r="BW74" s="46">
        <v>4.7769843635528977</v>
      </c>
      <c r="BX74" s="43">
        <v>1854493.25</v>
      </c>
      <c r="BY74" s="46">
        <v>8.2286606469361487</v>
      </c>
      <c r="BZ74" s="43">
        <v>3373760.5799999996</v>
      </c>
      <c r="CA74" s="47">
        <v>6.2085106798010328</v>
      </c>
      <c r="CB74" s="122">
        <f t="shared" si="114"/>
        <v>6056417.1300000008</v>
      </c>
      <c r="CC74" s="123">
        <f t="shared" si="115"/>
        <v>2790692.38</v>
      </c>
      <c r="CD74" s="124">
        <f t="shared" si="116"/>
        <v>8847109.5100000016</v>
      </c>
      <c r="CE74" s="32"/>
      <c r="CF74" s="32"/>
      <c r="CG74" s="45">
        <f>SUM(CG67:CG73)</f>
        <v>45635298.650325552</v>
      </c>
      <c r="CH74" s="46">
        <f t="shared" si="131"/>
        <v>66.369831266444081</v>
      </c>
      <c r="CI74" s="43">
        <f>SUM(CI67:CI73)</f>
        <v>11759954.15808427</v>
      </c>
      <c r="CJ74" s="46">
        <f t="shared" si="119"/>
        <v>54.93431753693492</v>
      </c>
      <c r="CK74" s="43">
        <f t="shared" si="120"/>
        <v>57395252.808409825</v>
      </c>
      <c r="CL74" s="47">
        <f t="shared" si="121"/>
        <v>63.65481244500149</v>
      </c>
      <c r="CM74" s="45">
        <f>SUM(CM67:CM73)</f>
        <v>20685125.044231288</v>
      </c>
      <c r="CN74" s="46">
        <f t="shared" si="123"/>
        <v>6.7407547918969639</v>
      </c>
      <c r="CO74" s="43">
        <f>SUM(CO67:CO73)</f>
        <v>17990578.606051389</v>
      </c>
      <c r="CP74" s="46">
        <f t="shared" si="125"/>
        <v>9.979286909444566</v>
      </c>
      <c r="CQ74" s="43">
        <f>SUM(CQ67:CQ73)</f>
        <v>38675703.650282674</v>
      </c>
      <c r="CR74" s="47">
        <f t="shared" si="127"/>
        <v>7.9392460430291454</v>
      </c>
      <c r="CS74" s="153"/>
      <c r="CT74" s="161" t="s">
        <v>174</v>
      </c>
      <c r="CU74" s="45">
        <f t="shared" ref="CU74:CV74" si="132">SUM(CU67:CU73)</f>
        <v>57395252.808409818</v>
      </c>
      <c r="CV74" s="43">
        <f t="shared" si="132"/>
        <v>38675703.650282674</v>
      </c>
      <c r="CW74" s="44">
        <f>SUM(CW67:CW73)</f>
        <v>96070956.458692491</v>
      </c>
      <c r="CX74"/>
      <c r="CZ74" s="48"/>
    </row>
    <row r="75" spans="1:104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2"/>
      <c r="CG75" s="38"/>
      <c r="CH75" s="39"/>
      <c r="CI75" s="36"/>
      <c r="CJ75" s="39"/>
      <c r="CK75" s="36"/>
      <c r="CL75" s="40"/>
      <c r="CM75" s="49"/>
      <c r="CN75" s="39"/>
      <c r="CO75" s="36"/>
      <c r="CP75" s="39"/>
      <c r="CQ75" s="36"/>
      <c r="CR75" s="40"/>
      <c r="CS75" s="152"/>
      <c r="CT75" s="160" t="s">
        <v>73</v>
      </c>
      <c r="CU75" s="38"/>
      <c r="CV75" s="36"/>
      <c r="CW75" s="37"/>
      <c r="CX75"/>
    </row>
    <row r="76" spans="1:104" s="19" customFormat="1" ht="15.6" x14ac:dyDescent="0.3">
      <c r="A76" s="26">
        <v>60</v>
      </c>
      <c r="B76" s="26" t="s">
        <v>74</v>
      </c>
      <c r="C76" s="34"/>
      <c r="D76" s="35">
        <v>2222529.63</v>
      </c>
      <c r="E76" s="39">
        <v>20.568884066152719</v>
      </c>
      <c r="F76" s="39">
        <v>69055.19</v>
      </c>
      <c r="G76" s="39">
        <v>1.9653126334063808</v>
      </c>
      <c r="H76" s="36">
        <v>2291584.8199999998</v>
      </c>
      <c r="I76" s="40">
        <v>16.003804874642082</v>
      </c>
      <c r="J76" s="38">
        <v>709110.97</v>
      </c>
      <c r="K76" s="39">
        <v>1.9675392128300107</v>
      </c>
      <c r="L76" s="36">
        <v>621842.38</v>
      </c>
      <c r="M76" s="39">
        <v>1.968042472386619</v>
      </c>
      <c r="N76" s="36">
        <v>1330953.3500000001</v>
      </c>
      <c r="O76" s="40">
        <v>1.967774311587507</v>
      </c>
      <c r="P76" s="116">
        <f t="shared" ref="P76:P97" si="133">+D76+J76</f>
        <v>2931640.5999999996</v>
      </c>
      <c r="Q76" s="117">
        <f t="shared" ref="Q76:Q97" si="134">+F76+L76</f>
        <v>690897.57000000007</v>
      </c>
      <c r="R76" s="118">
        <f t="shared" ref="R76:R97" si="135">+P76+Q76</f>
        <v>3622538.17</v>
      </c>
      <c r="S76" s="32"/>
      <c r="T76" s="35">
        <v>19.946160904867344</v>
      </c>
      <c r="U76" s="39">
        <v>1.0110430652852676E-4</v>
      </c>
      <c r="V76" s="39">
        <v>6.2914493879751205</v>
      </c>
      <c r="W76" s="39">
        <v>1.0110319129612266E-4</v>
      </c>
      <c r="X76" s="36">
        <v>26.237610292842465</v>
      </c>
      <c r="Y76" s="40">
        <v>1.0110403910756178E-4</v>
      </c>
      <c r="Z76" s="38">
        <v>88.164438349064966</v>
      </c>
      <c r="AA76" s="39">
        <v>8.67833678333648E-5</v>
      </c>
      <c r="AB76" s="36">
        <v>47.503817695554098</v>
      </c>
      <c r="AC76" s="39">
        <v>1.0120826069057709E-4</v>
      </c>
      <c r="AD76" s="36">
        <v>135.66825604461906</v>
      </c>
      <c r="AE76" s="40">
        <v>9.1341810771577268E-5</v>
      </c>
      <c r="AF76" s="116">
        <f t="shared" ref="AF76:AF97" si="136">+T76+Z76</f>
        <v>108.11059925393231</v>
      </c>
      <c r="AG76" s="117">
        <f t="shared" ref="AG76:AG97" si="137">+V76+AB76</f>
        <v>53.795267083529218</v>
      </c>
      <c r="AH76" s="118">
        <f t="shared" ref="AH76:AH97" si="138">+AF76+AG76</f>
        <v>161.90586633746153</v>
      </c>
      <c r="AI76" s="32"/>
      <c r="AJ76" s="35">
        <v>904152.41741933208</v>
      </c>
      <c r="AK76" s="39">
        <v>15.551564654007329</v>
      </c>
      <c r="AL76" s="36">
        <v>410358.81273156218</v>
      </c>
      <c r="AM76" s="39">
        <v>14.231768493152604</v>
      </c>
      <c r="AN76" s="36">
        <v>1314511.2301508943</v>
      </c>
      <c r="AO76" s="40">
        <v>15.114015040885036</v>
      </c>
      <c r="AP76" s="38">
        <v>250415.66720142504</v>
      </c>
      <c r="AQ76" s="39">
        <v>1.5070936530376211</v>
      </c>
      <c r="AR76" s="36">
        <v>455395.79049647821</v>
      </c>
      <c r="AS76" s="39">
        <v>2.9584602773759383</v>
      </c>
      <c r="AT76" s="36">
        <v>705811.45769790327</v>
      </c>
      <c r="AU76" s="40">
        <v>2.2050544153417286</v>
      </c>
      <c r="AV76" s="116">
        <f t="shared" ref="AV76:AV97" si="139">+AJ76+AP76</f>
        <v>1154568.084620757</v>
      </c>
      <c r="AW76" s="117">
        <f t="shared" ref="AW76:AW97" si="140">+AL76+AR76</f>
        <v>865754.60322804039</v>
      </c>
      <c r="AX76" s="118">
        <f t="shared" ref="AX76:AX97" si="141">+AV76+AW76</f>
        <v>2020322.6878487975</v>
      </c>
      <c r="AY76" s="32"/>
      <c r="AZ76" s="35">
        <v>713365.84550218575</v>
      </c>
      <c r="BA76" s="39">
        <v>3.1798707552986376</v>
      </c>
      <c r="BB76" s="39">
        <v>204187.54449781124</v>
      </c>
      <c r="BC76" s="39">
        <v>3.1499729181113083</v>
      </c>
      <c r="BD76" s="36">
        <v>917553.38999999699</v>
      </c>
      <c r="BE76" s="40">
        <v>3.1731684534513658</v>
      </c>
      <c r="BF76" s="38">
        <v>919396.54072856286</v>
      </c>
      <c r="BG76" s="39">
        <v>0.76099535713989397</v>
      </c>
      <c r="BH76" s="36">
        <v>877267.60427143646</v>
      </c>
      <c r="BI76" s="39">
        <v>1.3746936156128784</v>
      </c>
      <c r="BJ76" s="36">
        <v>1796664.1449999993</v>
      </c>
      <c r="BK76" s="40">
        <v>0.97311340488164166</v>
      </c>
      <c r="BL76" s="116">
        <f t="shared" ref="BL76:BL97" si="142">+AZ76+BF76</f>
        <v>1632762.3862307486</v>
      </c>
      <c r="BM76" s="117">
        <f t="shared" ref="BM76:BM97" si="143">+BB76+BH76</f>
        <v>1081455.1487692478</v>
      </c>
      <c r="BN76" s="118">
        <f t="shared" ref="BN76:BN97" si="144">+BL76+BM76</f>
        <v>2714217.5349999964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ref="CB76:CB97" si="145">+BP76+BV76</f>
        <v>0</v>
      </c>
      <c r="CC76" s="117">
        <f t="shared" ref="CC76:CC97" si="146">+BR76+BX76</f>
        <v>0</v>
      </c>
      <c r="CD76" s="118">
        <f t="shared" ref="CD76:CD97" si="147">+CB76+CC76</f>
        <v>0</v>
      </c>
      <c r="CE76" s="32"/>
      <c r="CF76" s="32"/>
      <c r="CG76" s="38">
        <f t="shared" ref="CG76:CG95" si="148">+D76+T76+AJ76+AZ76+BP76</f>
        <v>3840067.8390824227</v>
      </c>
      <c r="CH76" s="39">
        <f t="shared" si="131"/>
        <v>5.584813994194838</v>
      </c>
      <c r="CI76" s="36">
        <f t="shared" ref="CI76:CI95" si="149">+F76+V76+AL76+BB76+BR76</f>
        <v>683607.83867876139</v>
      </c>
      <c r="CJ76" s="39">
        <f t="shared" ref="CJ76:CJ97" si="150">+CI76/$CI$112</f>
        <v>3.1933398358446015</v>
      </c>
      <c r="CK76" s="36">
        <f t="shared" ref="CK76:CK97" si="151">+CG76+CI76</f>
        <v>4523675.6777611841</v>
      </c>
      <c r="CL76" s="40">
        <f t="shared" ref="CL76:CL97" si="152">+CK76/$CK$112</f>
        <v>5.0170303769044615</v>
      </c>
      <c r="CM76" s="38">
        <f t="shared" ref="CM76:CM95" si="153">+J76+Z76+AP76+BF76+BV76</f>
        <v>1879011.3423683369</v>
      </c>
      <c r="CN76" s="39">
        <f t="shared" si="123"/>
        <v>0.61232188265791609</v>
      </c>
      <c r="CO76" s="36">
        <f t="shared" ref="CO76:CO95" si="154">+L76+AB76+AR76+BH76+BX76</f>
        <v>1954553.2785856104</v>
      </c>
      <c r="CP76" s="39">
        <f t="shared" ref="CP76:CP97" si="155">+CO76/$CO$112</f>
        <v>1.0841812469689296</v>
      </c>
      <c r="CQ76" s="36">
        <f t="shared" ref="CQ76:CQ95" si="156">+CM76+CO76</f>
        <v>3833564.6209539473</v>
      </c>
      <c r="CR76" s="40">
        <f t="shared" ref="CR76:CR97" si="157">+CQ76/$CQ$112</f>
        <v>0.78694399519690972</v>
      </c>
      <c r="CS76" s="152"/>
      <c r="CT76" s="161" t="s">
        <v>74</v>
      </c>
      <c r="CU76" s="38">
        <f t="shared" ref="CU76:CU95" si="158">+CK76</f>
        <v>4523675.6777611841</v>
      </c>
      <c r="CV76" s="36">
        <f t="shared" ref="CV76:CV95" si="159">+CQ76</f>
        <v>3833564.6209539473</v>
      </c>
      <c r="CW76" s="37">
        <f t="shared" ref="CW76:CW95" si="160">+CU76+CV76</f>
        <v>8357240.2987151314</v>
      </c>
      <c r="CX76"/>
    </row>
    <row r="77" spans="1:104" s="19" customFormat="1" ht="15.6" x14ac:dyDescent="0.3">
      <c r="A77" s="26">
        <v>61</v>
      </c>
      <c r="B77" s="26" t="s">
        <v>75</v>
      </c>
      <c r="C77" s="34"/>
      <c r="D77" s="35">
        <v>1572862.79</v>
      </c>
      <c r="E77" s="39">
        <v>14.556400932875533</v>
      </c>
      <c r="F77" s="39">
        <v>55751.009999999995</v>
      </c>
      <c r="G77" s="39">
        <v>1.5866752995417934</v>
      </c>
      <c r="H77" s="36">
        <v>1628613.8</v>
      </c>
      <c r="I77" s="40">
        <v>11.373795656121239</v>
      </c>
      <c r="J77" s="38">
        <v>571208.32000000007</v>
      </c>
      <c r="K77" s="39">
        <v>1.5849067576753932</v>
      </c>
      <c r="L77" s="36">
        <v>500617.94999999995</v>
      </c>
      <c r="M77" s="39">
        <v>1.5843844352311927</v>
      </c>
      <c r="N77" s="36">
        <v>1071826.27</v>
      </c>
      <c r="O77" s="40">
        <v>1.5846627536499722</v>
      </c>
      <c r="P77" s="116">
        <f t="shared" si="133"/>
        <v>2144071.1100000003</v>
      </c>
      <c r="Q77" s="117">
        <f t="shared" si="134"/>
        <v>556368.96</v>
      </c>
      <c r="R77" s="118">
        <f t="shared" si="135"/>
        <v>2700440.0700000003</v>
      </c>
      <c r="S77" s="32"/>
      <c r="T77" s="35">
        <v>310407.81270903832</v>
      </c>
      <c r="U77" s="39">
        <v>1.5734138912579305</v>
      </c>
      <c r="V77" s="39">
        <v>97400.001221245737</v>
      </c>
      <c r="W77" s="39">
        <v>1.5652118213866062</v>
      </c>
      <c r="X77" s="36">
        <v>407807.81393028406</v>
      </c>
      <c r="Y77" s="40">
        <v>1.5714471214333268</v>
      </c>
      <c r="Z77" s="38">
        <v>1612334.7462499668</v>
      </c>
      <c r="AA77" s="39">
        <v>1.5870779871622664</v>
      </c>
      <c r="AB77" s="36">
        <v>741740.64226925536</v>
      </c>
      <c r="AC77" s="39">
        <v>1.5802999407057918</v>
      </c>
      <c r="AD77" s="36">
        <v>2354075.3885192219</v>
      </c>
      <c r="AE77" s="40">
        <v>1.5849360414084754</v>
      </c>
      <c r="AF77" s="116">
        <f t="shared" si="136"/>
        <v>1922742.5589590052</v>
      </c>
      <c r="AG77" s="117">
        <f t="shared" si="137"/>
        <v>839140.6434905011</v>
      </c>
      <c r="AH77" s="118">
        <f t="shared" si="138"/>
        <v>2761883.2024495061</v>
      </c>
      <c r="AI77" s="32"/>
      <c r="AJ77" s="35">
        <v>234649.1681222046</v>
      </c>
      <c r="AK77" s="39">
        <v>4.0360028229278901</v>
      </c>
      <c r="AL77" s="36">
        <v>106497.92245638449</v>
      </c>
      <c r="AM77" s="39">
        <v>3.6934841664834739</v>
      </c>
      <c r="AN77" s="36">
        <v>341147.09057858912</v>
      </c>
      <c r="AO77" s="40">
        <v>3.9224482377127283</v>
      </c>
      <c r="AP77" s="38">
        <v>78736.409003844601</v>
      </c>
      <c r="AQ77" s="39">
        <v>0.47386468905406059</v>
      </c>
      <c r="AR77" s="36">
        <v>143186.84457677492</v>
      </c>
      <c r="AS77" s="39">
        <v>0.93020752664701434</v>
      </c>
      <c r="AT77" s="36">
        <v>221923.25358061952</v>
      </c>
      <c r="AU77" s="40">
        <v>0.6933195045756777</v>
      </c>
      <c r="AV77" s="116">
        <f t="shared" si="139"/>
        <v>313385.5771260492</v>
      </c>
      <c r="AW77" s="117">
        <f t="shared" si="140"/>
        <v>249684.76703315941</v>
      </c>
      <c r="AX77" s="118">
        <f t="shared" si="141"/>
        <v>563070.34415920859</v>
      </c>
      <c r="AY77" s="32"/>
      <c r="AZ77" s="35">
        <v>935111.19380313659</v>
      </c>
      <c r="BA77" s="39">
        <v>4.1683138558921655</v>
      </c>
      <c r="BB77" s="39">
        <v>267657.9761968634</v>
      </c>
      <c r="BC77" s="39">
        <v>4.1291224614615931</v>
      </c>
      <c r="BD77" s="36">
        <v>1202769.17</v>
      </c>
      <c r="BE77" s="40">
        <v>4.1595281850878401</v>
      </c>
      <c r="BF77" s="38">
        <v>1485881.0777170085</v>
      </c>
      <c r="BG77" s="39">
        <v>1.2298812876853111</v>
      </c>
      <c r="BH77" s="36">
        <v>1417794.4722829908</v>
      </c>
      <c r="BI77" s="39">
        <v>2.2217086323588955</v>
      </c>
      <c r="BJ77" s="36">
        <v>2903675.5499999993</v>
      </c>
      <c r="BK77" s="40">
        <v>1.5726954918066081</v>
      </c>
      <c r="BL77" s="116">
        <f t="shared" si="142"/>
        <v>2420992.2715201452</v>
      </c>
      <c r="BM77" s="117">
        <f t="shared" si="143"/>
        <v>1685452.4484798543</v>
      </c>
      <c r="BN77" s="118">
        <f t="shared" si="144"/>
        <v>4106444.7199999997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45"/>
        <v>0</v>
      </c>
      <c r="CC77" s="117">
        <f t="shared" si="146"/>
        <v>0</v>
      </c>
      <c r="CD77" s="118">
        <f t="shared" si="147"/>
        <v>0</v>
      </c>
      <c r="CE77" s="32"/>
      <c r="CF77" s="32"/>
      <c r="CG77" s="38">
        <f t="shared" si="148"/>
        <v>3053030.9646343798</v>
      </c>
      <c r="CH77" s="39">
        <f t="shared" si="131"/>
        <v>4.4401845932165775</v>
      </c>
      <c r="CI77" s="36">
        <f t="shared" si="149"/>
        <v>527306.90987449361</v>
      </c>
      <c r="CJ77" s="39">
        <f t="shared" si="150"/>
        <v>2.4632107265955705</v>
      </c>
      <c r="CK77" s="36">
        <f t="shared" si="151"/>
        <v>3580337.8745088736</v>
      </c>
      <c r="CL77" s="40">
        <f t="shared" si="152"/>
        <v>3.9708116044434218</v>
      </c>
      <c r="CM77" s="38">
        <f t="shared" si="153"/>
        <v>3748160.5529708196</v>
      </c>
      <c r="CN77" s="39">
        <f t="shared" si="123"/>
        <v>1.221429948052613</v>
      </c>
      <c r="CO77" s="36">
        <f t="shared" si="154"/>
        <v>2803339.9091290208</v>
      </c>
      <c r="CP77" s="39">
        <f t="shared" si="155"/>
        <v>1.5549990842698551</v>
      </c>
      <c r="CQ77" s="36">
        <f t="shared" si="156"/>
        <v>6551500.4620998409</v>
      </c>
      <c r="CR77" s="40">
        <f t="shared" si="157"/>
        <v>1.344874668343613</v>
      </c>
      <c r="CS77" s="152"/>
      <c r="CT77" s="161" t="s">
        <v>75</v>
      </c>
      <c r="CU77" s="38">
        <f t="shared" si="158"/>
        <v>3580337.8745088736</v>
      </c>
      <c r="CV77" s="36">
        <f t="shared" si="159"/>
        <v>6551500.4620998409</v>
      </c>
      <c r="CW77" s="37">
        <f t="shared" si="160"/>
        <v>10131838.336608715</v>
      </c>
      <c r="CX77"/>
    </row>
    <row r="78" spans="1:104" s="19" customFormat="1" ht="15.6" x14ac:dyDescent="0.3">
      <c r="A78" s="26">
        <v>62</v>
      </c>
      <c r="B78" s="26" t="s">
        <v>76</v>
      </c>
      <c r="C78" s="34"/>
      <c r="D78" s="35">
        <v>375998.17000000004</v>
      </c>
      <c r="E78" s="39">
        <v>3.4797568785688511</v>
      </c>
      <c r="F78" s="39">
        <v>11948.150000000001</v>
      </c>
      <c r="G78" s="39">
        <v>0.34004468224378864</v>
      </c>
      <c r="H78" s="36">
        <v>387946.32000000007</v>
      </c>
      <c r="I78" s="40">
        <v>2.7093115441022424</v>
      </c>
      <c r="J78" s="38">
        <v>122080.06</v>
      </c>
      <c r="K78" s="39">
        <v>0.33873020629569511</v>
      </c>
      <c r="L78" s="36">
        <v>107023.51999999999</v>
      </c>
      <c r="M78" s="39">
        <v>0.33871418172611323</v>
      </c>
      <c r="N78" s="36">
        <v>229103.58</v>
      </c>
      <c r="O78" s="40">
        <v>0.3387227203844021</v>
      </c>
      <c r="P78" s="116">
        <f t="shared" si="133"/>
        <v>498078.23000000004</v>
      </c>
      <c r="Q78" s="117">
        <f t="shared" si="134"/>
        <v>118971.66999999998</v>
      </c>
      <c r="R78" s="118">
        <f t="shared" si="135"/>
        <v>617049.9</v>
      </c>
      <c r="S78" s="32"/>
      <c r="T78" s="35">
        <v>229360.10790978029</v>
      </c>
      <c r="U78" s="39">
        <v>1.1625943842590607</v>
      </c>
      <c r="V78" s="39">
        <v>57317.343829995254</v>
      </c>
      <c r="W78" s="39">
        <v>0.92108606784719504</v>
      </c>
      <c r="X78" s="36">
        <v>286677.45173977554</v>
      </c>
      <c r="Y78" s="40">
        <v>1.1046832378580311</v>
      </c>
      <c r="Z78" s="38">
        <v>1208886.7973796851</v>
      </c>
      <c r="AA78" s="39">
        <v>1.1899499341279725</v>
      </c>
      <c r="AB78" s="36">
        <v>561132.21691442921</v>
      </c>
      <c r="AC78" s="39">
        <v>1.1955084548219819</v>
      </c>
      <c r="AD78" s="36">
        <v>1770019.0142941144</v>
      </c>
      <c r="AE78" s="40">
        <v>1.1917064947939915</v>
      </c>
      <c r="AF78" s="116">
        <f t="shared" si="136"/>
        <v>1438246.9052894653</v>
      </c>
      <c r="AG78" s="117">
        <f t="shared" si="137"/>
        <v>618449.56074442447</v>
      </c>
      <c r="AH78" s="118">
        <f t="shared" si="138"/>
        <v>2056696.4660338899</v>
      </c>
      <c r="AI78" s="32"/>
      <c r="AJ78" s="35">
        <v>175642.36080288791</v>
      </c>
      <c r="AK78" s="39">
        <v>3.0210763997125496</v>
      </c>
      <c r="AL78" s="36">
        <v>79717.080058432039</v>
      </c>
      <c r="AM78" s="39">
        <v>2.7646902982046209</v>
      </c>
      <c r="AN78" s="36">
        <v>255359.44086131995</v>
      </c>
      <c r="AO78" s="40">
        <v>2.9360771832789481</v>
      </c>
      <c r="AP78" s="38">
        <v>58936.704822983622</v>
      </c>
      <c r="AQ78" s="39">
        <v>0.35470278182804094</v>
      </c>
      <c r="AR78" s="36">
        <v>107179.90444476265</v>
      </c>
      <c r="AS78" s="39">
        <v>0.69628990089496945</v>
      </c>
      <c r="AT78" s="36">
        <v>166116.60926774627</v>
      </c>
      <c r="AU78" s="40">
        <v>0.51897168674785144</v>
      </c>
      <c r="AV78" s="116">
        <f t="shared" si="139"/>
        <v>234579.06562587153</v>
      </c>
      <c r="AW78" s="117">
        <f t="shared" si="140"/>
        <v>186896.98450319469</v>
      </c>
      <c r="AX78" s="118">
        <f t="shared" si="141"/>
        <v>421476.05012906622</v>
      </c>
      <c r="AY78" s="32"/>
      <c r="AZ78" s="35">
        <v>104552.51945741659</v>
      </c>
      <c r="BA78" s="39">
        <v>0.46604908422744518</v>
      </c>
      <c r="BB78" s="39">
        <v>29926.190542583405</v>
      </c>
      <c r="BC78" s="39">
        <v>0.46166718926573391</v>
      </c>
      <c r="BD78" s="36">
        <v>134478.71</v>
      </c>
      <c r="BE78" s="40">
        <v>0.46506677963757087</v>
      </c>
      <c r="BF78" s="38">
        <v>154031.56126539019</v>
      </c>
      <c r="BG78" s="39">
        <v>0.12749373940768133</v>
      </c>
      <c r="BH78" s="36">
        <v>146973.46873460981</v>
      </c>
      <c r="BI78" s="39">
        <v>0.23030998540262132</v>
      </c>
      <c r="BJ78" s="36">
        <v>301005.03000000003</v>
      </c>
      <c r="BK78" s="40">
        <v>0.16303104308334757</v>
      </c>
      <c r="BL78" s="116">
        <f t="shared" si="142"/>
        <v>258584.0807228068</v>
      </c>
      <c r="BM78" s="117">
        <f t="shared" si="143"/>
        <v>176899.65927719322</v>
      </c>
      <c r="BN78" s="118">
        <f t="shared" si="144"/>
        <v>435483.74</v>
      </c>
      <c r="BO78" s="32"/>
      <c r="BP78" s="35">
        <v>0</v>
      </c>
      <c r="BQ78" s="39">
        <v>0</v>
      </c>
      <c r="BR78" s="39">
        <v>0</v>
      </c>
      <c r="BS78" s="39">
        <v>0</v>
      </c>
      <c r="BT78" s="36">
        <v>0</v>
      </c>
      <c r="BU78" s="40">
        <v>0</v>
      </c>
      <c r="BV78" s="38">
        <v>-168.09000000000003</v>
      </c>
      <c r="BW78" s="39">
        <v>-5.2852008715912214E-4</v>
      </c>
      <c r="BX78" s="36">
        <v>0</v>
      </c>
      <c r="BY78" s="39">
        <v>0</v>
      </c>
      <c r="BZ78" s="36">
        <v>-168.09000000000003</v>
      </c>
      <c r="CA78" s="40">
        <v>-3.0932502038059738E-4</v>
      </c>
      <c r="CB78" s="116">
        <f t="shared" si="145"/>
        <v>-168.09000000000003</v>
      </c>
      <c r="CC78" s="117">
        <f t="shared" si="146"/>
        <v>0</v>
      </c>
      <c r="CD78" s="118">
        <f t="shared" si="147"/>
        <v>-168.09000000000003</v>
      </c>
      <c r="CE78" s="32"/>
      <c r="CF78" s="32"/>
      <c r="CG78" s="38">
        <f t="shared" si="148"/>
        <v>885553.15817008493</v>
      </c>
      <c r="CH78" s="39">
        <f t="shared" si="131"/>
        <v>1.2879068489408456</v>
      </c>
      <c r="CI78" s="36">
        <f t="shared" si="149"/>
        <v>178908.7644310107</v>
      </c>
      <c r="CJ78" s="39">
        <f t="shared" si="150"/>
        <v>0.83573717578120876</v>
      </c>
      <c r="CK78" s="36">
        <f t="shared" si="151"/>
        <v>1064461.9226010956</v>
      </c>
      <c r="CL78" s="40">
        <f t="shared" si="152"/>
        <v>1.1805527586785052</v>
      </c>
      <c r="CM78" s="38">
        <f t="shared" si="153"/>
        <v>1543767.0334680588</v>
      </c>
      <c r="CN78" s="39">
        <f t="shared" si="123"/>
        <v>0.50307431094425359</v>
      </c>
      <c r="CO78" s="36">
        <f t="shared" si="154"/>
        <v>922309.11009380163</v>
      </c>
      <c r="CP78" s="39">
        <f t="shared" si="155"/>
        <v>0.51160040098569426</v>
      </c>
      <c r="CQ78" s="36">
        <f t="shared" si="156"/>
        <v>2466076.1435618605</v>
      </c>
      <c r="CR78" s="40">
        <f t="shared" si="157"/>
        <v>0.50622958127974427</v>
      </c>
      <c r="CS78" s="152"/>
      <c r="CT78" s="161" t="s">
        <v>76</v>
      </c>
      <c r="CU78" s="38">
        <f t="shared" si="158"/>
        <v>1064461.9226010956</v>
      </c>
      <c r="CV78" s="36">
        <f t="shared" si="159"/>
        <v>2466076.1435618605</v>
      </c>
      <c r="CW78" s="37">
        <f t="shared" si="160"/>
        <v>3530538.0661629559</v>
      </c>
      <c r="CX78"/>
    </row>
    <row r="79" spans="1:104" s="19" customFormat="1" ht="15.6" x14ac:dyDescent="0.3">
      <c r="A79" s="26">
        <v>63</v>
      </c>
      <c r="B79" s="26" t="s">
        <v>77</v>
      </c>
      <c r="C79" s="34"/>
      <c r="D79" s="35">
        <v>197421.63</v>
      </c>
      <c r="E79" s="39">
        <v>1.8270814322600946</v>
      </c>
      <c r="F79" s="39">
        <v>32699.41</v>
      </c>
      <c r="G79" s="39">
        <v>0.93062612061359817</v>
      </c>
      <c r="H79" s="36">
        <v>230121.04</v>
      </c>
      <c r="I79" s="40">
        <v>1.6071027306376144</v>
      </c>
      <c r="J79" s="38">
        <v>335729.39000000007</v>
      </c>
      <c r="K79" s="39">
        <v>0.93153366351743194</v>
      </c>
      <c r="L79" s="36">
        <v>294331.73</v>
      </c>
      <c r="M79" s="39">
        <v>0.93151796056587644</v>
      </c>
      <c r="N79" s="36">
        <v>630061.12000000011</v>
      </c>
      <c r="O79" s="40">
        <v>0.93152632785067468</v>
      </c>
      <c r="P79" s="116">
        <f t="shared" si="133"/>
        <v>533151.02</v>
      </c>
      <c r="Q79" s="117">
        <f t="shared" si="134"/>
        <v>327031.13999999996</v>
      </c>
      <c r="R79" s="118">
        <f t="shared" si="135"/>
        <v>860182.15999999992</v>
      </c>
      <c r="S79" s="32"/>
      <c r="T79" s="35">
        <v>1755159.183864106</v>
      </c>
      <c r="U79" s="39">
        <v>8.8966570047297839</v>
      </c>
      <c r="V79" s="39">
        <v>489174.79789209523</v>
      </c>
      <c r="W79" s="39">
        <v>7.8610078725347954</v>
      </c>
      <c r="X79" s="36">
        <v>2244333.981756201</v>
      </c>
      <c r="Y79" s="40">
        <v>8.6483192687639487</v>
      </c>
      <c r="Z79" s="38">
        <v>1555341.966611122</v>
      </c>
      <c r="AA79" s="39">
        <v>1.530977982989822</v>
      </c>
      <c r="AB79" s="36">
        <v>999565.40681711817</v>
      </c>
      <c r="AC79" s="39">
        <v>2.1296030756681192</v>
      </c>
      <c r="AD79" s="36">
        <v>2554907.3734282404</v>
      </c>
      <c r="AE79" s="40">
        <v>1.7201508491849289</v>
      </c>
      <c r="AF79" s="116">
        <f t="shared" si="136"/>
        <v>3310501.1504752282</v>
      </c>
      <c r="AG79" s="117">
        <f t="shared" si="137"/>
        <v>1488740.2047092135</v>
      </c>
      <c r="AH79" s="118">
        <f t="shared" si="138"/>
        <v>4799241.3551844414</v>
      </c>
      <c r="AI79" s="32"/>
      <c r="AJ79" s="35">
        <v>0</v>
      </c>
      <c r="AK79" s="39">
        <v>0</v>
      </c>
      <c r="AL79" s="36">
        <v>0</v>
      </c>
      <c r="AM79" s="39">
        <v>0</v>
      </c>
      <c r="AN79" s="36">
        <v>0</v>
      </c>
      <c r="AO79" s="40">
        <v>0</v>
      </c>
      <c r="AP79" s="38">
        <v>0</v>
      </c>
      <c r="AQ79" s="39">
        <v>0</v>
      </c>
      <c r="AR79" s="36">
        <v>0</v>
      </c>
      <c r="AS79" s="39">
        <v>0</v>
      </c>
      <c r="AT79" s="36">
        <v>0</v>
      </c>
      <c r="AU79" s="40">
        <v>0</v>
      </c>
      <c r="AV79" s="116">
        <f t="shared" si="139"/>
        <v>0</v>
      </c>
      <c r="AW79" s="117">
        <f t="shared" si="140"/>
        <v>0</v>
      </c>
      <c r="AX79" s="118">
        <f t="shared" si="141"/>
        <v>0</v>
      </c>
      <c r="AY79" s="32"/>
      <c r="AZ79" s="35">
        <v>1025740.4851958435</v>
      </c>
      <c r="BA79" s="39">
        <v>4.5722993215409051</v>
      </c>
      <c r="BB79" s="39">
        <v>293598.90480415645</v>
      </c>
      <c r="BC79" s="39">
        <v>4.5293095678034687</v>
      </c>
      <c r="BD79" s="36">
        <v>1319339.3899999999</v>
      </c>
      <c r="BE79" s="40">
        <v>4.5626621593581405</v>
      </c>
      <c r="BF79" s="38">
        <v>1255234.4849583367</v>
      </c>
      <c r="BG79" s="39">
        <v>1.0389723833616162</v>
      </c>
      <c r="BH79" s="36">
        <v>1197716.6550416632</v>
      </c>
      <c r="BI79" s="39">
        <v>1.8768428595586701</v>
      </c>
      <c r="BJ79" s="36">
        <v>2452951.1399999997</v>
      </c>
      <c r="BK79" s="40">
        <v>1.3285730905782087</v>
      </c>
      <c r="BL79" s="116">
        <f t="shared" si="142"/>
        <v>2280974.9701541802</v>
      </c>
      <c r="BM79" s="117">
        <f t="shared" si="143"/>
        <v>1491315.5598458196</v>
      </c>
      <c r="BN79" s="118">
        <f t="shared" si="144"/>
        <v>3772290.53</v>
      </c>
      <c r="BO79" s="32"/>
      <c r="BP79" s="35">
        <v>29882.85</v>
      </c>
      <c r="BQ79" s="39">
        <v>0.29949337529315079</v>
      </c>
      <c r="BR79" s="39">
        <v>-96.8599999999999</v>
      </c>
      <c r="BS79" s="39">
        <v>-4.2018046156515661E-3</v>
      </c>
      <c r="BT79" s="36">
        <v>29785.989999999998</v>
      </c>
      <c r="BU79" s="40">
        <v>0.2424976797199381</v>
      </c>
      <c r="BV79" s="38">
        <v>93560.260000000009</v>
      </c>
      <c r="BW79" s="39">
        <v>0.29417857558349764</v>
      </c>
      <c r="BX79" s="36">
        <v>54376.390000000007</v>
      </c>
      <c r="BY79" s="39">
        <v>0.24127607933620271</v>
      </c>
      <c r="BZ79" s="36">
        <v>147936.65000000002</v>
      </c>
      <c r="CA79" s="40">
        <v>0.27223813002729075</v>
      </c>
      <c r="CB79" s="116">
        <f t="shared" si="145"/>
        <v>123443.11000000002</v>
      </c>
      <c r="CC79" s="117">
        <f t="shared" si="146"/>
        <v>54279.530000000006</v>
      </c>
      <c r="CD79" s="118">
        <f t="shared" si="147"/>
        <v>177722.64</v>
      </c>
      <c r="CE79" s="32"/>
      <c r="CF79" s="32"/>
      <c r="CG79" s="38">
        <f t="shared" si="148"/>
        <v>3008204.1490599494</v>
      </c>
      <c r="CH79" s="39">
        <f t="shared" si="131"/>
        <v>4.3749905816974763</v>
      </c>
      <c r="CI79" s="36">
        <f t="shared" si="149"/>
        <v>815376.25269625161</v>
      </c>
      <c r="CJ79" s="39">
        <f t="shared" si="150"/>
        <v>3.8088701176526305</v>
      </c>
      <c r="CK79" s="36">
        <f t="shared" si="151"/>
        <v>3823580.4017562009</v>
      </c>
      <c r="CL79" s="40">
        <f t="shared" si="152"/>
        <v>4.2405823031153522</v>
      </c>
      <c r="CM79" s="38">
        <f t="shared" si="153"/>
        <v>3239866.1015694588</v>
      </c>
      <c r="CN79" s="39">
        <f t="shared" si="123"/>
        <v>1.0557897475872118</v>
      </c>
      <c r="CO79" s="36">
        <f t="shared" si="154"/>
        <v>2545990.1818587813</v>
      </c>
      <c r="CP79" s="39">
        <f t="shared" si="155"/>
        <v>1.4122484356813105</v>
      </c>
      <c r="CQ79" s="36">
        <f t="shared" si="156"/>
        <v>5785856.2834282406</v>
      </c>
      <c r="CR79" s="40">
        <f t="shared" si="157"/>
        <v>1.187705258554675</v>
      </c>
      <c r="CS79" s="152"/>
      <c r="CT79" s="161" t="s">
        <v>77</v>
      </c>
      <c r="CU79" s="38">
        <f t="shared" si="158"/>
        <v>3823580.4017562009</v>
      </c>
      <c r="CV79" s="36">
        <f t="shared" si="159"/>
        <v>5785856.2834282406</v>
      </c>
      <c r="CW79" s="37">
        <f t="shared" si="160"/>
        <v>9609436.6851844415</v>
      </c>
      <c r="CX79"/>
    </row>
    <row r="80" spans="1:104" s="19" customFormat="1" ht="15.6" x14ac:dyDescent="0.3">
      <c r="A80" s="26">
        <v>64</v>
      </c>
      <c r="B80" s="26" t="s">
        <v>78</v>
      </c>
      <c r="C80" s="34"/>
      <c r="D80" s="35">
        <v>1356282.8199999998</v>
      </c>
      <c r="E80" s="39">
        <v>12.552014474378312</v>
      </c>
      <c r="F80" s="39">
        <v>39033.740000000005</v>
      </c>
      <c r="G80" s="39">
        <v>1.1109013290833027</v>
      </c>
      <c r="H80" s="36">
        <v>1395316.5599999998</v>
      </c>
      <c r="I80" s="40">
        <v>9.744511208883301</v>
      </c>
      <c r="J80" s="38">
        <v>403032.8</v>
      </c>
      <c r="K80" s="39">
        <v>1.118277493375508</v>
      </c>
      <c r="L80" s="36">
        <v>353802.59</v>
      </c>
      <c r="M80" s="39">
        <v>1.119734753299364</v>
      </c>
      <c r="N80" s="36">
        <v>756835.39</v>
      </c>
      <c r="O80" s="40">
        <v>1.1189582554056552</v>
      </c>
      <c r="P80" s="116">
        <f t="shared" si="133"/>
        <v>1759315.6199999999</v>
      </c>
      <c r="Q80" s="117">
        <f t="shared" si="134"/>
        <v>392836.33</v>
      </c>
      <c r="R80" s="118">
        <f t="shared" si="135"/>
        <v>2152151.9499999997</v>
      </c>
      <c r="S80" s="32"/>
      <c r="T80" s="35">
        <v>885664.87873289641</v>
      </c>
      <c r="U80" s="39">
        <v>4.489311693014078</v>
      </c>
      <c r="V80" s="39">
        <v>190498.83486220147</v>
      </c>
      <c r="W80" s="39">
        <v>3.0613041534711298</v>
      </c>
      <c r="X80" s="36">
        <v>1076163.7135950979</v>
      </c>
      <c r="Y80" s="40">
        <v>4.1468905502853364</v>
      </c>
      <c r="Z80" s="38">
        <v>3636053.4786853129</v>
      </c>
      <c r="AA80" s="39">
        <v>3.5790957489367337</v>
      </c>
      <c r="AB80" s="36">
        <v>1702776.3655029582</v>
      </c>
      <c r="AC80" s="39">
        <v>3.6278144085608024</v>
      </c>
      <c r="AD80" s="36">
        <v>5338829.8441882711</v>
      </c>
      <c r="AE80" s="40">
        <v>3.5944914424868233</v>
      </c>
      <c r="AF80" s="116">
        <f t="shared" si="136"/>
        <v>4521718.3574182093</v>
      </c>
      <c r="AG80" s="117">
        <f t="shared" si="137"/>
        <v>1893275.2003651597</v>
      </c>
      <c r="AH80" s="118">
        <f t="shared" si="138"/>
        <v>6414993.557783369</v>
      </c>
      <c r="AI80" s="32"/>
      <c r="AJ80" s="35">
        <v>433629.15701896866</v>
      </c>
      <c r="AK80" s="39">
        <v>7.4584901188353543</v>
      </c>
      <c r="AL80" s="36">
        <v>196103.44704254161</v>
      </c>
      <c r="AM80" s="39">
        <v>6.8011183686807799</v>
      </c>
      <c r="AN80" s="36">
        <v>629732.6040615103</v>
      </c>
      <c r="AO80" s="40">
        <v>7.2405528619400306</v>
      </c>
      <c r="AP80" s="38">
        <v>412542.63394617813</v>
      </c>
      <c r="AQ80" s="39">
        <v>2.4828334112481985</v>
      </c>
      <c r="AR80" s="36">
        <v>203174.81029719804</v>
      </c>
      <c r="AS80" s="39">
        <v>1.3199169122146304</v>
      </c>
      <c r="AT80" s="36">
        <v>615717.44424337614</v>
      </c>
      <c r="AU80" s="40">
        <v>1.9235880265532483</v>
      </c>
      <c r="AV80" s="116">
        <f t="shared" si="139"/>
        <v>846171.79096514685</v>
      </c>
      <c r="AW80" s="117">
        <f t="shared" si="140"/>
        <v>399278.25733973965</v>
      </c>
      <c r="AX80" s="118">
        <f t="shared" si="141"/>
        <v>1245450.0483048866</v>
      </c>
      <c r="AY80" s="32"/>
      <c r="AZ80" s="35">
        <v>4122207.3303152886</v>
      </c>
      <c r="BA80" s="39">
        <v>18.374984756551669</v>
      </c>
      <c r="BB80" s="39">
        <v>1179904.2496847119</v>
      </c>
      <c r="BC80" s="39">
        <v>18.202219149127025</v>
      </c>
      <c r="BD80" s="36">
        <v>5302111.58</v>
      </c>
      <c r="BE80" s="40">
        <v>18.336255291188269</v>
      </c>
      <c r="BF80" s="38">
        <v>5156005.5340591436</v>
      </c>
      <c r="BG80" s="39">
        <v>4.2676865737359959</v>
      </c>
      <c r="BH80" s="36">
        <v>4919745.0959408544</v>
      </c>
      <c r="BI80" s="39">
        <v>7.7093262545006374</v>
      </c>
      <c r="BJ80" s="36">
        <v>10075750.629999999</v>
      </c>
      <c r="BK80" s="40">
        <v>5.4572514454545695</v>
      </c>
      <c r="BL80" s="116">
        <f t="shared" si="142"/>
        <v>9278212.8643744327</v>
      </c>
      <c r="BM80" s="117">
        <f t="shared" si="143"/>
        <v>6099649.3456255663</v>
      </c>
      <c r="BN80" s="118">
        <f t="shared" si="144"/>
        <v>15377862.209999999</v>
      </c>
      <c r="BO80" s="32"/>
      <c r="BP80" s="35">
        <v>17240.129999999997</v>
      </c>
      <c r="BQ80" s="39">
        <v>0.17278488243901458</v>
      </c>
      <c r="BR80" s="39">
        <v>2693.6899999999991</v>
      </c>
      <c r="BS80" s="39">
        <v>0.11685276765573482</v>
      </c>
      <c r="BT80" s="36">
        <v>19933.819999999996</v>
      </c>
      <c r="BU80" s="40">
        <v>0.16228787755434337</v>
      </c>
      <c r="BV80" s="38">
        <v>38117.289999999994</v>
      </c>
      <c r="BW80" s="39">
        <v>0.1198509931171963</v>
      </c>
      <c r="BX80" s="36">
        <v>30316.78999999999</v>
      </c>
      <c r="BY80" s="39">
        <v>0.13452007809380126</v>
      </c>
      <c r="BZ80" s="36">
        <v>68434.079999999987</v>
      </c>
      <c r="CA80" s="40">
        <v>0.12593475632534609</v>
      </c>
      <c r="CB80" s="116">
        <f t="shared" si="145"/>
        <v>55357.419999999991</v>
      </c>
      <c r="CC80" s="117">
        <f t="shared" si="146"/>
        <v>33010.479999999989</v>
      </c>
      <c r="CD80" s="118">
        <f t="shared" si="147"/>
        <v>88367.89999999998</v>
      </c>
      <c r="CE80" s="32"/>
      <c r="CF80" s="32"/>
      <c r="CG80" s="38">
        <f t="shared" si="148"/>
        <v>6815024.3160671536</v>
      </c>
      <c r="CH80" s="39">
        <f t="shared" si="131"/>
        <v>9.9114507258925055</v>
      </c>
      <c r="CI80" s="36">
        <f t="shared" si="149"/>
        <v>1608233.9615894549</v>
      </c>
      <c r="CJ80" s="39">
        <f t="shared" si="150"/>
        <v>7.5125492780007512</v>
      </c>
      <c r="CK80" s="36">
        <f t="shared" si="151"/>
        <v>8423258.2776566092</v>
      </c>
      <c r="CL80" s="40">
        <f t="shared" si="152"/>
        <v>9.3419037220700947</v>
      </c>
      <c r="CM80" s="38">
        <f t="shared" si="153"/>
        <v>9645751.736690633</v>
      </c>
      <c r="CN80" s="39">
        <f t="shared" si="123"/>
        <v>3.1433045292940429</v>
      </c>
      <c r="CO80" s="36">
        <f t="shared" si="154"/>
        <v>7209815.6517410101</v>
      </c>
      <c r="CP80" s="39">
        <f t="shared" si="155"/>
        <v>3.9992498589637684</v>
      </c>
      <c r="CQ80" s="36">
        <f t="shared" si="156"/>
        <v>16855567.388431642</v>
      </c>
      <c r="CR80" s="40">
        <f t="shared" si="157"/>
        <v>3.4600662447324071</v>
      </c>
      <c r="CS80" s="152"/>
      <c r="CT80" s="161" t="s">
        <v>78</v>
      </c>
      <c r="CU80" s="38">
        <f t="shared" si="158"/>
        <v>8423258.2776566092</v>
      </c>
      <c r="CV80" s="36">
        <f t="shared" si="159"/>
        <v>16855567.388431642</v>
      </c>
      <c r="CW80" s="37">
        <f t="shared" si="160"/>
        <v>25278825.666088253</v>
      </c>
      <c r="CX80"/>
    </row>
    <row r="81" spans="1:104" s="19" customFormat="1" ht="15.6" x14ac:dyDescent="0.3">
      <c r="A81" s="26">
        <v>65</v>
      </c>
      <c r="B81" s="26" t="s">
        <v>79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133"/>
        <v>0</v>
      </c>
      <c r="Q81" s="117">
        <f t="shared" si="134"/>
        <v>0</v>
      </c>
      <c r="R81" s="118">
        <f t="shared" si="135"/>
        <v>0</v>
      </c>
      <c r="S81" s="32"/>
      <c r="T81" s="35">
        <v>178681.0222867495</v>
      </c>
      <c r="U81" s="39">
        <v>0.9057091705151965</v>
      </c>
      <c r="V81" s="39">
        <v>46709.948723431327</v>
      </c>
      <c r="W81" s="39">
        <v>0.75062590350696357</v>
      </c>
      <c r="X81" s="36">
        <v>225390.97101018083</v>
      </c>
      <c r="Y81" s="40">
        <v>0.8685218391905577</v>
      </c>
      <c r="Z81" s="38">
        <v>488696.41222158237</v>
      </c>
      <c r="AA81" s="39">
        <v>0.48104112377778274</v>
      </c>
      <c r="AB81" s="36">
        <v>234238.89931972499</v>
      </c>
      <c r="AC81" s="39">
        <v>0.49905276536212601</v>
      </c>
      <c r="AD81" s="36">
        <v>722935.31154130737</v>
      </c>
      <c r="AE81" s="40">
        <v>0.48673302327391743</v>
      </c>
      <c r="AF81" s="116">
        <f t="shared" si="136"/>
        <v>667377.43450833182</v>
      </c>
      <c r="AG81" s="117">
        <f t="shared" si="137"/>
        <v>280948.84804315632</v>
      </c>
      <c r="AH81" s="118">
        <f t="shared" si="138"/>
        <v>948326.28255148814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39"/>
        <v>0</v>
      </c>
      <c r="AW81" s="117">
        <f t="shared" si="140"/>
        <v>0</v>
      </c>
      <c r="AX81" s="118">
        <f t="shared" si="141"/>
        <v>0</v>
      </c>
      <c r="AY81" s="32"/>
      <c r="AZ81" s="35">
        <v>3561301.7309785034</v>
      </c>
      <c r="BA81" s="39">
        <v>15.874714631397728</v>
      </c>
      <c r="BB81" s="39">
        <v>1019355.580659177</v>
      </c>
      <c r="BC81" s="39">
        <v>15.725457108067895</v>
      </c>
      <c r="BD81" s="36">
        <v>4580657.31163768</v>
      </c>
      <c r="BE81" s="40">
        <v>15.841255054771338</v>
      </c>
      <c r="BF81" s="38">
        <v>2542912.1909285695</v>
      </c>
      <c r="BG81" s="39">
        <v>2.1047984032848319</v>
      </c>
      <c r="BH81" s="36">
        <v>2426389.905536036</v>
      </c>
      <c r="BI81" s="39">
        <v>3.8021952433750985</v>
      </c>
      <c r="BJ81" s="36">
        <v>4969302.096464606</v>
      </c>
      <c r="BK81" s="40">
        <v>2.6914849369224512</v>
      </c>
      <c r="BL81" s="116">
        <f t="shared" si="142"/>
        <v>6104213.9219070729</v>
      </c>
      <c r="BM81" s="117">
        <f t="shared" si="143"/>
        <v>3445745.4861952132</v>
      </c>
      <c r="BN81" s="118">
        <f t="shared" si="144"/>
        <v>9549959.4081022851</v>
      </c>
      <c r="BO81" s="32"/>
      <c r="BP81" s="35">
        <v>0</v>
      </c>
      <c r="BQ81" s="39">
        <v>0</v>
      </c>
      <c r="BR81" s="39">
        <v>0</v>
      </c>
      <c r="BS81" s="39">
        <v>0</v>
      </c>
      <c r="BT81" s="36">
        <v>0</v>
      </c>
      <c r="BU81" s="40">
        <v>0</v>
      </c>
      <c r="BV81" s="38">
        <v>0</v>
      </c>
      <c r="BW81" s="39">
        <v>0</v>
      </c>
      <c r="BX81" s="36">
        <v>0</v>
      </c>
      <c r="BY81" s="39">
        <v>0</v>
      </c>
      <c r="BZ81" s="36">
        <v>0</v>
      </c>
      <c r="CA81" s="40">
        <v>0</v>
      </c>
      <c r="CB81" s="116">
        <f t="shared" si="145"/>
        <v>0</v>
      </c>
      <c r="CC81" s="117">
        <f t="shared" si="146"/>
        <v>0</v>
      </c>
      <c r="CD81" s="118">
        <f t="shared" si="147"/>
        <v>0</v>
      </c>
      <c r="CE81" s="32"/>
      <c r="CF81" s="32"/>
      <c r="CG81" s="38">
        <f t="shared" si="148"/>
        <v>3739982.7532652528</v>
      </c>
      <c r="CH81" s="39">
        <f t="shared" si="131"/>
        <v>5.4392549542755111</v>
      </c>
      <c r="CI81" s="36">
        <f t="shared" si="149"/>
        <v>1066065.5293826084</v>
      </c>
      <c r="CJ81" s="39">
        <f t="shared" si="150"/>
        <v>4.9799158669360839</v>
      </c>
      <c r="CK81" s="36">
        <f t="shared" si="151"/>
        <v>4806048.2826478612</v>
      </c>
      <c r="CL81" s="40">
        <f t="shared" si="152"/>
        <v>5.3301987022303887</v>
      </c>
      <c r="CM81" s="38">
        <f t="shared" si="153"/>
        <v>3031608.6031501517</v>
      </c>
      <c r="CN81" s="39">
        <f t="shared" si="123"/>
        <v>0.98792393931113764</v>
      </c>
      <c r="CO81" s="36">
        <f t="shared" si="154"/>
        <v>2660628.8048557611</v>
      </c>
      <c r="CP81" s="39">
        <f t="shared" si="155"/>
        <v>1.475837925204772</v>
      </c>
      <c r="CQ81" s="36">
        <f t="shared" si="156"/>
        <v>5692237.4080059128</v>
      </c>
      <c r="CR81" s="40">
        <f t="shared" si="157"/>
        <v>1.1684874236842262</v>
      </c>
      <c r="CS81" s="152"/>
      <c r="CT81" s="161" t="s">
        <v>79</v>
      </c>
      <c r="CU81" s="38">
        <f t="shared" si="158"/>
        <v>4806048.2826478612</v>
      </c>
      <c r="CV81" s="36">
        <f t="shared" si="159"/>
        <v>5692237.4080059128</v>
      </c>
      <c r="CW81" s="37">
        <f t="shared" si="160"/>
        <v>10498285.690653775</v>
      </c>
      <c r="CX81"/>
    </row>
    <row r="82" spans="1:104" s="19" customFormat="1" ht="15.6" x14ac:dyDescent="0.3">
      <c r="A82" s="26">
        <v>66</v>
      </c>
      <c r="B82" s="26" t="s">
        <v>80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133"/>
        <v>0</v>
      </c>
      <c r="Q82" s="117">
        <f t="shared" si="134"/>
        <v>0</v>
      </c>
      <c r="R82" s="118">
        <f t="shared" si="135"/>
        <v>0</v>
      </c>
      <c r="S82" s="32"/>
      <c r="T82" s="35">
        <v>1249748.5909323627</v>
      </c>
      <c r="U82" s="39">
        <v>6.3348012293627063</v>
      </c>
      <c r="V82" s="39">
        <v>238658.49391581258</v>
      </c>
      <c r="W82" s="39">
        <v>3.8352268097289417</v>
      </c>
      <c r="X82" s="36">
        <v>1488407.0848481753</v>
      </c>
      <c r="Y82" s="40">
        <v>5.7354296536492688</v>
      </c>
      <c r="Z82" s="38">
        <v>869024.72303169686</v>
      </c>
      <c r="AA82" s="39">
        <v>0.85541170121850552</v>
      </c>
      <c r="AB82" s="36">
        <v>605793.00556679443</v>
      </c>
      <c r="AC82" s="39">
        <v>1.2906595597193549</v>
      </c>
      <c r="AD82" s="36">
        <v>1474817.7285984913</v>
      </c>
      <c r="AE82" s="40">
        <v>0.99295535901859067</v>
      </c>
      <c r="AF82" s="116">
        <f t="shared" si="136"/>
        <v>2118773.3139640596</v>
      </c>
      <c r="AG82" s="117">
        <f t="shared" si="137"/>
        <v>844451.499482607</v>
      </c>
      <c r="AH82" s="118">
        <f t="shared" si="138"/>
        <v>2963224.8134466666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39"/>
        <v>0</v>
      </c>
      <c r="AW82" s="117">
        <f t="shared" si="140"/>
        <v>0</v>
      </c>
      <c r="AX82" s="118">
        <f t="shared" si="141"/>
        <v>0</v>
      </c>
      <c r="AY82" s="32"/>
      <c r="AZ82" s="35">
        <v>1367562.898137708</v>
      </c>
      <c r="BA82" s="39">
        <v>6.0959930913965001</v>
      </c>
      <c r="BB82" s="39">
        <v>391439.13586229208</v>
      </c>
      <c r="BC82" s="39">
        <v>6.0386772370845092</v>
      </c>
      <c r="BD82" s="36">
        <v>1759002.034</v>
      </c>
      <c r="BE82" s="40">
        <v>6.0831443975653618</v>
      </c>
      <c r="BF82" s="38">
        <v>3043116.0254607606</v>
      </c>
      <c r="BG82" s="39">
        <v>2.5188230149077189</v>
      </c>
      <c r="BH82" s="36">
        <v>2903673.2105392395</v>
      </c>
      <c r="BI82" s="39">
        <v>4.5501064953486843</v>
      </c>
      <c r="BJ82" s="36">
        <v>5946789.2359999996</v>
      </c>
      <c r="BK82" s="40">
        <v>3.2209137905167347</v>
      </c>
      <c r="BL82" s="116">
        <f t="shared" si="142"/>
        <v>4410678.9235984683</v>
      </c>
      <c r="BM82" s="117">
        <f t="shared" si="143"/>
        <v>3295112.3464015317</v>
      </c>
      <c r="BN82" s="118">
        <f t="shared" si="144"/>
        <v>7705791.2699999996</v>
      </c>
      <c r="BO82" s="32"/>
      <c r="BP82" s="35">
        <v>442773.9800000001</v>
      </c>
      <c r="BQ82" s="39">
        <v>4.43759125258073</v>
      </c>
      <c r="BR82" s="39">
        <v>35522.510000000009</v>
      </c>
      <c r="BS82" s="39">
        <v>1.5409730175255947</v>
      </c>
      <c r="BT82" s="36">
        <v>478296.49000000011</v>
      </c>
      <c r="BU82" s="40">
        <v>3.8939712610925676</v>
      </c>
      <c r="BV82" s="38">
        <v>736763.85000000009</v>
      </c>
      <c r="BW82" s="39">
        <v>2.3165833435522063</v>
      </c>
      <c r="BX82" s="36">
        <v>212240.40000000011</v>
      </c>
      <c r="BY82" s="39">
        <v>0.94174202422682751</v>
      </c>
      <c r="BZ82" s="36">
        <v>949004.25000000023</v>
      </c>
      <c r="CA82" s="40">
        <v>1.7463903799900264</v>
      </c>
      <c r="CB82" s="116">
        <f t="shared" si="145"/>
        <v>1179537.83</v>
      </c>
      <c r="CC82" s="117">
        <f t="shared" si="146"/>
        <v>247762.91000000012</v>
      </c>
      <c r="CD82" s="118">
        <f t="shared" si="147"/>
        <v>1427300.7400000002</v>
      </c>
      <c r="CE82" s="32"/>
      <c r="CF82" s="32"/>
      <c r="CG82" s="38">
        <f t="shared" si="148"/>
        <v>3060085.4690700709</v>
      </c>
      <c r="CH82" s="39">
        <f t="shared" si="131"/>
        <v>4.4504443325611751</v>
      </c>
      <c r="CI82" s="36">
        <f t="shared" si="149"/>
        <v>665620.13977810461</v>
      </c>
      <c r="CJ82" s="39">
        <f t="shared" si="150"/>
        <v>3.1093138311608874</v>
      </c>
      <c r="CK82" s="36">
        <f t="shared" si="151"/>
        <v>3725705.6088481755</v>
      </c>
      <c r="CL82" s="40">
        <f t="shared" si="152"/>
        <v>4.1320332283956942</v>
      </c>
      <c r="CM82" s="38">
        <f t="shared" si="153"/>
        <v>4648904.5984924575</v>
      </c>
      <c r="CN82" s="39">
        <f t="shared" si="123"/>
        <v>1.5149594639796111</v>
      </c>
      <c r="CO82" s="36">
        <f t="shared" si="154"/>
        <v>3721706.6161060338</v>
      </c>
      <c r="CP82" s="39">
        <f t="shared" si="155"/>
        <v>2.0644126533210896</v>
      </c>
      <c r="CQ82" s="36">
        <f t="shared" si="156"/>
        <v>8370611.2145984918</v>
      </c>
      <c r="CR82" s="40">
        <f t="shared" si="157"/>
        <v>1.718296907126879</v>
      </c>
      <c r="CS82" s="152"/>
      <c r="CT82" s="161" t="s">
        <v>80</v>
      </c>
      <c r="CU82" s="38">
        <f t="shared" si="158"/>
        <v>3725705.6088481755</v>
      </c>
      <c r="CV82" s="36">
        <f t="shared" si="159"/>
        <v>8370611.2145984918</v>
      </c>
      <c r="CW82" s="37">
        <f t="shared" si="160"/>
        <v>12096316.823446667</v>
      </c>
      <c r="CX82"/>
    </row>
    <row r="83" spans="1:104" s="19" customFormat="1" ht="15.6" x14ac:dyDescent="0.3">
      <c r="A83" s="26">
        <v>67</v>
      </c>
      <c r="B83" s="26" t="s">
        <v>81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133"/>
        <v>0</v>
      </c>
      <c r="Q83" s="117">
        <f t="shared" si="134"/>
        <v>0</v>
      </c>
      <c r="R83" s="118">
        <f t="shared" si="135"/>
        <v>0</v>
      </c>
      <c r="S83" s="32"/>
      <c r="T83" s="35">
        <v>1611180.674672941</v>
      </c>
      <c r="U83" s="39">
        <v>8.1668500310363328</v>
      </c>
      <c r="V83" s="39">
        <v>492344.79285200103</v>
      </c>
      <c r="W83" s="39">
        <v>7.9119494898116773</v>
      </c>
      <c r="X83" s="36">
        <v>2103525.467524942</v>
      </c>
      <c r="Y83" s="40">
        <v>8.1057275704110499</v>
      </c>
      <c r="Z83" s="38">
        <v>5639584.3500567116</v>
      </c>
      <c r="AA83" s="39">
        <v>5.5512418866722104</v>
      </c>
      <c r="AB83" s="36">
        <v>2641749.3955729646</v>
      </c>
      <c r="AC83" s="39">
        <v>5.628323669054204</v>
      </c>
      <c r="AD83" s="36">
        <v>8281333.7456296757</v>
      </c>
      <c r="AE83" s="40">
        <v>5.5756006746397997</v>
      </c>
      <c r="AF83" s="116">
        <f t="shared" si="136"/>
        <v>7250765.0247296523</v>
      </c>
      <c r="AG83" s="117">
        <f t="shared" si="137"/>
        <v>3134094.1884249654</v>
      </c>
      <c r="AH83" s="118">
        <f t="shared" si="138"/>
        <v>10384859.213154618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39"/>
        <v>0</v>
      </c>
      <c r="AW83" s="117">
        <f t="shared" si="140"/>
        <v>0</v>
      </c>
      <c r="AX83" s="118">
        <f t="shared" si="141"/>
        <v>0</v>
      </c>
      <c r="AY83" s="32"/>
      <c r="AZ83" s="35">
        <v>933710.42694694328</v>
      </c>
      <c r="BA83" s="39">
        <v>4.1620698541796006</v>
      </c>
      <c r="BB83" s="39">
        <v>267257.03305305657</v>
      </c>
      <c r="BC83" s="39">
        <v>4.1229371672126218</v>
      </c>
      <c r="BD83" s="36">
        <v>1200967.46</v>
      </c>
      <c r="BE83" s="40">
        <v>4.1532973440309862</v>
      </c>
      <c r="BF83" s="38">
        <v>3754593.538476794</v>
      </c>
      <c r="BG83" s="39">
        <v>3.1077213412877489</v>
      </c>
      <c r="BH83" s="36">
        <v>3582549.1315232054</v>
      </c>
      <c r="BI83" s="39">
        <v>5.6139168877830707</v>
      </c>
      <c r="BJ83" s="36">
        <v>7337142.6699999999</v>
      </c>
      <c r="BK83" s="40">
        <v>3.9739602449216136</v>
      </c>
      <c r="BL83" s="116">
        <f t="shared" si="142"/>
        <v>4688303.9654237377</v>
      </c>
      <c r="BM83" s="117">
        <f t="shared" si="143"/>
        <v>3849806.1645762622</v>
      </c>
      <c r="BN83" s="118">
        <f t="shared" si="144"/>
        <v>8538110.129999999</v>
      </c>
      <c r="BO83" s="32"/>
      <c r="BP83" s="35">
        <v>0</v>
      </c>
      <c r="BQ83" s="39">
        <v>0</v>
      </c>
      <c r="BR83" s="39">
        <v>0</v>
      </c>
      <c r="BS83" s="39">
        <v>0</v>
      </c>
      <c r="BT83" s="36">
        <v>0</v>
      </c>
      <c r="BU83" s="40">
        <v>0</v>
      </c>
      <c r="BV83" s="38">
        <v>0</v>
      </c>
      <c r="BW83" s="39">
        <v>0</v>
      </c>
      <c r="BX83" s="36">
        <v>0</v>
      </c>
      <c r="BY83" s="39">
        <v>0</v>
      </c>
      <c r="BZ83" s="36">
        <v>0</v>
      </c>
      <c r="CA83" s="40">
        <v>0</v>
      </c>
      <c r="CB83" s="116">
        <f t="shared" si="145"/>
        <v>0</v>
      </c>
      <c r="CC83" s="117">
        <f t="shared" si="146"/>
        <v>0</v>
      </c>
      <c r="CD83" s="118">
        <f t="shared" si="147"/>
        <v>0</v>
      </c>
      <c r="CE83" s="32"/>
      <c r="CF83" s="32"/>
      <c r="CG83" s="38">
        <f t="shared" si="148"/>
        <v>2544891.1016198844</v>
      </c>
      <c r="CH83" s="39">
        <f t="shared" si="131"/>
        <v>3.7011698838697487</v>
      </c>
      <c r="CI83" s="36">
        <f t="shared" si="149"/>
        <v>759601.8259050576</v>
      </c>
      <c r="CJ83" s="39">
        <f t="shared" si="150"/>
        <v>3.5483308306281391</v>
      </c>
      <c r="CK83" s="36">
        <f t="shared" si="151"/>
        <v>3304492.927524942</v>
      </c>
      <c r="CL83" s="40">
        <f t="shared" si="152"/>
        <v>3.6648828471858055</v>
      </c>
      <c r="CM83" s="38">
        <f t="shared" si="153"/>
        <v>9394177.8885335065</v>
      </c>
      <c r="CN83" s="39">
        <f t="shared" si="123"/>
        <v>3.0613230271829863</v>
      </c>
      <c r="CO83" s="36">
        <f t="shared" si="154"/>
        <v>6224298.52709617</v>
      </c>
      <c r="CP83" s="39">
        <f t="shared" si="155"/>
        <v>3.4525882781242485</v>
      </c>
      <c r="CQ83" s="36">
        <f t="shared" si="156"/>
        <v>15618476.415629677</v>
      </c>
      <c r="CR83" s="40">
        <f t="shared" si="157"/>
        <v>3.20611948530187</v>
      </c>
      <c r="CS83" s="152"/>
      <c r="CT83" s="161" t="s">
        <v>81</v>
      </c>
      <c r="CU83" s="38">
        <f t="shared" si="158"/>
        <v>3304492.927524942</v>
      </c>
      <c r="CV83" s="36">
        <f t="shared" si="159"/>
        <v>15618476.415629677</v>
      </c>
      <c r="CW83" s="37">
        <f t="shared" si="160"/>
        <v>18922969.34315462</v>
      </c>
      <c r="CX83"/>
    </row>
    <row r="84" spans="1:104" s="19" customFormat="1" ht="15.6" x14ac:dyDescent="0.3">
      <c r="A84" s="26">
        <v>68</v>
      </c>
      <c r="B84" s="26" t="s">
        <v>82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33"/>
        <v>0</v>
      </c>
      <c r="Q84" s="117">
        <f t="shared" si="134"/>
        <v>0</v>
      </c>
      <c r="R84" s="118">
        <f t="shared" si="135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0</v>
      </c>
      <c r="AA84" s="39">
        <v>0</v>
      </c>
      <c r="AB84" s="36">
        <v>0</v>
      </c>
      <c r="AC84" s="39">
        <v>0</v>
      </c>
      <c r="AD84" s="36">
        <v>0</v>
      </c>
      <c r="AE84" s="40">
        <v>0</v>
      </c>
      <c r="AF84" s="116">
        <f t="shared" si="136"/>
        <v>0</v>
      </c>
      <c r="AG84" s="117">
        <f t="shared" si="137"/>
        <v>0</v>
      </c>
      <c r="AH84" s="118">
        <f t="shared" si="138"/>
        <v>0</v>
      </c>
      <c r="AI84" s="32"/>
      <c r="AJ84" s="35">
        <v>0</v>
      </c>
      <c r="AK84" s="39">
        <v>0</v>
      </c>
      <c r="AL84" s="36">
        <v>0</v>
      </c>
      <c r="AM84" s="39">
        <v>0</v>
      </c>
      <c r="AN84" s="36">
        <v>0</v>
      </c>
      <c r="AO84" s="40">
        <v>0</v>
      </c>
      <c r="AP84" s="38">
        <v>0</v>
      </c>
      <c r="AQ84" s="39">
        <v>0</v>
      </c>
      <c r="AR84" s="36">
        <v>0</v>
      </c>
      <c r="AS84" s="39">
        <v>0</v>
      </c>
      <c r="AT84" s="36">
        <v>0</v>
      </c>
      <c r="AU84" s="40">
        <v>0</v>
      </c>
      <c r="AV84" s="116">
        <f t="shared" si="139"/>
        <v>0</v>
      </c>
      <c r="AW84" s="117">
        <f t="shared" si="140"/>
        <v>0</v>
      </c>
      <c r="AX84" s="118">
        <f t="shared" si="141"/>
        <v>0</v>
      </c>
      <c r="AY84" s="32"/>
      <c r="AZ84" s="35">
        <v>0</v>
      </c>
      <c r="BA84" s="39">
        <v>0</v>
      </c>
      <c r="BB84" s="39">
        <v>0</v>
      </c>
      <c r="BC84" s="39">
        <v>0</v>
      </c>
      <c r="BD84" s="36">
        <v>0</v>
      </c>
      <c r="BE84" s="40">
        <v>0</v>
      </c>
      <c r="BF84" s="38">
        <v>0</v>
      </c>
      <c r="BG84" s="39">
        <v>0</v>
      </c>
      <c r="BH84" s="36">
        <v>0</v>
      </c>
      <c r="BI84" s="39">
        <v>0</v>
      </c>
      <c r="BJ84" s="36">
        <v>0</v>
      </c>
      <c r="BK84" s="40">
        <v>0</v>
      </c>
      <c r="BL84" s="116">
        <f t="shared" si="142"/>
        <v>0</v>
      </c>
      <c r="BM84" s="117">
        <f t="shared" si="143"/>
        <v>0</v>
      </c>
      <c r="BN84" s="118">
        <f t="shared" si="144"/>
        <v>0</v>
      </c>
      <c r="BO84" s="32"/>
      <c r="BP84" s="35">
        <v>30399.9</v>
      </c>
      <c r="BQ84" s="39">
        <v>0.30467537934213956</v>
      </c>
      <c r="BR84" s="39">
        <v>6752.73</v>
      </c>
      <c r="BS84" s="39">
        <v>0.2929346694429984</v>
      </c>
      <c r="BT84" s="36">
        <v>37152.630000000005</v>
      </c>
      <c r="BU84" s="40">
        <v>0.30247195310591879</v>
      </c>
      <c r="BV84" s="38">
        <v>94958.35</v>
      </c>
      <c r="BW84" s="39">
        <v>0.29857454588902621</v>
      </c>
      <c r="BX84" s="36">
        <v>67977.000000000029</v>
      </c>
      <c r="BY84" s="39">
        <v>0.30162399609531004</v>
      </c>
      <c r="BZ84" s="36">
        <v>162935.35000000003</v>
      </c>
      <c r="CA84" s="40">
        <v>0.29983925551472285</v>
      </c>
      <c r="CB84" s="116">
        <f t="shared" si="145"/>
        <v>125358.25</v>
      </c>
      <c r="CC84" s="117">
        <f t="shared" si="146"/>
        <v>74729.730000000025</v>
      </c>
      <c r="CD84" s="118">
        <f t="shared" si="147"/>
        <v>200087.98000000004</v>
      </c>
      <c r="CE84" s="32"/>
      <c r="CF84" s="32"/>
      <c r="CG84" s="38">
        <f t="shared" si="148"/>
        <v>30399.9</v>
      </c>
      <c r="CH84" s="39">
        <f t="shared" si="131"/>
        <v>4.4212184278153731E-2</v>
      </c>
      <c r="CI84" s="36">
        <f t="shared" si="149"/>
        <v>6752.73</v>
      </c>
      <c r="CJ84" s="39">
        <f t="shared" si="150"/>
        <v>3.1544052729676322E-2</v>
      </c>
      <c r="CK84" s="36">
        <f t="shared" si="151"/>
        <v>37152.630000000005</v>
      </c>
      <c r="CL84" s="40">
        <f t="shared" si="152"/>
        <v>4.1204517425559861E-2</v>
      </c>
      <c r="CM84" s="38">
        <f t="shared" si="153"/>
        <v>94958.35</v>
      </c>
      <c r="CN84" s="39">
        <f t="shared" si="123"/>
        <v>3.0944504876060153E-2</v>
      </c>
      <c r="CO84" s="36">
        <f t="shared" si="154"/>
        <v>67977.000000000029</v>
      </c>
      <c r="CP84" s="39">
        <f t="shared" si="155"/>
        <v>3.7706513008710946E-2</v>
      </c>
      <c r="CQ84" s="36">
        <f t="shared" si="156"/>
        <v>162935.35000000003</v>
      </c>
      <c r="CR84" s="40">
        <f t="shared" si="157"/>
        <v>3.34469372413762E-2</v>
      </c>
      <c r="CS84" s="152"/>
      <c r="CT84" s="161" t="s">
        <v>82</v>
      </c>
      <c r="CU84" s="38">
        <f t="shared" si="158"/>
        <v>37152.630000000005</v>
      </c>
      <c r="CV84" s="36">
        <f t="shared" si="159"/>
        <v>162935.35000000003</v>
      </c>
      <c r="CW84" s="37">
        <f t="shared" si="160"/>
        <v>200087.98000000004</v>
      </c>
      <c r="CX84"/>
    </row>
    <row r="85" spans="1:104" s="19" customFormat="1" ht="15.6" x14ac:dyDescent="0.3">
      <c r="A85" s="26">
        <v>69</v>
      </c>
      <c r="B85" s="26" t="s">
        <v>83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133"/>
        <v>0</v>
      </c>
      <c r="Q85" s="117">
        <f t="shared" si="134"/>
        <v>0</v>
      </c>
      <c r="R85" s="118">
        <f t="shared" si="135"/>
        <v>0</v>
      </c>
      <c r="S85" s="32"/>
      <c r="T85" s="35">
        <v>0</v>
      </c>
      <c r="U85" s="39">
        <v>0</v>
      </c>
      <c r="V85" s="39">
        <v>0</v>
      </c>
      <c r="W85" s="39">
        <v>0</v>
      </c>
      <c r="X85" s="36">
        <v>0</v>
      </c>
      <c r="Y85" s="40">
        <v>0</v>
      </c>
      <c r="Z85" s="38">
        <v>-24.016500894466311</v>
      </c>
      <c r="AA85" s="39">
        <v>-2.3640289330067616E-5</v>
      </c>
      <c r="AB85" s="36">
        <v>0</v>
      </c>
      <c r="AC85" s="39">
        <v>0</v>
      </c>
      <c r="AD85" s="36">
        <v>-24.016500894466311</v>
      </c>
      <c r="AE85" s="40">
        <v>-1.6169668160076316E-5</v>
      </c>
      <c r="AF85" s="116">
        <f t="shared" si="136"/>
        <v>-24.016500894466311</v>
      </c>
      <c r="AG85" s="117">
        <f t="shared" si="137"/>
        <v>0</v>
      </c>
      <c r="AH85" s="118">
        <f t="shared" si="138"/>
        <v>-24.016500894466311</v>
      </c>
      <c r="AI85" s="32"/>
      <c r="AJ85" s="35">
        <v>465763.70619941718</v>
      </c>
      <c r="AK85" s="39">
        <v>8.0112094497569135</v>
      </c>
      <c r="AL85" s="36">
        <v>208874.98970516119</v>
      </c>
      <c r="AM85" s="39">
        <v>7.2440518036055073</v>
      </c>
      <c r="AN85" s="36">
        <v>674638.69590457832</v>
      </c>
      <c r="AO85" s="40">
        <v>7.7568750750759241</v>
      </c>
      <c r="AP85" s="38">
        <v>185927.06812706898</v>
      </c>
      <c r="AQ85" s="39">
        <v>1.1189775281784144</v>
      </c>
      <c r="AR85" s="36">
        <v>284164.46701012261</v>
      </c>
      <c r="AS85" s="39">
        <v>1.8460629312682557</v>
      </c>
      <c r="AT85" s="36">
        <v>470091.53513719159</v>
      </c>
      <c r="AU85" s="40">
        <v>1.4686321734560233</v>
      </c>
      <c r="AV85" s="116">
        <f t="shared" si="139"/>
        <v>651690.77432648616</v>
      </c>
      <c r="AW85" s="117">
        <f t="shared" si="140"/>
        <v>493039.4567152838</v>
      </c>
      <c r="AX85" s="118">
        <f t="shared" si="141"/>
        <v>1144730.23104177</v>
      </c>
      <c r="AY85" s="32"/>
      <c r="AZ85" s="35">
        <v>5246.4441297166759</v>
      </c>
      <c r="BA85" s="39">
        <v>2.3386337266609651E-2</v>
      </c>
      <c r="BB85" s="39">
        <v>1501.6958702833242</v>
      </c>
      <c r="BC85" s="39">
        <v>2.3166453831775079E-2</v>
      </c>
      <c r="BD85" s="36">
        <v>6748.14</v>
      </c>
      <c r="BE85" s="40">
        <v>2.3337045234472265E-2</v>
      </c>
      <c r="BF85" s="38">
        <v>943719.04062915023</v>
      </c>
      <c r="BG85" s="39">
        <v>0.78112737708823432</v>
      </c>
      <c r="BH85" s="36">
        <v>900475.58937084966</v>
      </c>
      <c r="BI85" s="39">
        <v>1.4110609324863861</v>
      </c>
      <c r="BJ85" s="36">
        <v>1844194.63</v>
      </c>
      <c r="BK85" s="40">
        <v>0.99885697650171557</v>
      </c>
      <c r="BL85" s="116">
        <f t="shared" si="142"/>
        <v>948965.48475886695</v>
      </c>
      <c r="BM85" s="117">
        <f t="shared" si="143"/>
        <v>901977.28524113295</v>
      </c>
      <c r="BN85" s="118">
        <f t="shared" si="144"/>
        <v>1850942.77</v>
      </c>
      <c r="BO85" s="32"/>
      <c r="BP85" s="35">
        <v>721707.06636134093</v>
      </c>
      <c r="BQ85" s="39">
        <v>7.2331282082356925</v>
      </c>
      <c r="BR85" s="39">
        <v>73232.395692437101</v>
      </c>
      <c r="BS85" s="39">
        <v>3.1768347949174518</v>
      </c>
      <c r="BT85" s="36">
        <v>794939.462053778</v>
      </c>
      <c r="BU85" s="40">
        <v>6.4718673129836199</v>
      </c>
      <c r="BV85" s="38">
        <v>-228122.19577626878</v>
      </c>
      <c r="BW85" s="39">
        <v>-0.71727742753646184</v>
      </c>
      <c r="BX85" s="36">
        <v>202986.9237224907</v>
      </c>
      <c r="BY85" s="39">
        <v>0.90068298230683186</v>
      </c>
      <c r="BZ85" s="36">
        <v>-25135.272053778084</v>
      </c>
      <c r="CA85" s="40">
        <v>-4.625479529006344E-2</v>
      </c>
      <c r="CB85" s="116">
        <f t="shared" si="145"/>
        <v>493584.87058507215</v>
      </c>
      <c r="CC85" s="117">
        <f t="shared" si="146"/>
        <v>276219.3194149278</v>
      </c>
      <c r="CD85" s="118">
        <f t="shared" si="147"/>
        <v>769804.19</v>
      </c>
      <c r="CE85" s="32"/>
      <c r="CF85" s="32"/>
      <c r="CG85" s="38">
        <f t="shared" si="148"/>
        <v>1192717.2166904747</v>
      </c>
      <c r="CH85" s="39">
        <f t="shared" si="131"/>
        <v>1.7346318039219168</v>
      </c>
      <c r="CI85" s="36">
        <f t="shared" si="149"/>
        <v>283609.08126788161</v>
      </c>
      <c r="CJ85" s="39">
        <f t="shared" si="150"/>
        <v>1.3248241546943409</v>
      </c>
      <c r="CK85" s="36">
        <f t="shared" si="151"/>
        <v>1476326.2979583563</v>
      </c>
      <c r="CL85" s="40">
        <f t="shared" si="152"/>
        <v>1.6373353022393666</v>
      </c>
      <c r="CM85" s="38">
        <f t="shared" si="153"/>
        <v>901499.89647905598</v>
      </c>
      <c r="CN85" s="39">
        <f t="shared" si="123"/>
        <v>0.29377582848021128</v>
      </c>
      <c r="CO85" s="36">
        <f t="shared" si="154"/>
        <v>1387626.9801034629</v>
      </c>
      <c r="CP85" s="39">
        <f t="shared" si="155"/>
        <v>0.76970997214512982</v>
      </c>
      <c r="CQ85" s="36">
        <f t="shared" si="156"/>
        <v>2289126.8765825192</v>
      </c>
      <c r="CR85" s="40">
        <f t="shared" si="157"/>
        <v>0.46990590426572887</v>
      </c>
      <c r="CS85" s="152"/>
      <c r="CT85" s="161" t="s">
        <v>83</v>
      </c>
      <c r="CU85" s="38">
        <f t="shared" si="158"/>
        <v>1476326.2979583563</v>
      </c>
      <c r="CV85" s="36">
        <f t="shared" si="159"/>
        <v>2289126.8765825192</v>
      </c>
      <c r="CW85" s="37">
        <f t="shared" si="160"/>
        <v>3765453.1745408755</v>
      </c>
      <c r="CX85"/>
    </row>
    <row r="86" spans="1:104" s="19" customFormat="1" ht="15.6" x14ac:dyDescent="0.3">
      <c r="A86" s="26">
        <v>70</v>
      </c>
      <c r="B86" s="26" t="s">
        <v>84</v>
      </c>
      <c r="C86" s="34"/>
      <c r="D86" s="35">
        <v>0</v>
      </c>
      <c r="E86" s="39">
        <v>0</v>
      </c>
      <c r="F86" s="39">
        <v>0</v>
      </c>
      <c r="G86" s="39">
        <v>0</v>
      </c>
      <c r="H86" s="36">
        <v>0</v>
      </c>
      <c r="I86" s="40">
        <v>0</v>
      </c>
      <c r="J86" s="38">
        <v>0</v>
      </c>
      <c r="K86" s="39">
        <v>0</v>
      </c>
      <c r="L86" s="36">
        <v>0</v>
      </c>
      <c r="M86" s="39">
        <v>0</v>
      </c>
      <c r="N86" s="36">
        <v>0</v>
      </c>
      <c r="O86" s="40">
        <v>0</v>
      </c>
      <c r="P86" s="116">
        <f t="shared" si="133"/>
        <v>0</v>
      </c>
      <c r="Q86" s="117">
        <f t="shared" si="134"/>
        <v>0</v>
      </c>
      <c r="R86" s="118">
        <f t="shared" si="135"/>
        <v>0</v>
      </c>
      <c r="S86" s="32"/>
      <c r="T86" s="35">
        <v>3143295.052262892</v>
      </c>
      <c r="U86" s="39">
        <v>15.932924034320706</v>
      </c>
      <c r="V86" s="39">
        <v>1253705.9603665206</v>
      </c>
      <c r="W86" s="39">
        <v>20.146975001068981</v>
      </c>
      <c r="X86" s="36">
        <v>4397001.0126294121</v>
      </c>
      <c r="Y86" s="40">
        <v>16.94340899857583</v>
      </c>
      <c r="Z86" s="38">
        <v>6821344.5144998934</v>
      </c>
      <c r="AA86" s="39">
        <v>6.7144901187501045</v>
      </c>
      <c r="AB86" s="36">
        <v>3377799.2403364191</v>
      </c>
      <c r="AC86" s="39">
        <v>7.1964992007031157</v>
      </c>
      <c r="AD86" s="36">
        <v>10199143.754836313</v>
      </c>
      <c r="AE86" s="40">
        <v>6.8668108962790972</v>
      </c>
      <c r="AF86" s="116">
        <f t="shared" si="136"/>
        <v>9964639.5667627864</v>
      </c>
      <c r="AG86" s="117">
        <f t="shared" si="137"/>
        <v>4631505.2007029392</v>
      </c>
      <c r="AH86" s="118">
        <f t="shared" si="138"/>
        <v>14596144.767465726</v>
      </c>
      <c r="AI86" s="32"/>
      <c r="AJ86" s="35">
        <v>4875485.9180784356</v>
      </c>
      <c r="AK86" s="39">
        <v>83.859129294938612</v>
      </c>
      <c r="AL86" s="36">
        <v>2244568.5147746587</v>
      </c>
      <c r="AM86" s="39">
        <v>77.844506997803236</v>
      </c>
      <c r="AN86" s="36">
        <v>7120054.4328530943</v>
      </c>
      <c r="AO86" s="40">
        <v>81.865112538984448</v>
      </c>
      <c r="AP86" s="38">
        <v>1999508.5024430915</v>
      </c>
      <c r="AQ86" s="39">
        <v>12.03377810543634</v>
      </c>
      <c r="AR86" s="36">
        <v>2692388.3194395183</v>
      </c>
      <c r="AS86" s="39">
        <v>17.490991485997</v>
      </c>
      <c r="AT86" s="36">
        <v>4691896.8218826093</v>
      </c>
      <c r="AU86" s="40">
        <v>14.658146578074184</v>
      </c>
      <c r="AV86" s="116">
        <f t="shared" si="139"/>
        <v>6874994.4205215275</v>
      </c>
      <c r="AW86" s="117">
        <f t="shared" si="140"/>
        <v>4936956.834214177</v>
      </c>
      <c r="AX86" s="118">
        <f t="shared" si="141"/>
        <v>11811951.254735705</v>
      </c>
      <c r="AY86" s="32"/>
      <c r="AZ86" s="35">
        <v>3701536.4040313428</v>
      </c>
      <c r="BA86" s="39">
        <v>16.499819041051193</v>
      </c>
      <c r="BB86" s="39">
        <v>1059495.1159686579</v>
      </c>
      <c r="BC86" s="39">
        <v>16.344684149959239</v>
      </c>
      <c r="BD86" s="36">
        <v>4761031.5200000005</v>
      </c>
      <c r="BE86" s="40">
        <v>16.465041914510998</v>
      </c>
      <c r="BF86" s="38">
        <v>3880080.9851275375</v>
      </c>
      <c r="BG86" s="39">
        <v>3.2115887804722405</v>
      </c>
      <c r="BH86" s="36">
        <v>3702286.4448724613</v>
      </c>
      <c r="BI86" s="39">
        <v>5.8015473433138673</v>
      </c>
      <c r="BJ86" s="36">
        <v>7582367.4299999988</v>
      </c>
      <c r="BK86" s="40">
        <v>4.1067794486826381</v>
      </c>
      <c r="BL86" s="116">
        <f t="shared" si="142"/>
        <v>7581617.3891588803</v>
      </c>
      <c r="BM86" s="117">
        <f t="shared" si="143"/>
        <v>4761781.5608411189</v>
      </c>
      <c r="BN86" s="118">
        <f t="shared" si="144"/>
        <v>12343398.949999999</v>
      </c>
      <c r="BO86" s="32"/>
      <c r="BP86" s="35">
        <v>4960966.5500000007</v>
      </c>
      <c r="BQ86" s="39">
        <v>49.720043997674843</v>
      </c>
      <c r="BR86" s="39">
        <v>1011983.75</v>
      </c>
      <c r="BS86" s="39">
        <v>43.900041211174738</v>
      </c>
      <c r="BT86" s="36">
        <v>5972950.3000000007</v>
      </c>
      <c r="BU86" s="40">
        <v>48.627780672474159</v>
      </c>
      <c r="BV86" s="38">
        <v>6043787.3899999997</v>
      </c>
      <c r="BW86" s="39">
        <v>19.003290131084551</v>
      </c>
      <c r="BX86" s="36">
        <v>8434730.6699999999</v>
      </c>
      <c r="BY86" s="39">
        <v>37.426146647734839</v>
      </c>
      <c r="BZ86" s="36">
        <v>14478518.059999999</v>
      </c>
      <c r="CA86" s="40">
        <v>26.643868725030316</v>
      </c>
      <c r="CB86" s="116">
        <f t="shared" si="145"/>
        <v>11004753.940000001</v>
      </c>
      <c r="CC86" s="117">
        <f t="shared" si="146"/>
        <v>9446714.4199999999</v>
      </c>
      <c r="CD86" s="118">
        <f t="shared" si="147"/>
        <v>20451468.359999999</v>
      </c>
      <c r="CE86" s="32"/>
      <c r="CF86" s="32"/>
      <c r="CG86" s="38">
        <f t="shared" si="148"/>
        <v>16681283.924372671</v>
      </c>
      <c r="CH86" s="39">
        <f t="shared" si="131"/>
        <v>24.260474503553233</v>
      </c>
      <c r="CI86" s="36">
        <f t="shared" si="149"/>
        <v>5569753.3411098374</v>
      </c>
      <c r="CJ86" s="39">
        <f t="shared" si="150"/>
        <v>26.018009469245712</v>
      </c>
      <c r="CK86" s="36">
        <f t="shared" si="151"/>
        <v>22251037.265482508</v>
      </c>
      <c r="CL86" s="40">
        <f t="shared" si="152"/>
        <v>24.677748324744591</v>
      </c>
      <c r="CM86" s="38">
        <f t="shared" si="153"/>
        <v>18744721.392070524</v>
      </c>
      <c r="CN86" s="39">
        <f t="shared" si="123"/>
        <v>6.1084267209499252</v>
      </c>
      <c r="CO86" s="36">
        <f t="shared" si="154"/>
        <v>18207204.674648397</v>
      </c>
      <c r="CP86" s="39">
        <f t="shared" si="155"/>
        <v>10.099448341599251</v>
      </c>
      <c r="CQ86" s="36">
        <f t="shared" si="156"/>
        <v>36951926.066718921</v>
      </c>
      <c r="CR86" s="40">
        <f t="shared" si="157"/>
        <v>7.5853935447496257</v>
      </c>
      <c r="CS86" s="152"/>
      <c r="CT86" s="161" t="s">
        <v>84</v>
      </c>
      <c r="CU86" s="38">
        <f t="shared" si="158"/>
        <v>22251037.265482508</v>
      </c>
      <c r="CV86" s="36">
        <f t="shared" si="159"/>
        <v>36951926.066718921</v>
      </c>
      <c r="CW86" s="37">
        <f t="shared" si="160"/>
        <v>59202963.332201429</v>
      </c>
      <c r="CX86"/>
    </row>
    <row r="87" spans="1:104" s="19" customFormat="1" ht="15.6" x14ac:dyDescent="0.3">
      <c r="A87" s="26">
        <v>71</v>
      </c>
      <c r="B87" s="26" t="s">
        <v>85</v>
      </c>
      <c r="C87" s="34"/>
      <c r="D87" s="35">
        <v>17235.409999999996</v>
      </c>
      <c r="E87" s="39">
        <v>0.15950885213737701</v>
      </c>
      <c r="F87" s="39">
        <v>3901.2099999999991</v>
      </c>
      <c r="G87" s="39">
        <v>0.11102854540797448</v>
      </c>
      <c r="H87" s="36">
        <v>21136.619999999995</v>
      </c>
      <c r="I87" s="40">
        <v>0.14761240310077517</v>
      </c>
      <c r="J87" s="38">
        <v>6408.2999999999975</v>
      </c>
      <c r="K87" s="39">
        <v>1.778082989969617E-2</v>
      </c>
      <c r="L87" s="36">
        <v>7077.1</v>
      </c>
      <c r="M87" s="39">
        <v>2.2398012469538247E-2</v>
      </c>
      <c r="N87" s="36">
        <v>13485.399999999998</v>
      </c>
      <c r="O87" s="40">
        <v>1.9937756422103121E-2</v>
      </c>
      <c r="P87" s="116">
        <f t="shared" si="133"/>
        <v>23643.709999999992</v>
      </c>
      <c r="Q87" s="117">
        <f t="shared" si="134"/>
        <v>10978.31</v>
      </c>
      <c r="R87" s="118">
        <f t="shared" si="135"/>
        <v>34622.01999999999</v>
      </c>
      <c r="S87" s="32"/>
      <c r="T87" s="35">
        <v>144047.9691319922</v>
      </c>
      <c r="U87" s="39">
        <v>0.73015905644172174</v>
      </c>
      <c r="V87" s="39">
        <v>44280.412767527421</v>
      </c>
      <c r="W87" s="39">
        <v>0.71158341530384106</v>
      </c>
      <c r="X87" s="36">
        <v>188328.38189951962</v>
      </c>
      <c r="Y87" s="40">
        <v>0.72570481366693362</v>
      </c>
      <c r="Z87" s="38">
        <v>88822.084469808193</v>
      </c>
      <c r="AA87" s="39">
        <v>8.7430712117175458E-2</v>
      </c>
      <c r="AB87" s="36">
        <v>72595.873877232647</v>
      </c>
      <c r="AC87" s="39">
        <v>0.15466761378033106</v>
      </c>
      <c r="AD87" s="36">
        <v>161417.95834704084</v>
      </c>
      <c r="AE87" s="40">
        <v>0.10867839711612876</v>
      </c>
      <c r="AF87" s="116">
        <f t="shared" si="136"/>
        <v>232870.05360180041</v>
      </c>
      <c r="AG87" s="117">
        <f t="shared" si="137"/>
        <v>116876.28664476007</v>
      </c>
      <c r="AH87" s="118">
        <f t="shared" si="138"/>
        <v>349746.34024656046</v>
      </c>
      <c r="AI87" s="32"/>
      <c r="AJ87" s="35">
        <v>1255.5472247696662</v>
      </c>
      <c r="AK87" s="39">
        <v>2.1595610945658959E-2</v>
      </c>
      <c r="AL87" s="36">
        <v>569.84293638838392</v>
      </c>
      <c r="AM87" s="39">
        <v>1.9762881889033222E-2</v>
      </c>
      <c r="AN87" s="36">
        <v>1825.39016115805</v>
      </c>
      <c r="AO87" s="40">
        <v>2.0988009625493544E-2</v>
      </c>
      <c r="AP87" s="38">
        <v>421.2982326092112</v>
      </c>
      <c r="AQ87" s="39">
        <v>2.5355278265819957E-3</v>
      </c>
      <c r="AR87" s="36">
        <v>766.15590317485157</v>
      </c>
      <c r="AS87" s="39">
        <v>4.9773007417322915E-3</v>
      </c>
      <c r="AT87" s="36">
        <v>1187.4541357840628</v>
      </c>
      <c r="AU87" s="40">
        <v>3.7097739864789146E-3</v>
      </c>
      <c r="AV87" s="116">
        <f t="shared" si="139"/>
        <v>1676.8454573788774</v>
      </c>
      <c r="AW87" s="117">
        <f t="shared" si="140"/>
        <v>1335.9988395632354</v>
      </c>
      <c r="AX87" s="118">
        <f t="shared" si="141"/>
        <v>3012.844296942113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42"/>
        <v>0</v>
      </c>
      <c r="BM87" s="117">
        <f t="shared" si="143"/>
        <v>0</v>
      </c>
      <c r="BN87" s="118">
        <f t="shared" si="144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45"/>
        <v>0</v>
      </c>
      <c r="CC87" s="117">
        <f t="shared" si="146"/>
        <v>0</v>
      </c>
      <c r="CD87" s="118">
        <f t="shared" si="147"/>
        <v>0</v>
      </c>
      <c r="CE87" s="32"/>
      <c r="CF87" s="32"/>
      <c r="CG87" s="38">
        <f t="shared" si="148"/>
        <v>162538.92635676186</v>
      </c>
      <c r="CH87" s="39">
        <f t="shared" si="131"/>
        <v>0.23638896721562944</v>
      </c>
      <c r="CI87" s="36">
        <f t="shared" si="149"/>
        <v>48751.465703915805</v>
      </c>
      <c r="CJ87" s="39">
        <f t="shared" si="150"/>
        <v>0.22773290281313294</v>
      </c>
      <c r="CK87" s="36">
        <f t="shared" si="151"/>
        <v>211290.39206067767</v>
      </c>
      <c r="CL87" s="40">
        <f t="shared" si="152"/>
        <v>0.23433384504724339</v>
      </c>
      <c r="CM87" s="38">
        <f t="shared" si="153"/>
        <v>95651.682702417413</v>
      </c>
      <c r="CN87" s="39">
        <f t="shared" si="123"/>
        <v>3.1170444324151735E-2</v>
      </c>
      <c r="CO87" s="36">
        <f t="shared" si="154"/>
        <v>80439.1297804075</v>
      </c>
      <c r="CP87" s="39">
        <f t="shared" si="155"/>
        <v>4.4619196102715954E-2</v>
      </c>
      <c r="CQ87" s="36">
        <f t="shared" si="156"/>
        <v>176090.8124828249</v>
      </c>
      <c r="CR87" s="40">
        <f t="shared" si="157"/>
        <v>3.614745574791467E-2</v>
      </c>
      <c r="CS87" s="152"/>
      <c r="CT87" s="161" t="s">
        <v>85</v>
      </c>
      <c r="CU87" s="38">
        <f t="shared" si="158"/>
        <v>211290.39206067767</v>
      </c>
      <c r="CV87" s="36">
        <f t="shared" si="159"/>
        <v>176090.8124828249</v>
      </c>
      <c r="CW87" s="37">
        <f t="shared" si="160"/>
        <v>387381.20454350254</v>
      </c>
      <c r="CX87"/>
    </row>
    <row r="88" spans="1:104" s="19" customFormat="1" ht="15.6" x14ac:dyDescent="0.3">
      <c r="A88" s="26">
        <v>72</v>
      </c>
      <c r="B88" s="26" t="s">
        <v>86</v>
      </c>
      <c r="C88" s="34"/>
      <c r="D88" s="35">
        <v>-350.89000000000021</v>
      </c>
      <c r="E88" s="39">
        <v>-3.2473878559595775E-3</v>
      </c>
      <c r="F88" s="39">
        <v>-79.469999999999985</v>
      </c>
      <c r="G88" s="39">
        <v>-2.2617184164840476E-3</v>
      </c>
      <c r="H88" s="36">
        <v>-430.36000000000018</v>
      </c>
      <c r="I88" s="40">
        <v>-3.0055171450520299E-3</v>
      </c>
      <c r="J88" s="38">
        <v>-131.44999999999996</v>
      </c>
      <c r="K88" s="39">
        <v>-3.6472856924848421E-4</v>
      </c>
      <c r="L88" s="36">
        <v>-145.52000000000004</v>
      </c>
      <c r="M88" s="39">
        <v>-4.6055005222014759E-4</v>
      </c>
      <c r="N88" s="36">
        <v>-276.97000000000003</v>
      </c>
      <c r="O88" s="40">
        <v>-4.0949177601182782E-4</v>
      </c>
      <c r="P88" s="116">
        <f t="shared" si="133"/>
        <v>-482.34000000000015</v>
      </c>
      <c r="Q88" s="117">
        <f t="shared" si="134"/>
        <v>-224.99</v>
      </c>
      <c r="R88" s="118">
        <f t="shared" si="135"/>
        <v>-707.33000000000015</v>
      </c>
      <c r="S88" s="32"/>
      <c r="T88" s="35">
        <v>1822.7364964382652</v>
      </c>
      <c r="U88" s="39">
        <v>9.2391969730704886E-3</v>
      </c>
      <c r="V88" s="39">
        <v>563.16697615684734</v>
      </c>
      <c r="W88" s="39">
        <v>9.0500574686129612E-3</v>
      </c>
      <c r="X88" s="36">
        <v>2385.9034725951124</v>
      </c>
      <c r="Y88" s="40">
        <v>9.1938433152934269E-3</v>
      </c>
      <c r="Z88" s="38">
        <v>1231.1989403714629</v>
      </c>
      <c r="AA88" s="39">
        <v>1.2119125638306617E-3</v>
      </c>
      <c r="AB88" s="36">
        <v>925.59752031168216</v>
      </c>
      <c r="AC88" s="39">
        <v>1.9720123492100684E-3</v>
      </c>
      <c r="AD88" s="36">
        <v>2156.7964606831451</v>
      </c>
      <c r="AE88" s="40">
        <v>1.4521134119962116E-3</v>
      </c>
      <c r="AF88" s="116">
        <f t="shared" si="136"/>
        <v>3053.9354368097283</v>
      </c>
      <c r="AG88" s="117">
        <f t="shared" si="137"/>
        <v>1488.7644964685296</v>
      </c>
      <c r="AH88" s="118">
        <f t="shared" si="138"/>
        <v>4542.699933278258</v>
      </c>
      <c r="AI88" s="32"/>
      <c r="AJ88" s="35">
        <v>0</v>
      </c>
      <c r="AK88" s="39">
        <v>0</v>
      </c>
      <c r="AL88" s="36">
        <v>0</v>
      </c>
      <c r="AM88" s="39">
        <v>0</v>
      </c>
      <c r="AN88" s="36">
        <v>0</v>
      </c>
      <c r="AO88" s="40">
        <v>0</v>
      </c>
      <c r="AP88" s="38">
        <v>0</v>
      </c>
      <c r="AQ88" s="39">
        <v>0</v>
      </c>
      <c r="AR88" s="36">
        <v>0</v>
      </c>
      <c r="AS88" s="39">
        <v>0</v>
      </c>
      <c r="AT88" s="36">
        <v>0</v>
      </c>
      <c r="AU88" s="40">
        <v>0</v>
      </c>
      <c r="AV88" s="116">
        <f t="shared" si="139"/>
        <v>0</v>
      </c>
      <c r="AW88" s="117">
        <f t="shared" si="140"/>
        <v>0</v>
      </c>
      <c r="AX88" s="118">
        <f t="shared" si="141"/>
        <v>0</v>
      </c>
      <c r="AY88" s="32"/>
      <c r="AZ88" s="35">
        <v>0</v>
      </c>
      <c r="BA88" s="39">
        <v>0</v>
      </c>
      <c r="BB88" s="39">
        <v>0</v>
      </c>
      <c r="BC88" s="39">
        <v>0</v>
      </c>
      <c r="BD88" s="36">
        <v>0</v>
      </c>
      <c r="BE88" s="40">
        <v>0</v>
      </c>
      <c r="BF88" s="38">
        <v>0</v>
      </c>
      <c r="BG88" s="39">
        <v>0</v>
      </c>
      <c r="BH88" s="36">
        <v>0</v>
      </c>
      <c r="BI88" s="39">
        <v>0</v>
      </c>
      <c r="BJ88" s="36">
        <v>0</v>
      </c>
      <c r="BK88" s="40">
        <v>0</v>
      </c>
      <c r="BL88" s="116">
        <f t="shared" si="142"/>
        <v>0</v>
      </c>
      <c r="BM88" s="117">
        <f t="shared" si="143"/>
        <v>0</v>
      </c>
      <c r="BN88" s="118">
        <f t="shared" si="144"/>
        <v>0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45"/>
        <v>0</v>
      </c>
      <c r="CC88" s="117">
        <f t="shared" si="146"/>
        <v>0</v>
      </c>
      <c r="CD88" s="118">
        <f t="shared" si="147"/>
        <v>0</v>
      </c>
      <c r="CE88" s="32"/>
      <c r="CF88" s="32"/>
      <c r="CG88" s="38">
        <f t="shared" si="148"/>
        <v>1471.8464964382651</v>
      </c>
      <c r="CH88" s="39">
        <f t="shared" si="131"/>
        <v>2.1405842956616146E-3</v>
      </c>
      <c r="CI88" s="36">
        <f t="shared" si="149"/>
        <v>483.69697615684737</v>
      </c>
      <c r="CJ88" s="39">
        <f t="shared" si="150"/>
        <v>2.2594954812463382E-3</v>
      </c>
      <c r="CK88" s="36">
        <f t="shared" si="151"/>
        <v>1955.5434725951125</v>
      </c>
      <c r="CL88" s="40">
        <f t="shared" si="152"/>
        <v>2.1688161805230245E-3</v>
      </c>
      <c r="CM88" s="38">
        <f t="shared" si="153"/>
        <v>1099.7489403714628</v>
      </c>
      <c r="CN88" s="39">
        <f t="shared" si="123"/>
        <v>3.5838013663639604E-4</v>
      </c>
      <c r="CO88" s="36">
        <f t="shared" si="154"/>
        <v>780.07752031168206</v>
      </c>
      <c r="CP88" s="39">
        <f t="shared" si="155"/>
        <v>4.3270522628882424E-4</v>
      </c>
      <c r="CQ88" s="36">
        <f t="shared" si="156"/>
        <v>1879.8264606831449</v>
      </c>
      <c r="CR88" s="40">
        <f t="shared" si="157"/>
        <v>3.8588579860139301E-4</v>
      </c>
      <c r="CS88" s="152"/>
      <c r="CT88" s="161" t="s">
        <v>86</v>
      </c>
      <c r="CU88" s="38">
        <f t="shared" si="158"/>
        <v>1955.5434725951125</v>
      </c>
      <c r="CV88" s="36">
        <f t="shared" si="159"/>
        <v>1879.8264606831449</v>
      </c>
      <c r="CW88" s="37">
        <f t="shared" si="160"/>
        <v>3835.3699332782571</v>
      </c>
      <c r="CX88"/>
    </row>
    <row r="89" spans="1:104" s="19" customFormat="1" ht="15.6" x14ac:dyDescent="0.3">
      <c r="A89" s="26">
        <v>73</v>
      </c>
      <c r="B89" s="26" t="s">
        <v>87</v>
      </c>
      <c r="C89" s="34"/>
      <c r="D89" s="35">
        <v>32929.657496093329</v>
      </c>
      <c r="E89" s="39">
        <v>0.30475468053726718</v>
      </c>
      <c r="F89" s="39">
        <v>12195.672503906679</v>
      </c>
      <c r="G89" s="39">
        <v>0.3470891796085801</v>
      </c>
      <c r="H89" s="36">
        <v>45125.330000000009</v>
      </c>
      <c r="I89" s="40">
        <v>0.31514302674767797</v>
      </c>
      <c r="J89" s="38">
        <v>6977.7400640744245</v>
      </c>
      <c r="K89" s="39">
        <v>1.9360830354946307E-2</v>
      </c>
      <c r="L89" s="36">
        <v>10563.309935925574</v>
      </c>
      <c r="M89" s="39">
        <v>3.3431369863992068E-2</v>
      </c>
      <c r="N89" s="36">
        <v>17541.05</v>
      </c>
      <c r="O89" s="40">
        <v>2.593391240066531E-2</v>
      </c>
      <c r="P89" s="116">
        <f t="shared" si="133"/>
        <v>39907.397560167752</v>
      </c>
      <c r="Q89" s="117">
        <f t="shared" si="134"/>
        <v>22758.982439832253</v>
      </c>
      <c r="R89" s="118">
        <f t="shared" si="135"/>
        <v>62666.380000000005</v>
      </c>
      <c r="S89" s="32"/>
      <c r="T89" s="35">
        <v>57462.627913664764</v>
      </c>
      <c r="U89" s="39">
        <v>0.29127004310389015</v>
      </c>
      <c r="V89" s="39">
        <v>18202.600169819947</v>
      </c>
      <c r="W89" s="39">
        <v>0.29251462637108611</v>
      </c>
      <c r="X89" s="36">
        <v>75665.228083484719</v>
      </c>
      <c r="Y89" s="40">
        <v>0.29156848104120719</v>
      </c>
      <c r="Z89" s="38">
        <v>41413.478503330422</v>
      </c>
      <c r="AA89" s="39">
        <v>4.0764748298901698E-2</v>
      </c>
      <c r="AB89" s="36">
        <v>30277.659923421743</v>
      </c>
      <c r="AC89" s="39">
        <v>6.4507432187226085E-2</v>
      </c>
      <c r="AD89" s="36">
        <v>71691.138426752164</v>
      </c>
      <c r="AE89" s="40">
        <v>4.826772740427715E-2</v>
      </c>
      <c r="AF89" s="116">
        <f t="shared" si="136"/>
        <v>98876.106416995186</v>
      </c>
      <c r="AG89" s="117">
        <f t="shared" si="137"/>
        <v>48480.26009324169</v>
      </c>
      <c r="AH89" s="118">
        <f t="shared" si="138"/>
        <v>147356.36651023687</v>
      </c>
      <c r="AI89" s="32"/>
      <c r="AJ89" s="35">
        <v>100704.2141327795</v>
      </c>
      <c r="AK89" s="39">
        <v>1.732128418665259</v>
      </c>
      <c r="AL89" s="36">
        <v>45705.636519275664</v>
      </c>
      <c r="AM89" s="39">
        <v>1.585129934080449</v>
      </c>
      <c r="AN89" s="36">
        <v>146409.85065205517</v>
      </c>
      <c r="AO89" s="40">
        <v>1.6833942792827103</v>
      </c>
      <c r="AP89" s="38">
        <v>9853.3031074390601</v>
      </c>
      <c r="AQ89" s="39">
        <v>5.930080470058053E-2</v>
      </c>
      <c r="AR89" s="36">
        <v>17918.817970779426</v>
      </c>
      <c r="AS89" s="39">
        <v>0.11640887397375058</v>
      </c>
      <c r="AT89" s="36">
        <v>27772.121078218486</v>
      </c>
      <c r="AU89" s="40">
        <v>8.6764018264410062E-2</v>
      </c>
      <c r="AV89" s="116">
        <f t="shared" si="139"/>
        <v>110557.51724021856</v>
      </c>
      <c r="AW89" s="117">
        <f t="shared" si="140"/>
        <v>63624.45449005509</v>
      </c>
      <c r="AX89" s="118">
        <f t="shared" si="141"/>
        <v>174181.97173027365</v>
      </c>
      <c r="AY89" s="32"/>
      <c r="AZ89" s="35">
        <v>227191.81868170531</v>
      </c>
      <c r="BA89" s="39">
        <v>1.0127210667907591</v>
      </c>
      <c r="BB89" s="39">
        <v>65029.381318294734</v>
      </c>
      <c r="BC89" s="39">
        <v>1.0031992428233429</v>
      </c>
      <c r="BD89" s="36">
        <v>292221.20000000007</v>
      </c>
      <c r="BE89" s="40">
        <v>1.0105865264905245</v>
      </c>
      <c r="BF89" s="38">
        <v>92751.415236582063</v>
      </c>
      <c r="BG89" s="39">
        <v>7.6771440000481778E-2</v>
      </c>
      <c r="BH89" s="36">
        <v>88501.324763417942</v>
      </c>
      <c r="BI89" s="39">
        <v>0.13868311736712546</v>
      </c>
      <c r="BJ89" s="36">
        <v>181252.74</v>
      </c>
      <c r="BK89" s="40">
        <v>9.8170529787873606E-2</v>
      </c>
      <c r="BL89" s="116">
        <f t="shared" si="142"/>
        <v>319943.23391828738</v>
      </c>
      <c r="BM89" s="117">
        <f t="shared" si="143"/>
        <v>153530.70608171268</v>
      </c>
      <c r="BN89" s="118">
        <f t="shared" si="144"/>
        <v>473473.94000000006</v>
      </c>
      <c r="BO89" s="32"/>
      <c r="BP89" s="35">
        <v>0</v>
      </c>
      <c r="BQ89" s="39">
        <v>0</v>
      </c>
      <c r="BR89" s="39">
        <v>0</v>
      </c>
      <c r="BS89" s="39">
        <v>0</v>
      </c>
      <c r="BT89" s="36">
        <v>0</v>
      </c>
      <c r="BU89" s="40">
        <v>0</v>
      </c>
      <c r="BV89" s="38">
        <v>0</v>
      </c>
      <c r="BW89" s="39">
        <v>0</v>
      </c>
      <c r="BX89" s="36">
        <v>0</v>
      </c>
      <c r="BY89" s="39">
        <v>0</v>
      </c>
      <c r="BZ89" s="36">
        <v>0</v>
      </c>
      <c r="CA89" s="40">
        <v>0</v>
      </c>
      <c r="CB89" s="116">
        <f t="shared" si="145"/>
        <v>0</v>
      </c>
      <c r="CC89" s="117">
        <f t="shared" si="146"/>
        <v>0</v>
      </c>
      <c r="CD89" s="118">
        <f t="shared" si="147"/>
        <v>0</v>
      </c>
      <c r="CE89" s="32"/>
      <c r="CF89" s="32"/>
      <c r="CG89" s="38">
        <f t="shared" si="148"/>
        <v>418288.31822424289</v>
      </c>
      <c r="CH89" s="39">
        <f t="shared" si="131"/>
        <v>0.60833885002020516</v>
      </c>
      <c r="CI89" s="36">
        <f t="shared" si="149"/>
        <v>141133.29051129703</v>
      </c>
      <c r="CJ89" s="39">
        <f t="shared" si="150"/>
        <v>0.6592764641561385</v>
      </c>
      <c r="CK89" s="36">
        <f t="shared" si="151"/>
        <v>559421.60873553995</v>
      </c>
      <c r="CL89" s="40">
        <f t="shared" si="152"/>
        <v>0.62043245459011331</v>
      </c>
      <c r="CM89" s="38">
        <f t="shared" si="153"/>
        <v>150995.93691142596</v>
      </c>
      <c r="CN89" s="39">
        <f t="shared" si="123"/>
        <v>4.9205725520935141E-2</v>
      </c>
      <c r="CO89" s="36">
        <f t="shared" si="154"/>
        <v>147261.11259354468</v>
      </c>
      <c r="CP89" s="39">
        <f t="shared" si="155"/>
        <v>8.1685026666162633E-2</v>
      </c>
      <c r="CQ89" s="36">
        <f t="shared" si="156"/>
        <v>298257.04950497067</v>
      </c>
      <c r="CR89" s="40">
        <f t="shared" si="157"/>
        <v>6.1225417422252369E-2</v>
      </c>
      <c r="CS89" s="152"/>
      <c r="CT89" s="161" t="s">
        <v>87</v>
      </c>
      <c r="CU89" s="38">
        <f t="shared" si="158"/>
        <v>559421.60873553995</v>
      </c>
      <c r="CV89" s="36">
        <f t="shared" si="159"/>
        <v>298257.04950497067</v>
      </c>
      <c r="CW89" s="37">
        <f t="shared" si="160"/>
        <v>857678.65824051062</v>
      </c>
      <c r="CX89"/>
    </row>
    <row r="90" spans="1:104" s="19" customFormat="1" ht="15.6" x14ac:dyDescent="0.3">
      <c r="A90" s="26">
        <v>74</v>
      </c>
      <c r="B90" s="26" t="s">
        <v>88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133"/>
        <v>0</v>
      </c>
      <c r="Q90" s="117">
        <f t="shared" si="134"/>
        <v>0</v>
      </c>
      <c r="R90" s="118">
        <f t="shared" si="135"/>
        <v>0</v>
      </c>
      <c r="S90" s="32"/>
      <c r="T90" s="35">
        <v>347185.61</v>
      </c>
      <c r="U90" s="39">
        <v>1.7598354141005559</v>
      </c>
      <c r="V90" s="39">
        <v>169170.38999999998</v>
      </c>
      <c r="W90" s="39">
        <v>2.7185574018126886</v>
      </c>
      <c r="X90" s="36">
        <v>516356</v>
      </c>
      <c r="Y90" s="40">
        <v>1.9897268323886077</v>
      </c>
      <c r="Z90" s="38">
        <v>309485.81000000017</v>
      </c>
      <c r="AA90" s="39">
        <v>0.30463780398734558</v>
      </c>
      <c r="AB90" s="36">
        <v>174254.13000000003</v>
      </c>
      <c r="AC90" s="39">
        <v>0.37125347542541343</v>
      </c>
      <c r="AD90" s="36">
        <v>483739.94000000018</v>
      </c>
      <c r="AE90" s="40">
        <v>0.32568917262120783</v>
      </c>
      <c r="AF90" s="116">
        <f t="shared" si="136"/>
        <v>656671.42000000016</v>
      </c>
      <c r="AG90" s="117">
        <f t="shared" si="137"/>
        <v>343424.52</v>
      </c>
      <c r="AH90" s="118">
        <f t="shared" si="138"/>
        <v>1000095.9400000002</v>
      </c>
      <c r="AI90" s="32"/>
      <c r="AJ90" s="35">
        <v>113506.31</v>
      </c>
      <c r="AK90" s="39">
        <v>1.9523264934037392</v>
      </c>
      <c r="AL90" s="36">
        <v>69310.47</v>
      </c>
      <c r="AM90" s="39">
        <v>2.4037757508496913</v>
      </c>
      <c r="AN90" s="36">
        <v>182816.78</v>
      </c>
      <c r="AO90" s="40">
        <v>2.1019946420153381</v>
      </c>
      <c r="AP90" s="38">
        <v>39425.68</v>
      </c>
      <c r="AQ90" s="39">
        <v>0.23727825322885446</v>
      </c>
      <c r="AR90" s="36">
        <v>47452.85</v>
      </c>
      <c r="AS90" s="39">
        <v>0.30827551484440979</v>
      </c>
      <c r="AT90" s="36">
        <v>86878.53</v>
      </c>
      <c r="AU90" s="40">
        <v>0.27142076553947664</v>
      </c>
      <c r="AV90" s="116">
        <f t="shared" si="139"/>
        <v>152931.99</v>
      </c>
      <c r="AW90" s="117">
        <f t="shared" si="140"/>
        <v>116763.32</v>
      </c>
      <c r="AX90" s="118">
        <f t="shared" si="141"/>
        <v>269695.31</v>
      </c>
      <c r="AY90" s="32"/>
      <c r="AZ90" s="35">
        <v>317711.58077463566</v>
      </c>
      <c r="BA90" s="39">
        <v>1.4162182990605054</v>
      </c>
      <c r="BB90" s="39">
        <v>90938.959225364393</v>
      </c>
      <c r="BC90" s="39">
        <v>1.4029027062627564</v>
      </c>
      <c r="BD90" s="36">
        <v>408650.54000000004</v>
      </c>
      <c r="BE90" s="40">
        <v>1.4132332964448748</v>
      </c>
      <c r="BF90" s="38">
        <v>272143.48081826948</v>
      </c>
      <c r="BG90" s="39">
        <v>0.22525636785024167</v>
      </c>
      <c r="BH90" s="36">
        <v>259673.21918173044</v>
      </c>
      <c r="BI90" s="39">
        <v>0.40691245728973435</v>
      </c>
      <c r="BJ90" s="36">
        <v>531816.69999999995</v>
      </c>
      <c r="BK90" s="40">
        <v>0.28804379558090343</v>
      </c>
      <c r="BL90" s="116">
        <f t="shared" si="142"/>
        <v>589855.06159290508</v>
      </c>
      <c r="BM90" s="117">
        <f t="shared" si="143"/>
        <v>350612.17840709485</v>
      </c>
      <c r="BN90" s="118">
        <f t="shared" si="144"/>
        <v>940467.24</v>
      </c>
      <c r="BO90" s="32"/>
      <c r="BP90" s="35">
        <v>1975.2700000000032</v>
      </c>
      <c r="BQ90" s="39">
        <v>1.9796648559802794E-2</v>
      </c>
      <c r="BR90" s="39">
        <v>2598.5900000000056</v>
      </c>
      <c r="BS90" s="39">
        <v>0.11272731216380381</v>
      </c>
      <c r="BT90" s="36">
        <v>4573.8600000000088</v>
      </c>
      <c r="BU90" s="40">
        <v>3.7237319872995271E-2</v>
      </c>
      <c r="BV90" s="38">
        <v>7470.6300000000083</v>
      </c>
      <c r="BW90" s="39">
        <v>2.3489666361672649E-2</v>
      </c>
      <c r="BX90" s="36">
        <v>-217.65999999999798</v>
      </c>
      <c r="BY90" s="39">
        <v>-9.6578959045124898E-4</v>
      </c>
      <c r="BZ90" s="36">
        <v>7252.9700000000103</v>
      </c>
      <c r="CA90" s="40">
        <v>1.3347165762804831E-2</v>
      </c>
      <c r="CB90" s="116">
        <f t="shared" si="145"/>
        <v>9445.9000000000124</v>
      </c>
      <c r="CC90" s="117">
        <f t="shared" si="146"/>
        <v>2380.9300000000076</v>
      </c>
      <c r="CD90" s="118">
        <f t="shared" si="147"/>
        <v>11826.83000000002</v>
      </c>
      <c r="CE90" s="32"/>
      <c r="CF90" s="32"/>
      <c r="CG90" s="38">
        <f t="shared" si="148"/>
        <v>780378.77077463572</v>
      </c>
      <c r="CH90" s="39">
        <f t="shared" si="131"/>
        <v>1.1349461682521087</v>
      </c>
      <c r="CI90" s="36">
        <f t="shared" si="149"/>
        <v>332018.40922536439</v>
      </c>
      <c r="CJ90" s="39">
        <f t="shared" si="150"/>
        <v>1.550958828181809</v>
      </c>
      <c r="CK90" s="36">
        <f t="shared" si="151"/>
        <v>1112397.1800000002</v>
      </c>
      <c r="CL90" s="40">
        <f t="shared" si="152"/>
        <v>1.2337158631153069</v>
      </c>
      <c r="CM90" s="38">
        <f t="shared" si="153"/>
        <v>628525.60081826965</v>
      </c>
      <c r="CN90" s="39">
        <f t="shared" si="123"/>
        <v>0.204820466228084</v>
      </c>
      <c r="CO90" s="36">
        <f t="shared" si="154"/>
        <v>481162.53918173054</v>
      </c>
      <c r="CP90" s="39">
        <f t="shared" si="155"/>
        <v>0.26689853248834616</v>
      </c>
      <c r="CQ90" s="36">
        <f t="shared" si="156"/>
        <v>1109688.1400000001</v>
      </c>
      <c r="CR90" s="40">
        <f t="shared" si="157"/>
        <v>0.22779384323953941</v>
      </c>
      <c r="CS90" s="152"/>
      <c r="CT90" s="161" t="s">
        <v>88</v>
      </c>
      <c r="CU90" s="38">
        <f t="shared" si="158"/>
        <v>1112397.1800000002</v>
      </c>
      <c r="CV90" s="36">
        <f t="shared" si="159"/>
        <v>1109688.1400000001</v>
      </c>
      <c r="CW90" s="37">
        <f t="shared" si="160"/>
        <v>2222085.3200000003</v>
      </c>
      <c r="CX90"/>
    </row>
    <row r="91" spans="1:104" s="19" customFormat="1" ht="15.6" x14ac:dyDescent="0.3">
      <c r="A91" s="26">
        <v>75</v>
      </c>
      <c r="B91" s="26" t="s">
        <v>89</v>
      </c>
      <c r="C91" s="34"/>
      <c r="D91" s="35">
        <v>0</v>
      </c>
      <c r="E91" s="39">
        <v>0</v>
      </c>
      <c r="F91" s="39">
        <v>0</v>
      </c>
      <c r="G91" s="39">
        <v>0</v>
      </c>
      <c r="H91" s="36">
        <v>0</v>
      </c>
      <c r="I91" s="40">
        <v>0</v>
      </c>
      <c r="J91" s="38">
        <v>0</v>
      </c>
      <c r="K91" s="39">
        <v>0</v>
      </c>
      <c r="L91" s="36">
        <v>0</v>
      </c>
      <c r="M91" s="39">
        <v>0</v>
      </c>
      <c r="N91" s="36">
        <v>0</v>
      </c>
      <c r="O91" s="40">
        <v>0</v>
      </c>
      <c r="P91" s="116">
        <f t="shared" si="133"/>
        <v>0</v>
      </c>
      <c r="Q91" s="117">
        <f t="shared" si="134"/>
        <v>0</v>
      </c>
      <c r="R91" s="118">
        <f t="shared" si="135"/>
        <v>0</v>
      </c>
      <c r="S91" s="32"/>
      <c r="T91" s="35">
        <v>0</v>
      </c>
      <c r="U91" s="39">
        <v>0</v>
      </c>
      <c r="V91" s="39">
        <v>0</v>
      </c>
      <c r="W91" s="39">
        <v>0</v>
      </c>
      <c r="X91" s="36">
        <v>0</v>
      </c>
      <c r="Y91" s="40">
        <v>0</v>
      </c>
      <c r="Z91" s="38">
        <v>0</v>
      </c>
      <c r="AA91" s="39">
        <v>0</v>
      </c>
      <c r="AB91" s="36">
        <v>0</v>
      </c>
      <c r="AC91" s="39">
        <v>0</v>
      </c>
      <c r="AD91" s="36">
        <v>0</v>
      </c>
      <c r="AE91" s="40">
        <v>0</v>
      </c>
      <c r="AF91" s="116">
        <f t="shared" si="136"/>
        <v>0</v>
      </c>
      <c r="AG91" s="117">
        <f t="shared" si="137"/>
        <v>0</v>
      </c>
      <c r="AH91" s="118">
        <f t="shared" si="138"/>
        <v>0</v>
      </c>
      <c r="AI91" s="32"/>
      <c r="AJ91" s="35">
        <v>0</v>
      </c>
      <c r="AK91" s="39">
        <v>0</v>
      </c>
      <c r="AL91" s="36">
        <v>0</v>
      </c>
      <c r="AM91" s="39">
        <v>0</v>
      </c>
      <c r="AN91" s="36">
        <v>0</v>
      </c>
      <c r="AO91" s="40">
        <v>0</v>
      </c>
      <c r="AP91" s="38">
        <v>0</v>
      </c>
      <c r="AQ91" s="39">
        <v>0</v>
      </c>
      <c r="AR91" s="36">
        <v>0</v>
      </c>
      <c r="AS91" s="39">
        <v>0</v>
      </c>
      <c r="AT91" s="36">
        <v>0</v>
      </c>
      <c r="AU91" s="40">
        <v>0</v>
      </c>
      <c r="AV91" s="116">
        <f t="shared" si="139"/>
        <v>0</v>
      </c>
      <c r="AW91" s="117">
        <f t="shared" si="140"/>
        <v>0</v>
      </c>
      <c r="AX91" s="118">
        <f t="shared" si="141"/>
        <v>0</v>
      </c>
      <c r="AY91" s="32"/>
      <c r="AZ91" s="35">
        <v>0</v>
      </c>
      <c r="BA91" s="39">
        <v>0</v>
      </c>
      <c r="BB91" s="39">
        <v>0</v>
      </c>
      <c r="BC91" s="39">
        <v>0</v>
      </c>
      <c r="BD91" s="36">
        <v>0</v>
      </c>
      <c r="BE91" s="40">
        <v>0</v>
      </c>
      <c r="BF91" s="38">
        <v>0</v>
      </c>
      <c r="BG91" s="39">
        <v>0</v>
      </c>
      <c r="BH91" s="36">
        <v>0</v>
      </c>
      <c r="BI91" s="39">
        <v>0</v>
      </c>
      <c r="BJ91" s="36">
        <v>0</v>
      </c>
      <c r="BK91" s="40">
        <v>0</v>
      </c>
      <c r="BL91" s="116">
        <f t="shared" si="142"/>
        <v>0</v>
      </c>
      <c r="BM91" s="117">
        <f t="shared" si="143"/>
        <v>0</v>
      </c>
      <c r="BN91" s="118">
        <f t="shared" si="144"/>
        <v>0</v>
      </c>
      <c r="BO91" s="32"/>
      <c r="BP91" s="35">
        <v>0</v>
      </c>
      <c r="BQ91" s="39">
        <v>0</v>
      </c>
      <c r="BR91" s="39">
        <v>0</v>
      </c>
      <c r="BS91" s="39">
        <v>0</v>
      </c>
      <c r="BT91" s="36">
        <v>0</v>
      </c>
      <c r="BU91" s="40">
        <v>0</v>
      </c>
      <c r="BV91" s="38">
        <v>0</v>
      </c>
      <c r="BW91" s="39">
        <v>0</v>
      </c>
      <c r="BX91" s="36">
        <v>0</v>
      </c>
      <c r="BY91" s="39">
        <v>0</v>
      </c>
      <c r="BZ91" s="36">
        <v>0</v>
      </c>
      <c r="CA91" s="40">
        <v>0</v>
      </c>
      <c r="CB91" s="116">
        <f t="shared" si="145"/>
        <v>0</v>
      </c>
      <c r="CC91" s="117">
        <f t="shared" si="146"/>
        <v>0</v>
      </c>
      <c r="CD91" s="118">
        <f t="shared" si="147"/>
        <v>0</v>
      </c>
      <c r="CE91" s="32"/>
      <c r="CF91" s="32"/>
      <c r="CG91" s="38">
        <f t="shared" si="148"/>
        <v>0</v>
      </c>
      <c r="CH91" s="39">
        <f t="shared" si="131"/>
        <v>0</v>
      </c>
      <c r="CI91" s="36">
        <f t="shared" si="149"/>
        <v>0</v>
      </c>
      <c r="CJ91" s="39">
        <f t="shared" si="150"/>
        <v>0</v>
      </c>
      <c r="CK91" s="36">
        <f t="shared" si="151"/>
        <v>0</v>
      </c>
      <c r="CL91" s="40">
        <f t="shared" si="152"/>
        <v>0</v>
      </c>
      <c r="CM91" s="38">
        <f t="shared" si="153"/>
        <v>0</v>
      </c>
      <c r="CN91" s="39">
        <f t="shared" si="123"/>
        <v>0</v>
      </c>
      <c r="CO91" s="36">
        <f t="shared" si="154"/>
        <v>0</v>
      </c>
      <c r="CP91" s="39">
        <f t="shared" si="155"/>
        <v>0</v>
      </c>
      <c r="CQ91" s="36">
        <f t="shared" si="156"/>
        <v>0</v>
      </c>
      <c r="CR91" s="40">
        <f t="shared" si="157"/>
        <v>0</v>
      </c>
      <c r="CS91" s="152"/>
      <c r="CT91" s="161" t="s">
        <v>89</v>
      </c>
      <c r="CU91" s="38">
        <f t="shared" si="158"/>
        <v>0</v>
      </c>
      <c r="CV91" s="36">
        <f t="shared" si="159"/>
        <v>0</v>
      </c>
      <c r="CW91" s="37">
        <f t="shared" si="160"/>
        <v>0</v>
      </c>
      <c r="CX91"/>
    </row>
    <row r="92" spans="1:104" s="19" customFormat="1" ht="15.6" x14ac:dyDescent="0.3">
      <c r="A92" s="26">
        <v>76</v>
      </c>
      <c r="B92" s="26" t="s">
        <v>100</v>
      </c>
      <c r="C92" s="34"/>
      <c r="D92" s="35">
        <v>-60238.998775260668</v>
      </c>
      <c r="E92" s="39">
        <v>-0.55749492170750159</v>
      </c>
      <c r="F92" s="39">
        <v>-22309.831224739337</v>
      </c>
      <c r="G92" s="39">
        <v>-0.63493841889573199</v>
      </c>
      <c r="H92" s="36">
        <v>-82548.83</v>
      </c>
      <c r="I92" s="40">
        <v>-0.57649856833577762</v>
      </c>
      <c r="J92" s="38">
        <v>511332.41819359572</v>
      </c>
      <c r="K92" s="39">
        <v>1.4187717101416344</v>
      </c>
      <c r="L92" s="36">
        <v>774084.84180640429</v>
      </c>
      <c r="M92" s="39">
        <v>2.4498681577567627</v>
      </c>
      <c r="N92" s="36">
        <v>1285417.26</v>
      </c>
      <c r="O92" s="40">
        <v>1.9004505784513028</v>
      </c>
      <c r="P92" s="116">
        <f t="shared" si="133"/>
        <v>451093.41941833508</v>
      </c>
      <c r="Q92" s="117">
        <f t="shared" si="134"/>
        <v>751775.01058166497</v>
      </c>
      <c r="R92" s="118">
        <f t="shared" si="135"/>
        <v>1202868.4300000002</v>
      </c>
      <c r="S92" s="32"/>
      <c r="T92" s="35">
        <v>728442.51999999979</v>
      </c>
      <c r="U92" s="39">
        <v>3.692373493914832</v>
      </c>
      <c r="V92" s="39">
        <v>455223.31</v>
      </c>
      <c r="W92" s="39">
        <v>7.315409622677894</v>
      </c>
      <c r="X92" s="36">
        <v>1183665.8299999998</v>
      </c>
      <c r="Y92" s="40">
        <v>4.5611393351341558</v>
      </c>
      <c r="Z92" s="38">
        <v>1018903.8699999999</v>
      </c>
      <c r="AA92" s="39">
        <v>1.0029430345481998</v>
      </c>
      <c r="AB92" s="36">
        <v>1156289.9299999997</v>
      </c>
      <c r="AC92" s="39">
        <v>2.4635092156031413</v>
      </c>
      <c r="AD92" s="36">
        <v>2175193.7999999998</v>
      </c>
      <c r="AE92" s="40">
        <v>1.4644998488501502</v>
      </c>
      <c r="AF92" s="116">
        <f t="shared" si="136"/>
        <v>1747346.3899999997</v>
      </c>
      <c r="AG92" s="117">
        <f t="shared" si="137"/>
        <v>1611513.2399999998</v>
      </c>
      <c r="AH92" s="118">
        <f t="shared" si="138"/>
        <v>3358859.6299999994</v>
      </c>
      <c r="AI92" s="32"/>
      <c r="AJ92" s="35">
        <v>86980.02</v>
      </c>
      <c r="AK92" s="39">
        <v>1.4960701078449923</v>
      </c>
      <c r="AL92" s="36">
        <v>93885.28</v>
      </c>
      <c r="AM92" s="39">
        <v>3.2560615939515847</v>
      </c>
      <c r="AN92" s="36">
        <v>180865.3</v>
      </c>
      <c r="AO92" s="40">
        <v>2.0795568739723822</v>
      </c>
      <c r="AP92" s="38">
        <v>-38966.06</v>
      </c>
      <c r="AQ92" s="39">
        <v>-0.23451209090143116</v>
      </c>
      <c r="AR92" s="36">
        <v>153676.47</v>
      </c>
      <c r="AS92" s="39">
        <v>0.99835295264081081</v>
      </c>
      <c r="AT92" s="36">
        <v>114710.41</v>
      </c>
      <c r="AU92" s="40">
        <v>0.35837147909324935</v>
      </c>
      <c r="AV92" s="116">
        <f t="shared" si="139"/>
        <v>48013.960000000006</v>
      </c>
      <c r="AW92" s="117">
        <f t="shared" si="140"/>
        <v>247561.75</v>
      </c>
      <c r="AX92" s="118">
        <f t="shared" si="141"/>
        <v>295575.71000000002</v>
      </c>
      <c r="AY92" s="32"/>
      <c r="AZ92" s="35">
        <v>777013.34648125898</v>
      </c>
      <c r="BA92" s="39">
        <v>3.4635832827307858</v>
      </c>
      <c r="BB92" s="39">
        <v>222405.443518741</v>
      </c>
      <c r="BC92" s="39">
        <v>3.4310179185884575</v>
      </c>
      <c r="BD92" s="36">
        <v>999418.79</v>
      </c>
      <c r="BE92" s="40">
        <v>3.4562829921150922</v>
      </c>
      <c r="BF92" s="38">
        <v>760496.77050597942</v>
      </c>
      <c r="BG92" s="39">
        <v>0.62947214377848726</v>
      </c>
      <c r="BH92" s="36">
        <v>725648.99949402036</v>
      </c>
      <c r="BI92" s="39">
        <v>1.1371046211249938</v>
      </c>
      <c r="BJ92" s="36">
        <v>1486145.7699999998</v>
      </c>
      <c r="BK92" s="40">
        <v>0.80492972179569455</v>
      </c>
      <c r="BL92" s="116">
        <f t="shared" si="142"/>
        <v>1537510.1169872384</v>
      </c>
      <c r="BM92" s="117">
        <f t="shared" si="143"/>
        <v>948054.44301276142</v>
      </c>
      <c r="BN92" s="118">
        <f t="shared" si="144"/>
        <v>2485564.5599999996</v>
      </c>
      <c r="BO92" s="32"/>
      <c r="BP92" s="35">
        <v>280014.40000000002</v>
      </c>
      <c r="BQ92" s="39">
        <v>2.806374150614364</v>
      </c>
      <c r="BR92" s="39">
        <v>180078.17000000004</v>
      </c>
      <c r="BS92" s="39">
        <v>7.8118241367343417</v>
      </c>
      <c r="BT92" s="36">
        <v>460092.57000000007</v>
      </c>
      <c r="BU92" s="40">
        <v>3.7457670764471227</v>
      </c>
      <c r="BV92" s="38">
        <v>338486.21999999991</v>
      </c>
      <c r="BW92" s="39">
        <v>1.0642915491496323</v>
      </c>
      <c r="BX92" s="36">
        <v>712597.79</v>
      </c>
      <c r="BY92" s="39">
        <v>3.1619017171761992</v>
      </c>
      <c r="BZ92" s="36">
        <v>1051084.01</v>
      </c>
      <c r="CA92" s="40">
        <v>1.9342410780829908</v>
      </c>
      <c r="CB92" s="116">
        <f t="shared" si="145"/>
        <v>618500.61999999988</v>
      </c>
      <c r="CC92" s="117">
        <f t="shared" si="146"/>
        <v>892675.96000000008</v>
      </c>
      <c r="CD92" s="118">
        <f t="shared" si="147"/>
        <v>1511176.58</v>
      </c>
      <c r="CE92" s="32"/>
      <c r="CF92" s="32"/>
      <c r="CG92" s="38">
        <f t="shared" si="148"/>
        <v>1812211.2877059979</v>
      </c>
      <c r="CH92" s="39">
        <f t="shared" si="131"/>
        <v>2.6355948342924762</v>
      </c>
      <c r="CI92" s="36">
        <f t="shared" si="149"/>
        <v>929282.37229400163</v>
      </c>
      <c r="CJ92" s="39">
        <f t="shared" si="150"/>
        <v>4.3409601971944225</v>
      </c>
      <c r="CK92" s="36">
        <f t="shared" si="151"/>
        <v>2741493.6599999997</v>
      </c>
      <c r="CL92" s="40">
        <f t="shared" si="152"/>
        <v>3.040482552258934</v>
      </c>
      <c r="CM92" s="38">
        <f t="shared" si="153"/>
        <v>2590253.2186995745</v>
      </c>
      <c r="CN92" s="39">
        <f t="shared" si="123"/>
        <v>0.84409747385332079</v>
      </c>
      <c r="CO92" s="36">
        <f t="shared" si="154"/>
        <v>3522298.0313004246</v>
      </c>
      <c r="CP92" s="39">
        <f t="shared" si="155"/>
        <v>1.9538016761226058</v>
      </c>
      <c r="CQ92" s="36">
        <f t="shared" si="156"/>
        <v>6112551.2499999991</v>
      </c>
      <c r="CR92" s="40">
        <f t="shared" si="157"/>
        <v>1.2547683362968538</v>
      </c>
      <c r="CS92" s="152"/>
      <c r="CT92" s="161" t="s">
        <v>100</v>
      </c>
      <c r="CU92" s="38">
        <f t="shared" si="158"/>
        <v>2741493.6599999997</v>
      </c>
      <c r="CV92" s="36">
        <f t="shared" si="159"/>
        <v>6112551.2499999991</v>
      </c>
      <c r="CW92" s="37">
        <f t="shared" si="160"/>
        <v>8854044.9099999983</v>
      </c>
      <c r="CX92"/>
    </row>
    <row r="93" spans="1:104" s="19" customFormat="1" ht="15.6" x14ac:dyDescent="0.3">
      <c r="A93" s="26">
        <v>77</v>
      </c>
      <c r="B93" s="26" t="s">
        <v>101</v>
      </c>
      <c r="C93" s="34"/>
      <c r="D93" s="35">
        <v>869777.60000000056</v>
      </c>
      <c r="E93" s="39">
        <v>8.0495460561021037</v>
      </c>
      <c r="F93" s="39">
        <v>274666.62</v>
      </c>
      <c r="G93" s="39">
        <v>7.8170196658792728</v>
      </c>
      <c r="H93" s="36">
        <v>1144444.2200000007</v>
      </c>
      <c r="I93" s="40">
        <v>7.9924870451847241</v>
      </c>
      <c r="J93" s="38">
        <v>251939.84000000008</v>
      </c>
      <c r="K93" s="39">
        <v>0.69904646161956707</v>
      </c>
      <c r="L93" s="36">
        <v>223418.34999999998</v>
      </c>
      <c r="M93" s="39">
        <v>0.70708722347058262</v>
      </c>
      <c r="N93" s="36">
        <v>475358.19000000006</v>
      </c>
      <c r="O93" s="40">
        <v>0.70280272038440228</v>
      </c>
      <c r="P93" s="116">
        <f t="shared" si="133"/>
        <v>1121717.4400000006</v>
      </c>
      <c r="Q93" s="117">
        <f t="shared" si="134"/>
        <v>498084.97</v>
      </c>
      <c r="R93" s="118">
        <f t="shared" si="135"/>
        <v>1619802.4100000006</v>
      </c>
      <c r="S93" s="32"/>
      <c r="T93" s="35">
        <v>1876603.5500000003</v>
      </c>
      <c r="U93" s="39">
        <v>9.5122415514768139</v>
      </c>
      <c r="V93" s="39">
        <v>659208.09000000008</v>
      </c>
      <c r="W93" s="39">
        <v>10.593432056309059</v>
      </c>
      <c r="X93" s="36">
        <v>2535811.6400000006</v>
      </c>
      <c r="Y93" s="40">
        <v>9.7714996281467865</v>
      </c>
      <c r="Z93" s="38">
        <v>539328.29</v>
      </c>
      <c r="AA93" s="39">
        <v>0.53087986778408414</v>
      </c>
      <c r="AB93" s="36">
        <v>758689.07000000018</v>
      </c>
      <c r="AC93" s="39">
        <v>1.6164090573048386</v>
      </c>
      <c r="AD93" s="36">
        <v>1298017.3600000003</v>
      </c>
      <c r="AE93" s="40">
        <v>0.87392039620785589</v>
      </c>
      <c r="AF93" s="116">
        <f t="shared" si="136"/>
        <v>2415931.8400000003</v>
      </c>
      <c r="AG93" s="117">
        <f t="shared" si="137"/>
        <v>1417897.1600000001</v>
      </c>
      <c r="AH93" s="118">
        <f t="shared" si="138"/>
        <v>3833829.0000000005</v>
      </c>
      <c r="AI93" s="32"/>
      <c r="AJ93" s="35">
        <v>0</v>
      </c>
      <c r="AK93" s="39">
        <v>0</v>
      </c>
      <c r="AL93" s="36">
        <v>4392.99</v>
      </c>
      <c r="AM93" s="39">
        <v>0.15235451203440381</v>
      </c>
      <c r="AN93" s="36">
        <v>4392.99</v>
      </c>
      <c r="AO93" s="40">
        <v>5.0509813390362521E-2</v>
      </c>
      <c r="AP93" s="38">
        <v>10101.969999999999</v>
      </c>
      <c r="AQ93" s="39">
        <v>6.0797373584178908E-2</v>
      </c>
      <c r="AR93" s="36">
        <v>8843.7999999999993</v>
      </c>
      <c r="AS93" s="39">
        <v>5.7453387903592536E-2</v>
      </c>
      <c r="AT93" s="36">
        <v>18945.769999999997</v>
      </c>
      <c r="AU93" s="40">
        <v>5.9189254205093592E-2</v>
      </c>
      <c r="AV93" s="116">
        <f t="shared" si="139"/>
        <v>10101.969999999999</v>
      </c>
      <c r="AW93" s="117">
        <f t="shared" si="140"/>
        <v>13236.789999999999</v>
      </c>
      <c r="AX93" s="118">
        <f t="shared" si="141"/>
        <v>23338.76</v>
      </c>
      <c r="AY93" s="32"/>
      <c r="AZ93" s="35">
        <v>2005093.1612060182</v>
      </c>
      <c r="BA93" s="39">
        <v>8.9378222200697977</v>
      </c>
      <c r="BB93" s="39">
        <v>576821.02010306367</v>
      </c>
      <c r="BC93" s="39">
        <v>8.8985378436805966</v>
      </c>
      <c r="BD93" s="36">
        <v>2581914.1813090816</v>
      </c>
      <c r="BE93" s="40">
        <v>8.9290157051773473</v>
      </c>
      <c r="BF93" s="38">
        <v>830369.44373282627</v>
      </c>
      <c r="BG93" s="39">
        <v>0.68730657925988181</v>
      </c>
      <c r="BH93" s="36">
        <v>582749.65785510303</v>
      </c>
      <c r="BI93" s="39">
        <v>0.91317886384201807</v>
      </c>
      <c r="BJ93" s="36">
        <v>1413119.1015879293</v>
      </c>
      <c r="BK93" s="40">
        <v>0.76537684813068763</v>
      </c>
      <c r="BL93" s="116">
        <f t="shared" si="142"/>
        <v>2835462.6049388442</v>
      </c>
      <c r="BM93" s="117">
        <f t="shared" si="143"/>
        <v>1159570.6779581667</v>
      </c>
      <c r="BN93" s="118">
        <f t="shared" si="144"/>
        <v>3995033.2828970109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0</v>
      </c>
      <c r="BW93" s="39">
        <v>0</v>
      </c>
      <c r="BX93" s="36">
        <v>0</v>
      </c>
      <c r="BY93" s="39">
        <v>0</v>
      </c>
      <c r="BZ93" s="36">
        <v>0</v>
      </c>
      <c r="CA93" s="40">
        <v>0</v>
      </c>
      <c r="CB93" s="116">
        <f t="shared" si="145"/>
        <v>0</v>
      </c>
      <c r="CC93" s="117">
        <f t="shared" si="146"/>
        <v>0</v>
      </c>
      <c r="CD93" s="118">
        <f t="shared" si="147"/>
        <v>0</v>
      </c>
      <c r="CE93" s="32"/>
      <c r="CF93" s="32"/>
      <c r="CG93" s="38">
        <f t="shared" si="148"/>
        <v>4751474.3112060186</v>
      </c>
      <c r="CH93" s="39">
        <f t="shared" si="131"/>
        <v>6.910320686579694</v>
      </c>
      <c r="CI93" s="36">
        <f t="shared" si="149"/>
        <v>1515088.7201030636</v>
      </c>
      <c r="CJ93" s="39">
        <f t="shared" si="150"/>
        <v>7.07743956548964</v>
      </c>
      <c r="CK93" s="36">
        <f t="shared" si="151"/>
        <v>6266563.0313090822</v>
      </c>
      <c r="CL93" s="40">
        <f t="shared" si="152"/>
        <v>6.9499980384146225</v>
      </c>
      <c r="CM93" s="38">
        <f t="shared" si="153"/>
        <v>1631739.5437328264</v>
      </c>
      <c r="CN93" s="39">
        <f t="shared" si="123"/>
        <v>0.531742308785911</v>
      </c>
      <c r="CO93" s="36">
        <f t="shared" si="154"/>
        <v>1573700.8778551032</v>
      </c>
      <c r="CP93" s="39">
        <f t="shared" si="155"/>
        <v>0.87292426295163461</v>
      </c>
      <c r="CQ93" s="36">
        <f t="shared" si="156"/>
        <v>3205440.4215879296</v>
      </c>
      <c r="CR93" s="40">
        <f t="shared" si="157"/>
        <v>0.6580043226458957</v>
      </c>
      <c r="CS93" s="152"/>
      <c r="CT93" s="161" t="s">
        <v>101</v>
      </c>
      <c r="CU93" s="38">
        <f t="shared" si="158"/>
        <v>6266563.0313090822</v>
      </c>
      <c r="CV93" s="36">
        <f t="shared" si="159"/>
        <v>3205440.4215879296</v>
      </c>
      <c r="CW93" s="37">
        <f t="shared" si="160"/>
        <v>9472003.4528970122</v>
      </c>
      <c r="CX93"/>
    </row>
    <row r="94" spans="1:104" s="19" customFormat="1" ht="15.6" x14ac:dyDescent="0.3">
      <c r="A94" s="26">
        <v>78</v>
      </c>
      <c r="B94" s="26" t="s">
        <v>90</v>
      </c>
      <c r="C94" s="34"/>
      <c r="D94" s="35">
        <v>2864019.0971686151</v>
      </c>
      <c r="E94" s="39">
        <v>26.505687923228557</v>
      </c>
      <c r="F94" s="39">
        <v>7131011.9431073079</v>
      </c>
      <c r="G94" s="39">
        <v>202.94879879065681</v>
      </c>
      <c r="H94" s="36">
        <v>9995031.0402759239</v>
      </c>
      <c r="I94" s="40">
        <v>69.802577276876349</v>
      </c>
      <c r="J94" s="38">
        <v>6373774.4697203776</v>
      </c>
      <c r="K94" s="39">
        <v>17.685033419959151</v>
      </c>
      <c r="L94" s="36">
        <v>12391377.237618702</v>
      </c>
      <c r="M94" s="39">
        <v>39.216942233815558</v>
      </c>
      <c r="N94" s="36">
        <v>18765151.707339078</v>
      </c>
      <c r="O94" s="40">
        <v>27.743709787232049</v>
      </c>
      <c r="P94" s="116">
        <f t="shared" si="133"/>
        <v>9237793.5668889917</v>
      </c>
      <c r="Q94" s="117">
        <f t="shared" si="134"/>
        <v>19522389.18072601</v>
      </c>
      <c r="R94" s="118">
        <f t="shared" si="135"/>
        <v>28760182.747615002</v>
      </c>
      <c r="S94" s="32"/>
      <c r="T94" s="35">
        <v>1833862.4000000013</v>
      </c>
      <c r="U94" s="39">
        <v>9.2955926258217954</v>
      </c>
      <c r="V94" s="39">
        <v>554480.98</v>
      </c>
      <c r="W94" s="39">
        <v>8.9104740631227095</v>
      </c>
      <c r="X94" s="36">
        <v>2388343.3800000013</v>
      </c>
      <c r="Y94" s="40">
        <v>9.203245257426472</v>
      </c>
      <c r="Z94" s="38">
        <v>2197359.1300000022</v>
      </c>
      <c r="AA94" s="39">
        <v>2.1629381325584669</v>
      </c>
      <c r="AB94" s="36">
        <v>1125579.5699999996</v>
      </c>
      <c r="AC94" s="39">
        <v>2.3980799033592044</v>
      </c>
      <c r="AD94" s="36">
        <v>3322938.700000002</v>
      </c>
      <c r="AE94" s="40">
        <v>2.2372458140917457</v>
      </c>
      <c r="AF94" s="116">
        <f t="shared" si="136"/>
        <v>4031221.5300000035</v>
      </c>
      <c r="AG94" s="117">
        <f t="shared" si="137"/>
        <v>1680060.5499999996</v>
      </c>
      <c r="AH94" s="118">
        <f t="shared" si="138"/>
        <v>5711282.0800000029</v>
      </c>
      <c r="AI94" s="32"/>
      <c r="AJ94" s="35">
        <v>382132.19460388104</v>
      </c>
      <c r="AK94" s="39">
        <v>6.5727342163415443</v>
      </c>
      <c r="AL94" s="36">
        <v>191779.39604704815</v>
      </c>
      <c r="AM94" s="39">
        <v>6.6511547494987919</v>
      </c>
      <c r="AN94" s="36">
        <v>573911.59065092914</v>
      </c>
      <c r="AO94" s="40">
        <v>6.598732832613905</v>
      </c>
      <c r="AP94" s="38">
        <v>122811.58032817385</v>
      </c>
      <c r="AQ94" s="39">
        <v>0.73912529236132984</v>
      </c>
      <c r="AR94" s="36">
        <v>103347.987493476</v>
      </c>
      <c r="AS94" s="39">
        <v>0.67139600788329756</v>
      </c>
      <c r="AT94" s="36">
        <v>226159.56782164983</v>
      </c>
      <c r="AU94" s="40">
        <v>0.70655434699723152</v>
      </c>
      <c r="AV94" s="116">
        <f t="shared" si="139"/>
        <v>504943.77493205492</v>
      </c>
      <c r="AW94" s="126">
        <f t="shared" si="140"/>
        <v>295127.38354052417</v>
      </c>
      <c r="AX94" s="118">
        <f t="shared" si="141"/>
        <v>800071.15847257909</v>
      </c>
      <c r="AY94" s="32"/>
      <c r="AZ94" s="35">
        <v>1723870.2904171327</v>
      </c>
      <c r="BA94" s="39">
        <v>7.6842545195960232</v>
      </c>
      <c r="BB94" s="39">
        <v>493425.41958286753</v>
      </c>
      <c r="BC94" s="39">
        <v>7.6120054855275603</v>
      </c>
      <c r="BD94" s="36">
        <v>2217295.71</v>
      </c>
      <c r="BE94" s="40">
        <v>7.6680582030709639</v>
      </c>
      <c r="BF94" s="38">
        <v>1084909.4201481235</v>
      </c>
      <c r="BG94" s="39">
        <v>0.89799231895718534</v>
      </c>
      <c r="BH94" s="36">
        <v>1035196.2898518761</v>
      </c>
      <c r="BI94" s="39">
        <v>1.6221706166242935</v>
      </c>
      <c r="BJ94" s="36">
        <v>2120105.7099999995</v>
      </c>
      <c r="BK94" s="40">
        <v>1.1482965761344954</v>
      </c>
      <c r="BL94" s="116">
        <f t="shared" si="142"/>
        <v>2808779.710565256</v>
      </c>
      <c r="BM94" s="117">
        <f t="shared" si="143"/>
        <v>1528621.7094347435</v>
      </c>
      <c r="BN94" s="118">
        <f t="shared" si="144"/>
        <v>4337401.42</v>
      </c>
      <c r="BO94" s="32"/>
      <c r="BP94" s="35">
        <v>0</v>
      </c>
      <c r="BQ94" s="39">
        <v>0</v>
      </c>
      <c r="BR94" s="39">
        <v>0</v>
      </c>
      <c r="BS94" s="39">
        <v>0</v>
      </c>
      <c r="BT94" s="36">
        <v>0</v>
      </c>
      <c r="BU94" s="40">
        <v>0</v>
      </c>
      <c r="BV94" s="38">
        <v>64802.68</v>
      </c>
      <c r="BW94" s="39">
        <v>0.20375702350969535</v>
      </c>
      <c r="BX94" s="36">
        <v>0</v>
      </c>
      <c r="BY94" s="39">
        <v>0</v>
      </c>
      <c r="BZ94" s="36">
        <v>64802.68</v>
      </c>
      <c r="CA94" s="40">
        <v>0.11925212869128042</v>
      </c>
      <c r="CB94" s="116">
        <f t="shared" si="145"/>
        <v>64802.68</v>
      </c>
      <c r="CC94" s="117">
        <f t="shared" si="146"/>
        <v>0</v>
      </c>
      <c r="CD94" s="118">
        <f t="shared" si="147"/>
        <v>64802.68</v>
      </c>
      <c r="CE94" s="32"/>
      <c r="CF94" s="32"/>
      <c r="CG94" s="38">
        <f t="shared" si="148"/>
        <v>6803883.9821896302</v>
      </c>
      <c r="CH94" s="39">
        <f t="shared" si="131"/>
        <v>9.8952487484414871</v>
      </c>
      <c r="CI94" s="36">
        <f t="shared" si="149"/>
        <v>8370697.7387372237</v>
      </c>
      <c r="CJ94" s="39">
        <f t="shared" si="150"/>
        <v>39.102071437020193</v>
      </c>
      <c r="CK94" s="36">
        <f t="shared" si="151"/>
        <v>15174581.720926855</v>
      </c>
      <c r="CL94" s="40">
        <f t="shared" si="152"/>
        <v>16.829530424777804</v>
      </c>
      <c r="CM94" s="38">
        <f t="shared" si="153"/>
        <v>9843657.280196676</v>
      </c>
      <c r="CN94" s="39">
        <f t="shared" si="123"/>
        <v>3.2077968994333941</v>
      </c>
      <c r="CO94" s="36">
        <f t="shared" si="154"/>
        <v>14655501.084964054</v>
      </c>
      <c r="CP94" s="39">
        <f t="shared" si="155"/>
        <v>8.1293355445132072</v>
      </c>
      <c r="CQ94" s="36">
        <f t="shared" si="156"/>
        <v>24499158.36516073</v>
      </c>
      <c r="CR94" s="40">
        <f t="shared" si="157"/>
        <v>5.0291223623729753</v>
      </c>
      <c r="CS94" s="152"/>
      <c r="CT94" s="161" t="s">
        <v>90</v>
      </c>
      <c r="CU94" s="38">
        <f t="shared" si="158"/>
        <v>15174581.720926855</v>
      </c>
      <c r="CV94" s="36">
        <f t="shared" si="159"/>
        <v>24499158.36516073</v>
      </c>
      <c r="CW94" s="37">
        <f t="shared" si="160"/>
        <v>39673740.086087584</v>
      </c>
      <c r="CX94"/>
    </row>
    <row r="95" spans="1:104" s="19" customFormat="1" ht="15.6" x14ac:dyDescent="0.3">
      <c r="A95" s="26">
        <v>79</v>
      </c>
      <c r="B95" s="26" t="s">
        <v>91</v>
      </c>
      <c r="C95" s="34"/>
      <c r="D95" s="35">
        <v>69569.195999999996</v>
      </c>
      <c r="E95" s="39">
        <v>0.64384326210285692</v>
      </c>
      <c r="F95" s="39">
        <v>17777.5</v>
      </c>
      <c r="G95" s="39">
        <v>0.5059481458291829</v>
      </c>
      <c r="H95" s="36">
        <v>87346.695999999996</v>
      </c>
      <c r="I95" s="40">
        <v>0.61000555904741949</v>
      </c>
      <c r="J95" s="38">
        <v>270501.408</v>
      </c>
      <c r="K95" s="39">
        <v>0.75054843301286056</v>
      </c>
      <c r="L95" s="36">
        <v>179242.46799999999</v>
      </c>
      <c r="M95" s="39">
        <v>0.56727685539766426</v>
      </c>
      <c r="N95" s="36">
        <v>449743.87599999999</v>
      </c>
      <c r="O95" s="40">
        <v>0.66493273110330808</v>
      </c>
      <c r="P95" s="116">
        <f t="shared" si="133"/>
        <v>340070.60399999999</v>
      </c>
      <c r="Q95" s="117">
        <f t="shared" si="134"/>
        <v>197019.96799999999</v>
      </c>
      <c r="R95" s="118">
        <f t="shared" si="135"/>
        <v>537090.57199999993</v>
      </c>
      <c r="S95" s="32"/>
      <c r="T95" s="35">
        <v>1648154.1299999994</v>
      </c>
      <c r="U95" s="39">
        <v>8.3542633171636655</v>
      </c>
      <c r="V95" s="39">
        <v>0</v>
      </c>
      <c r="W95" s="39">
        <v>0</v>
      </c>
      <c r="X95" s="36">
        <v>1648154.1299999994</v>
      </c>
      <c r="Y95" s="40">
        <v>6.3509991098643193</v>
      </c>
      <c r="Z95" s="38">
        <v>59156.000000000458</v>
      </c>
      <c r="AA95" s="39">
        <v>5.8229338310133001E-2</v>
      </c>
      <c r="AB95" s="36">
        <v>0</v>
      </c>
      <c r="AC95" s="39">
        <v>0</v>
      </c>
      <c r="AD95" s="36">
        <v>59156.000000000458</v>
      </c>
      <c r="AE95" s="40">
        <v>3.9828153729833247E-2</v>
      </c>
      <c r="AF95" s="116">
        <f t="shared" si="136"/>
        <v>1707310.13</v>
      </c>
      <c r="AG95" s="117">
        <f t="shared" si="137"/>
        <v>0</v>
      </c>
      <c r="AH95" s="118">
        <f t="shared" si="138"/>
        <v>1707310.13</v>
      </c>
      <c r="AI95" s="32"/>
      <c r="AJ95" s="35">
        <v>293713.30537127948</v>
      </c>
      <c r="AK95" s="39">
        <v>5.0519153300070432</v>
      </c>
      <c r="AL95" s="36">
        <v>133304.78462872046</v>
      </c>
      <c r="AM95" s="39">
        <v>4.6231804338184244</v>
      </c>
      <c r="AN95" s="36">
        <v>427018.08999999997</v>
      </c>
      <c r="AO95" s="40">
        <v>4.9097776321387094</v>
      </c>
      <c r="AP95" s="38">
        <v>29716.243352296133</v>
      </c>
      <c r="AQ95" s="39">
        <v>0.17884328983435124</v>
      </c>
      <c r="AR95" s="36">
        <v>54040.756647703878</v>
      </c>
      <c r="AS95" s="39">
        <v>0.35107358310728176</v>
      </c>
      <c r="AT95" s="36">
        <v>83757.000000000015</v>
      </c>
      <c r="AU95" s="40">
        <v>0.26166866611681794</v>
      </c>
      <c r="AV95" s="116">
        <f t="shared" si="139"/>
        <v>323429.5487235756</v>
      </c>
      <c r="AW95" s="117">
        <f t="shared" si="140"/>
        <v>187345.54127642434</v>
      </c>
      <c r="AX95" s="118">
        <f t="shared" si="141"/>
        <v>510775.08999999997</v>
      </c>
      <c r="AY95" s="32"/>
      <c r="AZ95" s="35">
        <v>3955251.2620007172</v>
      </c>
      <c r="BA95" s="39">
        <v>17.630768135584329</v>
      </c>
      <c r="BB95" s="39">
        <v>1132116.2179992832</v>
      </c>
      <c r="BC95" s="39">
        <v>17.464999814866609</v>
      </c>
      <c r="BD95" s="36">
        <v>5087367.4800000004</v>
      </c>
      <c r="BE95" s="40">
        <v>17.593607276248445</v>
      </c>
      <c r="BF95" s="38">
        <v>4613345.655838836</v>
      </c>
      <c r="BG95" s="39">
        <v>3.8185205941636684</v>
      </c>
      <c r="BH95" s="36">
        <v>4401951.1841611629</v>
      </c>
      <c r="BI95" s="39">
        <v>6.8979341761189099</v>
      </c>
      <c r="BJ95" s="36">
        <v>9015296.8399999999</v>
      </c>
      <c r="BK95" s="40">
        <v>4.882886002041916</v>
      </c>
      <c r="BL95" s="116">
        <f t="shared" si="142"/>
        <v>8568596.9178395532</v>
      </c>
      <c r="BM95" s="117">
        <f t="shared" si="143"/>
        <v>5534067.4021604462</v>
      </c>
      <c r="BN95" s="118">
        <f t="shared" si="144"/>
        <v>14102664.32</v>
      </c>
      <c r="BO95" s="32"/>
      <c r="BP95" s="35">
        <v>576854.80999999994</v>
      </c>
      <c r="BQ95" s="39">
        <v>5.7813827697488422</v>
      </c>
      <c r="BR95" s="39">
        <v>680.2</v>
      </c>
      <c r="BS95" s="39">
        <v>2.9507201110532712E-2</v>
      </c>
      <c r="BT95" s="36">
        <v>577535.00999999989</v>
      </c>
      <c r="BU95" s="40">
        <v>4.7019051534641365</v>
      </c>
      <c r="BV95" s="38">
        <v>14950.100000000002</v>
      </c>
      <c r="BW95" s="39">
        <v>4.7007128056621994E-2</v>
      </c>
      <c r="BX95" s="36">
        <v>10355.869999999995</v>
      </c>
      <c r="BY95" s="39">
        <v>4.5950525802014447E-2</v>
      </c>
      <c r="BZ95" s="36">
        <v>25305.969999999998</v>
      </c>
      <c r="CA95" s="40">
        <v>4.6568919543106567E-2</v>
      </c>
      <c r="CB95" s="116">
        <f t="shared" si="145"/>
        <v>591804.90999999992</v>
      </c>
      <c r="CC95" s="117">
        <f t="shared" si="146"/>
        <v>11036.069999999996</v>
      </c>
      <c r="CD95" s="118">
        <f t="shared" si="147"/>
        <v>602840.97999999986</v>
      </c>
      <c r="CE95" s="32"/>
      <c r="CF95" s="32"/>
      <c r="CG95" s="38">
        <f t="shared" si="148"/>
        <v>6543542.7033719951</v>
      </c>
      <c r="CH95" s="39">
        <f t="shared" si="131"/>
        <v>9.516620641299836</v>
      </c>
      <c r="CI95" s="36">
        <f t="shared" si="149"/>
        <v>1283878.7026280037</v>
      </c>
      <c r="CJ95" s="39">
        <f t="shared" si="150"/>
        <v>5.997387352108877</v>
      </c>
      <c r="CK95" s="36">
        <f t="shared" si="151"/>
        <v>7827421.4059999986</v>
      </c>
      <c r="CL95" s="40">
        <f t="shared" si="152"/>
        <v>8.6810845348156285</v>
      </c>
      <c r="CM95" s="38">
        <f t="shared" si="153"/>
        <v>4987669.4071911322</v>
      </c>
      <c r="CN95" s="39">
        <f t="shared" si="123"/>
        <v>1.6253542768066425</v>
      </c>
      <c r="CO95" s="36">
        <f t="shared" si="154"/>
        <v>4645590.2788088666</v>
      </c>
      <c r="CP95" s="39">
        <f t="shared" si="155"/>
        <v>2.576886451020898</v>
      </c>
      <c r="CQ95" s="36">
        <f t="shared" si="156"/>
        <v>9633259.6859999988</v>
      </c>
      <c r="CR95" s="40">
        <f t="shared" si="157"/>
        <v>1.9774900422009178</v>
      </c>
      <c r="CS95" s="152"/>
      <c r="CT95" s="161" t="s">
        <v>91</v>
      </c>
      <c r="CU95" s="38">
        <f t="shared" si="158"/>
        <v>7827421.4059999986</v>
      </c>
      <c r="CV95" s="36">
        <f t="shared" si="159"/>
        <v>9633259.6859999988</v>
      </c>
      <c r="CW95" s="37">
        <f t="shared" si="160"/>
        <v>17460681.091999996</v>
      </c>
      <c r="CX95"/>
    </row>
    <row r="96" spans="1:104" s="19" customFormat="1" ht="15.6" x14ac:dyDescent="0.3">
      <c r="A96" s="26">
        <v>80</v>
      </c>
      <c r="B96" s="26" t="s">
        <v>175</v>
      </c>
      <c r="C96" s="41"/>
      <c r="D96" s="42">
        <v>9518036.1118894499</v>
      </c>
      <c r="E96" s="46">
        <v>88.086736248780227</v>
      </c>
      <c r="F96" s="43">
        <v>7625651.144386475</v>
      </c>
      <c r="G96" s="46">
        <v>217.02624425495844</v>
      </c>
      <c r="H96" s="43">
        <v>17143687.256275926</v>
      </c>
      <c r="I96" s="47">
        <v>119.72684723986261</v>
      </c>
      <c r="J96" s="45">
        <v>9561964.2659780458</v>
      </c>
      <c r="K96" s="46">
        <v>26.531164290112638</v>
      </c>
      <c r="L96" s="43">
        <v>15463235.957361031</v>
      </c>
      <c r="M96" s="46">
        <v>48.938937105931039</v>
      </c>
      <c r="N96" s="43">
        <v>25025200.223339077</v>
      </c>
      <c r="O96" s="47">
        <v>36.999002363096032</v>
      </c>
      <c r="P96" s="122">
        <f t="shared" si="133"/>
        <v>19080000.377867498</v>
      </c>
      <c r="Q96" s="128">
        <f t="shared" si="134"/>
        <v>23088887.101747505</v>
      </c>
      <c r="R96" s="129">
        <f t="shared" si="135"/>
        <v>42168887.479615003</v>
      </c>
      <c r="S96" s="32"/>
      <c r="T96" s="42">
        <v>16001098.813073765</v>
      </c>
      <c r="U96" s="46">
        <v>81.10733724179866</v>
      </c>
      <c r="V96" s="43">
        <v>4766945.4150261953</v>
      </c>
      <c r="W96" s="46">
        <v>76.604509465613475</v>
      </c>
      <c r="X96" s="43">
        <v>20768044.228099961</v>
      </c>
      <c r="Y96" s="47">
        <v>80.027606645190232</v>
      </c>
      <c r="Z96" s="45">
        <v>26087030.998586938</v>
      </c>
      <c r="AA96" s="46">
        <v>25.678385176882038</v>
      </c>
      <c r="AB96" s="43">
        <v>14183454.507438328</v>
      </c>
      <c r="AC96" s="46">
        <v>30.218260992865556</v>
      </c>
      <c r="AD96" s="43">
        <v>40270485.50602527</v>
      </c>
      <c r="AE96" s="47">
        <v>27.113041576661434</v>
      </c>
      <c r="AF96" s="122">
        <f t="shared" si="136"/>
        <v>42088129.811660707</v>
      </c>
      <c r="AG96" s="128">
        <f t="shared" si="137"/>
        <v>18950399.922464523</v>
      </c>
      <c r="AH96" s="129">
        <f t="shared" si="138"/>
        <v>61038529.734125227</v>
      </c>
      <c r="AI96" s="32"/>
      <c r="AJ96" s="42">
        <v>8067614.3189739538</v>
      </c>
      <c r="AK96" s="46">
        <v>138.76424291738684</v>
      </c>
      <c r="AL96" s="43">
        <v>3785069.1669001733</v>
      </c>
      <c r="AM96" s="46">
        <v>131.27103998405263</v>
      </c>
      <c r="AN96" s="43">
        <v>11852683.485874128</v>
      </c>
      <c r="AO96" s="47">
        <v>136.28003502091602</v>
      </c>
      <c r="AP96" s="45">
        <v>3159431.0005651112</v>
      </c>
      <c r="AQ96" s="46">
        <v>19.014618619417128</v>
      </c>
      <c r="AR96" s="43">
        <v>4271536.9742799895</v>
      </c>
      <c r="AS96" s="46">
        <v>27.749866655492688</v>
      </c>
      <c r="AT96" s="43">
        <v>7430967.9748451002</v>
      </c>
      <c r="AU96" s="47">
        <v>23.215390688951477</v>
      </c>
      <c r="AV96" s="122">
        <f t="shared" si="139"/>
        <v>11227045.319539065</v>
      </c>
      <c r="AW96" s="128">
        <f t="shared" si="140"/>
        <v>8056606.1411801632</v>
      </c>
      <c r="AX96" s="129">
        <f t="shared" si="141"/>
        <v>19283651.460719228</v>
      </c>
      <c r="AY96" s="32"/>
      <c r="AZ96" s="42">
        <v>25476466.738059551</v>
      </c>
      <c r="BA96" s="46">
        <v>113.56286825263464</v>
      </c>
      <c r="BB96" s="43">
        <v>7295059.8688872084</v>
      </c>
      <c r="BC96" s="46">
        <v>112.53987641367451</v>
      </c>
      <c r="BD96" s="43">
        <v>32771526.606946755</v>
      </c>
      <c r="BE96" s="47">
        <v>113.33354062438357</v>
      </c>
      <c r="BF96" s="45">
        <v>30788987.165631868</v>
      </c>
      <c r="BG96" s="46">
        <v>25.484407702381219</v>
      </c>
      <c r="BH96" s="43">
        <v>29168592.253420666</v>
      </c>
      <c r="BI96" s="46">
        <v>45.707692102107899</v>
      </c>
      <c r="BJ96" s="43">
        <v>59957579.419052541</v>
      </c>
      <c r="BK96" s="47">
        <v>32.474363346821107</v>
      </c>
      <c r="BL96" s="122">
        <f t="shared" si="142"/>
        <v>56265453.903691418</v>
      </c>
      <c r="BM96" s="128">
        <f t="shared" si="143"/>
        <v>36463652.122307874</v>
      </c>
      <c r="BN96" s="129">
        <f t="shared" si="144"/>
        <v>92729106.025999293</v>
      </c>
      <c r="BO96" s="32"/>
      <c r="BP96" s="42">
        <v>7061814.9563613413</v>
      </c>
      <c r="BQ96" s="46">
        <v>70.775270664488573</v>
      </c>
      <c r="BR96" s="43">
        <v>1313445.175692437</v>
      </c>
      <c r="BS96" s="46">
        <v>56.977493306109537</v>
      </c>
      <c r="BT96" s="43">
        <v>8375260.1320537794</v>
      </c>
      <c r="BU96" s="47">
        <v>68.185786306714803</v>
      </c>
      <c r="BV96" s="45">
        <v>7204606.4842237299</v>
      </c>
      <c r="BW96" s="46">
        <v>22.653217008680475</v>
      </c>
      <c r="BX96" s="43">
        <v>9725364.1737224888</v>
      </c>
      <c r="BY96" s="46">
        <v>43.152878261181563</v>
      </c>
      <c r="BZ96" s="43">
        <v>16929970.657946222</v>
      </c>
      <c r="CA96" s="47">
        <v>31.155116418657443</v>
      </c>
      <c r="CB96" s="122">
        <f t="shared" si="145"/>
        <v>14266421.440585071</v>
      </c>
      <c r="CC96" s="128">
        <f t="shared" si="146"/>
        <v>11038809.349414926</v>
      </c>
      <c r="CD96" s="129">
        <f t="shared" si="147"/>
        <v>25305230.789999999</v>
      </c>
      <c r="CE96" s="32"/>
      <c r="CF96" s="32"/>
      <c r="CG96" s="45">
        <f>SUM(CG76:CG95)</f>
        <v>66125030.938358068</v>
      </c>
      <c r="CH96" s="46">
        <f t="shared" si="131"/>
        <v>96.169133886799088</v>
      </c>
      <c r="CI96" s="43">
        <f>SUM(CI76:CI95)</f>
        <v>24786170.77089249</v>
      </c>
      <c r="CJ96" s="46">
        <f t="shared" si="150"/>
        <v>115.78373158171507</v>
      </c>
      <c r="CK96" s="43">
        <f t="shared" si="151"/>
        <v>90911201.709250554</v>
      </c>
      <c r="CL96" s="47">
        <f t="shared" si="152"/>
        <v>100.82603021663341</v>
      </c>
      <c r="CM96" s="45">
        <f>SUM(CM76:CM95)</f>
        <v>76802019.914985687</v>
      </c>
      <c r="CN96" s="46">
        <f t="shared" si="123"/>
        <v>25.02781987840504</v>
      </c>
      <c r="CO96" s="43">
        <f>SUM(CO76:CO95)</f>
        <v>72812183.866222486</v>
      </c>
      <c r="CP96" s="46">
        <f t="shared" si="155"/>
        <v>40.388566105364617</v>
      </c>
      <c r="CQ96" s="43">
        <f>SUM(CQ76:CQ95)</f>
        <v>149614203.78120819</v>
      </c>
      <c r="CR96" s="47">
        <f t="shared" si="157"/>
        <v>30.712407616202004</v>
      </c>
      <c r="CS96" s="153"/>
      <c r="CT96" s="161" t="s">
        <v>175</v>
      </c>
      <c r="CU96" s="45">
        <f t="shared" ref="CU96:CV96" si="161">SUM(CU76:CU95)</f>
        <v>90911201.709250554</v>
      </c>
      <c r="CV96" s="43">
        <f t="shared" si="161"/>
        <v>149614203.78120819</v>
      </c>
      <c r="CW96" s="44">
        <f>SUM(CW76:CW95)</f>
        <v>240525405.49045873</v>
      </c>
      <c r="CX96"/>
      <c r="CZ96" s="48"/>
    </row>
    <row r="97" spans="1:104" s="19" customFormat="1" ht="15.6" x14ac:dyDescent="0.3">
      <c r="A97" s="26">
        <v>81</v>
      </c>
      <c r="B97" s="25" t="s">
        <v>176</v>
      </c>
      <c r="C97" s="41"/>
      <c r="D97" s="42">
        <v>18841283</v>
      </c>
      <c r="E97" s="46">
        <v>174.37075324146483</v>
      </c>
      <c r="F97" s="43">
        <v>7865018</v>
      </c>
      <c r="G97" s="46">
        <v>223.838631641859</v>
      </c>
      <c r="H97" s="43">
        <v>26706301</v>
      </c>
      <c r="I97" s="47">
        <v>186.50953977233047</v>
      </c>
      <c r="J97" s="45">
        <v>11321193</v>
      </c>
      <c r="K97" s="46">
        <v>31.412419361551589</v>
      </c>
      <c r="L97" s="43">
        <v>17615746</v>
      </c>
      <c r="M97" s="46">
        <v>55.7513244928316</v>
      </c>
      <c r="N97" s="43">
        <v>28936939</v>
      </c>
      <c r="O97" s="47">
        <v>42.782389946405473</v>
      </c>
      <c r="P97" s="122">
        <f t="shared" si="133"/>
        <v>30162476</v>
      </c>
      <c r="Q97" s="128">
        <f t="shared" si="134"/>
        <v>25480764</v>
      </c>
      <c r="R97" s="129">
        <f t="shared" si="135"/>
        <v>55643240</v>
      </c>
      <c r="S97" s="32"/>
      <c r="T97" s="42">
        <v>27776636.350875724</v>
      </c>
      <c r="U97" s="46">
        <v>140.79589397401563</v>
      </c>
      <c r="V97" s="43">
        <v>8961517.1535133049</v>
      </c>
      <c r="W97" s="46">
        <v>144.01101037335772</v>
      </c>
      <c r="X97" s="43">
        <v>36738153.504389033</v>
      </c>
      <c r="Y97" s="47">
        <v>141.56684496760843</v>
      </c>
      <c r="Z97" s="45">
        <v>33145790.201408163</v>
      </c>
      <c r="AA97" s="46">
        <v>32.626570951289345</v>
      </c>
      <c r="AB97" s="43">
        <v>17779680.699882057</v>
      </c>
      <c r="AC97" s="46">
        <v>37.880125147021538</v>
      </c>
      <c r="AD97" s="43">
        <v>50925470.901290223</v>
      </c>
      <c r="AE97" s="47">
        <v>34.286758466101851</v>
      </c>
      <c r="AF97" s="122">
        <f t="shared" si="136"/>
        <v>60922426.552283883</v>
      </c>
      <c r="AG97" s="128">
        <f t="shared" si="137"/>
        <v>26741197.853395361</v>
      </c>
      <c r="AH97" s="129">
        <f t="shared" si="138"/>
        <v>87663624.405679241</v>
      </c>
      <c r="AI97" s="32"/>
      <c r="AJ97" s="42">
        <v>12036943.490606291</v>
      </c>
      <c r="AK97" s="46">
        <v>207.0373327818898</v>
      </c>
      <c r="AL97" s="43">
        <v>5586589.767664508</v>
      </c>
      <c r="AM97" s="46">
        <v>193.7500786455056</v>
      </c>
      <c r="AN97" s="43">
        <v>17623533.2582708</v>
      </c>
      <c r="AO97" s="47">
        <v>202.63223366183527</v>
      </c>
      <c r="AP97" s="45">
        <v>3753662.9759608079</v>
      </c>
      <c r="AQ97" s="46">
        <v>22.590925359963457</v>
      </c>
      <c r="AR97" s="43">
        <v>5352183.1782410936</v>
      </c>
      <c r="AS97" s="46">
        <v>34.770240877288984</v>
      </c>
      <c r="AT97" s="43">
        <v>9105846.1542019024</v>
      </c>
      <c r="AU97" s="47">
        <v>28.447946046718098</v>
      </c>
      <c r="AV97" s="122">
        <f t="shared" si="139"/>
        <v>15790606.466567099</v>
      </c>
      <c r="AW97" s="128">
        <f t="shared" si="140"/>
        <v>10938772.945905602</v>
      </c>
      <c r="AX97" s="129">
        <f t="shared" si="141"/>
        <v>26729379.412472703</v>
      </c>
      <c r="AY97" s="32"/>
      <c r="AZ97" s="42">
        <v>41506501.990840256</v>
      </c>
      <c r="BA97" s="46">
        <v>185.01770538580291</v>
      </c>
      <c r="BB97" s="43">
        <v>11883355.702106509</v>
      </c>
      <c r="BC97" s="46">
        <v>183.32287961041791</v>
      </c>
      <c r="BD97" s="43">
        <v>53389857.692946762</v>
      </c>
      <c r="BE97" s="47">
        <v>184.63777041411939</v>
      </c>
      <c r="BF97" s="45">
        <v>40542624.967624277</v>
      </c>
      <c r="BG97" s="46">
        <v>33.557608713838739</v>
      </c>
      <c r="BH97" s="43">
        <v>38475295.170428254</v>
      </c>
      <c r="BI97" s="46">
        <v>60.291457671613095</v>
      </c>
      <c r="BJ97" s="43">
        <v>79017920.138052538</v>
      </c>
      <c r="BK97" s="47">
        <v>42.79786933256019</v>
      </c>
      <c r="BL97" s="122">
        <f t="shared" si="142"/>
        <v>82049126.958464533</v>
      </c>
      <c r="BM97" s="128">
        <f t="shared" si="143"/>
        <v>50358650.872534767</v>
      </c>
      <c r="BN97" s="129">
        <f t="shared" si="144"/>
        <v>132407777.8309993</v>
      </c>
      <c r="BO97" s="32"/>
      <c r="BP97" s="42">
        <v>11598964.756361343</v>
      </c>
      <c r="BQ97" s="46">
        <v>116.24771749645556</v>
      </c>
      <c r="BR97" s="43">
        <v>2249644.3056924371</v>
      </c>
      <c r="BS97" s="46">
        <v>97.589983762469075</v>
      </c>
      <c r="BT97" s="43">
        <v>13848609.062053781</v>
      </c>
      <c r="BU97" s="47">
        <v>112.7461455837644</v>
      </c>
      <c r="BV97" s="45">
        <v>8723873.8142237291</v>
      </c>
      <c r="BW97" s="46">
        <v>27.43020137223337</v>
      </c>
      <c r="BX97" s="43">
        <v>11579857.423722489</v>
      </c>
      <c r="BY97" s="46">
        <v>51.381538908117712</v>
      </c>
      <c r="BZ97" s="43">
        <v>20303731.23794622</v>
      </c>
      <c r="CA97" s="47">
        <v>37.363627098458473</v>
      </c>
      <c r="CB97" s="122">
        <f t="shared" si="145"/>
        <v>20322838.570585072</v>
      </c>
      <c r="CC97" s="128">
        <f t="shared" si="146"/>
        <v>13829501.729414925</v>
      </c>
      <c r="CD97" s="129">
        <f t="shared" si="147"/>
        <v>34152340.299999997</v>
      </c>
      <c r="CE97" s="32"/>
      <c r="CF97" s="32"/>
      <c r="CG97" s="45">
        <f>+CG74+CG96</f>
        <v>111760329.58868362</v>
      </c>
      <c r="CH97" s="46">
        <f t="shared" si="131"/>
        <v>162.53896515324317</v>
      </c>
      <c r="CI97" s="43">
        <f>+CI74+CI96</f>
        <v>36546124.928976759</v>
      </c>
      <c r="CJ97" s="46">
        <f t="shared" si="150"/>
        <v>170.71804911864999</v>
      </c>
      <c r="CK97" s="43">
        <f t="shared" si="151"/>
        <v>148306454.51766038</v>
      </c>
      <c r="CL97" s="47">
        <f t="shared" si="152"/>
        <v>164.48084266163491</v>
      </c>
      <c r="CM97" s="45">
        <f>+CM74+CM96</f>
        <v>97487144.959216982</v>
      </c>
      <c r="CN97" s="46">
        <f t="shared" si="123"/>
        <v>31.768574670302009</v>
      </c>
      <c r="CO97" s="43">
        <f>+CO74+CO96</f>
        <v>90802762.472273871</v>
      </c>
      <c r="CP97" s="46">
        <f t="shared" si="155"/>
        <v>50.367853014809178</v>
      </c>
      <c r="CQ97" s="43">
        <f>+CQ74+CQ96</f>
        <v>188289907.43149087</v>
      </c>
      <c r="CR97" s="47">
        <f t="shared" si="157"/>
        <v>38.651653659231151</v>
      </c>
      <c r="CS97" s="153"/>
      <c r="CT97" s="160" t="s">
        <v>176</v>
      </c>
      <c r="CU97" s="45">
        <f>+CU74+CU96</f>
        <v>148306454.51766038</v>
      </c>
      <c r="CV97" s="43">
        <f t="shared" ref="CV97:CW97" si="162">+CV74+CV96</f>
        <v>188289907.43149087</v>
      </c>
      <c r="CW97" s="44">
        <f t="shared" si="162"/>
        <v>336596361.94915122</v>
      </c>
      <c r="CX97"/>
      <c r="CZ97" s="48"/>
    </row>
    <row r="98" spans="1:104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2"/>
      <c r="CG98" s="38"/>
      <c r="CH98" s="39"/>
      <c r="CI98" s="36"/>
      <c r="CJ98" s="39"/>
      <c r="CK98" s="36"/>
      <c r="CL98" s="40"/>
      <c r="CM98" s="49"/>
      <c r="CN98" s="39"/>
      <c r="CO98" s="36"/>
      <c r="CP98" s="39"/>
      <c r="CQ98" s="36"/>
      <c r="CR98" s="40"/>
      <c r="CS98" s="152"/>
      <c r="CT98" s="160"/>
      <c r="CU98" s="38"/>
      <c r="CV98" s="36"/>
      <c r="CW98" s="37"/>
      <c r="CX98"/>
      <c r="CZ98" s="51"/>
    </row>
    <row r="99" spans="1:104" s="19" customFormat="1" ht="15.6" x14ac:dyDescent="0.3">
      <c r="A99" s="26">
        <v>82</v>
      </c>
      <c r="B99" s="52" t="s">
        <v>54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ref="P99:P103" si="163">+D99+J99</f>
        <v>0</v>
      </c>
      <c r="Q99" s="117">
        <f t="shared" ref="Q99:Q103" si="164">+F99+L99</f>
        <v>0</v>
      </c>
      <c r="R99" s="118">
        <f t="shared" ref="R99:R103" si="165">+P99+Q99</f>
        <v>0</v>
      </c>
      <c r="S99" s="32"/>
      <c r="T99" s="35">
        <v>154672.18</v>
      </c>
      <c r="U99" s="39">
        <v>0.78401169892996347</v>
      </c>
      <c r="V99" s="39">
        <v>82582.55</v>
      </c>
      <c r="W99" s="39">
        <v>1.3270963231985602</v>
      </c>
      <c r="X99" s="36">
        <v>237254.72999999998</v>
      </c>
      <c r="Y99" s="40">
        <v>0.91423766237269322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ref="AF99:AF103" si="166">+T99+Z99</f>
        <v>154672.18</v>
      </c>
      <c r="AG99" s="117">
        <f t="shared" ref="AG99:AG103" si="167">+V99+AB99</f>
        <v>82582.55</v>
      </c>
      <c r="AH99" s="118">
        <f t="shared" ref="AH99:AH103" si="168">+AF99+AG99</f>
        <v>237254.72999999998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ref="AV99:AV103" si="169">+AJ99+AP99</f>
        <v>0</v>
      </c>
      <c r="AW99" s="117">
        <f t="shared" ref="AW99:AW103" si="170">+AL99+AR99</f>
        <v>0</v>
      </c>
      <c r="AX99" s="118">
        <f t="shared" ref="AX99:AX102" si="171">+AV99+AW99</f>
        <v>0</v>
      </c>
      <c r="AY99" s="32"/>
      <c r="AZ99" s="35">
        <v>78305.077540928876</v>
      </c>
      <c r="BA99" s="39">
        <v>0.34904954818590195</v>
      </c>
      <c r="BB99" s="39">
        <v>22626.262459071146</v>
      </c>
      <c r="BC99" s="39">
        <v>0.34905221158049959</v>
      </c>
      <c r="BD99" s="36">
        <v>100931.34000000003</v>
      </c>
      <c r="BE99" s="40">
        <v>0.34905014524830552</v>
      </c>
      <c r="BF99" s="38">
        <v>217728.08556778246</v>
      </c>
      <c r="BG99" s="39">
        <v>0.18021610360284937</v>
      </c>
      <c r="BH99" s="36">
        <v>115005.90443221771</v>
      </c>
      <c r="BI99" s="39">
        <v>0.18021625534896335</v>
      </c>
      <c r="BJ99" s="36">
        <v>332733.99000000017</v>
      </c>
      <c r="BK99" s="40">
        <v>0.18021615605222333</v>
      </c>
      <c r="BL99" s="116">
        <f t="shared" ref="BL99:BL103" si="172">+AZ99+BF99</f>
        <v>296033.16310871136</v>
      </c>
      <c r="BM99" s="117">
        <f t="shared" ref="BM99:BM103" si="173">+BB99+BH99</f>
        <v>137632.16689128886</v>
      </c>
      <c r="BN99" s="118">
        <f t="shared" ref="BN99:BN102" si="174">+BL99+BM99</f>
        <v>433665.33000000019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ref="CB99:CB102" si="175">+BP99+BV99</f>
        <v>0</v>
      </c>
      <c r="CC99" s="117">
        <f t="shared" ref="CC99:CC103" si="176">+BR99+BX99</f>
        <v>0</v>
      </c>
      <c r="CD99" s="118">
        <f t="shared" ref="CD99:CD102" si="177">+CB99+CC99</f>
        <v>0</v>
      </c>
      <c r="CE99" s="32"/>
      <c r="CF99" s="32"/>
      <c r="CG99" s="38">
        <f t="shared" ref="CG99:CG101" si="178">+D99+T99+AJ99+AZ99+BP99</f>
        <v>232977.25754092887</v>
      </c>
      <c r="CH99" s="39">
        <f t="shared" si="131"/>
        <v>0.33883116204390235</v>
      </c>
      <c r="CI99" s="36">
        <f t="shared" ref="CI99:CI101" si="179">+F99+V99+AL99+BB99+BR99</f>
        <v>105208.81245907115</v>
      </c>
      <c r="CJ99" s="39">
        <f t="shared" ref="CJ99:CJ103" si="180">+CI99/$CI$112</f>
        <v>0.49146231640174687</v>
      </c>
      <c r="CK99" s="36">
        <f t="shared" ref="CK99:CK101" si="181">+CG99+CI99</f>
        <v>338186.07</v>
      </c>
      <c r="CL99" s="40">
        <f t="shared" ref="CL99:CL103" si="182">+CK99/$CK$112</f>
        <v>0.37506883939028285</v>
      </c>
      <c r="CM99" s="38">
        <f t="shared" ref="CM99:CM101" si="183">+J99+Z99+AP99+BF99+BV99</f>
        <v>217728.08556778246</v>
      </c>
      <c r="CN99" s="39">
        <f t="shared" si="123"/>
        <v>7.0952031132675383E-2</v>
      </c>
      <c r="CO99" s="36">
        <f t="shared" ref="CO99:CO101" si="184">+L99+AB99+AR99+BH99+BX99</f>
        <v>115005.90443221771</v>
      </c>
      <c r="CP99" s="202">
        <f t="shared" ref="CP99:CP103" si="185">+CO99/$CO$112</f>
        <v>6.3793218758579864E-2</v>
      </c>
      <c r="CQ99" s="36">
        <f t="shared" ref="CQ99:CQ101" si="186">+CM99+CO99</f>
        <v>332733.99000000017</v>
      </c>
      <c r="CR99" s="40">
        <f t="shared" ref="CR99:CR103" si="187">+CQ99/$CQ$112</f>
        <v>6.8302752481905857E-2</v>
      </c>
      <c r="CS99" s="152"/>
      <c r="CT99" s="163" t="s">
        <v>54</v>
      </c>
      <c r="CU99" s="38">
        <f t="shared" ref="CU99:CU101" si="188">+CK99</f>
        <v>338186.07</v>
      </c>
      <c r="CV99" s="36">
        <f t="shared" ref="CV99:CV101" si="189">+CQ99</f>
        <v>332733.99000000017</v>
      </c>
      <c r="CW99" s="37">
        <f t="shared" ref="CW99:CW101" si="190">+CU99+CV99</f>
        <v>670920.06000000017</v>
      </c>
      <c r="CX99"/>
    </row>
    <row r="100" spans="1:104" s="19" customFormat="1" ht="15.6" x14ac:dyDescent="0.3">
      <c r="A100" s="26">
        <v>83</v>
      </c>
      <c r="B100" s="53" t="s">
        <v>13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63"/>
        <v>0</v>
      </c>
      <c r="Q100" s="117">
        <f t="shared" si="164"/>
        <v>0</v>
      </c>
      <c r="R100" s="118">
        <f t="shared" si="165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-2107371.1799999997</v>
      </c>
      <c r="AA100" s="39">
        <v>-2.074359817858598</v>
      </c>
      <c r="AB100" s="36">
        <v>715929.33</v>
      </c>
      <c r="AC100" s="39">
        <v>1.5253081916709099</v>
      </c>
      <c r="AD100" s="36">
        <v>-1391441.8499999996</v>
      </c>
      <c r="AE100" s="40">
        <v>-0.93682060835626368</v>
      </c>
      <c r="AF100" s="116">
        <f t="shared" si="166"/>
        <v>-2107371.1799999997</v>
      </c>
      <c r="AG100" s="117">
        <f t="shared" si="167"/>
        <v>715929.33</v>
      </c>
      <c r="AH100" s="118">
        <f t="shared" si="168"/>
        <v>-1391441.8499999996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69"/>
        <v>0</v>
      </c>
      <c r="AW100" s="117">
        <f t="shared" si="170"/>
        <v>0</v>
      </c>
      <c r="AX100" s="118">
        <f t="shared" si="171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72"/>
        <v>0</v>
      </c>
      <c r="BM100" s="117">
        <f t="shared" si="173"/>
        <v>0</v>
      </c>
      <c r="BN100" s="118">
        <f t="shared" si="174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5"/>
        <v>0</v>
      </c>
      <c r="CC100" s="117">
        <f t="shared" si="176"/>
        <v>0</v>
      </c>
      <c r="CD100" s="118">
        <f t="shared" si="177"/>
        <v>0</v>
      </c>
      <c r="CE100" s="32"/>
      <c r="CF100" s="32"/>
      <c r="CG100" s="38">
        <f t="shared" si="178"/>
        <v>0</v>
      </c>
      <c r="CH100" s="39">
        <f t="shared" si="131"/>
        <v>0</v>
      </c>
      <c r="CI100" s="36">
        <f t="shared" si="179"/>
        <v>0</v>
      </c>
      <c r="CJ100" s="39">
        <f t="shared" si="180"/>
        <v>0</v>
      </c>
      <c r="CK100" s="36">
        <f t="shared" si="181"/>
        <v>0</v>
      </c>
      <c r="CL100" s="40">
        <f t="shared" si="182"/>
        <v>0</v>
      </c>
      <c r="CM100" s="38">
        <f t="shared" si="183"/>
        <v>-2107371.1799999997</v>
      </c>
      <c r="CN100" s="39">
        <f t="shared" si="123"/>
        <v>-0.68673853068401702</v>
      </c>
      <c r="CO100" s="36">
        <f t="shared" si="184"/>
        <v>715929.33</v>
      </c>
      <c r="CP100" s="202">
        <f t="shared" si="185"/>
        <v>0.39712253548939641</v>
      </c>
      <c r="CQ100" s="36">
        <f t="shared" si="186"/>
        <v>-1391441.8499999996</v>
      </c>
      <c r="CR100" s="40">
        <f t="shared" si="187"/>
        <v>-0.28563149882437655</v>
      </c>
      <c r="CS100" s="152"/>
      <c r="CT100" s="164" t="s">
        <v>13</v>
      </c>
      <c r="CU100" s="38">
        <f t="shared" si="188"/>
        <v>0</v>
      </c>
      <c r="CV100" s="36">
        <f t="shared" si="189"/>
        <v>-1391441.8499999996</v>
      </c>
      <c r="CW100" s="37">
        <f t="shared" si="190"/>
        <v>-1391441.8499999996</v>
      </c>
      <c r="CX100"/>
    </row>
    <row r="101" spans="1:104" s="19" customFormat="1" ht="15.6" x14ac:dyDescent="0.3">
      <c r="A101" s="26">
        <v>84</v>
      </c>
      <c r="B101" s="26" t="s">
        <v>9</v>
      </c>
      <c r="C101" s="34"/>
      <c r="D101" s="35">
        <v>0</v>
      </c>
      <c r="E101" s="39">
        <v>0</v>
      </c>
      <c r="F101" s="39">
        <v>0</v>
      </c>
      <c r="G101" s="39">
        <v>0</v>
      </c>
      <c r="H101" s="36">
        <v>0</v>
      </c>
      <c r="I101" s="40">
        <v>0</v>
      </c>
      <c r="J101" s="38">
        <v>0</v>
      </c>
      <c r="K101" s="39">
        <v>0</v>
      </c>
      <c r="L101" s="36">
        <v>0</v>
      </c>
      <c r="M101" s="39">
        <v>0</v>
      </c>
      <c r="N101" s="36">
        <v>0</v>
      </c>
      <c r="O101" s="40">
        <v>0</v>
      </c>
      <c r="P101" s="116">
        <f t="shared" si="163"/>
        <v>0</v>
      </c>
      <c r="Q101" s="117">
        <f t="shared" si="164"/>
        <v>0</v>
      </c>
      <c r="R101" s="118">
        <f t="shared" si="165"/>
        <v>0</v>
      </c>
      <c r="S101" s="32"/>
      <c r="T101" s="35">
        <v>0</v>
      </c>
      <c r="U101" s="39">
        <v>0</v>
      </c>
      <c r="V101" s="39">
        <v>0</v>
      </c>
      <c r="W101" s="39">
        <v>0</v>
      </c>
      <c r="X101" s="36">
        <v>0</v>
      </c>
      <c r="Y101" s="40">
        <v>0</v>
      </c>
      <c r="Z101" s="38">
        <v>0</v>
      </c>
      <c r="AA101" s="39">
        <v>0</v>
      </c>
      <c r="AB101" s="36">
        <v>0</v>
      </c>
      <c r="AC101" s="39">
        <v>0</v>
      </c>
      <c r="AD101" s="36">
        <v>0</v>
      </c>
      <c r="AE101" s="40">
        <v>0</v>
      </c>
      <c r="AF101" s="116">
        <f t="shared" si="166"/>
        <v>0</v>
      </c>
      <c r="AG101" s="117">
        <f t="shared" si="167"/>
        <v>0</v>
      </c>
      <c r="AH101" s="118">
        <f t="shared" si="168"/>
        <v>0</v>
      </c>
      <c r="AI101" s="32"/>
      <c r="AJ101" s="35">
        <v>0</v>
      </c>
      <c r="AK101" s="39">
        <v>0</v>
      </c>
      <c r="AL101" s="39">
        <v>0</v>
      </c>
      <c r="AM101" s="39">
        <v>0</v>
      </c>
      <c r="AN101" s="36">
        <v>0</v>
      </c>
      <c r="AO101" s="40">
        <v>0</v>
      </c>
      <c r="AP101" s="38">
        <v>0</v>
      </c>
      <c r="AQ101" s="39">
        <v>0</v>
      </c>
      <c r="AR101" s="36">
        <v>0</v>
      </c>
      <c r="AS101" s="39">
        <v>0</v>
      </c>
      <c r="AT101" s="36">
        <v>0</v>
      </c>
      <c r="AU101" s="40">
        <v>0</v>
      </c>
      <c r="AV101" s="116">
        <f t="shared" si="169"/>
        <v>0</v>
      </c>
      <c r="AW101" s="117">
        <f t="shared" si="170"/>
        <v>0</v>
      </c>
      <c r="AX101" s="118">
        <f t="shared" si="171"/>
        <v>0</v>
      </c>
      <c r="AY101" s="32"/>
      <c r="AZ101" s="35">
        <v>0</v>
      </c>
      <c r="BA101" s="39">
        <v>0</v>
      </c>
      <c r="BB101" s="39">
        <v>0</v>
      </c>
      <c r="BC101" s="39">
        <v>0</v>
      </c>
      <c r="BD101" s="36">
        <v>0</v>
      </c>
      <c r="BE101" s="40">
        <v>0</v>
      </c>
      <c r="BF101" s="38">
        <v>0</v>
      </c>
      <c r="BG101" s="39">
        <v>0</v>
      </c>
      <c r="BH101" s="36">
        <v>0</v>
      </c>
      <c r="BI101" s="39">
        <v>0</v>
      </c>
      <c r="BJ101" s="36">
        <v>0</v>
      </c>
      <c r="BK101" s="40">
        <v>0</v>
      </c>
      <c r="BL101" s="116">
        <f t="shared" si="172"/>
        <v>0</v>
      </c>
      <c r="BM101" s="117">
        <f t="shared" si="173"/>
        <v>0</v>
      </c>
      <c r="BN101" s="118">
        <f t="shared" si="174"/>
        <v>0</v>
      </c>
      <c r="BO101" s="32"/>
      <c r="BP101" s="35">
        <v>0</v>
      </c>
      <c r="BQ101" s="39">
        <v>0</v>
      </c>
      <c r="BR101" s="39">
        <v>0</v>
      </c>
      <c r="BS101" s="39">
        <v>0</v>
      </c>
      <c r="BT101" s="36">
        <v>0</v>
      </c>
      <c r="BU101" s="40">
        <v>0</v>
      </c>
      <c r="BV101" s="38">
        <v>0</v>
      </c>
      <c r="BW101" s="39">
        <v>0</v>
      </c>
      <c r="BX101" s="36">
        <v>0</v>
      </c>
      <c r="BY101" s="39">
        <v>0</v>
      </c>
      <c r="BZ101" s="36">
        <v>0</v>
      </c>
      <c r="CA101" s="40">
        <v>0</v>
      </c>
      <c r="CB101" s="116">
        <f t="shared" si="175"/>
        <v>0</v>
      </c>
      <c r="CC101" s="117">
        <f t="shared" si="176"/>
        <v>0</v>
      </c>
      <c r="CD101" s="118">
        <f t="shared" si="177"/>
        <v>0</v>
      </c>
      <c r="CE101" s="32"/>
      <c r="CF101" s="32"/>
      <c r="CG101" s="38">
        <f t="shared" si="178"/>
        <v>0</v>
      </c>
      <c r="CH101" s="39">
        <f t="shared" si="131"/>
        <v>0</v>
      </c>
      <c r="CI101" s="36">
        <f t="shared" si="179"/>
        <v>0</v>
      </c>
      <c r="CJ101" s="39">
        <f t="shared" si="180"/>
        <v>0</v>
      </c>
      <c r="CK101" s="36">
        <f t="shared" si="181"/>
        <v>0</v>
      </c>
      <c r="CL101" s="40">
        <f t="shared" si="182"/>
        <v>0</v>
      </c>
      <c r="CM101" s="38">
        <f t="shared" si="183"/>
        <v>0</v>
      </c>
      <c r="CN101" s="39">
        <f t="shared" si="123"/>
        <v>0</v>
      </c>
      <c r="CO101" s="36">
        <f t="shared" si="184"/>
        <v>0</v>
      </c>
      <c r="CP101" s="202">
        <f t="shared" si="185"/>
        <v>0</v>
      </c>
      <c r="CQ101" s="36">
        <f t="shared" si="186"/>
        <v>0</v>
      </c>
      <c r="CR101" s="40">
        <f t="shared" si="187"/>
        <v>0</v>
      </c>
      <c r="CS101" s="152"/>
      <c r="CT101" s="161" t="s">
        <v>9</v>
      </c>
      <c r="CU101" s="38">
        <f t="shared" si="188"/>
        <v>0</v>
      </c>
      <c r="CV101" s="36">
        <f t="shared" si="189"/>
        <v>0</v>
      </c>
      <c r="CW101" s="37">
        <f t="shared" si="190"/>
        <v>0</v>
      </c>
      <c r="CX101"/>
      <c r="CY101" s="19" t="s">
        <v>169</v>
      </c>
    </row>
    <row r="102" spans="1:104" s="19" customFormat="1" ht="16.2" thickBot="1" x14ac:dyDescent="0.35">
      <c r="A102" s="26">
        <v>85</v>
      </c>
      <c r="B102" s="26" t="s">
        <v>177</v>
      </c>
      <c r="C102" s="41"/>
      <c r="D102" s="42">
        <v>235902867</v>
      </c>
      <c r="E102" s="46">
        <v>2183.2144132971785</v>
      </c>
      <c r="F102" s="43">
        <v>78136414</v>
      </c>
      <c r="G102" s="46">
        <v>2223.7645217292311</v>
      </c>
      <c r="H102" s="36">
        <v>314039281</v>
      </c>
      <c r="I102" s="47">
        <v>2193.1648927997767</v>
      </c>
      <c r="J102" s="45">
        <v>129898466</v>
      </c>
      <c r="K102" s="46">
        <v>360.42359567708547</v>
      </c>
      <c r="L102" s="43">
        <v>178044438</v>
      </c>
      <c r="M102" s="46">
        <v>563.48526125898024</v>
      </c>
      <c r="N102" s="43">
        <v>307942904</v>
      </c>
      <c r="O102" s="47">
        <v>455.28427869155422</v>
      </c>
      <c r="P102" s="122">
        <f t="shared" si="163"/>
        <v>365801333</v>
      </c>
      <c r="Q102" s="128">
        <f t="shared" si="164"/>
        <v>256180852</v>
      </c>
      <c r="R102" s="129">
        <f t="shared" si="165"/>
        <v>621982185</v>
      </c>
      <c r="S102" s="32"/>
      <c r="T102" s="42">
        <v>461765261.15087593</v>
      </c>
      <c r="U102" s="46">
        <v>2340.623678425794</v>
      </c>
      <c r="V102" s="43">
        <v>130255680.20351334</v>
      </c>
      <c r="W102" s="46">
        <v>2093.2004917965119</v>
      </c>
      <c r="X102" s="43">
        <v>592020941.35438931</v>
      </c>
      <c r="Y102" s="47">
        <v>2281.2942085475734</v>
      </c>
      <c r="Z102" s="45">
        <v>286063992.68140805</v>
      </c>
      <c r="AA102" s="46">
        <v>281.58288268633765</v>
      </c>
      <c r="AB102" s="43">
        <v>205583040.31988195</v>
      </c>
      <c r="AC102" s="46">
        <v>438.00062705704056</v>
      </c>
      <c r="AD102" s="43">
        <v>491647033.00128996</v>
      </c>
      <c r="AE102" s="47">
        <v>331.01280700506499</v>
      </c>
      <c r="AF102" s="122">
        <f t="shared" si="166"/>
        <v>747829253.83228397</v>
      </c>
      <c r="AG102" s="128">
        <f t="shared" si="167"/>
        <v>335838720.5233953</v>
      </c>
      <c r="AH102" s="129">
        <f t="shared" si="168"/>
        <v>1083667974.3556793</v>
      </c>
      <c r="AI102" s="32"/>
      <c r="AJ102" s="42">
        <v>133237198.78248826</v>
      </c>
      <c r="AK102" s="46">
        <v>2291.7009027071031</v>
      </c>
      <c r="AL102" s="43">
        <v>71540949.269146323</v>
      </c>
      <c r="AM102" s="46">
        <v>2481.1316247883165</v>
      </c>
      <c r="AN102" s="43">
        <v>204778148.05163458</v>
      </c>
      <c r="AO102" s="47">
        <v>2354.5025243654304</v>
      </c>
      <c r="AP102" s="45">
        <v>70484067.960341215</v>
      </c>
      <c r="AQ102" s="46">
        <v>424.19906330324881</v>
      </c>
      <c r="AR102" s="45">
        <v>96413645.280210942</v>
      </c>
      <c r="AS102" s="46">
        <v>626.34733502378322</v>
      </c>
      <c r="AT102" s="45">
        <v>166897713.24055216</v>
      </c>
      <c r="AU102" s="47">
        <v>521.41196558618924</v>
      </c>
      <c r="AV102" s="122">
        <f t="shared" si="169"/>
        <v>203721266.74282947</v>
      </c>
      <c r="AW102" s="128">
        <f t="shared" si="170"/>
        <v>167954594.54935727</v>
      </c>
      <c r="AX102" s="129">
        <f t="shared" si="171"/>
        <v>371675861.29218674</v>
      </c>
      <c r="AY102" s="32"/>
      <c r="AZ102" s="42">
        <v>489151339.77703464</v>
      </c>
      <c r="BA102" s="46">
        <v>2180.4212383859831</v>
      </c>
      <c r="BB102" s="43">
        <v>138020310.06700292</v>
      </c>
      <c r="BC102" s="46">
        <v>2129.2201731974164</v>
      </c>
      <c r="BD102" s="43">
        <v>627171649.84403753</v>
      </c>
      <c r="BE102" s="47">
        <v>2168.9433180385859</v>
      </c>
      <c r="BF102" s="45">
        <v>346781842.38909942</v>
      </c>
      <c r="BG102" s="46">
        <v>287.03541976501214</v>
      </c>
      <c r="BH102" s="43">
        <v>303602836.95546561</v>
      </c>
      <c r="BI102" s="46">
        <v>475.75093348084027</v>
      </c>
      <c r="BJ102" s="43">
        <v>650384679.34456503</v>
      </c>
      <c r="BK102" s="47">
        <v>352.26285978999408</v>
      </c>
      <c r="BL102" s="122">
        <f t="shared" si="172"/>
        <v>835933182.16613412</v>
      </c>
      <c r="BM102" s="128">
        <f t="shared" si="173"/>
        <v>441623147.02246857</v>
      </c>
      <c r="BN102" s="129">
        <f t="shared" si="174"/>
        <v>1277556329.1886027</v>
      </c>
      <c r="BO102" s="32"/>
      <c r="BP102" s="42">
        <v>182211119.48636135</v>
      </c>
      <c r="BQ102" s="46">
        <v>1826.1652817891854</v>
      </c>
      <c r="BR102" s="43">
        <v>37888346.635692418</v>
      </c>
      <c r="BS102" s="46">
        <v>1643.6034459349478</v>
      </c>
      <c r="BT102" s="43">
        <v>220099466.12205377</v>
      </c>
      <c r="BU102" s="47">
        <v>1791.9031679724317</v>
      </c>
      <c r="BV102" s="45">
        <v>84810511.374223709</v>
      </c>
      <c r="BW102" s="46">
        <v>266.66701685712667</v>
      </c>
      <c r="BX102" s="43">
        <v>99915306.233722419</v>
      </c>
      <c r="BY102" s="46">
        <v>443.33898138049614</v>
      </c>
      <c r="BZ102" s="43">
        <v>184725817.6079461</v>
      </c>
      <c r="CA102" s="47">
        <v>339.93882620263207</v>
      </c>
      <c r="CB102" s="122">
        <f t="shared" si="175"/>
        <v>267021630.86058506</v>
      </c>
      <c r="CC102" s="128">
        <f t="shared" si="176"/>
        <v>137803652.86941484</v>
      </c>
      <c r="CD102" s="129">
        <f t="shared" si="177"/>
        <v>404825283.7299999</v>
      </c>
      <c r="CE102" s="32"/>
      <c r="CF102" s="32"/>
      <c r="CG102" s="54">
        <f>+CG64+CG97+CG99+CG100+CG101</f>
        <v>1502267786.1967604</v>
      </c>
      <c r="CH102" s="55">
        <f t="shared" si="131"/>
        <v>2184.827588198159</v>
      </c>
      <c r="CI102" s="56">
        <f>+CI64+CI97+CI99+CI100+CI101</f>
        <v>455841700.17535502</v>
      </c>
      <c r="CJ102" s="55">
        <f t="shared" si="180"/>
        <v>2129.37502709522</v>
      </c>
      <c r="CK102" s="56">
        <f>+CK64+CK97+CK99+CK100+CK101</f>
        <v>1958109486.3721154</v>
      </c>
      <c r="CL102" s="47">
        <f t="shared" si="182"/>
        <v>2171.6620452542361</v>
      </c>
      <c r="CM102" s="45">
        <f>+CM64+CM97+CM99+CM100+CM101</f>
        <v>918038880.40507245</v>
      </c>
      <c r="CN102" s="46">
        <f t="shared" si="123"/>
        <v>299.16546160614172</v>
      </c>
      <c r="CO102" s="43">
        <f>+CO64+CO97+CO99+CO100+CO101</f>
        <v>883559266.78928065</v>
      </c>
      <c r="CP102" s="201">
        <f t="shared" si="185"/>
        <v>490.1060503870001</v>
      </c>
      <c r="CQ102" s="56">
        <f>+CQ64+CQ97+CQ99+CQ100+CQ101</f>
        <v>1801598147.1943533</v>
      </c>
      <c r="CR102" s="47">
        <f t="shared" si="187"/>
        <v>369.8272975348147</v>
      </c>
      <c r="CS102" s="153"/>
      <c r="CT102" s="161" t="s">
        <v>177</v>
      </c>
      <c r="CU102" s="45">
        <f>+CU64+CU97+CU99+CU100+CU101</f>
        <v>1958109486.3721154</v>
      </c>
      <c r="CV102" s="43">
        <f t="shared" ref="CV102:CW102" si="191">+CV64+CV97+CV99+CV100+CV101</f>
        <v>1801598147.1943533</v>
      </c>
      <c r="CW102" s="44">
        <f t="shared" si="191"/>
        <v>3759707633.5664687</v>
      </c>
      <c r="CX102"/>
      <c r="CY102" s="48">
        <f>+R103+AH103+AX103+BN103+CD103</f>
        <v>195200157.18353134</v>
      </c>
      <c r="CZ102" s="48"/>
    </row>
    <row r="103" spans="1:104" s="19" customFormat="1" ht="16.2" thickBot="1" x14ac:dyDescent="0.35">
      <c r="A103" s="26">
        <v>86</v>
      </c>
      <c r="B103" s="26" t="s">
        <v>178</v>
      </c>
      <c r="C103" s="34"/>
      <c r="D103" s="57">
        <v>7987402</v>
      </c>
      <c r="E103" s="58">
        <v>73.921149806113661</v>
      </c>
      <c r="F103" s="61">
        <v>14116320</v>
      </c>
      <c r="G103" s="58">
        <v>401.7508609158437</v>
      </c>
      <c r="H103" s="61">
        <v>22103722</v>
      </c>
      <c r="I103" s="60">
        <v>154.36638033382221</v>
      </c>
      <c r="J103" s="59">
        <v>5933169</v>
      </c>
      <c r="K103" s="58">
        <v>16.462504682232488</v>
      </c>
      <c r="L103" s="61">
        <v>13365146</v>
      </c>
      <c r="M103" s="58">
        <v>42.298781529892075</v>
      </c>
      <c r="N103" s="61">
        <v>19298315</v>
      </c>
      <c r="O103" s="60">
        <v>28.531975605248569</v>
      </c>
      <c r="P103" s="96">
        <f t="shared" si="163"/>
        <v>13920571</v>
      </c>
      <c r="Q103" s="97">
        <f t="shared" si="164"/>
        <v>27481466</v>
      </c>
      <c r="R103" s="98">
        <f t="shared" si="165"/>
        <v>41402037</v>
      </c>
      <c r="S103" s="32"/>
      <c r="T103" s="57">
        <v>971581.43912410736</v>
      </c>
      <c r="U103" s="58">
        <v>4.9248107496545943</v>
      </c>
      <c r="V103" s="61">
        <v>11205870.856486663</v>
      </c>
      <c r="W103" s="58">
        <v>180.07763155631972</v>
      </c>
      <c r="X103" s="61">
        <v>12177452.295610771</v>
      </c>
      <c r="Y103" s="60">
        <v>46.924609344539427</v>
      </c>
      <c r="Z103" s="59">
        <v>16240958.278591514</v>
      </c>
      <c r="AA103" s="58">
        <v>15.9865483481786</v>
      </c>
      <c r="AB103" s="61">
        <v>28601509.790118039</v>
      </c>
      <c r="AC103" s="58">
        <v>60.93634573823477</v>
      </c>
      <c r="AD103" s="61">
        <v>44842468.068709552</v>
      </c>
      <c r="AE103" s="60">
        <v>30.191235240139441</v>
      </c>
      <c r="AF103" s="96">
        <f t="shared" si="166"/>
        <v>17212539.717715621</v>
      </c>
      <c r="AG103" s="97">
        <f t="shared" si="167"/>
        <v>39807380.646604702</v>
      </c>
      <c r="AH103" s="98">
        <f t="shared" si="168"/>
        <v>57019920.364320323</v>
      </c>
      <c r="AI103" s="32"/>
      <c r="AJ103" s="57">
        <v>7357469.2675117254</v>
      </c>
      <c r="AK103" s="58">
        <v>126.54963565784973</v>
      </c>
      <c r="AL103" s="61">
        <v>3794778.9208536744</v>
      </c>
      <c r="AM103" s="58">
        <v>131.60778667037783</v>
      </c>
      <c r="AN103" s="61">
        <v>11152248.1883654</v>
      </c>
      <c r="AO103" s="60">
        <v>128.22655523398527</v>
      </c>
      <c r="AP103" s="59">
        <v>2202161.8496587873</v>
      </c>
      <c r="AQ103" s="58">
        <v>13.253420537432969</v>
      </c>
      <c r="AR103" s="61">
        <v>1495720.6597890556</v>
      </c>
      <c r="AS103" s="58">
        <v>9.7168885843503912</v>
      </c>
      <c r="AT103" s="61">
        <v>3697882.5094478428</v>
      </c>
      <c r="AU103" s="60">
        <v>11.552705847916332</v>
      </c>
      <c r="AV103" s="96">
        <f t="shared" si="169"/>
        <v>9559631.1171705127</v>
      </c>
      <c r="AW103" s="97">
        <f t="shared" si="170"/>
        <v>5290499.58064273</v>
      </c>
      <c r="AX103" s="98">
        <f>+AV103+AW103</f>
        <v>14850130.697813243</v>
      </c>
      <c r="AY103" s="32"/>
      <c r="AZ103" s="57">
        <v>5078070.1639972329</v>
      </c>
      <c r="BA103" s="58">
        <v>22.635800283488454</v>
      </c>
      <c r="BB103" s="61">
        <v>3443554.8919653594</v>
      </c>
      <c r="BC103" s="58">
        <v>53.123243527897309</v>
      </c>
      <c r="BD103" s="61">
        <v>8521625.0559626818</v>
      </c>
      <c r="BE103" s="60">
        <v>29.470276165315678</v>
      </c>
      <c r="BF103" s="59">
        <v>6489691.8685767651</v>
      </c>
      <c r="BG103" s="58">
        <v>5.3715944779843277</v>
      </c>
      <c r="BH103" s="61">
        <v>33480954.686858356</v>
      </c>
      <c r="BI103" s="58">
        <v>52.465239145440144</v>
      </c>
      <c r="BJ103" s="61">
        <v>39970646.555435181</v>
      </c>
      <c r="BK103" s="60">
        <v>21.648994372779786</v>
      </c>
      <c r="BL103" s="96">
        <f t="shared" si="172"/>
        <v>11567762.032573998</v>
      </c>
      <c r="BM103" s="97">
        <f t="shared" si="173"/>
        <v>36924509.578823715</v>
      </c>
      <c r="BN103" s="98">
        <f>+BL103+BM103</f>
        <v>48492271.611397713</v>
      </c>
      <c r="BO103" s="32"/>
      <c r="BP103" s="57">
        <v>11401865.993638694</v>
      </c>
      <c r="BQ103" s="58">
        <v>114.27234454126855</v>
      </c>
      <c r="BR103" s="61">
        <v>3536711.7343075722</v>
      </c>
      <c r="BS103" s="58">
        <v>153.42320554865401</v>
      </c>
      <c r="BT103" s="61">
        <v>14938577.727946252</v>
      </c>
      <c r="BU103" s="60">
        <v>121.61994405231826</v>
      </c>
      <c r="BV103" s="59">
        <v>1218361.2357762903</v>
      </c>
      <c r="BW103" s="58">
        <v>3.8308548189885214</v>
      </c>
      <c r="BX103" s="61">
        <v>17278858.546277508</v>
      </c>
      <c r="BY103" s="58">
        <v>76.668849209200459</v>
      </c>
      <c r="BZ103" s="61">
        <v>18497219.782053828</v>
      </c>
      <c r="CA103" s="60">
        <v>34.039222357476284</v>
      </c>
      <c r="CB103" s="96">
        <f>+BP103+BV103</f>
        <v>12620227.229414985</v>
      </c>
      <c r="CC103" s="97">
        <f t="shared" si="176"/>
        <v>20815570.28058508</v>
      </c>
      <c r="CD103" s="98">
        <f>+CB103+CC103</f>
        <v>33435797.510000065</v>
      </c>
      <c r="CE103" s="32"/>
      <c r="CF103" s="32"/>
      <c r="CG103" s="62">
        <f>+CG17-CG102</f>
        <v>32796388.864271641</v>
      </c>
      <c r="CH103" s="58">
        <f t="shared" si="131"/>
        <v>47.697524930186169</v>
      </c>
      <c r="CI103" s="62">
        <f>+CI17-CI102</f>
        <v>36097236.403613329</v>
      </c>
      <c r="CJ103" s="63">
        <f t="shared" si="180"/>
        <v>168.62115448287886</v>
      </c>
      <c r="CK103" s="62">
        <f>+CK17-CK102</f>
        <v>68893625.26788497</v>
      </c>
      <c r="CL103" s="64">
        <f t="shared" si="182"/>
        <v>76.407204089200604</v>
      </c>
      <c r="CM103" s="62">
        <f>+CM17-CM102</f>
        <v>32084342.232603312</v>
      </c>
      <c r="CN103" s="58">
        <f t="shared" si="123"/>
        <v>10.455468999429495</v>
      </c>
      <c r="CO103" s="62">
        <f>+CO17-CO102</f>
        <v>94222189.683043242</v>
      </c>
      <c r="CP103" s="64">
        <f t="shared" si="185"/>
        <v>52.264592744500334</v>
      </c>
      <c r="CQ103" s="62">
        <f>+CQ17-CQ102</f>
        <v>126306531.91564631</v>
      </c>
      <c r="CR103" s="64">
        <f t="shared" si="187"/>
        <v>25.927870447748152</v>
      </c>
      <c r="CS103" s="153"/>
      <c r="CT103" s="161" t="s">
        <v>178</v>
      </c>
      <c r="CU103" s="62">
        <f>+CU17-CU102</f>
        <v>68893625.267885208</v>
      </c>
      <c r="CV103" s="62">
        <f t="shared" ref="CV103" si="192">+CV17-CV102</f>
        <v>126306531.91564631</v>
      </c>
      <c r="CW103" s="62">
        <f>+CW17-CW102</f>
        <v>195200157.18353224</v>
      </c>
      <c r="CX103"/>
      <c r="CY103" s="48">
        <f>+D103+F103+J103+L103+T103+V103+Z103+AB103++AJ103+AL103+AP103+AR103+AZ103+BB103+BF103+BH103+BP103+BR103+BV103+BX103</f>
        <v>195200157.1835314</v>
      </c>
      <c r="CZ103" s="48"/>
    </row>
    <row r="104" spans="1:104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32"/>
      <c r="CG104" s="65"/>
      <c r="CH104" s="66"/>
      <c r="CI104" s="36"/>
      <c r="CJ104" s="66"/>
      <c r="CK104" s="67"/>
      <c r="CL104" s="40"/>
      <c r="CM104" s="49"/>
      <c r="CN104" s="39"/>
      <c r="CO104" s="39"/>
      <c r="CP104" s="39"/>
      <c r="CQ104" s="36"/>
      <c r="CR104" s="40"/>
      <c r="CS104" s="152"/>
      <c r="CT104" s="161"/>
      <c r="CU104" s="38"/>
      <c r="CV104" s="36"/>
      <c r="CW104" s="37"/>
      <c r="CX104"/>
      <c r="CZ104" s="48"/>
    </row>
    <row r="105" spans="1:104" s="19" customFormat="1" ht="15.6" x14ac:dyDescent="0.3">
      <c r="A105" s="26"/>
      <c r="B105" s="26"/>
      <c r="C105" s="27"/>
      <c r="D105" s="28"/>
      <c r="E105" s="29"/>
      <c r="F105" s="29"/>
      <c r="G105" s="29"/>
      <c r="H105" s="29"/>
      <c r="I105" s="30"/>
      <c r="J105" s="31"/>
      <c r="K105" s="29"/>
      <c r="L105" s="29"/>
      <c r="M105" s="29"/>
      <c r="N105" s="29"/>
      <c r="O105" s="30"/>
      <c r="P105" s="130"/>
      <c r="Q105" s="131"/>
      <c r="R105" s="132"/>
      <c r="S105" s="32"/>
      <c r="T105" s="28"/>
      <c r="U105" s="29"/>
      <c r="V105" s="29"/>
      <c r="W105" s="29"/>
      <c r="X105" s="29"/>
      <c r="Y105" s="30"/>
      <c r="Z105" s="31"/>
      <c r="AA105" s="29"/>
      <c r="AB105" s="29"/>
      <c r="AC105" s="29"/>
      <c r="AD105" s="29"/>
      <c r="AE105" s="30"/>
      <c r="AF105" s="130"/>
      <c r="AG105" s="131"/>
      <c r="AH105" s="132"/>
      <c r="AI105" s="32"/>
      <c r="AJ105" s="28"/>
      <c r="AK105" s="29"/>
      <c r="AL105" s="29"/>
      <c r="AM105" s="29"/>
      <c r="AN105" s="29"/>
      <c r="AO105" s="30"/>
      <c r="AP105" s="31"/>
      <c r="AQ105" s="29"/>
      <c r="AR105" s="29"/>
      <c r="AS105" s="29"/>
      <c r="AT105" s="29"/>
      <c r="AU105" s="30"/>
      <c r="AV105" s="130"/>
      <c r="AW105" s="131"/>
      <c r="AX105" s="132"/>
      <c r="AY105" s="32"/>
      <c r="AZ105" s="28"/>
      <c r="BA105" s="29"/>
      <c r="BB105" s="29"/>
      <c r="BC105" s="29"/>
      <c r="BD105" s="29"/>
      <c r="BE105" s="30"/>
      <c r="BF105" s="31"/>
      <c r="BG105" s="29"/>
      <c r="BH105" s="29"/>
      <c r="BI105" s="29"/>
      <c r="BJ105" s="29"/>
      <c r="BK105" s="30"/>
      <c r="BL105" s="130"/>
      <c r="BM105" s="131"/>
      <c r="BN105" s="132"/>
      <c r="BO105" s="32"/>
      <c r="BP105" s="28"/>
      <c r="BQ105" s="29"/>
      <c r="BR105" s="29"/>
      <c r="BS105" s="29"/>
      <c r="BT105" s="29"/>
      <c r="BU105" s="30"/>
      <c r="BV105" s="31"/>
      <c r="BW105" s="29"/>
      <c r="BX105" s="29"/>
      <c r="BY105" s="29"/>
      <c r="BZ105" s="29"/>
      <c r="CA105" s="30"/>
      <c r="CB105" s="130"/>
      <c r="CC105" s="131"/>
      <c r="CD105" s="132"/>
      <c r="CE105" s="32"/>
      <c r="CF105" s="32"/>
      <c r="CG105" s="31"/>
      <c r="CH105" s="68"/>
      <c r="CI105" s="29"/>
      <c r="CJ105" s="68"/>
      <c r="CK105" s="29"/>
      <c r="CL105" s="69"/>
      <c r="CM105" s="70"/>
      <c r="CN105" s="68"/>
      <c r="CO105" s="68"/>
      <c r="CP105" s="68"/>
      <c r="CQ105" s="29"/>
      <c r="CR105" s="69"/>
      <c r="CS105" s="154"/>
      <c r="CT105" s="161"/>
      <c r="CU105" s="31"/>
      <c r="CV105" s="29"/>
      <c r="CW105" s="30"/>
      <c r="CX105"/>
    </row>
    <row r="106" spans="1:104" s="19" customFormat="1" ht="15.6" x14ac:dyDescent="0.3">
      <c r="A106" s="26">
        <v>87</v>
      </c>
      <c r="B106" s="52" t="s">
        <v>49</v>
      </c>
      <c r="C106" s="34"/>
      <c r="D106" s="35">
        <v>17443595.57</v>
      </c>
      <c r="E106" s="36"/>
      <c r="F106" s="36">
        <v>13978266.220000001</v>
      </c>
      <c r="G106" s="36"/>
      <c r="H106" s="36">
        <v>31421861.789999999</v>
      </c>
      <c r="I106" s="37"/>
      <c r="J106" s="38">
        <v>26726735.850000001</v>
      </c>
      <c r="K106" s="36"/>
      <c r="L106" s="36">
        <v>38550461.32</v>
      </c>
      <c r="M106" s="36"/>
      <c r="N106" s="36">
        <v>65277197.170000002</v>
      </c>
      <c r="O106" s="37"/>
      <c r="P106" s="116">
        <f t="shared" ref="P106:P108" si="193">+D106+J106</f>
        <v>44170331.420000002</v>
      </c>
      <c r="Q106" s="117">
        <f t="shared" ref="Q106:Q108" si="194">+F106+L106</f>
        <v>52528727.539999999</v>
      </c>
      <c r="R106" s="118">
        <f t="shared" ref="R106:R108" si="195">+P106+Q106</f>
        <v>96699058.960000008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ref="AF106:AF108" si="196">+T106+Z106</f>
        <v>0</v>
      </c>
      <c r="AG106" s="117">
        <f t="shared" ref="AG106:AG108" si="197">+V106+AB106</f>
        <v>0</v>
      </c>
      <c r="AH106" s="118">
        <f t="shared" ref="AH106:AH108" si="198">+AF106+AG106</f>
        <v>0</v>
      </c>
      <c r="AI106" s="32"/>
      <c r="AJ106" s="35">
        <v>16091550.51</v>
      </c>
      <c r="AK106" s="36"/>
      <c r="AL106" s="36">
        <v>19783647.440000001</v>
      </c>
      <c r="AM106" s="36"/>
      <c r="AN106" s="36">
        <v>35875197.950000003</v>
      </c>
      <c r="AO106" s="37"/>
      <c r="AP106" s="38">
        <v>21656470.710000001</v>
      </c>
      <c r="AQ106" s="36"/>
      <c r="AR106" s="36">
        <v>30723373.27</v>
      </c>
      <c r="AS106" s="36"/>
      <c r="AT106" s="36">
        <v>52379843.980000004</v>
      </c>
      <c r="AU106" s="37"/>
      <c r="AV106" s="116">
        <f t="shared" ref="AV106:AV108" si="199">+AJ106+AP106</f>
        <v>37748021.219999999</v>
      </c>
      <c r="AW106" s="117">
        <f t="shared" ref="AW106:AW108" si="200">+AL106+AR106</f>
        <v>50507020.710000001</v>
      </c>
      <c r="AX106" s="118">
        <f t="shared" ref="AX106:AX108" si="201">+AV106+AW106</f>
        <v>88255041.930000007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ref="BL106:BL108" si="202">+AZ106+BF106</f>
        <v>0</v>
      </c>
      <c r="BM106" s="117">
        <f t="shared" ref="BM106:BM108" si="203">+BB106+BH106</f>
        <v>0</v>
      </c>
      <c r="BN106" s="118">
        <f t="shared" ref="BN106:BN108" si="204">+BL106+BM106</f>
        <v>0</v>
      </c>
      <c r="BO106" s="32"/>
      <c r="BP106" s="35">
        <v>6787339.4199999999</v>
      </c>
      <c r="BQ106" s="36"/>
      <c r="BR106" s="36">
        <v>0</v>
      </c>
      <c r="BS106" s="36"/>
      <c r="BT106" s="36">
        <v>6787339.4199999999</v>
      </c>
      <c r="BU106" s="37"/>
      <c r="BV106" s="38">
        <v>17312717.880000003</v>
      </c>
      <c r="BW106" s="36"/>
      <c r="BX106" s="36">
        <v>0</v>
      </c>
      <c r="BY106" s="36"/>
      <c r="BZ106" s="36">
        <v>17312717.880000003</v>
      </c>
      <c r="CA106" s="37"/>
      <c r="CB106" s="116">
        <f t="shared" ref="CB106:CB108" si="205">+BP106+BV106</f>
        <v>24100057.300000004</v>
      </c>
      <c r="CC106" s="117">
        <f t="shared" ref="CC106:CC108" si="206">+BR106+BX106</f>
        <v>0</v>
      </c>
      <c r="CD106" s="118">
        <f t="shared" ref="CD106:CD108" si="207">+CB106+CC106</f>
        <v>24100057.300000004</v>
      </c>
      <c r="CE106" s="32"/>
      <c r="CF106" s="32"/>
      <c r="CG106" s="38">
        <f t="shared" ref="CG106:CG108" si="208">+D106+T106+AJ106+AZ106+BP106</f>
        <v>40322485.5</v>
      </c>
      <c r="CH106" s="39"/>
      <c r="CI106" s="36">
        <f t="shared" ref="CI106:CI108" si="209">+F106+V106+AL106+BB106+BR106</f>
        <v>33761913.660000004</v>
      </c>
      <c r="CJ106" s="39"/>
      <c r="CK106" s="36">
        <f>+CG106+CI106</f>
        <v>74084399.159999996</v>
      </c>
      <c r="CL106" s="40"/>
      <c r="CM106" s="38">
        <f t="shared" ref="CM106:CM108" si="210">+J106+Z106+AP106+BF106+BV106</f>
        <v>65695924.440000005</v>
      </c>
      <c r="CN106" s="39"/>
      <c r="CO106" s="36">
        <f t="shared" ref="CO106:CO108" si="211">+L106+AB106+AR106+BH106+BX106</f>
        <v>69273834.590000004</v>
      </c>
      <c r="CP106" s="39"/>
      <c r="CQ106" s="36">
        <f t="shared" ref="CQ106:CQ108" si="212">+CM106+CO106</f>
        <v>134969759.03</v>
      </c>
      <c r="CR106" s="40"/>
      <c r="CS106" s="152"/>
      <c r="CT106" s="163" t="s">
        <v>49</v>
      </c>
      <c r="CU106" s="38">
        <f t="shared" ref="CU106:CU108" si="213">+CK106</f>
        <v>74084399.159999996</v>
      </c>
      <c r="CV106" s="36">
        <f t="shared" ref="CV106:CV108" si="214">+CQ106</f>
        <v>134969759.03</v>
      </c>
      <c r="CW106" s="37">
        <f t="shared" ref="CW106:CW108" si="215">+CU106+CV106</f>
        <v>209054158.19</v>
      </c>
      <c r="CX106"/>
    </row>
    <row r="107" spans="1:104" s="19" customFormat="1" ht="15.6" x14ac:dyDescent="0.3">
      <c r="A107" s="26">
        <v>88</v>
      </c>
      <c r="B107" s="52" t="s">
        <v>50</v>
      </c>
      <c r="C107" s="34"/>
      <c r="D107" s="35">
        <v>0</v>
      </c>
      <c r="E107" s="36"/>
      <c r="F107" s="36">
        <v>0</v>
      </c>
      <c r="G107" s="36"/>
      <c r="H107" s="36">
        <v>0</v>
      </c>
      <c r="I107" s="37"/>
      <c r="J107" s="38">
        <v>0</v>
      </c>
      <c r="K107" s="36"/>
      <c r="L107" s="36">
        <v>0</v>
      </c>
      <c r="M107" s="36"/>
      <c r="N107" s="36">
        <v>0</v>
      </c>
      <c r="O107" s="37"/>
      <c r="P107" s="116">
        <f t="shared" si="193"/>
        <v>0</v>
      </c>
      <c r="Q107" s="117">
        <f t="shared" si="194"/>
        <v>0</v>
      </c>
      <c r="R107" s="118">
        <f t="shared" si="195"/>
        <v>0</v>
      </c>
      <c r="S107" s="32"/>
      <c r="T107" s="35">
        <v>0</v>
      </c>
      <c r="U107" s="36"/>
      <c r="V107" s="36">
        <v>0</v>
      </c>
      <c r="W107" s="36"/>
      <c r="X107" s="36">
        <v>0</v>
      </c>
      <c r="Y107" s="37"/>
      <c r="Z107" s="38">
        <v>0</v>
      </c>
      <c r="AA107" s="36"/>
      <c r="AB107" s="36">
        <v>0</v>
      </c>
      <c r="AC107" s="36"/>
      <c r="AD107" s="36">
        <v>0</v>
      </c>
      <c r="AE107" s="37"/>
      <c r="AF107" s="116">
        <f t="shared" si="196"/>
        <v>0</v>
      </c>
      <c r="AG107" s="117">
        <f t="shared" si="197"/>
        <v>0</v>
      </c>
      <c r="AH107" s="118">
        <f t="shared" si="198"/>
        <v>0</v>
      </c>
      <c r="AI107" s="32"/>
      <c r="AJ107" s="35">
        <v>0</v>
      </c>
      <c r="AK107" s="36"/>
      <c r="AL107" s="36">
        <v>0</v>
      </c>
      <c r="AM107" s="36"/>
      <c r="AN107" s="36">
        <v>0</v>
      </c>
      <c r="AO107" s="37"/>
      <c r="AP107" s="38">
        <v>0</v>
      </c>
      <c r="AQ107" s="36"/>
      <c r="AR107" s="36">
        <v>0</v>
      </c>
      <c r="AS107" s="36"/>
      <c r="AT107" s="36">
        <v>0</v>
      </c>
      <c r="AU107" s="37"/>
      <c r="AV107" s="116">
        <f t="shared" si="199"/>
        <v>0</v>
      </c>
      <c r="AW107" s="117">
        <f t="shared" si="200"/>
        <v>0</v>
      </c>
      <c r="AX107" s="118">
        <f t="shared" si="201"/>
        <v>0</v>
      </c>
      <c r="AY107" s="32"/>
      <c r="AZ107" s="35">
        <v>0</v>
      </c>
      <c r="BA107" s="36"/>
      <c r="BB107" s="36">
        <v>0</v>
      </c>
      <c r="BC107" s="36"/>
      <c r="BD107" s="36">
        <v>0</v>
      </c>
      <c r="BE107" s="37"/>
      <c r="BF107" s="38">
        <v>0</v>
      </c>
      <c r="BG107" s="36"/>
      <c r="BH107" s="36">
        <v>0</v>
      </c>
      <c r="BI107" s="36"/>
      <c r="BJ107" s="36">
        <v>0</v>
      </c>
      <c r="BK107" s="37"/>
      <c r="BL107" s="116">
        <f t="shared" si="202"/>
        <v>0</v>
      </c>
      <c r="BM107" s="117">
        <f t="shared" si="203"/>
        <v>0</v>
      </c>
      <c r="BN107" s="118">
        <f t="shared" si="204"/>
        <v>0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205"/>
        <v>0</v>
      </c>
      <c r="CC107" s="117">
        <f t="shared" si="206"/>
        <v>0</v>
      </c>
      <c r="CD107" s="118">
        <f t="shared" si="207"/>
        <v>0</v>
      </c>
      <c r="CE107" s="32"/>
      <c r="CF107" s="32"/>
      <c r="CG107" s="38">
        <f t="shared" si="208"/>
        <v>0</v>
      </c>
      <c r="CH107" s="39"/>
      <c r="CI107" s="36">
        <f t="shared" si="209"/>
        <v>0</v>
      </c>
      <c r="CJ107" s="39"/>
      <c r="CK107" s="36">
        <f t="shared" ref="CK107:CK108" si="216">+CG107+CI107</f>
        <v>0</v>
      </c>
      <c r="CL107" s="40"/>
      <c r="CM107" s="38">
        <f t="shared" si="210"/>
        <v>0</v>
      </c>
      <c r="CN107" s="39"/>
      <c r="CO107" s="36">
        <f t="shared" si="211"/>
        <v>0</v>
      </c>
      <c r="CP107" s="39"/>
      <c r="CQ107" s="36">
        <f t="shared" si="212"/>
        <v>0</v>
      </c>
      <c r="CR107" s="40"/>
      <c r="CS107" s="152"/>
      <c r="CT107" s="163" t="s">
        <v>50</v>
      </c>
      <c r="CU107" s="38">
        <f t="shared" si="213"/>
        <v>0</v>
      </c>
      <c r="CV107" s="36">
        <f t="shared" si="214"/>
        <v>0</v>
      </c>
      <c r="CW107" s="37">
        <f t="shared" si="215"/>
        <v>0</v>
      </c>
      <c r="CX107"/>
    </row>
    <row r="108" spans="1:104" s="19" customFormat="1" ht="15.6" x14ac:dyDescent="0.3">
      <c r="A108" s="26">
        <v>89</v>
      </c>
      <c r="B108" s="52" t="s">
        <v>48</v>
      </c>
      <c r="C108" s="34"/>
      <c r="D108" s="35">
        <v>327792.56</v>
      </c>
      <c r="E108" s="36"/>
      <c r="F108" s="36">
        <v>98478.950000000026</v>
      </c>
      <c r="G108" s="36"/>
      <c r="H108" s="36">
        <v>426271.51</v>
      </c>
      <c r="I108" s="37"/>
      <c r="J108" s="38">
        <v>750659.27000027325</v>
      </c>
      <c r="K108" s="36"/>
      <c r="L108" s="36">
        <v>664714.45000026026</v>
      </c>
      <c r="M108" s="36"/>
      <c r="N108" s="36">
        <v>1415373.7200005334</v>
      </c>
      <c r="O108" s="37"/>
      <c r="P108" s="116">
        <f t="shared" si="193"/>
        <v>1078451.8300002732</v>
      </c>
      <c r="Q108" s="117">
        <f t="shared" si="194"/>
        <v>763193.40000026033</v>
      </c>
      <c r="R108" s="118">
        <f t="shared" si="195"/>
        <v>1841645.2300005336</v>
      </c>
      <c r="S108" s="32"/>
      <c r="T108" s="35">
        <v>9705130.834167948</v>
      </c>
      <c r="U108" s="36"/>
      <c r="V108" s="36">
        <v>3207739.4901191639</v>
      </c>
      <c r="W108" s="36"/>
      <c r="X108" s="36">
        <v>12912870.324287113</v>
      </c>
      <c r="Y108" s="37"/>
      <c r="Z108" s="38">
        <v>2385571.6682437304</v>
      </c>
      <c r="AA108" s="36"/>
      <c r="AB108" s="36">
        <v>3077978.3630935475</v>
      </c>
      <c r="AC108" s="36"/>
      <c r="AD108" s="36">
        <v>5463550.031337278</v>
      </c>
      <c r="AE108" s="37"/>
      <c r="AF108" s="116">
        <f t="shared" si="196"/>
        <v>12090702.502411678</v>
      </c>
      <c r="AG108" s="117">
        <f t="shared" si="197"/>
        <v>6285717.8532127114</v>
      </c>
      <c r="AH108" s="118">
        <f t="shared" si="198"/>
        <v>18376420.355624389</v>
      </c>
      <c r="AI108" s="32"/>
      <c r="AJ108" s="35">
        <v>62007.18189999969</v>
      </c>
      <c r="AK108" s="36"/>
      <c r="AL108" s="36">
        <v>42300.143099999739</v>
      </c>
      <c r="AM108" s="36"/>
      <c r="AN108" s="36">
        <v>104307.32499999943</v>
      </c>
      <c r="AO108" s="37"/>
      <c r="AP108" s="38">
        <v>142466.95200000028</v>
      </c>
      <c r="AQ108" s="36"/>
      <c r="AR108" s="36">
        <v>133223.11550000007</v>
      </c>
      <c r="AS108" s="36"/>
      <c r="AT108" s="36">
        <v>275690.06750000035</v>
      </c>
      <c r="AU108" s="37"/>
      <c r="AV108" s="116">
        <f t="shared" si="199"/>
        <v>204474.13389999996</v>
      </c>
      <c r="AW108" s="117">
        <f t="shared" si="200"/>
        <v>175523.25859999983</v>
      </c>
      <c r="AX108" s="118">
        <f t="shared" si="201"/>
        <v>379997.39249999978</v>
      </c>
      <c r="AY108" s="32"/>
      <c r="AZ108" s="35">
        <v>347202.71414582978</v>
      </c>
      <c r="BA108" s="36"/>
      <c r="BB108" s="36">
        <v>97932.435854170428</v>
      </c>
      <c r="BC108" s="36"/>
      <c r="BD108" s="36">
        <v>445135.1500000002</v>
      </c>
      <c r="BE108" s="37"/>
      <c r="BF108" s="38">
        <v>1214197.6427768609</v>
      </c>
      <c r="BG108" s="36"/>
      <c r="BH108" s="36">
        <v>931979.75722314091</v>
      </c>
      <c r="BI108" s="36"/>
      <c r="BJ108" s="36">
        <v>2146177.4000000018</v>
      </c>
      <c r="BK108" s="37"/>
      <c r="BL108" s="116">
        <f t="shared" si="202"/>
        <v>1561400.3569226908</v>
      </c>
      <c r="BM108" s="117">
        <f t="shared" si="203"/>
        <v>1029912.1930773114</v>
      </c>
      <c r="BN108" s="118">
        <f t="shared" si="204"/>
        <v>2591312.5500000021</v>
      </c>
      <c r="BO108" s="32"/>
      <c r="BP108" s="35">
        <v>0</v>
      </c>
      <c r="BQ108" s="36"/>
      <c r="BR108" s="36">
        <v>0</v>
      </c>
      <c r="BS108" s="36"/>
      <c r="BT108" s="36">
        <v>0</v>
      </c>
      <c r="BU108" s="37"/>
      <c r="BV108" s="38">
        <v>0</v>
      </c>
      <c r="BW108" s="36"/>
      <c r="BX108" s="36">
        <v>0</v>
      </c>
      <c r="BY108" s="36"/>
      <c r="BZ108" s="36">
        <v>0</v>
      </c>
      <c r="CA108" s="37"/>
      <c r="CB108" s="116">
        <f t="shared" si="205"/>
        <v>0</v>
      </c>
      <c r="CC108" s="117">
        <f t="shared" si="206"/>
        <v>0</v>
      </c>
      <c r="CD108" s="118">
        <f t="shared" si="207"/>
        <v>0</v>
      </c>
      <c r="CE108" s="32"/>
      <c r="CF108" s="32"/>
      <c r="CG108" s="38">
        <f t="shared" si="208"/>
        <v>10442133.290213779</v>
      </c>
      <c r="CH108" s="36"/>
      <c r="CI108" s="36">
        <f t="shared" si="209"/>
        <v>3446451.0190733341</v>
      </c>
      <c r="CJ108" s="39"/>
      <c r="CK108" s="36">
        <f t="shared" si="216"/>
        <v>13888584.309287112</v>
      </c>
      <c r="CL108" s="40"/>
      <c r="CM108" s="38">
        <f t="shared" si="210"/>
        <v>4492895.5330208652</v>
      </c>
      <c r="CN108" s="39"/>
      <c r="CO108" s="36">
        <f t="shared" si="211"/>
        <v>4807895.6858169492</v>
      </c>
      <c r="CP108" s="39"/>
      <c r="CQ108" s="36">
        <f t="shared" si="212"/>
        <v>9300791.2188378144</v>
      </c>
      <c r="CR108" s="40"/>
      <c r="CS108" s="152"/>
      <c r="CT108" s="163" t="s">
        <v>48</v>
      </c>
      <c r="CU108" s="38">
        <f t="shared" si="213"/>
        <v>13888584.309287112</v>
      </c>
      <c r="CV108" s="36">
        <f t="shared" si="214"/>
        <v>9300791.2188378144</v>
      </c>
      <c r="CW108" s="37">
        <f t="shared" si="215"/>
        <v>23189375.528124928</v>
      </c>
      <c r="CX108"/>
    </row>
    <row r="109" spans="1:104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2"/>
      <c r="CG109" s="31"/>
      <c r="CH109" s="29"/>
      <c r="CI109" s="29"/>
      <c r="CJ109" s="29"/>
      <c r="CK109" s="29"/>
      <c r="CL109" s="30"/>
      <c r="CM109" s="31"/>
      <c r="CN109" s="29"/>
      <c r="CO109" s="29"/>
      <c r="CP109" s="29"/>
      <c r="CQ109" s="29"/>
      <c r="CR109" s="30"/>
      <c r="CS109" s="150"/>
      <c r="CT109" s="161"/>
      <c r="CU109" s="31"/>
      <c r="CV109" s="29"/>
      <c r="CW109" s="30"/>
      <c r="CX109"/>
    </row>
    <row r="110" spans="1:104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30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2"/>
      <c r="CG110" s="31"/>
      <c r="CH110" s="29"/>
      <c r="CI110" s="29"/>
      <c r="CJ110" s="29"/>
      <c r="CK110" s="29"/>
      <c r="CL110" s="30"/>
      <c r="CM110" s="31"/>
      <c r="CN110" s="29"/>
      <c r="CO110" s="29"/>
      <c r="CP110" s="29"/>
      <c r="CQ110" s="29"/>
      <c r="CR110" s="30"/>
      <c r="CS110" s="150"/>
      <c r="CT110" s="161"/>
      <c r="CU110" s="31"/>
      <c r="CV110" s="29"/>
      <c r="CW110" s="30"/>
      <c r="CX110"/>
    </row>
    <row r="111" spans="1:104" s="19" customFormat="1" ht="15.6" x14ac:dyDescent="0.3">
      <c r="A111" s="26">
        <v>90</v>
      </c>
      <c r="B111" s="26" t="s">
        <v>10</v>
      </c>
      <c r="C111" s="34"/>
      <c r="D111" s="71">
        <v>35769</v>
      </c>
      <c r="E111" s="36"/>
      <c r="F111" s="72">
        <v>11718</v>
      </c>
      <c r="G111" s="36"/>
      <c r="H111" s="72">
        <v>47487</v>
      </c>
      <c r="I111" s="37"/>
      <c r="J111" s="72">
        <v>119171</v>
      </c>
      <c r="K111" s="72"/>
      <c r="L111" s="72">
        <v>104265</v>
      </c>
      <c r="M111" s="72"/>
      <c r="N111" s="72">
        <v>223436</v>
      </c>
      <c r="O111" s="37"/>
      <c r="P111" s="133">
        <f t="shared" ref="P111:P112" si="217">+D111+J111</f>
        <v>154940</v>
      </c>
      <c r="Q111" s="134">
        <f t="shared" ref="Q111:Q112" si="218">+F111+L111</f>
        <v>115983</v>
      </c>
      <c r="R111" s="135">
        <f t="shared" ref="R111:R112" si="219">+P111+Q111</f>
        <v>270923</v>
      </c>
      <c r="S111" s="32"/>
      <c r="T111" s="71">
        <v>65544</v>
      </c>
      <c r="U111" s="36"/>
      <c r="V111" s="72">
        <v>20909</v>
      </c>
      <c r="W111" s="36"/>
      <c r="X111" s="72">
        <v>86453</v>
      </c>
      <c r="Y111" s="37"/>
      <c r="Z111" s="72">
        <v>331311</v>
      </c>
      <c r="AA111" s="72"/>
      <c r="AB111" s="72">
        <v>155118</v>
      </c>
      <c r="AC111" s="72"/>
      <c r="AD111" s="72">
        <v>486429</v>
      </c>
      <c r="AE111" s="37"/>
      <c r="AF111" s="133">
        <f t="shared" ref="AF111:AF112" si="220">+T111+Z111</f>
        <v>396855</v>
      </c>
      <c r="AG111" s="134">
        <f t="shared" ref="AG111:AG112" si="221">+V111+AB111</f>
        <v>176027</v>
      </c>
      <c r="AH111" s="135">
        <f t="shared" ref="AH111:AH112" si="222">+AF111+AG111</f>
        <v>572882</v>
      </c>
      <c r="AI111" s="32"/>
      <c r="AJ111" s="71">
        <v>19368</v>
      </c>
      <c r="AK111" s="36"/>
      <c r="AL111" s="72">
        <v>9730</v>
      </c>
      <c r="AM111" s="36"/>
      <c r="AN111" s="72">
        <v>29098</v>
      </c>
      <c r="AO111" s="37"/>
      <c r="AP111" s="72">
        <v>54933</v>
      </c>
      <c r="AQ111" s="72"/>
      <c r="AR111" s="72">
        <v>51427</v>
      </c>
      <c r="AS111" s="72"/>
      <c r="AT111" s="72">
        <v>106360</v>
      </c>
      <c r="AU111" s="37"/>
      <c r="AV111" s="133">
        <f t="shared" ref="AV111:AV112" si="223">+AJ111+AP111</f>
        <v>74301</v>
      </c>
      <c r="AW111" s="134">
        <f t="shared" ref="AW111:AW112" si="224">+AL111+AR111</f>
        <v>61157</v>
      </c>
      <c r="AX111" s="135">
        <f t="shared" ref="AX111:AX112" si="225">+AV111+AW111</f>
        <v>135458</v>
      </c>
      <c r="AY111" s="32"/>
      <c r="AZ111" s="71">
        <v>71257</v>
      </c>
      <c r="BA111" s="36"/>
      <c r="BB111" s="72">
        <v>24103</v>
      </c>
      <c r="BC111" s="36"/>
      <c r="BD111" s="72">
        <v>95360</v>
      </c>
      <c r="BE111" s="37"/>
      <c r="BF111" s="72">
        <v>393771</v>
      </c>
      <c r="BG111" s="72"/>
      <c r="BH111" s="72">
        <v>206766</v>
      </c>
      <c r="BI111" s="72"/>
      <c r="BJ111" s="72">
        <v>600537</v>
      </c>
      <c r="BK111" s="37"/>
      <c r="BL111" s="133">
        <f t="shared" ref="BL111:BL112" si="226">+AZ111+BF111</f>
        <v>465028</v>
      </c>
      <c r="BM111" s="134">
        <f t="shared" ref="BM111:BM112" si="227">+BB111+BH111</f>
        <v>230869</v>
      </c>
      <c r="BN111" s="135">
        <f t="shared" ref="BN111:BN112" si="228">+BL111+BM111</f>
        <v>695897</v>
      </c>
      <c r="BO111" s="32"/>
      <c r="BP111" s="71">
        <v>33481</v>
      </c>
      <c r="BQ111" s="36"/>
      <c r="BR111" s="72">
        <v>7577</v>
      </c>
      <c r="BS111" s="36"/>
      <c r="BT111" s="72">
        <v>41058</v>
      </c>
      <c r="BU111" s="37"/>
      <c r="BV111" s="72">
        <v>105424</v>
      </c>
      <c r="BW111" s="72"/>
      <c r="BX111" s="72">
        <v>75620</v>
      </c>
      <c r="BY111" s="72"/>
      <c r="BZ111" s="72">
        <v>181044</v>
      </c>
      <c r="CA111" s="37"/>
      <c r="CB111" s="133">
        <f t="shared" ref="CB111:CB112" si="229">+BP111+BV111</f>
        <v>138905</v>
      </c>
      <c r="CC111" s="134">
        <f t="shared" ref="CC111:CC112" si="230">+BR111+BX111</f>
        <v>83197</v>
      </c>
      <c r="CD111" s="135">
        <f t="shared" ref="CD111:CD112" si="231">+CB111+CC111</f>
        <v>222102</v>
      </c>
      <c r="CE111" s="32"/>
      <c r="CF111" s="32"/>
      <c r="CG111" s="38">
        <f t="shared" ref="CG111:CG112" si="232">+D111+T111+AJ111+AZ111+BP111</f>
        <v>225419</v>
      </c>
      <c r="CH111" s="72"/>
      <c r="CI111" s="36">
        <f t="shared" ref="CI111:CI112" si="233">+F111+V111+AL111+BB111+BR111</f>
        <v>74037</v>
      </c>
      <c r="CJ111" s="72"/>
      <c r="CK111" s="72">
        <f t="shared" ref="CK111:CK112" si="234">+CG111+CI111</f>
        <v>299456</v>
      </c>
      <c r="CL111" s="74"/>
      <c r="CM111" s="38">
        <f t="shared" ref="CM111:CM112" si="235">+J111+Z111+AP111+BF111+BV111</f>
        <v>1004610</v>
      </c>
      <c r="CN111" s="72"/>
      <c r="CO111" s="36">
        <f t="shared" ref="CO111:CO112" si="236">+L111+AB111+AR111+BH111+BX111</f>
        <v>593196</v>
      </c>
      <c r="CP111" s="72"/>
      <c r="CQ111" s="72">
        <f t="shared" ref="CQ111:CQ112" si="237">+CM111+CO111</f>
        <v>1597806</v>
      </c>
      <c r="CR111" s="74"/>
      <c r="CS111" s="155"/>
      <c r="CT111" s="161" t="s">
        <v>10</v>
      </c>
      <c r="CU111" s="73">
        <f t="shared" ref="CU111:CU112" si="238">+CK111</f>
        <v>299456</v>
      </c>
      <c r="CV111" s="72">
        <f t="shared" ref="CV111:CV112" si="239">+CQ111</f>
        <v>1597806</v>
      </c>
      <c r="CW111" s="75">
        <f t="shared" ref="CW111:CW112" si="240">+CU111+CV111</f>
        <v>1897262</v>
      </c>
      <c r="CX111"/>
    </row>
    <row r="112" spans="1:104" s="19" customFormat="1" ht="15.6" x14ac:dyDescent="0.3">
      <c r="A112" s="26">
        <v>91</v>
      </c>
      <c r="B112" s="26" t="s">
        <v>11</v>
      </c>
      <c r="C112" s="34"/>
      <c r="D112" s="71">
        <v>108053</v>
      </c>
      <c r="E112" s="36"/>
      <c r="F112" s="72">
        <v>35137</v>
      </c>
      <c r="G112" s="36"/>
      <c r="H112" s="72">
        <v>143190</v>
      </c>
      <c r="I112" s="37"/>
      <c r="J112" s="72">
        <v>360405</v>
      </c>
      <c r="K112" s="72"/>
      <c r="L112" s="72">
        <v>315970</v>
      </c>
      <c r="M112" s="72"/>
      <c r="N112" s="72">
        <v>676375</v>
      </c>
      <c r="O112" s="37"/>
      <c r="P112" s="133">
        <f t="shared" si="217"/>
        <v>468458</v>
      </c>
      <c r="Q112" s="134">
        <f t="shared" si="218"/>
        <v>351107</v>
      </c>
      <c r="R112" s="135">
        <f t="shared" si="219"/>
        <v>819565</v>
      </c>
      <c r="S112" s="32"/>
      <c r="T112" s="71">
        <v>197283</v>
      </c>
      <c r="U112" s="36"/>
      <c r="V112" s="72">
        <v>62228</v>
      </c>
      <c r="W112" s="36"/>
      <c r="X112" s="72">
        <v>259511</v>
      </c>
      <c r="Y112" s="37"/>
      <c r="Z112" s="72">
        <v>1015914</v>
      </c>
      <c r="AA112" s="72"/>
      <c r="AB112" s="72">
        <v>469367</v>
      </c>
      <c r="AC112" s="72"/>
      <c r="AD112" s="72">
        <v>1485281</v>
      </c>
      <c r="AE112" s="37"/>
      <c r="AF112" s="133">
        <f t="shared" si="220"/>
        <v>1213197</v>
      </c>
      <c r="AG112" s="134">
        <f t="shared" si="221"/>
        <v>531595</v>
      </c>
      <c r="AH112" s="135">
        <f t="shared" si="222"/>
        <v>1744792</v>
      </c>
      <c r="AI112" s="32"/>
      <c r="AJ112" s="71">
        <v>58139</v>
      </c>
      <c r="AK112" s="36"/>
      <c r="AL112" s="72">
        <v>28834</v>
      </c>
      <c r="AM112" s="36"/>
      <c r="AN112" s="72">
        <v>86973</v>
      </c>
      <c r="AO112" s="37"/>
      <c r="AP112" s="72">
        <v>166158</v>
      </c>
      <c r="AQ112" s="72"/>
      <c r="AR112" s="72">
        <v>153930</v>
      </c>
      <c r="AS112" s="72"/>
      <c r="AT112" s="72">
        <v>320088</v>
      </c>
      <c r="AU112" s="37"/>
      <c r="AV112" s="133">
        <f t="shared" si="223"/>
        <v>224297</v>
      </c>
      <c r="AW112" s="134">
        <f t="shared" si="224"/>
        <v>182764</v>
      </c>
      <c r="AX112" s="135">
        <f t="shared" si="225"/>
        <v>407061</v>
      </c>
      <c r="AY112" s="32"/>
      <c r="AZ112" s="71">
        <v>224338</v>
      </c>
      <c r="BA112" s="36"/>
      <c r="BB112" s="72">
        <v>64822</v>
      </c>
      <c r="BC112" s="36"/>
      <c r="BD112" s="72">
        <v>289160</v>
      </c>
      <c r="BE112" s="37"/>
      <c r="BF112" s="72">
        <v>1208150</v>
      </c>
      <c r="BG112" s="72"/>
      <c r="BH112" s="72">
        <v>638155</v>
      </c>
      <c r="BI112" s="72"/>
      <c r="BJ112" s="72">
        <v>1846305</v>
      </c>
      <c r="BK112" s="37"/>
      <c r="BL112" s="133">
        <f t="shared" si="226"/>
        <v>1432488</v>
      </c>
      <c r="BM112" s="134">
        <f t="shared" si="227"/>
        <v>702977</v>
      </c>
      <c r="BN112" s="135">
        <f t="shared" si="228"/>
        <v>2135465</v>
      </c>
      <c r="BO112" s="32"/>
      <c r="BP112" s="71">
        <v>99778</v>
      </c>
      <c r="BQ112" s="36"/>
      <c r="BR112" s="72">
        <v>23052</v>
      </c>
      <c r="BS112" s="36"/>
      <c r="BT112" s="72">
        <v>122830</v>
      </c>
      <c r="BU112" s="37"/>
      <c r="BV112" s="72">
        <v>318039</v>
      </c>
      <c r="BW112" s="72"/>
      <c r="BX112" s="72">
        <v>225370</v>
      </c>
      <c r="BY112" s="72"/>
      <c r="BZ112" s="72">
        <v>543409</v>
      </c>
      <c r="CA112" s="37"/>
      <c r="CB112" s="133">
        <f t="shared" si="229"/>
        <v>417817</v>
      </c>
      <c r="CC112" s="134">
        <f t="shared" si="230"/>
        <v>248422</v>
      </c>
      <c r="CD112" s="135">
        <f t="shared" si="231"/>
        <v>666239</v>
      </c>
      <c r="CE112" s="32"/>
      <c r="CF112" s="32"/>
      <c r="CG112" s="38">
        <f t="shared" si="232"/>
        <v>687591</v>
      </c>
      <c r="CH112" s="72"/>
      <c r="CI112" s="36">
        <f t="shared" si="233"/>
        <v>214073</v>
      </c>
      <c r="CJ112" s="72"/>
      <c r="CK112" s="72">
        <f t="shared" si="234"/>
        <v>901664</v>
      </c>
      <c r="CL112" s="74"/>
      <c r="CM112" s="38">
        <f t="shared" si="235"/>
        <v>3068666</v>
      </c>
      <c r="CN112" s="72"/>
      <c r="CO112" s="36">
        <f t="shared" si="236"/>
        <v>1802792</v>
      </c>
      <c r="CP112" s="72"/>
      <c r="CQ112" s="72">
        <f t="shared" si="237"/>
        <v>4871458</v>
      </c>
      <c r="CR112" s="74"/>
      <c r="CS112" s="155"/>
      <c r="CT112" s="161" t="s">
        <v>11</v>
      </c>
      <c r="CU112" s="73">
        <f t="shared" si="238"/>
        <v>901664</v>
      </c>
      <c r="CV112" s="72">
        <f t="shared" si="239"/>
        <v>4871458</v>
      </c>
      <c r="CW112" s="75">
        <f t="shared" si="240"/>
        <v>5773122</v>
      </c>
      <c r="CX112"/>
    </row>
    <row r="113" spans="1:102" s="19" customFormat="1" ht="15.6" x14ac:dyDescent="0.3">
      <c r="A113" s="26">
        <v>92</v>
      </c>
      <c r="B113" s="26" t="s">
        <v>12</v>
      </c>
      <c r="C113" s="34"/>
      <c r="D113" s="76">
        <v>2249.7009152915698</v>
      </c>
      <c r="E113" s="77"/>
      <c r="F113" s="78">
        <v>2562.2144463101572</v>
      </c>
      <c r="G113" s="78"/>
      <c r="H113" s="78">
        <v>2326.3877505412388</v>
      </c>
      <c r="I113" s="79"/>
      <c r="J113" s="80">
        <v>393.46698297748367</v>
      </c>
      <c r="K113" s="78"/>
      <c r="L113" s="78">
        <v>679.42025192265089</v>
      </c>
      <c r="M113" s="78"/>
      <c r="N113" s="78">
        <v>527.05065237479209</v>
      </c>
      <c r="O113" s="81"/>
      <c r="P113" s="136">
        <f>+P10/P112</f>
        <v>821.61986987093826</v>
      </c>
      <c r="Q113" s="136">
        <f t="shared" ref="Q113:R113" si="241">+Q10/Q112</f>
        <v>867.84070383102585</v>
      </c>
      <c r="R113" s="199">
        <f t="shared" si="241"/>
        <v>841.42117708784542</v>
      </c>
      <c r="S113" s="32"/>
      <c r="T113" s="76">
        <v>2302.4213451235028</v>
      </c>
      <c r="U113" s="77"/>
      <c r="V113" s="78">
        <v>2294.8747332390567</v>
      </c>
      <c r="W113" s="78"/>
      <c r="X113" s="78">
        <v>2300.6117472091742</v>
      </c>
      <c r="Y113" s="79"/>
      <c r="Z113" s="80">
        <v>294.20756442966592</v>
      </c>
      <c r="AA113" s="78"/>
      <c r="AB113" s="78">
        <v>504.27465426840826</v>
      </c>
      <c r="AC113" s="78"/>
      <c r="AD113" s="78">
        <v>360.59133945697789</v>
      </c>
      <c r="AE113" s="81"/>
      <c r="AF113" s="136">
        <f>+AF10/AF112</f>
        <v>620.7715431541618</v>
      </c>
      <c r="AG113" s="136">
        <f t="shared" ref="AG113:AH113" si="242">+AG10/AG112</f>
        <v>713.88057929438753</v>
      </c>
      <c r="AH113" s="199">
        <f t="shared" si="242"/>
        <v>649.13956528342612</v>
      </c>
      <c r="AI113" s="32"/>
      <c r="AJ113" s="76">
        <v>2163.2281468549504</v>
      </c>
      <c r="AK113" s="77"/>
      <c r="AL113" s="78">
        <v>1980.9475518485121</v>
      </c>
      <c r="AM113" s="78"/>
      <c r="AN113" s="78">
        <v>2102.7969937796784</v>
      </c>
      <c r="AO113" s="79"/>
      <c r="AP113" s="80">
        <v>306.08752446466622</v>
      </c>
      <c r="AQ113" s="78"/>
      <c r="AR113" s="78">
        <v>443.78701351263555</v>
      </c>
      <c r="AS113" s="78"/>
      <c r="AT113" s="78">
        <v>372.30707143035664</v>
      </c>
      <c r="AU113" s="81"/>
      <c r="AV113" s="136">
        <f>+AV10/AV112</f>
        <v>787.46845530702581</v>
      </c>
      <c r="AW113" s="137">
        <f t="shared" ref="AW113:AX113" si="243">+AW10/AW112</f>
        <v>686.29914370444942</v>
      </c>
      <c r="AX113" s="138">
        <f t="shared" si="243"/>
        <v>742.04502229395575</v>
      </c>
      <c r="AY113" s="32"/>
      <c r="AZ113" s="76">
        <v>2224.8946393880301</v>
      </c>
      <c r="BA113" s="77"/>
      <c r="BB113" s="78">
        <v>2195.2414214150795</v>
      </c>
      <c r="BC113" s="78"/>
      <c r="BD113" s="78">
        <v>2218.2471746783795</v>
      </c>
      <c r="BE113" s="79"/>
      <c r="BF113" s="80">
        <v>292.40597912125787</v>
      </c>
      <c r="BG113" s="78"/>
      <c r="BH113" s="78">
        <v>531.09495316130494</v>
      </c>
      <c r="BI113" s="78"/>
      <c r="BJ113" s="78">
        <v>374.90619562315015</v>
      </c>
      <c r="BK113" s="81"/>
      <c r="BL113" s="136">
        <f>+BL10/BL112</f>
        <v>595.04770531158351</v>
      </c>
      <c r="BM113" s="137">
        <f t="shared" ref="BM113:BN113" si="244">+BM10/BM112</f>
        <v>684.54706093317543</v>
      </c>
      <c r="BN113" s="138">
        <f t="shared" si="244"/>
        <v>624.51013551615245</v>
      </c>
      <c r="BO113" s="32"/>
      <c r="BP113" s="76">
        <v>1943.351377658402</v>
      </c>
      <c r="BQ113" s="77"/>
      <c r="BR113" s="78">
        <v>2211.8484478570185</v>
      </c>
      <c r="BS113" s="78"/>
      <c r="BT113" s="78">
        <v>1993.7413024505418</v>
      </c>
      <c r="BU113" s="79"/>
      <c r="BV113" s="80">
        <v>244.4995695810891</v>
      </c>
      <c r="BW113" s="78"/>
      <c r="BX113" s="78">
        <v>520.0078305896966</v>
      </c>
      <c r="BY113" s="78"/>
      <c r="BZ113" s="78">
        <v>358.76211728182625</v>
      </c>
      <c r="CA113" s="81"/>
      <c r="CB113" s="136">
        <f>+CB10/CB112</f>
        <v>650.19880083864484</v>
      </c>
      <c r="CC113" s="137">
        <f t="shared" ref="CC113:CD113" si="245">+CC10/CC112</f>
        <v>677.00000483048973</v>
      </c>
      <c r="CD113" s="138">
        <f t="shared" si="245"/>
        <v>660.19222466712392</v>
      </c>
      <c r="CE113" s="32"/>
      <c r="CF113" s="32"/>
      <c r="CG113" s="80">
        <f>+CG10/CG112</f>
        <v>2204.9671561015662</v>
      </c>
      <c r="CH113" s="78"/>
      <c r="CI113" s="78">
        <f>+CI10/CI112</f>
        <v>2257.3612994117352</v>
      </c>
      <c r="CJ113" s="77"/>
      <c r="CK113" s="78">
        <f>+CK10/CK112</f>
        <v>2217.4065697199849</v>
      </c>
      <c r="CL113" s="81"/>
      <c r="CM113" s="80">
        <f>+CM10/CM112</f>
        <v>300.64745553453758</v>
      </c>
      <c r="CN113" s="77"/>
      <c r="CO113" s="78">
        <f>+CO10/CO112</f>
        <v>541.26793232644286</v>
      </c>
      <c r="CP113" s="78"/>
      <c r="CQ113" s="78">
        <f>+CQ10/CQ112</f>
        <v>389.69444528516925</v>
      </c>
      <c r="CR113" s="81"/>
      <c r="CS113" s="156"/>
      <c r="CT113" s="161" t="s">
        <v>12</v>
      </c>
      <c r="CU113" s="80">
        <f>+CU10/CU112</f>
        <v>2217.4065697199849</v>
      </c>
      <c r="CV113" s="78">
        <f t="shared" ref="CV113:CW113" si="246">+CV10/CV112</f>
        <v>389.69444528516925</v>
      </c>
      <c r="CW113" s="79">
        <f t="shared" si="246"/>
        <v>675.15216209184575</v>
      </c>
      <c r="CX113"/>
    </row>
    <row r="114" spans="1:102" s="19" customFormat="1" ht="15.6" x14ac:dyDescent="0.3">
      <c r="A114" s="26"/>
      <c r="B114" s="26"/>
      <c r="C114" s="34"/>
      <c r="D114" s="35"/>
      <c r="E114" s="36"/>
      <c r="F114" s="36"/>
      <c r="G114" s="36"/>
      <c r="H114" s="36"/>
      <c r="I114" s="37"/>
      <c r="J114" s="38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32"/>
      <c r="CG114" s="73"/>
      <c r="CH114" s="72"/>
      <c r="CI114" s="72"/>
      <c r="CJ114" s="72"/>
      <c r="CK114" s="72"/>
      <c r="CL114" s="74"/>
      <c r="CM114" s="73"/>
      <c r="CN114" s="72"/>
      <c r="CO114" s="72"/>
      <c r="CP114" s="72"/>
      <c r="CQ114" s="72"/>
      <c r="CR114" s="74"/>
      <c r="CS114" s="155"/>
      <c r="CT114" s="161"/>
      <c r="CU114" s="73"/>
      <c r="CV114" s="72"/>
      <c r="CW114" s="74"/>
      <c r="CX114"/>
    </row>
    <row r="115" spans="1:102" s="19" customFormat="1" ht="15.6" x14ac:dyDescent="0.3">
      <c r="A115" s="26"/>
      <c r="B115" s="50" t="s">
        <v>95</v>
      </c>
      <c r="C115" s="34"/>
      <c r="D115" s="71">
        <v>7987402</v>
      </c>
      <c r="E115" s="36"/>
      <c r="F115" s="72">
        <v>14116320</v>
      </c>
      <c r="G115" s="36"/>
      <c r="H115" s="72">
        <v>22103722</v>
      </c>
      <c r="I115" s="37"/>
      <c r="J115" s="72">
        <v>5933169</v>
      </c>
      <c r="K115" s="36"/>
      <c r="L115" s="72">
        <v>13365146</v>
      </c>
      <c r="M115" s="36"/>
      <c r="N115" s="72">
        <v>19298315</v>
      </c>
      <c r="O115" s="37"/>
      <c r="P115" s="116">
        <f>+P17-P102</f>
        <v>13920571</v>
      </c>
      <c r="Q115" s="140">
        <f>+Q17-Q102</f>
        <v>27481466</v>
      </c>
      <c r="R115" s="141">
        <f>+R17-R102</f>
        <v>41402037</v>
      </c>
      <c r="S115" s="32"/>
      <c r="T115" s="71">
        <v>971581.43912410736</v>
      </c>
      <c r="U115" s="36"/>
      <c r="V115" s="72">
        <v>11205870.856486663</v>
      </c>
      <c r="W115" s="36"/>
      <c r="X115" s="72">
        <v>12177452.295610771</v>
      </c>
      <c r="Y115" s="37"/>
      <c r="Z115" s="72">
        <v>16240958.278591514</v>
      </c>
      <c r="AA115" s="36"/>
      <c r="AB115" s="72">
        <v>28601509.790118039</v>
      </c>
      <c r="AC115" s="36"/>
      <c r="AD115" s="72">
        <v>44842468.068709552</v>
      </c>
      <c r="AE115" s="37"/>
      <c r="AF115" s="116">
        <f>+AF17-AF102</f>
        <v>17212539.717715621</v>
      </c>
      <c r="AG115" s="140">
        <f>+AG17-AG102</f>
        <v>39807380.646604657</v>
      </c>
      <c r="AH115" s="141">
        <f>+AH17-AH102</f>
        <v>57019920.364320278</v>
      </c>
      <c r="AI115" s="32"/>
      <c r="AJ115" s="71">
        <v>7357469.2675117254</v>
      </c>
      <c r="AK115" s="36"/>
      <c r="AL115" s="72">
        <v>3794778.9208536744</v>
      </c>
      <c r="AM115" s="36"/>
      <c r="AN115" s="72">
        <v>11152248.1883654</v>
      </c>
      <c r="AO115" s="37"/>
      <c r="AP115" s="72">
        <v>2202161.8496587873</v>
      </c>
      <c r="AQ115" s="36"/>
      <c r="AR115" s="72">
        <v>1495720.6597890556</v>
      </c>
      <c r="AS115" s="36"/>
      <c r="AT115" s="72">
        <v>3697882.5094478428</v>
      </c>
      <c r="AU115" s="37"/>
      <c r="AV115" s="116">
        <f>+AV17-AV102</f>
        <v>9559631.1171705127</v>
      </c>
      <c r="AW115" s="140">
        <f>+AW17-AW102</f>
        <v>5290499.58064273</v>
      </c>
      <c r="AX115" s="118">
        <f>+AX17-AX102</f>
        <v>14850130.697813272</v>
      </c>
      <c r="AY115" s="32"/>
      <c r="AZ115" s="71">
        <v>5078070.1639972329</v>
      </c>
      <c r="BA115" s="36"/>
      <c r="BB115" s="72">
        <v>3443554.8919653594</v>
      </c>
      <c r="BC115" s="36"/>
      <c r="BD115" s="72">
        <v>8521625.0559626818</v>
      </c>
      <c r="BE115" s="37"/>
      <c r="BF115" s="72">
        <v>6489691.8685767651</v>
      </c>
      <c r="BG115" s="36"/>
      <c r="BH115" s="72">
        <v>33480954.686858356</v>
      </c>
      <c r="BI115" s="36"/>
      <c r="BJ115" s="72">
        <v>39970646.555435181</v>
      </c>
      <c r="BK115" s="37"/>
      <c r="BL115" s="116">
        <f>+BL17-BL102</f>
        <v>11567762.032573938</v>
      </c>
      <c r="BM115" s="140">
        <f>+BM17-BM102</f>
        <v>36924509.578823686</v>
      </c>
      <c r="BN115" s="141">
        <f>+BN17-BN102</f>
        <v>48492271.611397505</v>
      </c>
      <c r="BO115" s="32"/>
      <c r="BP115" s="35">
        <v>11401865.993638694</v>
      </c>
      <c r="BQ115" s="36"/>
      <c r="BR115" s="72">
        <v>3536711.7343075722</v>
      </c>
      <c r="BS115" s="36"/>
      <c r="BT115" s="72">
        <v>14938577.727946252</v>
      </c>
      <c r="BU115" s="37"/>
      <c r="BV115" s="72">
        <v>1218361.2357762903</v>
      </c>
      <c r="BW115" s="36"/>
      <c r="BX115" s="72">
        <v>17278858.546277508</v>
      </c>
      <c r="BY115" s="36"/>
      <c r="BZ115" s="72">
        <v>18497219.782053828</v>
      </c>
      <c r="CA115" s="37"/>
      <c r="CB115" s="116">
        <f>+CB17-CB102</f>
        <v>12620227.22941497</v>
      </c>
      <c r="CC115" s="140">
        <f>+CC17-CC102</f>
        <v>20815570.28058508</v>
      </c>
      <c r="CD115" s="141">
        <f>+CD17-CD102</f>
        <v>33435797.51000005</v>
      </c>
      <c r="CE115" s="32"/>
      <c r="CF115" s="32"/>
      <c r="CG115" s="73">
        <f>+CG103</f>
        <v>32796388.864271641</v>
      </c>
      <c r="CH115" s="72"/>
      <c r="CI115" s="72">
        <f>+CI103</f>
        <v>36097236.403613329</v>
      </c>
      <c r="CJ115" s="72"/>
      <c r="CK115" s="72">
        <f>+CK103</f>
        <v>68893625.26788497</v>
      </c>
      <c r="CL115" s="74"/>
      <c r="CM115" s="73">
        <f>+CM103</f>
        <v>32084342.232603312</v>
      </c>
      <c r="CN115" s="72"/>
      <c r="CO115" s="72">
        <f>+CO103</f>
        <v>94222189.683043242</v>
      </c>
      <c r="CP115" s="72"/>
      <c r="CQ115" s="72">
        <f>+CQ103</f>
        <v>126306531.91564631</v>
      </c>
      <c r="CR115" s="74"/>
      <c r="CS115" s="155"/>
      <c r="CT115" s="162" t="s">
        <v>95</v>
      </c>
      <c r="CU115" s="73">
        <f>+CU103</f>
        <v>68893625.267885208</v>
      </c>
      <c r="CV115" s="72">
        <f>+CV103</f>
        <v>126306531.91564631</v>
      </c>
      <c r="CW115" s="74">
        <f>+CW103</f>
        <v>195200157.18353224</v>
      </c>
      <c r="CX115"/>
    </row>
    <row r="116" spans="1:102" s="19" customFormat="1" ht="4.5" customHeight="1" x14ac:dyDescent="0.3">
      <c r="A116" s="26"/>
      <c r="B116" s="50"/>
      <c r="C116" s="34"/>
      <c r="D116" s="71"/>
      <c r="E116" s="36"/>
      <c r="F116" s="72"/>
      <c r="G116" s="36"/>
      <c r="H116" s="72"/>
      <c r="I116" s="37"/>
      <c r="J116" s="72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35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32"/>
      <c r="CG116" s="73"/>
      <c r="CH116" s="72"/>
      <c r="CI116" s="72"/>
      <c r="CJ116" s="72"/>
      <c r="CK116" s="72"/>
      <c r="CL116" s="74"/>
      <c r="CM116" s="73"/>
      <c r="CN116" s="72"/>
      <c r="CO116" s="72"/>
      <c r="CP116" s="72"/>
      <c r="CQ116" s="72"/>
      <c r="CR116" s="74"/>
      <c r="CS116" s="155"/>
      <c r="CT116" s="162"/>
      <c r="CU116" s="73"/>
      <c r="CV116" s="72"/>
      <c r="CW116" s="74"/>
      <c r="CX116"/>
    </row>
    <row r="117" spans="1:102" s="19" customFormat="1" ht="15.6" x14ac:dyDescent="0.3">
      <c r="A117" s="26"/>
      <c r="B117" s="50" t="s">
        <v>97</v>
      </c>
      <c r="C117" s="34"/>
      <c r="D117" s="82">
        <v>3.2749982329143272E-2</v>
      </c>
      <c r="E117" s="83"/>
      <c r="F117" s="84">
        <v>0.15301790405474597</v>
      </c>
      <c r="G117" s="83"/>
      <c r="H117" s="84">
        <v>6.5756900493924603E-2</v>
      </c>
      <c r="I117" s="85"/>
      <c r="J117" s="84">
        <v>4.3680317917103771E-2</v>
      </c>
      <c r="K117" s="83"/>
      <c r="L117" s="84">
        <v>6.9824852657325659E-2</v>
      </c>
      <c r="M117" s="83"/>
      <c r="N117" s="84">
        <v>5.8972751229117014E-2</v>
      </c>
      <c r="O117" s="85"/>
      <c r="P117" s="142">
        <f>+P103/P17</f>
        <v>3.6659910459102725E-2</v>
      </c>
      <c r="Q117" s="143">
        <f>+Q103/Q17</f>
        <v>9.6880918811359351E-2</v>
      </c>
      <c r="R117" s="144">
        <f>+R103/R17</f>
        <v>6.2410343247506418E-2</v>
      </c>
      <c r="S117" s="32"/>
      <c r="T117" s="82">
        <v>2.0996414153799294E-3</v>
      </c>
      <c r="U117" s="83"/>
      <c r="V117" s="84">
        <v>7.9214958216694276E-2</v>
      </c>
      <c r="W117" s="83"/>
      <c r="X117" s="84">
        <v>2.0154724712268805E-2</v>
      </c>
      <c r="Y117" s="85"/>
      <c r="Z117" s="84">
        <v>5.3723758830335817E-2</v>
      </c>
      <c r="AA117" s="83"/>
      <c r="AB117" s="84">
        <v>0.12213235150091448</v>
      </c>
      <c r="AC117" s="83"/>
      <c r="AD117" s="84">
        <v>8.3584987179196713E-2</v>
      </c>
      <c r="AE117" s="85"/>
      <c r="AF117" s="142">
        <f>+AF103/AF17</f>
        <v>2.2498822760838737E-2</v>
      </c>
      <c r="AG117" s="143">
        <f>+AG103/AG17</f>
        <v>0.10597043473263611</v>
      </c>
      <c r="AH117" s="144">
        <f>+AH103/AH17</f>
        <v>4.9987310839584909E-2</v>
      </c>
      <c r="AI117" s="32"/>
      <c r="AJ117" s="82">
        <v>5.2331068948469457E-2</v>
      </c>
      <c r="AK117" s="83"/>
      <c r="AL117" s="84">
        <v>5.0371570196853691E-2</v>
      </c>
      <c r="AM117" s="83"/>
      <c r="AN117" s="84">
        <v>5.1647421495813965E-2</v>
      </c>
      <c r="AO117" s="85"/>
      <c r="AP117" s="84">
        <v>3.0296823145390585E-2</v>
      </c>
      <c r="AQ117" s="83"/>
      <c r="AR117" s="84">
        <v>1.5276584067612599E-2</v>
      </c>
      <c r="AS117" s="83"/>
      <c r="AT117" s="84">
        <v>2.1676307018306144E-2</v>
      </c>
      <c r="AU117" s="85"/>
      <c r="AV117" s="142">
        <f>+AV103/AV17</f>
        <v>4.4821787666355209E-2</v>
      </c>
      <c r="AW117" s="143">
        <f>+AW103/AW17</f>
        <v>3.0537658842292148E-2</v>
      </c>
      <c r="AX117" s="144">
        <f>+AX103/AX17</f>
        <v>3.8419487966018691E-2</v>
      </c>
      <c r="AY117" s="32"/>
      <c r="AZ117" s="82">
        <v>1.0274722753959773E-2</v>
      </c>
      <c r="BA117" s="83"/>
      <c r="BB117" s="84">
        <v>2.4342293298462936E-2</v>
      </c>
      <c r="BC117" s="83"/>
      <c r="BD117" s="84">
        <v>1.3405246511854641E-2</v>
      </c>
      <c r="BE117" s="85"/>
      <c r="BF117" s="84">
        <v>1.8370265473592291E-2</v>
      </c>
      <c r="BG117" s="83"/>
      <c r="BH117" s="84">
        <v>9.9325317671710073E-2</v>
      </c>
      <c r="BI117" s="83"/>
      <c r="BJ117" s="84">
        <v>5.7898657482400639E-2</v>
      </c>
      <c r="BK117" s="85"/>
      <c r="BL117" s="142">
        <f>+BL103/BL17</f>
        <v>1.36492615279751E-2</v>
      </c>
      <c r="BM117" s="143">
        <f>+BM103/BM17</f>
        <v>7.7159524384815478E-2</v>
      </c>
      <c r="BN117" s="144">
        <f>+BN103/BN17</f>
        <v>3.6569000247911355E-2</v>
      </c>
      <c r="BO117" s="32"/>
      <c r="BP117" s="218">
        <v>5.8889985944752095E-2</v>
      </c>
      <c r="BQ117" s="83"/>
      <c r="BR117" s="84">
        <v>8.5376143654847747E-2</v>
      </c>
      <c r="BS117" s="83"/>
      <c r="BT117" s="84">
        <v>6.355812651963684E-2</v>
      </c>
      <c r="BU117" s="85"/>
      <c r="BV117" s="84">
        <v>1.4162236454028202E-2</v>
      </c>
      <c r="BW117" s="83"/>
      <c r="BX117" s="84">
        <v>0.14743787439173145</v>
      </c>
      <c r="BY117" s="83"/>
      <c r="BZ117" s="84">
        <v>9.1019305781540438E-2</v>
      </c>
      <c r="CA117" s="85"/>
      <c r="CB117" s="142">
        <f>+CB103/CB17</f>
        <v>4.512996486153116E-2</v>
      </c>
      <c r="CC117" s="143">
        <f>+CC103/CC17</f>
        <v>0.13122980851381816</v>
      </c>
      <c r="CD117" s="144">
        <f>+CD103/CD17</f>
        <v>7.6291961438597372E-2</v>
      </c>
      <c r="CE117" s="32"/>
      <c r="CF117" s="32"/>
      <c r="CG117" s="86">
        <f>+CG115/CG17</f>
        <v>2.1364832426610244E-2</v>
      </c>
      <c r="CH117" s="84"/>
      <c r="CI117" s="84">
        <f>+CI115/CI17</f>
        <v>7.3377473746314911E-2</v>
      </c>
      <c r="CJ117" s="84"/>
      <c r="CK117" s="168">
        <f>+CK115/CK17</f>
        <v>3.3987922797091695E-2</v>
      </c>
      <c r="CL117" s="85"/>
      <c r="CM117" s="87">
        <f>+CM115/CM17</f>
        <v>3.3768611763359137E-2</v>
      </c>
      <c r="CN117" s="83"/>
      <c r="CO117" s="83">
        <f>+CO115/CO17</f>
        <v>9.636324053739119E-2</v>
      </c>
      <c r="CP117" s="83"/>
      <c r="CQ117" s="172">
        <f>+CQ115/CQ17</f>
        <v>6.5514925755538189E-2</v>
      </c>
      <c r="CR117" s="85"/>
      <c r="CS117" s="157"/>
      <c r="CT117" s="162" t="s">
        <v>97</v>
      </c>
      <c r="CU117" s="179">
        <f>+CU103/CU17</f>
        <v>3.3987922797091806E-2</v>
      </c>
      <c r="CV117" s="172">
        <f>+CV103/CV17</f>
        <v>6.5514925755538189E-2</v>
      </c>
      <c r="CW117" s="180">
        <f>+CW103/CW17</f>
        <v>4.9356436992053075E-2</v>
      </c>
      <c r="CX117"/>
    </row>
    <row r="118" spans="1:102" s="19" customFormat="1" ht="5.25" customHeight="1" x14ac:dyDescent="0.3">
      <c r="A118" s="26"/>
      <c r="B118" s="50"/>
      <c r="C118" s="34"/>
      <c r="D118" s="88"/>
      <c r="E118" s="83"/>
      <c r="F118" s="83"/>
      <c r="G118" s="83"/>
      <c r="H118" s="83"/>
      <c r="I118" s="85"/>
      <c r="J118" s="83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21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32"/>
      <c r="CG118" s="87"/>
      <c r="CH118" s="83"/>
      <c r="CI118" s="83"/>
      <c r="CJ118" s="83"/>
      <c r="CK118" s="83"/>
      <c r="CL118" s="85"/>
      <c r="CM118" s="87"/>
      <c r="CN118" s="83"/>
      <c r="CO118" s="83"/>
      <c r="CP118" s="83"/>
      <c r="CQ118" s="83"/>
      <c r="CR118" s="85"/>
      <c r="CS118" s="157"/>
      <c r="CT118" s="162"/>
      <c r="CU118" s="179"/>
      <c r="CV118" s="172"/>
      <c r="CW118" s="180"/>
      <c r="CX118"/>
    </row>
    <row r="119" spans="1:102" s="19" customFormat="1" ht="15.6" x14ac:dyDescent="0.3">
      <c r="A119" s="26"/>
      <c r="B119" s="50" t="s">
        <v>93</v>
      </c>
      <c r="C119" s="34"/>
      <c r="D119" s="82">
        <v>0.88999690266445197</v>
      </c>
      <c r="E119" s="83"/>
      <c r="F119" s="84">
        <v>0.76172697494255293</v>
      </c>
      <c r="G119" s="83"/>
      <c r="H119" s="84">
        <v>0.85479387473669932</v>
      </c>
      <c r="I119" s="85"/>
      <c r="J119" s="84">
        <v>0.87297243385165757</v>
      </c>
      <c r="K119" s="83"/>
      <c r="L119" s="84">
        <v>0.83814346516734506</v>
      </c>
      <c r="M119" s="83"/>
      <c r="N119" s="84">
        <v>0.85260031072063691</v>
      </c>
      <c r="O119" s="85"/>
      <c r="P119" s="142">
        <f>+P64/P17</f>
        <v>0.88390702107087293</v>
      </c>
      <c r="Q119" s="143">
        <f>+Q64/Q17</f>
        <v>0.81329127402815626</v>
      </c>
      <c r="R119" s="144">
        <f>+R64/R17</f>
        <v>0.85371181016723063</v>
      </c>
      <c r="S119" s="32"/>
      <c r="T119" s="82">
        <v>0.93753925058522136</v>
      </c>
      <c r="U119" s="83"/>
      <c r="V119" s="84">
        <v>0.85685177061708395</v>
      </c>
      <c r="W119" s="83"/>
      <c r="X119" s="84">
        <v>0.91864781329016076</v>
      </c>
      <c r="Y119" s="85"/>
      <c r="Z119" s="84">
        <v>0.84360369504416222</v>
      </c>
      <c r="AA119" s="83"/>
      <c r="AB119" s="84">
        <v>0.79888886863852504</v>
      </c>
      <c r="AC119" s="83"/>
      <c r="AD119" s="84">
        <v>0.82408509964916188</v>
      </c>
      <c r="AE119" s="85"/>
      <c r="AF119" s="142">
        <f>+AF64/AF17</f>
        <v>0.90042077712317736</v>
      </c>
      <c r="AG119" s="143">
        <f>+AG64/AG17</f>
        <v>0.82071665280103123</v>
      </c>
      <c r="AH119" s="144">
        <f>+AH64/AH17</f>
        <v>0.87417298078259065</v>
      </c>
      <c r="AI119" s="32"/>
      <c r="AJ119" s="82">
        <v>0.86205442192714776</v>
      </c>
      <c r="AK119" s="83"/>
      <c r="AL119" s="84">
        <v>0.87547251597730669</v>
      </c>
      <c r="AM119" s="83"/>
      <c r="AN119" s="84">
        <v>0.86673584660747449</v>
      </c>
      <c r="AO119" s="85"/>
      <c r="AP119" s="84">
        <v>0.91806116727765386</v>
      </c>
      <c r="AQ119" s="83"/>
      <c r="AR119" s="84">
        <v>0.93005874594033611</v>
      </c>
      <c r="AS119" s="83"/>
      <c r="AT119" s="84">
        <v>0.92494689791163764</v>
      </c>
      <c r="AU119" s="85"/>
      <c r="AV119" s="142">
        <f>+AV64/AV17</f>
        <v>0.88114154695476854</v>
      </c>
      <c r="AW119" s="143">
        <f>+AW64/AW17</f>
        <v>0.90632189264551311</v>
      </c>
      <c r="AX119" s="144">
        <f>+AX64/AX17</f>
        <v>0.89242764788929974</v>
      </c>
      <c r="AY119" s="32"/>
      <c r="AZ119" s="82">
        <v>0.90558458016906374</v>
      </c>
      <c r="BA119" s="83"/>
      <c r="BB119" s="84">
        <v>0.8914949986628522</v>
      </c>
      <c r="BC119" s="83"/>
      <c r="BD119" s="84">
        <v>0.90244915820658245</v>
      </c>
      <c r="BE119" s="85"/>
      <c r="BF119" s="84">
        <v>0.86625006449768271</v>
      </c>
      <c r="BG119" s="83"/>
      <c r="BH119" s="84">
        <v>0.78619186816851494</v>
      </c>
      <c r="BI119" s="83"/>
      <c r="BJ119" s="84">
        <v>0.82715958549616242</v>
      </c>
      <c r="BK119" s="85"/>
      <c r="BL119" s="142">
        <f>+BL64/BL17</f>
        <v>0.8891884158985337</v>
      </c>
      <c r="BM119" s="143">
        <f>+BM64/BM17</f>
        <v>0.81732061287453872</v>
      </c>
      <c r="BN119" s="144">
        <f>+BN64/BN17</f>
        <v>0.86325258767815971</v>
      </c>
      <c r="BO119" s="32"/>
      <c r="BP119" s="218">
        <v>0.88120202427034011</v>
      </c>
      <c r="BQ119" s="83"/>
      <c r="BR119" s="84">
        <v>0.86031749217303499</v>
      </c>
      <c r="BS119" s="83"/>
      <c r="BT119" s="84">
        <v>0.8775211607514406</v>
      </c>
      <c r="BU119" s="85"/>
      <c r="BV119" s="84">
        <v>0.88443141531016267</v>
      </c>
      <c r="BW119" s="83"/>
      <c r="BX119" s="84">
        <v>0.75375296181192664</v>
      </c>
      <c r="BY119" s="83"/>
      <c r="BZ119" s="84">
        <v>0.80907208396094299</v>
      </c>
      <c r="CA119" s="85"/>
      <c r="CB119" s="142">
        <f>+CB64/CB17</f>
        <v>0.88219551241360439</v>
      </c>
      <c r="CC119" s="143">
        <f>+CC64/CC17</f>
        <v>0.78158339624928352</v>
      </c>
      <c r="CD119" s="144">
        <f>+CD64/CD17</f>
        <v>0.84578110924481686</v>
      </c>
      <c r="CE119" s="32"/>
      <c r="CF119" s="32"/>
      <c r="CG119" s="86">
        <f>+CG64/CG17</f>
        <v>0.90567840871881489</v>
      </c>
      <c r="CH119" s="84"/>
      <c r="CI119" s="84">
        <f>+CI64/CI17</f>
        <v>0.85211869861134437</v>
      </c>
      <c r="CJ119" s="84"/>
      <c r="CK119" s="84">
        <f>+CK64/CK17</f>
        <v>0.89267985598722632</v>
      </c>
      <c r="CL119" s="85"/>
      <c r="CM119" s="87">
        <f>+CM64/CM17</f>
        <v>0.86561548959625956</v>
      </c>
      <c r="CN119" s="83"/>
      <c r="CO119" s="83">
        <f>+CO64/CO17</f>
        <v>0.80992083030467055</v>
      </c>
      <c r="CP119" s="83"/>
      <c r="CQ119" s="83">
        <f>+CQ64/CQ17</f>
        <v>0.83736865474496425</v>
      </c>
      <c r="CR119" s="85"/>
      <c r="CS119" s="157"/>
      <c r="CT119" s="162" t="s">
        <v>93</v>
      </c>
      <c r="CU119" s="179">
        <f>+CU64/CU17</f>
        <v>0.89267985598722621</v>
      </c>
      <c r="CV119" s="172">
        <f>+CV64/CV17</f>
        <v>0.83736865474496425</v>
      </c>
      <c r="CW119" s="180">
        <f>+CW64/CW17</f>
        <v>0.8657172239047396</v>
      </c>
      <c r="CX119"/>
    </row>
    <row r="120" spans="1:102" s="19" customFormat="1" ht="4.5" customHeight="1" x14ac:dyDescent="0.3">
      <c r="A120" s="26"/>
      <c r="B120" s="50"/>
      <c r="C120" s="34"/>
      <c r="D120" s="88"/>
      <c r="E120" s="83"/>
      <c r="F120" s="83"/>
      <c r="G120" s="83"/>
      <c r="H120" s="83"/>
      <c r="I120" s="85"/>
      <c r="J120" s="83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21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32"/>
      <c r="CG120" s="87"/>
      <c r="CH120" s="83"/>
      <c r="CI120" s="83"/>
      <c r="CJ120" s="83"/>
      <c r="CK120" s="83"/>
      <c r="CL120" s="85"/>
      <c r="CM120" s="87"/>
      <c r="CN120" s="83"/>
      <c r="CO120" s="83"/>
      <c r="CP120" s="83"/>
      <c r="CQ120" s="83"/>
      <c r="CR120" s="85"/>
      <c r="CS120" s="157"/>
      <c r="CT120" s="162"/>
      <c r="CU120" s="179"/>
      <c r="CV120" s="172"/>
      <c r="CW120" s="180"/>
      <c r="CX120"/>
    </row>
    <row r="121" spans="1:102" s="19" customFormat="1" ht="15.6" x14ac:dyDescent="0.3">
      <c r="A121" s="26"/>
      <c r="B121" s="50" t="s">
        <v>94</v>
      </c>
      <c r="C121" s="34"/>
      <c r="D121" s="82">
        <v>3.9025895337749E-2</v>
      </c>
      <c r="E121" s="83"/>
      <c r="F121" s="84">
        <v>8.2660435238553195E-2</v>
      </c>
      <c r="G121" s="83"/>
      <c r="H121" s="84">
        <v>5.1001172427426446E-2</v>
      </c>
      <c r="I121" s="85"/>
      <c r="J121" s="84">
        <v>7.0395709114287303E-2</v>
      </c>
      <c r="K121" s="83"/>
      <c r="L121" s="84">
        <v>8.078611130235272E-2</v>
      </c>
      <c r="M121" s="83"/>
      <c r="N121" s="84">
        <v>7.6473252054898008E-2</v>
      </c>
      <c r="O121" s="85"/>
      <c r="P121" s="142">
        <f>+P96/P17</f>
        <v>5.0247299870980047E-2</v>
      </c>
      <c r="Q121" s="143">
        <f>+Q96/Q17</f>
        <v>8.1395679428056797E-2</v>
      </c>
      <c r="R121" s="144">
        <f>+R96/R17</f>
        <v>6.3566310565063455E-2</v>
      </c>
      <c r="S121" s="32"/>
      <c r="T121" s="82">
        <v>3.4579262639891549E-2</v>
      </c>
      <c r="U121" s="83"/>
      <c r="V121" s="84">
        <v>3.3697816680974511E-2</v>
      </c>
      <c r="W121" s="83"/>
      <c r="X121" s="84">
        <v>3.4372888849702028E-2</v>
      </c>
      <c r="Y121" s="85"/>
      <c r="Z121" s="84">
        <v>8.629376037588854E-2</v>
      </c>
      <c r="AA121" s="83"/>
      <c r="AB121" s="84">
        <v>6.0565287081390071E-2</v>
      </c>
      <c r="AC121" s="83"/>
      <c r="AD121" s="84">
        <v>7.5062951699349095E-2</v>
      </c>
      <c r="AE121" s="85"/>
      <c r="AF121" s="142">
        <f>+AF96/AF17</f>
        <v>5.5014157614004945E-2</v>
      </c>
      <c r="AG121" s="143">
        <f>+AG96/AG17</f>
        <v>5.0447481987543522E-2</v>
      </c>
      <c r="AH121" s="144">
        <f>+AH96/AH17</f>
        <v>5.3510280959988735E-2</v>
      </c>
      <c r="AI121" s="32"/>
      <c r="AJ121" s="82">
        <v>5.738207878626557E-2</v>
      </c>
      <c r="AK121" s="83"/>
      <c r="AL121" s="84">
        <v>5.0242683754965024E-2</v>
      </c>
      <c r="AM121" s="83"/>
      <c r="AN121" s="84">
        <v>5.4891222784124553E-2</v>
      </c>
      <c r="AO121" s="85"/>
      <c r="AP121" s="84">
        <v>4.3466706263673126E-2</v>
      </c>
      <c r="AQ121" s="83"/>
      <c r="AR121" s="84">
        <v>4.3627460287074447E-2</v>
      </c>
      <c r="AS121" s="83"/>
      <c r="AT121" s="84">
        <v>4.3558967288550882E-2</v>
      </c>
      <c r="AU121" s="85"/>
      <c r="AV121" s="142">
        <f>+AV96/AV17</f>
        <v>5.263971331792041E-2</v>
      </c>
      <c r="AW121" s="143">
        <f>+AW96/AW17</f>
        <v>4.6504093992610442E-2</v>
      </c>
      <c r="AX121" s="144">
        <f>+AX96/AX17</f>
        <v>4.9889662947215523E-2</v>
      </c>
      <c r="AY121" s="32"/>
      <c r="AZ121" s="82">
        <v>5.1547856573527728E-2</v>
      </c>
      <c r="BA121" s="83"/>
      <c r="BB121" s="84">
        <v>5.1568362500226804E-2</v>
      </c>
      <c r="BC121" s="83"/>
      <c r="BD121" s="84">
        <v>5.1552419855475089E-2</v>
      </c>
      <c r="BE121" s="85"/>
      <c r="BF121" s="84">
        <v>8.7153886401654959E-2</v>
      </c>
      <c r="BG121" s="83"/>
      <c r="BH121" s="84">
        <v>8.6532170862641616E-2</v>
      </c>
      <c r="BI121" s="83"/>
      <c r="BJ121" s="84">
        <v>8.685031775613121E-2</v>
      </c>
      <c r="BK121" s="85"/>
      <c r="BL121" s="142">
        <f>+BL96/BL17</f>
        <v>6.6389842145708838E-2</v>
      </c>
      <c r="BM121" s="143">
        <f>+BM96/BM17</f>
        <v>7.6196490818234236E-2</v>
      </c>
      <c r="BN121" s="144">
        <f>+BN96/BN17</f>
        <v>6.9928889461559826E-2</v>
      </c>
      <c r="BO121" s="32"/>
      <c r="BP121" s="218">
        <v>3.6473870483706872E-2</v>
      </c>
      <c r="BQ121" s="83"/>
      <c r="BR121" s="84">
        <v>3.1706537718330249E-2</v>
      </c>
      <c r="BS121" s="83"/>
      <c r="BT121" s="84">
        <v>3.5633636133386236E-2</v>
      </c>
      <c r="BU121" s="85"/>
      <c r="BV121" s="84">
        <v>8.3746377996661861E-2</v>
      </c>
      <c r="BW121" s="83"/>
      <c r="BX121" s="84">
        <v>8.2985054690898702E-2</v>
      </c>
      <c r="BY121" s="83"/>
      <c r="BZ121" s="84">
        <v>8.3307339932413099E-2</v>
      </c>
      <c r="CA121" s="85"/>
      <c r="CB121" s="142">
        <f>+CB96/CB17</f>
        <v>5.101675957250134E-2</v>
      </c>
      <c r="CC121" s="143">
        <f>+CC96/CC17</f>
        <v>6.9593137138087999E-2</v>
      </c>
      <c r="CD121" s="144">
        <f>+CD96/CD17</f>
        <v>5.7740082049727755E-2</v>
      </c>
      <c r="CE121" s="32"/>
      <c r="CF121" s="32"/>
      <c r="CG121" s="86">
        <f>+CG96/CG17</f>
        <v>4.3076395119265309E-2</v>
      </c>
      <c r="CH121" s="84"/>
      <c r="CI121" s="84">
        <f>+CI96/CI17</f>
        <v>5.0384649247851715E-2</v>
      </c>
      <c r="CJ121" s="84"/>
      <c r="CK121" s="84">
        <f>+CK96/CK17</f>
        <v>4.4850055329069743E-2</v>
      </c>
      <c r="CL121" s="85"/>
      <c r="CM121" s="87">
        <f>+CM96/CM17</f>
        <v>8.0833746702635545E-2</v>
      </c>
      <c r="CN121" s="83"/>
      <c r="CO121" s="83">
        <f>+CO96/CO17</f>
        <v>7.4466726060562635E-2</v>
      </c>
      <c r="CP121" s="83"/>
      <c r="CQ121" s="83">
        <f>+CQ96/CQ17</f>
        <v>7.7604564894918085E-2</v>
      </c>
      <c r="CR121" s="85"/>
      <c r="CS121" s="157"/>
      <c r="CT121" s="162" t="s">
        <v>94</v>
      </c>
      <c r="CU121" s="179">
        <f>+CU96/CU17</f>
        <v>4.4850055329069743E-2</v>
      </c>
      <c r="CV121" s="172">
        <f>+CV96/CV17</f>
        <v>7.7604564894918085E-2</v>
      </c>
      <c r="CW121" s="180">
        <f>+CW96/CW17</f>
        <v>6.0816943963400462E-2</v>
      </c>
      <c r="CX121"/>
    </row>
    <row r="122" spans="1:102" s="19" customFormat="1" ht="5.25" customHeight="1" x14ac:dyDescent="0.3">
      <c r="A122" s="26"/>
      <c r="B122" s="26"/>
      <c r="C122" s="34"/>
      <c r="D122" s="35"/>
      <c r="E122" s="36"/>
      <c r="F122" s="36"/>
      <c r="G122" s="36"/>
      <c r="H122" s="36"/>
      <c r="I122" s="37"/>
      <c r="J122" s="36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21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2"/>
      <c r="CG122" s="38"/>
      <c r="CH122" s="36"/>
      <c r="CI122" s="36"/>
      <c r="CJ122" s="36"/>
      <c r="CK122" s="36"/>
      <c r="CL122" s="37"/>
      <c r="CM122" s="38"/>
      <c r="CN122" s="36"/>
      <c r="CO122" s="36"/>
      <c r="CP122" s="36"/>
      <c r="CQ122" s="36"/>
      <c r="CR122" s="37"/>
      <c r="CS122" s="151"/>
      <c r="CT122" s="161"/>
      <c r="CU122" s="179"/>
      <c r="CV122" s="172"/>
      <c r="CW122" s="180"/>
      <c r="CX122"/>
    </row>
    <row r="123" spans="1:102" s="19" customFormat="1" ht="15.6" x14ac:dyDescent="0.3">
      <c r="A123" s="26"/>
      <c r="B123" s="50" t="s">
        <v>99</v>
      </c>
      <c r="C123" s="34"/>
      <c r="D123" s="82">
        <v>3.8227219668655783E-2</v>
      </c>
      <c r="E123" s="36"/>
      <c r="F123" s="84">
        <v>2.5946857641479205E-3</v>
      </c>
      <c r="G123" s="36"/>
      <c r="H123" s="84">
        <v>2.844805234194946E-2</v>
      </c>
      <c r="I123" s="37"/>
      <c r="J123" s="84">
        <v>1.2951539116951315E-2</v>
      </c>
      <c r="K123" s="36"/>
      <c r="L123" s="84">
        <v>1.1245570872976604E-2</v>
      </c>
      <c r="M123" s="36"/>
      <c r="N123" s="84">
        <v>1.1953685995348044E-2</v>
      </c>
      <c r="O123" s="37"/>
      <c r="P123" s="142">
        <f>+P74/P17</f>
        <v>2.918576859904427E-2</v>
      </c>
      <c r="Q123" s="143">
        <f>+Q74/Q17</f>
        <v>8.4321277324275884E-3</v>
      </c>
      <c r="R123" s="144">
        <f>+R74/R17</f>
        <v>2.0311536020199462E-2</v>
      </c>
      <c r="S123" s="32"/>
      <c r="T123" s="82">
        <v>2.5447590193797189E-2</v>
      </c>
      <c r="U123" s="36"/>
      <c r="V123" s="84">
        <v>2.9651673596509692E-2</v>
      </c>
      <c r="W123" s="36"/>
      <c r="X123" s="84">
        <v>2.6431896284617121E-2</v>
      </c>
      <c r="Y123" s="37"/>
      <c r="Z123" s="84">
        <v>2.334979688690321E-2</v>
      </c>
      <c r="AA123" s="36"/>
      <c r="AB123" s="84">
        <v>1.5356376800922722E-2</v>
      </c>
      <c r="AC123" s="36"/>
      <c r="AD123" s="84">
        <v>1.9860566467776453E-2</v>
      </c>
      <c r="AE123" s="37"/>
      <c r="AF123" s="142">
        <f>+AF74/AF17</f>
        <v>2.4618650770995114E-2</v>
      </c>
      <c r="AG123" s="143">
        <f>+AG74/AG17</f>
        <v>2.0739727915890401E-2</v>
      </c>
      <c r="AH123" s="144">
        <f>+AH74/AH17</f>
        <v>2.3341261702518185E-2</v>
      </c>
      <c r="AI123" s="32"/>
      <c r="AJ123" s="82">
        <v>2.8232430338117207E-2</v>
      </c>
      <c r="AK123" s="36"/>
      <c r="AL123" s="84">
        <v>2.3913230070874491E-2</v>
      </c>
      <c r="AM123" s="36"/>
      <c r="AN123" s="84">
        <v>2.6725509112587146E-2</v>
      </c>
      <c r="AO123" s="37"/>
      <c r="AP123" s="84">
        <v>8.1753033132823706E-3</v>
      </c>
      <c r="AQ123" s="36"/>
      <c r="AR123" s="84">
        <v>1.1037209704976915E-2</v>
      </c>
      <c r="AS123" s="36"/>
      <c r="AT123" s="84">
        <v>9.81782778150532E-3</v>
      </c>
      <c r="AU123" s="37"/>
      <c r="AV123" s="142">
        <f>+AV74/AV17</f>
        <v>2.1396952060955821E-2</v>
      </c>
      <c r="AW123" s="143">
        <f>+AW74/AW17</f>
        <v>1.6636354519584336E-2</v>
      </c>
      <c r="AX123" s="144">
        <f>+AX74/AX17</f>
        <v>1.9263201197465926E-2</v>
      </c>
      <c r="AY123" s="32"/>
      <c r="AZ123" s="82">
        <v>3.2434401778504644E-2</v>
      </c>
      <c r="BA123" s="36"/>
      <c r="BB123" s="84">
        <v>3.2434401778504637E-2</v>
      </c>
      <c r="BC123" s="36"/>
      <c r="BD123" s="84">
        <v>3.2434401778504644E-2</v>
      </c>
      <c r="BE123" s="37"/>
      <c r="BF123" s="84">
        <v>2.7609464268010083E-2</v>
      </c>
      <c r="BG123" s="36"/>
      <c r="BH123" s="84">
        <v>2.7609464316465361E-2</v>
      </c>
      <c r="BI123" s="36"/>
      <c r="BJ123" s="84">
        <v>2.7609464291669623E-2</v>
      </c>
      <c r="BK123" s="37"/>
      <c r="BL123" s="142">
        <f>+BL74/BL17</f>
        <v>3.042317914955359E-2</v>
      </c>
      <c r="BM123" s="143">
        <f>+BM74/BM17</f>
        <v>2.9035768033869352E-2</v>
      </c>
      <c r="BN123" s="144">
        <f>+BN74/BN17</f>
        <v>2.9922486838764441E-2</v>
      </c>
      <c r="BO123" s="32"/>
      <c r="BP123" s="218">
        <v>2.3434119301200911E-2</v>
      </c>
      <c r="BQ123" s="36"/>
      <c r="BR123" s="84">
        <v>2.2599826453787084E-2</v>
      </c>
      <c r="BS123" s="36"/>
      <c r="BT123" s="84">
        <v>2.328707659553643E-2</v>
      </c>
      <c r="BU123" s="37"/>
      <c r="BV123" s="84">
        <v>1.7659970239147366E-2</v>
      </c>
      <c r="BW123" s="36"/>
      <c r="BX123" s="84">
        <v>1.5824109105443136E-2</v>
      </c>
      <c r="BY123" s="36"/>
      <c r="BZ123" s="84">
        <v>1.6601270325103473E-2</v>
      </c>
      <c r="CA123" s="37"/>
      <c r="CB123" s="142">
        <f>+CB74/CB17</f>
        <v>2.1657763152363268E-2</v>
      </c>
      <c r="CC123" s="143">
        <f>+CC74/CC17</f>
        <v>1.7593658098810337E-2</v>
      </c>
      <c r="CD123" s="144">
        <f>+CD74/CD17</f>
        <v>2.0186847266858175E-2</v>
      </c>
      <c r="CE123" s="32"/>
      <c r="CF123" s="32"/>
      <c r="CG123" s="86">
        <f>+CG74/CG17</f>
        <v>2.9728593365493109E-2</v>
      </c>
      <c r="CH123" s="84"/>
      <c r="CI123" s="84">
        <f>+CI74/CI17</f>
        <v>2.3905312801351122E-2</v>
      </c>
      <c r="CJ123" s="84"/>
      <c r="CK123" s="84">
        <f>+CK74/CK17</f>
        <v>2.8315325456985944E-2</v>
      </c>
      <c r="CL123" s="74"/>
      <c r="CM123" s="87">
        <f>+CM74/CM17</f>
        <v>2.1770991963343943E-2</v>
      </c>
      <c r="CN123" s="83"/>
      <c r="CO123" s="83">
        <f>+CO74/CO17</f>
        <v>1.8399386168519154E-2</v>
      </c>
      <c r="CP123" s="83"/>
      <c r="CQ123" s="83">
        <f>+CQ74/CQ17</f>
        <v>2.0061004088717173E-2</v>
      </c>
      <c r="CR123" s="74"/>
      <c r="CS123" s="155"/>
      <c r="CT123" s="162" t="s">
        <v>99</v>
      </c>
      <c r="CU123" s="179">
        <f>+CU74/CU17</f>
        <v>2.8315325456985938E-2</v>
      </c>
      <c r="CV123" s="172">
        <f>+CV74/CV17</f>
        <v>2.0061004088717173E-2</v>
      </c>
      <c r="CW123" s="180">
        <f>+CW74/CW17</f>
        <v>2.4291579359546529E-2</v>
      </c>
      <c r="CX123"/>
    </row>
    <row r="124" spans="1:102" s="19" customFormat="1" ht="15.6" x14ac:dyDescent="0.3">
      <c r="A124" s="26"/>
      <c r="B124" s="204"/>
      <c r="C124" s="205"/>
      <c r="D124" s="206"/>
      <c r="E124" s="207"/>
      <c r="F124" s="207"/>
      <c r="G124" s="207"/>
      <c r="H124" s="207"/>
      <c r="I124" s="208"/>
      <c r="J124" s="209"/>
      <c r="K124" s="207"/>
      <c r="L124" s="207"/>
      <c r="M124" s="207"/>
      <c r="N124" s="207"/>
      <c r="O124" s="208"/>
      <c r="P124" s="210"/>
      <c r="Q124" s="211"/>
      <c r="R124" s="212"/>
      <c r="S124" s="32"/>
      <c r="T124" s="206"/>
      <c r="U124" s="207"/>
      <c r="V124" s="207"/>
      <c r="W124" s="207"/>
      <c r="X124" s="207"/>
      <c r="Y124" s="208"/>
      <c r="Z124" s="209"/>
      <c r="AA124" s="207"/>
      <c r="AB124" s="207"/>
      <c r="AC124" s="207"/>
      <c r="AD124" s="207"/>
      <c r="AE124" s="208"/>
      <c r="AF124" s="210"/>
      <c r="AG124" s="211"/>
      <c r="AH124" s="212"/>
      <c r="AI124" s="32"/>
      <c r="AJ124" s="206"/>
      <c r="AK124" s="207"/>
      <c r="AL124" s="207"/>
      <c r="AM124" s="207"/>
      <c r="AN124" s="207"/>
      <c r="AO124" s="208"/>
      <c r="AP124" s="209"/>
      <c r="AQ124" s="207"/>
      <c r="AR124" s="207"/>
      <c r="AS124" s="207"/>
      <c r="AT124" s="207"/>
      <c r="AU124" s="208"/>
      <c r="AV124" s="210"/>
      <c r="AW124" s="211"/>
      <c r="AX124" s="212"/>
      <c r="AY124" s="32"/>
      <c r="AZ124" s="206"/>
      <c r="BA124" s="207"/>
      <c r="BB124" s="207"/>
      <c r="BC124" s="207"/>
      <c r="BD124" s="207"/>
      <c r="BE124" s="208"/>
      <c r="BF124" s="209"/>
      <c r="BG124" s="207"/>
      <c r="BH124" s="207"/>
      <c r="BI124" s="207"/>
      <c r="BJ124" s="207"/>
      <c r="BK124" s="208"/>
      <c r="BL124" s="210"/>
      <c r="BM124" s="211"/>
      <c r="BN124" s="212"/>
      <c r="BO124" s="32"/>
      <c r="BP124" s="206"/>
      <c r="BQ124" s="207"/>
      <c r="BR124" s="207"/>
      <c r="BS124" s="207"/>
      <c r="BT124" s="207"/>
      <c r="BU124" s="208"/>
      <c r="BV124" s="209"/>
      <c r="BW124" s="207"/>
      <c r="BX124" s="207"/>
      <c r="BY124" s="207"/>
      <c r="BZ124" s="207"/>
      <c r="CA124" s="208"/>
      <c r="CB124" s="210"/>
      <c r="CC124" s="211"/>
      <c r="CD124" s="212"/>
      <c r="CE124" s="32"/>
      <c r="CF124" s="32"/>
      <c r="CG124" s="209"/>
      <c r="CH124" s="207"/>
      <c r="CI124" s="207"/>
      <c r="CJ124" s="207"/>
      <c r="CK124" s="207"/>
      <c r="CL124" s="208"/>
      <c r="CM124" s="209"/>
      <c r="CN124" s="207"/>
      <c r="CO124" s="207"/>
      <c r="CP124" s="207"/>
      <c r="CQ124" s="207"/>
      <c r="CR124" s="208"/>
      <c r="CS124" s="151"/>
      <c r="CT124" s="221"/>
      <c r="CU124" s="209"/>
      <c r="CV124" s="207"/>
      <c r="CW124" s="208"/>
      <c r="CX124"/>
    </row>
    <row r="125" spans="1:102" ht="15.6" x14ac:dyDescent="0.3">
      <c r="B125" s="213" t="s">
        <v>171</v>
      </c>
      <c r="C125" s="214"/>
      <c r="D125" s="215">
        <v>7.7253115006404791E-2</v>
      </c>
      <c r="E125" s="215"/>
      <c r="F125" s="215">
        <v>8.525512100270112E-2</v>
      </c>
      <c r="G125" s="215"/>
      <c r="H125" s="215">
        <v>7.9449224769375909E-2</v>
      </c>
      <c r="I125" s="215"/>
      <c r="J125" s="215">
        <v>8.3347248231238624E-2</v>
      </c>
      <c r="K125" s="215"/>
      <c r="L125" s="215">
        <v>9.2031682175329324E-2</v>
      </c>
      <c r="M125" s="215"/>
      <c r="N125" s="215">
        <v>8.8426938050246054E-2</v>
      </c>
      <c r="O125" s="215"/>
      <c r="P125" s="215">
        <f>+P97/P17</f>
        <v>7.9433068470024321E-2</v>
      </c>
      <c r="Q125" s="215">
        <f>+Q97/Q17</f>
        <v>8.9827807160484385E-2</v>
      </c>
      <c r="R125" s="215">
        <f>+R97/R17</f>
        <v>8.3877846585262927E-2</v>
      </c>
      <c r="S125" s="215"/>
      <c r="T125" s="215">
        <v>6.0026852833688742E-2</v>
      </c>
      <c r="U125" s="215"/>
      <c r="V125" s="215">
        <v>6.3349490277484197E-2</v>
      </c>
      <c r="W125" s="215"/>
      <c r="X125" s="215">
        <v>6.080478513431916E-2</v>
      </c>
      <c r="Y125" s="215"/>
      <c r="Z125" s="215">
        <v>0.10964355726279175</v>
      </c>
      <c r="AA125" s="215"/>
      <c r="AB125" s="215">
        <v>7.5921663882312793E-2</v>
      </c>
      <c r="AC125" s="215"/>
      <c r="AD125" s="215">
        <v>9.4923518167125548E-2</v>
      </c>
      <c r="AE125" s="215"/>
      <c r="AF125" s="215">
        <f>+AF97/AF17</f>
        <v>7.9632808385000045E-2</v>
      </c>
      <c r="AG125" s="215">
        <f>+AG97/AG17</f>
        <v>7.1187209903433926E-2</v>
      </c>
      <c r="AH125" s="215">
        <f>+AH97/AH17</f>
        <v>7.6851542662506919E-2</v>
      </c>
      <c r="AI125" s="216"/>
      <c r="AJ125" s="215">
        <v>8.5614509124382773E-2</v>
      </c>
      <c r="AK125" s="215"/>
      <c r="AL125" s="215">
        <v>7.4155913825839512E-2</v>
      </c>
      <c r="AM125" s="215"/>
      <c r="AN125" s="215">
        <v>8.1616731896711703E-2</v>
      </c>
      <c r="AO125" s="215"/>
      <c r="AP125" s="215">
        <v>5.1642009576955493E-2</v>
      </c>
      <c r="AQ125" s="215"/>
      <c r="AR125" s="215">
        <v>5.4664669992051364E-2</v>
      </c>
      <c r="AS125" s="215"/>
      <c r="AT125" s="215">
        <v>5.3376795070056209E-2</v>
      </c>
      <c r="AU125" s="215"/>
      <c r="AV125" s="215">
        <f>+AV97/AV17</f>
        <v>7.4036665378876237E-2</v>
      </c>
      <c r="AW125" s="215">
        <f>+AW97/AW17</f>
        <v>6.3140448512194774E-2</v>
      </c>
      <c r="AX125" s="215">
        <f>+AX97/AX17</f>
        <v>6.9152864144681456E-2</v>
      </c>
      <c r="AY125" s="215"/>
      <c r="AZ125" s="215">
        <v>8.398225835203238E-2</v>
      </c>
      <c r="BA125" s="215"/>
      <c r="BB125" s="215">
        <v>8.4002764278731448E-2</v>
      </c>
      <c r="BC125" s="215"/>
      <c r="BD125" s="215">
        <v>8.3986821633979733E-2</v>
      </c>
      <c r="BE125" s="215"/>
      <c r="BF125" s="215">
        <v>0.11476335066966503</v>
      </c>
      <c r="BG125" s="215"/>
      <c r="BH125" s="215">
        <v>0.11414163517910698</v>
      </c>
      <c r="BI125" s="215"/>
      <c r="BJ125" s="215">
        <v>0.11445978204780083</v>
      </c>
      <c r="BK125" s="215"/>
      <c r="BL125" s="215">
        <f>+BL97/BL17</f>
        <v>9.6813021295262425E-2</v>
      </c>
      <c r="BM125" s="215">
        <f>+BM97/BM17</f>
        <v>0.10523225885210359</v>
      </c>
      <c r="BN125" s="215">
        <f>+BN97/BN17</f>
        <v>9.9851376300324271E-2</v>
      </c>
      <c r="BO125" s="215"/>
      <c r="BP125" s="215">
        <v>5.9907989784907786E-2</v>
      </c>
      <c r="BQ125" s="215"/>
      <c r="BR125" s="215">
        <v>5.4306364172117344E-2</v>
      </c>
      <c r="BS125" s="215"/>
      <c r="BT125" s="215">
        <v>5.8920712728922672E-2</v>
      </c>
      <c r="BU125" s="215"/>
      <c r="BV125" s="215">
        <v>0.10140634823580921</v>
      </c>
      <c r="BW125" s="215"/>
      <c r="BX125" s="215">
        <v>9.8809163796341845E-2</v>
      </c>
      <c r="BY125" s="215"/>
      <c r="BZ125" s="215">
        <v>9.9908610257516572E-2</v>
      </c>
      <c r="CA125" s="215"/>
      <c r="CB125" s="215">
        <f>+CB97/CB17</f>
        <v>7.2674522724864604E-2</v>
      </c>
      <c r="CC125" s="215">
        <f>+CC97/CC17</f>
        <v>8.7186795236898318E-2</v>
      </c>
      <c r="CD125" s="215">
        <f>+CD97/CD17</f>
        <v>7.792692931658593E-2</v>
      </c>
      <c r="CE125" s="215"/>
      <c r="CF125" s="215"/>
      <c r="CG125" s="215">
        <f>+CG121+CG123</f>
        <v>7.2804988484758415E-2</v>
      </c>
      <c r="CH125" s="215"/>
      <c r="CI125" s="215">
        <f>+CI121+CI123</f>
        <v>7.4289962049202837E-2</v>
      </c>
      <c r="CJ125" s="215"/>
      <c r="CK125" s="215">
        <f>+CK121+CK123</f>
        <v>7.3165380786055695E-2</v>
      </c>
      <c r="CL125" s="215"/>
      <c r="CM125" s="215">
        <f>+CM121+CM123</f>
        <v>0.10260473866597949</v>
      </c>
      <c r="CN125" s="215"/>
      <c r="CO125" s="215">
        <f>+CO121+CO123</f>
        <v>9.2866112229081782E-2</v>
      </c>
      <c r="CP125" s="215"/>
      <c r="CQ125" s="215">
        <f>+CQ121+CQ123</f>
        <v>9.7665568983635265E-2</v>
      </c>
      <c r="CR125" s="217"/>
      <c r="CT125" s="240"/>
      <c r="CU125" s="222"/>
      <c r="CV125" s="222"/>
      <c r="CW125" s="241"/>
    </row>
    <row r="126" spans="1:102" ht="15.6" x14ac:dyDescent="0.3">
      <c r="B126" s="325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  <c r="AH126" s="326"/>
      <c r="AI126" s="327"/>
      <c r="AJ126" s="326"/>
      <c r="AK126" s="326"/>
      <c r="AL126" s="326"/>
      <c r="AM126" s="326"/>
      <c r="AN126" s="326"/>
      <c r="AO126" s="326"/>
      <c r="AP126" s="326"/>
      <c r="AQ126" s="326"/>
      <c r="AR126" s="326"/>
      <c r="AS126" s="326"/>
      <c r="AT126" s="326"/>
      <c r="AU126" s="326"/>
      <c r="AV126" s="326"/>
      <c r="AW126" s="326"/>
      <c r="AX126" s="326"/>
      <c r="AY126" s="326"/>
      <c r="AZ126" s="326"/>
      <c r="BA126" s="326"/>
      <c r="BB126" s="326"/>
      <c r="BC126" s="326"/>
      <c r="BD126" s="326"/>
      <c r="BE126" s="326"/>
      <c r="BF126" s="326"/>
      <c r="BG126" s="326"/>
      <c r="BH126" s="326"/>
      <c r="BI126" s="326"/>
      <c r="BJ126" s="326"/>
      <c r="BK126" s="326"/>
      <c r="BL126" s="326"/>
      <c r="BM126" s="326"/>
      <c r="BN126" s="326"/>
      <c r="BO126" s="326"/>
      <c r="BP126" s="326"/>
      <c r="BQ126" s="326"/>
      <c r="BR126" s="326"/>
      <c r="BS126" s="326"/>
      <c r="BT126" s="326"/>
      <c r="BU126" s="326"/>
      <c r="BV126" s="326"/>
      <c r="BW126" s="326"/>
      <c r="BX126" s="326"/>
      <c r="BY126" s="326"/>
      <c r="BZ126" s="326"/>
      <c r="CA126" s="326"/>
      <c r="CB126" s="326"/>
      <c r="CC126" s="326"/>
      <c r="CD126" s="326"/>
      <c r="CE126" s="326"/>
      <c r="CF126" s="326"/>
      <c r="CG126" s="326"/>
      <c r="CH126" s="326"/>
      <c r="CI126" s="326"/>
      <c r="CJ126" s="326"/>
      <c r="CK126" s="326"/>
      <c r="CL126" s="326"/>
      <c r="CM126" s="326"/>
      <c r="CN126" s="326"/>
      <c r="CO126" s="326"/>
      <c r="CP126" s="326"/>
      <c r="CQ126" s="326"/>
      <c r="CR126" s="326"/>
      <c r="CT126" s="328"/>
      <c r="CU126" s="329"/>
      <c r="CV126" s="329"/>
      <c r="CW126" s="330"/>
    </row>
    <row r="127" spans="1:102" x14ac:dyDescent="0.25">
      <c r="A127" s="17" t="s">
        <v>256</v>
      </c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T127" s="166" t="s">
        <v>95</v>
      </c>
      <c r="CU127" s="169">
        <f>+CU103</f>
        <v>68893625.267885208</v>
      </c>
      <c r="CV127" s="169">
        <f>+CV103</f>
        <v>126306531.91564631</v>
      </c>
      <c r="CW127" s="170">
        <f>+CW103</f>
        <v>195200157.18353224</v>
      </c>
    </row>
    <row r="128" spans="1:102" ht="15.75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T128" s="161" t="s">
        <v>125</v>
      </c>
      <c r="CU128" s="173">
        <f>+H115</f>
        <v>22103722</v>
      </c>
      <c r="CV128" s="173">
        <f>+N115</f>
        <v>19298315</v>
      </c>
      <c r="CW128" s="174">
        <f>+CU128+CV128</f>
        <v>41402037</v>
      </c>
    </row>
    <row r="129" spans="1:101" ht="15.7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T129" s="161" t="s">
        <v>131</v>
      </c>
      <c r="CU129" s="173">
        <f>+X115</f>
        <v>12177452.295610771</v>
      </c>
      <c r="CV129" s="173">
        <f>+AD115</f>
        <v>44842468.068709552</v>
      </c>
      <c r="CW129" s="174">
        <f t="shared" ref="CW129:CW132" si="247">+CU129+CV129</f>
        <v>57019920.364320323</v>
      </c>
    </row>
    <row r="130" spans="1:101" ht="15.75" customHeight="1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T130" s="161" t="s">
        <v>201</v>
      </c>
      <c r="CU130" s="173">
        <f>+AN115</f>
        <v>11152248.1883654</v>
      </c>
      <c r="CV130" s="173">
        <f>+AT115</f>
        <v>3697882.5094478428</v>
      </c>
      <c r="CW130" s="174">
        <f t="shared" si="247"/>
        <v>14850130.697813243</v>
      </c>
    </row>
    <row r="131" spans="1:101" ht="15" customHeight="1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T131" s="161" t="s">
        <v>164</v>
      </c>
      <c r="CU131" s="173">
        <f>+BD115</f>
        <v>8521625.0559626818</v>
      </c>
      <c r="CV131" s="173">
        <f>+BJ115</f>
        <v>39970646.555435181</v>
      </c>
      <c r="CW131" s="174">
        <f t="shared" si="247"/>
        <v>48492271.611397862</v>
      </c>
    </row>
    <row r="132" spans="1:101" ht="15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T132" s="161" t="s">
        <v>166</v>
      </c>
      <c r="CU132" s="173">
        <f>+BT115</f>
        <v>14938577.727946252</v>
      </c>
      <c r="CV132" s="173">
        <f>+BZ115</f>
        <v>18497219.782053828</v>
      </c>
      <c r="CW132" s="174">
        <f t="shared" si="247"/>
        <v>33435797.51000008</v>
      </c>
    </row>
    <row r="133" spans="1:101" ht="4.95" customHeigh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T133" s="148"/>
      <c r="CU133" s="219"/>
      <c r="CV133" s="219"/>
      <c r="CW133" s="220"/>
    </row>
    <row r="134" spans="1:10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T134" s="167" t="s">
        <v>97</v>
      </c>
      <c r="CU134" s="171">
        <f>+CU127/CU17</f>
        <v>3.3987922797091806E-2</v>
      </c>
      <c r="CV134" s="171">
        <f>+CV127/CV17</f>
        <v>6.5514925755538189E-2</v>
      </c>
      <c r="CW134" s="181">
        <f>+CW127/CW17</f>
        <v>4.9356436992053075E-2</v>
      </c>
    </row>
    <row r="135" spans="1:101" ht="16.5" customHeight="1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T135" s="161" t="s">
        <v>125</v>
      </c>
      <c r="CU135" s="189">
        <f>+H117</f>
        <v>6.5756900493924603E-2</v>
      </c>
      <c r="CV135" s="189">
        <f>+N117</f>
        <v>5.8972751229117014E-2</v>
      </c>
      <c r="CW135" s="190">
        <f>+R117</f>
        <v>6.2410343247506418E-2</v>
      </c>
    </row>
    <row r="136" spans="1:101" ht="16.5" customHeight="1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T136" s="161" t="s">
        <v>131</v>
      </c>
      <c r="CU136" s="189">
        <f>+X117</f>
        <v>2.0154724712268805E-2</v>
      </c>
      <c r="CV136" s="189">
        <f>+AD117</f>
        <v>8.3584987179196713E-2</v>
      </c>
      <c r="CW136" s="190">
        <f>+AH117</f>
        <v>4.9987310839584909E-2</v>
      </c>
    </row>
    <row r="137" spans="1:101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T137" s="161" t="s">
        <v>201</v>
      </c>
      <c r="CU137" s="189">
        <f>+AN117</f>
        <v>5.1647421495813965E-2</v>
      </c>
      <c r="CV137" s="189">
        <f>+AT117</f>
        <v>2.1676307018306144E-2</v>
      </c>
      <c r="CW137" s="190">
        <f>+AX117</f>
        <v>3.8419487966018691E-2</v>
      </c>
    </row>
    <row r="138" spans="1:101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T138" s="161" t="s">
        <v>164</v>
      </c>
      <c r="CU138" s="189">
        <f>+BD117</f>
        <v>1.3405246511854641E-2</v>
      </c>
      <c r="CV138" s="189">
        <f>+BJ117</f>
        <v>5.7898657482400639E-2</v>
      </c>
      <c r="CW138" s="190">
        <f>+BN117</f>
        <v>3.6569000247911355E-2</v>
      </c>
    </row>
    <row r="139" spans="1:101" ht="16.5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T139" s="161" t="s">
        <v>166</v>
      </c>
      <c r="CU139" s="189">
        <f>+BT117</f>
        <v>6.355812651963684E-2</v>
      </c>
      <c r="CV139" s="189">
        <f>+BZ117</f>
        <v>9.1019305781540438E-2</v>
      </c>
      <c r="CW139" s="190">
        <f>+CD117</f>
        <v>7.6291961438597372E-2</v>
      </c>
    </row>
    <row r="140" spans="1:101" ht="4.95" customHeight="1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T140" s="148"/>
      <c r="CU140" s="219"/>
      <c r="CV140" s="219"/>
      <c r="CW140" s="220"/>
    </row>
    <row r="141" spans="1:10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T141" s="167" t="s">
        <v>167</v>
      </c>
      <c r="CU141" s="191">
        <f>+CU64/CU17</f>
        <v>0.89267985598722621</v>
      </c>
      <c r="CV141" s="191">
        <f t="shared" ref="CV141:CW141" si="248">+CV64/CV17</f>
        <v>0.83736865474496425</v>
      </c>
      <c r="CW141" s="192">
        <f t="shared" si="248"/>
        <v>0.8657172239047396</v>
      </c>
    </row>
    <row r="142" spans="1:101" ht="15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T142" s="161" t="s">
        <v>125</v>
      </c>
      <c r="CU142" s="189">
        <f>+H119</f>
        <v>0.85479387473669932</v>
      </c>
      <c r="CV142" s="189">
        <f>+N119</f>
        <v>0.85260031072063691</v>
      </c>
      <c r="CW142" s="190">
        <f>+R119</f>
        <v>0.85371181016723063</v>
      </c>
    </row>
    <row r="143" spans="1:101" ht="15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T143" s="161" t="s">
        <v>131</v>
      </c>
      <c r="CU143" s="189">
        <f>+X119</f>
        <v>0.91864781329016076</v>
      </c>
      <c r="CV143" s="189">
        <f>+AD119</f>
        <v>0.82408509964916188</v>
      </c>
      <c r="CW143" s="190">
        <f>+AH119</f>
        <v>0.87417298078259065</v>
      </c>
    </row>
    <row r="144" spans="1:101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T144" s="161" t="s">
        <v>201</v>
      </c>
      <c r="CU144" s="189">
        <f>+AN119</f>
        <v>0.86673584660747449</v>
      </c>
      <c r="CV144" s="189">
        <f>+AT119</f>
        <v>0.92494689791163764</v>
      </c>
      <c r="CW144" s="190">
        <f>+AX119</f>
        <v>0.89242764788929974</v>
      </c>
    </row>
    <row r="145" spans="1:101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T145" s="161" t="s">
        <v>164</v>
      </c>
      <c r="CU145" s="189">
        <f>+BD119</f>
        <v>0.90244915820658245</v>
      </c>
      <c r="CV145" s="189">
        <f>+BJ119</f>
        <v>0.82715958549616242</v>
      </c>
      <c r="CW145" s="190">
        <f>+BN119</f>
        <v>0.86325258767815971</v>
      </c>
    </row>
    <row r="146" spans="1:101" ht="15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T146" s="161" t="s">
        <v>166</v>
      </c>
      <c r="CU146" s="189">
        <f>+BT119</f>
        <v>0.8775211607514406</v>
      </c>
      <c r="CV146" s="189">
        <f>+BZ119</f>
        <v>0.80907208396094299</v>
      </c>
      <c r="CW146" s="190">
        <f>+CD119</f>
        <v>0.84578110924481686</v>
      </c>
    </row>
    <row r="147" spans="1:101" ht="18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T147" s="148"/>
      <c r="CU147" s="219"/>
      <c r="CV147" s="219"/>
      <c r="CW147" s="220"/>
    </row>
    <row r="148" spans="1:10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T148" s="167" t="s">
        <v>94</v>
      </c>
      <c r="CU148" s="191">
        <f>+CU96/CU17</f>
        <v>4.4850055329069743E-2</v>
      </c>
      <c r="CV148" s="191">
        <f t="shared" ref="CV148:CW148" si="249">+CV96/CV17</f>
        <v>7.7604564894918085E-2</v>
      </c>
      <c r="CW148" s="192">
        <f t="shared" si="249"/>
        <v>6.0816943963400462E-2</v>
      </c>
    </row>
    <row r="149" spans="1:101" ht="15.75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T149" s="161" t="s">
        <v>125</v>
      </c>
      <c r="CU149" s="189">
        <f>+H121</f>
        <v>5.1001172427426446E-2</v>
      </c>
      <c r="CV149" s="189">
        <f>+N121</f>
        <v>7.6473252054898008E-2</v>
      </c>
      <c r="CW149" s="190">
        <f>+R121</f>
        <v>6.3566310565063455E-2</v>
      </c>
    </row>
    <row r="150" spans="1:101" ht="15.75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T150" s="161" t="s">
        <v>131</v>
      </c>
      <c r="CU150" s="189">
        <f>+X121</f>
        <v>3.4372888849702028E-2</v>
      </c>
      <c r="CV150" s="189">
        <f>+AD121</f>
        <v>7.5062951699349095E-2</v>
      </c>
      <c r="CW150" s="190">
        <f>+AH121</f>
        <v>5.3510280959988735E-2</v>
      </c>
    </row>
    <row r="151" spans="1:101" ht="15.75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T151" s="161" t="s">
        <v>201</v>
      </c>
      <c r="CU151" s="189">
        <f>+AN121</f>
        <v>5.4891222784124553E-2</v>
      </c>
      <c r="CV151" s="189">
        <f>+AT121</f>
        <v>4.3558967288550882E-2</v>
      </c>
      <c r="CW151" s="190">
        <f>+AX121</f>
        <v>4.9889662947215523E-2</v>
      </c>
    </row>
    <row r="152" spans="1:101" ht="15.75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T152" s="161" t="s">
        <v>164</v>
      </c>
      <c r="CU152" s="189">
        <f>+BD121</f>
        <v>5.1552419855475089E-2</v>
      </c>
      <c r="CV152" s="189">
        <f>+BJ121</f>
        <v>8.685031775613121E-2</v>
      </c>
      <c r="CW152" s="190">
        <f>+BN121</f>
        <v>6.9928889461559826E-2</v>
      </c>
    </row>
    <row r="153" spans="1:101" ht="15.75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T153" s="161" t="s">
        <v>166</v>
      </c>
      <c r="CU153" s="189">
        <f>+BT121</f>
        <v>3.5633636133386236E-2</v>
      </c>
      <c r="CV153" s="189">
        <f>+BZ121</f>
        <v>8.3307339932413099E-2</v>
      </c>
      <c r="CW153" s="190">
        <f>+CD121</f>
        <v>5.7740082049727755E-2</v>
      </c>
    </row>
    <row r="154" spans="1:101" ht="15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T154" s="148"/>
      <c r="CU154" s="219"/>
      <c r="CV154" s="219"/>
      <c r="CW154" s="220"/>
    </row>
    <row r="155" spans="1:10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T155" s="167" t="s">
        <v>168</v>
      </c>
      <c r="CU155" s="191">
        <f>+CU74/CU17</f>
        <v>2.8315325456985938E-2</v>
      </c>
      <c r="CV155" s="191">
        <f>+CV74/CV17</f>
        <v>2.0061004088717173E-2</v>
      </c>
      <c r="CW155" s="192">
        <f>+CW74/CW17</f>
        <v>2.4291579359546529E-2</v>
      </c>
    </row>
    <row r="156" spans="1:101" ht="15.75" customHeight="1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T156" s="161" t="s">
        <v>125</v>
      </c>
      <c r="CU156" s="189">
        <f>+H123</f>
        <v>2.844805234194946E-2</v>
      </c>
      <c r="CV156" s="189">
        <f>+N123</f>
        <v>1.1953685995348044E-2</v>
      </c>
      <c r="CW156" s="190">
        <f>+R123</f>
        <v>2.0311536020199462E-2</v>
      </c>
    </row>
    <row r="157" spans="1:101" ht="15.75" customHeight="1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T157" s="161" t="s">
        <v>131</v>
      </c>
      <c r="CU157" s="189">
        <f>+X123</f>
        <v>2.6431896284617121E-2</v>
      </c>
      <c r="CV157" s="189">
        <f>+AD123</f>
        <v>1.9860566467776453E-2</v>
      </c>
      <c r="CW157" s="190">
        <f>+AH123</f>
        <v>2.3341261702518185E-2</v>
      </c>
    </row>
    <row r="158" spans="1:101" ht="15.75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T158" s="161" t="s">
        <v>201</v>
      </c>
      <c r="CU158" s="189">
        <f>+AN123</f>
        <v>2.6725509112587146E-2</v>
      </c>
      <c r="CV158" s="189">
        <f>+AT123</f>
        <v>9.81782778150532E-3</v>
      </c>
      <c r="CW158" s="190">
        <f>+AX123</f>
        <v>1.9263201197465926E-2</v>
      </c>
    </row>
    <row r="159" spans="1:101" ht="15.75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T159" s="161" t="s">
        <v>164</v>
      </c>
      <c r="CU159" s="189">
        <f>+BD123</f>
        <v>3.2434401778504644E-2</v>
      </c>
      <c r="CV159" s="189">
        <f>+BJ123</f>
        <v>2.7609464291669623E-2</v>
      </c>
      <c r="CW159" s="190">
        <f>+BN123</f>
        <v>2.9922486838764441E-2</v>
      </c>
    </row>
    <row r="160" spans="1:101" ht="15.75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T160" s="161" t="s">
        <v>166</v>
      </c>
      <c r="CU160" s="189">
        <f>+BT123</f>
        <v>2.328707659553643E-2</v>
      </c>
      <c r="CV160" s="189">
        <f>+BZ123</f>
        <v>1.6601270325103473E-2</v>
      </c>
      <c r="CW160" s="190">
        <f>+CD123</f>
        <v>2.0186847266858175E-2</v>
      </c>
    </row>
    <row r="161" spans="1:99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</row>
    <row r="162" spans="1:99" ht="15.6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T162" s="19" t="s">
        <v>252</v>
      </c>
      <c r="CU162" s="320">
        <f>+D150+J150+T150+Z150+AJ150+AP150+AZ150+BF150+BP150+BV150</f>
        <v>0</v>
      </c>
    </row>
    <row r="163" spans="1:99" ht="15.6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T163" s="19" t="s">
        <v>253</v>
      </c>
      <c r="CU163" s="341">
        <f>+D176+J176+T176+Z176+AJ176+AP176+AZ176+BF176+BP176+BV176</f>
        <v>0</v>
      </c>
    </row>
    <row r="164" spans="1:99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U164" s="320">
        <f>SUM(CU162:CU163)</f>
        <v>0</v>
      </c>
    </row>
    <row r="165" spans="1:99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</row>
    <row r="166" spans="1:99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U166" s="320"/>
    </row>
    <row r="167" spans="1:99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U167" s="320"/>
    </row>
    <row r="168" spans="1:99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</row>
    <row r="169" spans="1:99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</row>
    <row r="170" spans="1:99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</row>
    <row r="171" spans="1:99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</row>
    <row r="172" spans="1:99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</row>
    <row r="173" spans="1:99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</row>
    <row r="174" spans="1:99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</row>
    <row r="175" spans="1:99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</row>
    <row r="176" spans="1:99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</row>
    <row r="177" spans="1:96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</row>
    <row r="178" spans="1:96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</row>
    <row r="179" spans="1:96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</row>
    <row r="180" spans="1:96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</row>
    <row r="181" spans="1:96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</row>
    <row r="182" spans="1:96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</row>
    <row r="183" spans="1:96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</row>
    <row r="184" spans="1:96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</row>
    <row r="185" spans="1:96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</row>
    <row r="186" spans="1:96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</row>
    <row r="187" spans="1:96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</row>
    <row r="188" spans="1:9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</row>
    <row r="189" spans="1:96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</row>
    <row r="190" spans="1:96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</row>
    <row r="191" spans="1:96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</row>
    <row r="192" spans="1:96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</row>
    <row r="193" spans="3:3" x14ac:dyDescent="0.25">
      <c r="C193"/>
    </row>
  </sheetData>
  <mergeCells count="24">
    <mergeCell ref="CG3:CL3"/>
    <mergeCell ref="CM3:CR3"/>
    <mergeCell ref="CT3:CW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L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Y200"/>
  <sheetViews>
    <sheetView zoomScale="90" zoomScaleNormal="90" workbookViewId="0">
      <pane xSplit="3" ySplit="5" topLeftCell="D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A2" sqref="A2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6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7.6640625" style="1" customWidth="1"/>
    <col min="75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49.44140625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279</v>
      </c>
      <c r="B1" s="22"/>
      <c r="C1" s="359" t="s">
        <v>267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  <c r="CH1" s="360"/>
      <c r="CI1" s="360"/>
      <c r="CJ1" s="360"/>
      <c r="CK1" s="361"/>
    </row>
    <row r="2" spans="1:101" s="20" customFormat="1" ht="21.6" thickBot="1" x14ac:dyDescent="0.45">
      <c r="A2" s="23" t="s">
        <v>14</v>
      </c>
      <c r="B2" s="22"/>
      <c r="D2" s="362" t="s">
        <v>150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4"/>
      <c r="S2" s="185"/>
      <c r="T2" s="365" t="s">
        <v>151</v>
      </c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4"/>
      <c r="AI2" s="186"/>
      <c r="AJ2" s="365" t="s">
        <v>194</v>
      </c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4"/>
      <c r="AY2" s="186"/>
      <c r="AZ2" s="365" t="s">
        <v>155</v>
      </c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4"/>
      <c r="BO2" s="186"/>
      <c r="BP2" s="365" t="s">
        <v>156</v>
      </c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4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69" t="s">
        <v>130</v>
      </c>
      <c r="E3" s="370"/>
      <c r="F3" s="370"/>
      <c r="G3" s="370"/>
      <c r="H3" s="370"/>
      <c r="I3" s="371"/>
      <c r="J3" s="372" t="s">
        <v>129</v>
      </c>
      <c r="K3" s="370"/>
      <c r="L3" s="370"/>
      <c r="M3" s="370"/>
      <c r="N3" s="370"/>
      <c r="O3" s="371"/>
      <c r="P3" s="366" t="s">
        <v>262</v>
      </c>
      <c r="Q3" s="367"/>
      <c r="R3" s="368"/>
      <c r="S3" s="187"/>
      <c r="T3" s="372" t="s">
        <v>128</v>
      </c>
      <c r="U3" s="370"/>
      <c r="V3" s="370"/>
      <c r="W3" s="370"/>
      <c r="X3" s="370"/>
      <c r="Y3" s="371"/>
      <c r="Z3" s="372" t="s">
        <v>127</v>
      </c>
      <c r="AA3" s="370"/>
      <c r="AB3" s="370"/>
      <c r="AC3" s="370"/>
      <c r="AD3" s="370"/>
      <c r="AE3" s="371"/>
      <c r="AF3" s="366" t="s">
        <v>263</v>
      </c>
      <c r="AG3" s="367"/>
      <c r="AH3" s="368"/>
      <c r="AI3" s="188"/>
      <c r="AJ3" s="372" t="s">
        <v>195</v>
      </c>
      <c r="AK3" s="370"/>
      <c r="AL3" s="370"/>
      <c r="AM3" s="370"/>
      <c r="AN3" s="370"/>
      <c r="AO3" s="371"/>
      <c r="AP3" s="372" t="s">
        <v>196</v>
      </c>
      <c r="AQ3" s="370"/>
      <c r="AR3" s="370"/>
      <c r="AS3" s="370"/>
      <c r="AT3" s="370"/>
      <c r="AU3" s="371"/>
      <c r="AV3" s="366" t="s">
        <v>264</v>
      </c>
      <c r="AW3" s="367"/>
      <c r="AX3" s="368"/>
      <c r="AY3" s="188"/>
      <c r="AZ3" s="372" t="s">
        <v>137</v>
      </c>
      <c r="BA3" s="370"/>
      <c r="BB3" s="370"/>
      <c r="BC3" s="370"/>
      <c r="BD3" s="370"/>
      <c r="BE3" s="371"/>
      <c r="BF3" s="372" t="s">
        <v>138</v>
      </c>
      <c r="BG3" s="370"/>
      <c r="BH3" s="370"/>
      <c r="BI3" s="370"/>
      <c r="BJ3" s="370"/>
      <c r="BK3" s="371"/>
      <c r="BL3" s="366" t="s">
        <v>265</v>
      </c>
      <c r="BM3" s="367"/>
      <c r="BN3" s="368"/>
      <c r="BO3" s="188"/>
      <c r="BP3" s="372" t="s">
        <v>135</v>
      </c>
      <c r="BQ3" s="370"/>
      <c r="BR3" s="370"/>
      <c r="BS3" s="370"/>
      <c r="BT3" s="370"/>
      <c r="BU3" s="371"/>
      <c r="BV3" s="372" t="s">
        <v>136</v>
      </c>
      <c r="BW3" s="370"/>
      <c r="BX3" s="370"/>
      <c r="BY3" s="370"/>
      <c r="BZ3" s="370"/>
      <c r="CA3" s="371"/>
      <c r="CB3" s="366" t="s">
        <v>266</v>
      </c>
      <c r="CC3" s="367"/>
      <c r="CD3" s="368"/>
      <c r="CF3" s="373" t="s">
        <v>141</v>
      </c>
      <c r="CG3" s="374"/>
      <c r="CH3" s="374"/>
      <c r="CI3" s="374"/>
      <c r="CJ3" s="374"/>
      <c r="CK3" s="375"/>
      <c r="CL3" s="376" t="s">
        <v>142</v>
      </c>
      <c r="CM3" s="374"/>
      <c r="CN3" s="374"/>
      <c r="CO3" s="374"/>
      <c r="CP3" s="374"/>
      <c r="CQ3" s="375"/>
      <c r="CR3" s="158"/>
      <c r="CS3" s="377" t="s">
        <v>143</v>
      </c>
      <c r="CT3" s="378"/>
      <c r="CU3" s="378"/>
      <c r="CV3" s="379"/>
      <c r="CW3"/>
    </row>
    <row r="4" spans="1:101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380"/>
      <c r="CT4" s="381"/>
      <c r="CU4" s="381"/>
      <c r="CV4" s="382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104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5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>
        <f>+D8+T8+AJ8+AZ8+BP8</f>
        <v>0</v>
      </c>
      <c r="CG8" s="36"/>
      <c r="CH8" s="36">
        <f>+F8+V8+AL8+BB8+BR8</f>
        <v>0</v>
      </c>
      <c r="CI8" s="39"/>
      <c r="CJ8" s="36">
        <f>+CF8+CH8</f>
        <v>0</v>
      </c>
      <c r="CK8" s="40"/>
      <c r="CL8" s="38">
        <f>+J8+Z8+AP8+BF8+BV8</f>
        <v>0</v>
      </c>
      <c r="CM8" s="39"/>
      <c r="CN8" s="36">
        <f>+L8+AB8+AR8+BH8+BX8</f>
        <v>0</v>
      </c>
      <c r="CO8" s="39"/>
      <c r="CP8" s="36">
        <f>+CL8+CN8</f>
        <v>0</v>
      </c>
      <c r="CQ8" s="40"/>
      <c r="CR8" s="152"/>
      <c r="CS8" s="161" t="s">
        <v>15</v>
      </c>
      <c r="CT8" s="38">
        <f>+CJ8</f>
        <v>0</v>
      </c>
      <c r="CU8" s="36">
        <f>+CP8</f>
        <v>0</v>
      </c>
      <c r="CV8" s="37">
        <f>+CT8+CU8</f>
        <v>0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6" si="17">+CF9+CH9</f>
        <v>0</v>
      </c>
      <c r="CK9" s="40"/>
      <c r="CL9" s="38">
        <f>+J9+Z9+AP9+BF9+BV9</f>
        <v>0</v>
      </c>
      <c r="CM9" s="39"/>
      <c r="CN9" s="36"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0"/>
        <v>0</v>
      </c>
      <c r="Q10" s="123">
        <f t="shared" si="1"/>
        <v>0</v>
      </c>
      <c r="R10" s="124">
        <f t="shared" si="2"/>
        <v>0</v>
      </c>
      <c r="S10" s="32"/>
      <c r="T10" s="42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3"/>
        <v>0</v>
      </c>
      <c r="AG10" s="123">
        <f t="shared" si="4"/>
        <v>0</v>
      </c>
      <c r="AH10" s="124">
        <f t="shared" si="5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6"/>
        <v>0</v>
      </c>
      <c r="AW10" s="123">
        <f t="shared" si="7"/>
        <v>0</v>
      </c>
      <c r="AX10" s="124">
        <f t="shared" si="8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9"/>
        <v>0</v>
      </c>
      <c r="BM10" s="123">
        <f t="shared" si="10"/>
        <v>0</v>
      </c>
      <c r="BN10" s="124">
        <f t="shared" si="11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2"/>
        <v>0</v>
      </c>
      <c r="CC10" s="123">
        <f t="shared" si="13"/>
        <v>0</v>
      </c>
      <c r="CD10" s="124">
        <f t="shared" si="14"/>
        <v>0</v>
      </c>
      <c r="CE10" s="32"/>
      <c r="CF10" s="45">
        <f t="shared" si="15"/>
        <v>0</v>
      </c>
      <c r="CG10" s="36"/>
      <c r="CH10" s="45">
        <f t="shared" si="16"/>
        <v>0</v>
      </c>
      <c r="CI10" s="46"/>
      <c r="CJ10" s="45">
        <f t="shared" si="17"/>
        <v>0</v>
      </c>
      <c r="CK10" s="47"/>
      <c r="CL10" s="45">
        <f>+CL8+CL9</f>
        <v>0</v>
      </c>
      <c r="CM10" s="46"/>
      <c r="CN10" s="43">
        <f>+CN8+CN9</f>
        <v>0</v>
      </c>
      <c r="CO10" s="46"/>
      <c r="CP10" s="43">
        <f>+CP8+CP9</f>
        <v>0</v>
      </c>
      <c r="CQ10" s="47"/>
      <c r="CR10" s="153"/>
      <c r="CS10" s="161" t="s">
        <v>17</v>
      </c>
      <c r="CT10" s="45">
        <f>+CT8</f>
        <v>0</v>
      </c>
      <c r="CU10" s="43">
        <f>+CU8</f>
        <v>0</v>
      </c>
      <c r="CV10" s="44">
        <f>+CV8</f>
        <v>0</v>
      </c>
      <c r="CW10"/>
    </row>
    <row r="11" spans="1:101" s="19" customFormat="1" ht="15.6" x14ac:dyDescent="0.3">
      <c r="A11" s="26">
        <v>2</v>
      </c>
      <c r="B11" s="26" t="s">
        <v>268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si="15"/>
        <v>0</v>
      </c>
      <c r="CG11" s="36"/>
      <c r="CH11" s="36">
        <f t="shared" si="16"/>
        <v>0</v>
      </c>
      <c r="CI11" s="39"/>
      <c r="CJ11" s="36">
        <f t="shared" si="17"/>
        <v>0</v>
      </c>
      <c r="CK11" s="40"/>
      <c r="CL11" s="38">
        <f>+J11+Z11+AP11+BF11+BV11</f>
        <v>0</v>
      </c>
      <c r="CM11" s="39"/>
      <c r="CN11" s="36">
        <f t="shared" ref="CN11:CN16" si="18">+L11+AB11+AR11+BH11+BX11</f>
        <v>0</v>
      </c>
      <c r="CO11" s="39"/>
      <c r="CP11" s="36">
        <f t="shared" ref="CP11:CP16" si="19">+CL11+CN11</f>
        <v>0</v>
      </c>
      <c r="CQ11" s="40"/>
      <c r="CR11" s="152"/>
      <c r="CS11" s="26" t="s">
        <v>268</v>
      </c>
      <c r="CT11" s="38">
        <f t="shared" ref="CT11:CT16" si="20">+CJ11</f>
        <v>0</v>
      </c>
      <c r="CU11" s="36">
        <f t="shared" ref="CU11:CU16" si="21">+CP11</f>
        <v>0</v>
      </c>
      <c r="CV11" s="37">
        <f t="shared" ref="CV11:CV16" si="22">+CT11+CU11</f>
        <v>0</v>
      </c>
      <c r="CW11"/>
    </row>
    <row r="12" spans="1:101" s="19" customFormat="1" ht="15.6" x14ac:dyDescent="0.3">
      <c r="A12" s="26"/>
      <c r="B12" s="26" t="s">
        <v>269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ref="P12" si="23">+D12+J12</f>
        <v>0</v>
      </c>
      <c r="Q12" s="117">
        <f t="shared" ref="Q12" si="24">+F12+L12</f>
        <v>0</v>
      </c>
      <c r="R12" s="118">
        <f t="shared" ref="R12" si="25">+P12+Q12</f>
        <v>0</v>
      </c>
      <c r="S12" s="32"/>
      <c r="T12" s="35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ref="AF12" si="26">+T12+Z12</f>
        <v>0</v>
      </c>
      <c r="AG12" s="117">
        <f t="shared" ref="AG12" si="27">+V12+AB12</f>
        <v>0</v>
      </c>
      <c r="AH12" s="118">
        <f t="shared" ref="AH12" si="28">+AF12+AG12</f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ref="AV12" si="29">+AJ12+AP12</f>
        <v>0</v>
      </c>
      <c r="AW12" s="117">
        <f t="shared" ref="AW12" si="30">+AL12+AR12</f>
        <v>0</v>
      </c>
      <c r="AX12" s="118">
        <f t="shared" ref="AX12" si="31">+AV12+AW12</f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ref="BL12" si="32">+AZ12+BF12</f>
        <v>0</v>
      </c>
      <c r="BM12" s="117">
        <f t="shared" ref="BM12" si="33">+BB12+BH12</f>
        <v>0</v>
      </c>
      <c r="BN12" s="118">
        <f t="shared" ref="BN12" si="34">+BL12+BM12</f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ref="CB12" si="35">+BP12+BV12</f>
        <v>0</v>
      </c>
      <c r="CC12" s="117">
        <f t="shared" ref="CC12" si="36">+BR12+BX12</f>
        <v>0</v>
      </c>
      <c r="CD12" s="118">
        <f t="shared" ref="CD12" si="37">+CB12+CC12</f>
        <v>0</v>
      </c>
      <c r="CE12" s="32"/>
      <c r="CF12" s="38">
        <f t="shared" si="15"/>
        <v>0</v>
      </c>
      <c r="CG12" s="36"/>
      <c r="CH12" s="36">
        <f t="shared" si="16"/>
        <v>0</v>
      </c>
      <c r="CI12" s="39"/>
      <c r="CJ12" s="36">
        <f t="shared" si="17"/>
        <v>0</v>
      </c>
      <c r="CK12" s="40"/>
      <c r="CL12" s="38">
        <f>+J12+Z12+AP12+BF12+BV12</f>
        <v>0</v>
      </c>
      <c r="CM12" s="39"/>
      <c r="CN12" s="36">
        <f t="shared" si="18"/>
        <v>0</v>
      </c>
      <c r="CO12" s="39"/>
      <c r="CP12" s="36"/>
      <c r="CQ12" s="40"/>
      <c r="CR12" s="152"/>
      <c r="CS12" s="26" t="s">
        <v>269</v>
      </c>
      <c r="CT12" s="38">
        <f t="shared" ref="CT12" si="38">+CJ12</f>
        <v>0</v>
      </c>
      <c r="CU12" s="36">
        <f t="shared" ref="CU12" si="39">+CP12</f>
        <v>0</v>
      </c>
      <c r="CV12" s="37">
        <f t="shared" ref="CV12" si="40">+CT12+CU12</f>
        <v>0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ref="CL13:CL16" si="41">+J13+Z13+AP13+BF13+BV13</f>
        <v>0</v>
      </c>
      <c r="CM13" s="39"/>
      <c r="CN13" s="36">
        <f t="shared" si="18"/>
        <v>0</v>
      </c>
      <c r="CO13" s="39"/>
      <c r="CP13" s="36">
        <f t="shared" si="19"/>
        <v>0</v>
      </c>
      <c r="CQ13" s="40"/>
      <c r="CR13" s="152"/>
      <c r="CS13" s="161" t="s">
        <v>2</v>
      </c>
      <c r="CT13" s="38">
        <f t="shared" si="20"/>
        <v>0</v>
      </c>
      <c r="CU13" s="36">
        <f t="shared" si="21"/>
        <v>0</v>
      </c>
      <c r="CV13" s="37">
        <f t="shared" si="22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41"/>
        <v>0</v>
      </c>
      <c r="CM14" s="39"/>
      <c r="CN14" s="36">
        <f t="shared" si="18"/>
        <v>0</v>
      </c>
      <c r="CO14" s="39"/>
      <c r="CP14" s="36">
        <f t="shared" si="19"/>
        <v>0</v>
      </c>
      <c r="CQ14" s="40"/>
      <c r="CR14" s="152"/>
      <c r="CS14" s="161" t="s">
        <v>3</v>
      </c>
      <c r="CT14" s="38">
        <f t="shared" si="20"/>
        <v>0</v>
      </c>
      <c r="CU14" s="36">
        <f t="shared" si="21"/>
        <v>0</v>
      </c>
      <c r="CV14" s="37">
        <f t="shared" si="22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6"/>
        <v>0</v>
      </c>
      <c r="AW15" s="117">
        <f t="shared" si="7"/>
        <v>0</v>
      </c>
      <c r="AX15" s="118">
        <f t="shared" si="8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9"/>
        <v>0</v>
      </c>
      <c r="BM15" s="117">
        <f t="shared" si="10"/>
        <v>0</v>
      </c>
      <c r="BN15" s="118">
        <f t="shared" si="11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15"/>
        <v>0</v>
      </c>
      <c r="CG15" s="36"/>
      <c r="CH15" s="36">
        <f t="shared" si="16"/>
        <v>0</v>
      </c>
      <c r="CI15" s="39"/>
      <c r="CJ15" s="36">
        <f t="shared" si="17"/>
        <v>0</v>
      </c>
      <c r="CK15" s="40"/>
      <c r="CL15" s="38">
        <f t="shared" si="41"/>
        <v>0</v>
      </c>
      <c r="CM15" s="39"/>
      <c r="CN15" s="36">
        <f t="shared" si="18"/>
        <v>0</v>
      </c>
      <c r="CO15" s="39"/>
      <c r="CP15" s="36">
        <f t="shared" si="19"/>
        <v>0</v>
      </c>
      <c r="CQ15" s="40"/>
      <c r="CR15" s="152"/>
      <c r="CS15" s="161" t="s">
        <v>4</v>
      </c>
      <c r="CT15" s="38">
        <f t="shared" si="20"/>
        <v>0</v>
      </c>
      <c r="CU15" s="36">
        <f t="shared" si="21"/>
        <v>0</v>
      </c>
      <c r="CV15" s="37">
        <f t="shared" si="22"/>
        <v>0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/>
      <c r="E16" s="36"/>
      <c r="F16" s="36"/>
      <c r="G16" s="36"/>
      <c r="H16" s="36"/>
      <c r="I16" s="37"/>
      <c r="J16" s="38"/>
      <c r="K16" s="36"/>
      <c r="L16" s="36"/>
      <c r="M16" s="36"/>
      <c r="N16" s="36"/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/>
      <c r="U16" s="36"/>
      <c r="V16" s="36"/>
      <c r="W16" s="36"/>
      <c r="X16" s="36"/>
      <c r="Y16" s="37"/>
      <c r="Z16" s="38"/>
      <c r="AA16" s="36"/>
      <c r="AB16" s="36"/>
      <c r="AC16" s="36"/>
      <c r="AD16" s="36"/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/>
      <c r="AK16" s="36"/>
      <c r="AL16" s="36"/>
      <c r="AM16" s="36"/>
      <c r="AN16" s="36"/>
      <c r="AO16" s="37"/>
      <c r="AP16" s="38"/>
      <c r="AQ16" s="36"/>
      <c r="AR16" s="36"/>
      <c r="AS16" s="36"/>
      <c r="AT16" s="36"/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5"/>
      <c r="BA16" s="36"/>
      <c r="BB16" s="36"/>
      <c r="BC16" s="36"/>
      <c r="BD16" s="36"/>
      <c r="BE16" s="37"/>
      <c r="BF16" s="38"/>
      <c r="BG16" s="36"/>
      <c r="BH16" s="36"/>
      <c r="BI16" s="36"/>
      <c r="BJ16" s="36"/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5"/>
      <c r="BQ16" s="36"/>
      <c r="BR16" s="36"/>
      <c r="BS16" s="36"/>
      <c r="BT16" s="36"/>
      <c r="BU16" s="37"/>
      <c r="BV16" s="38"/>
      <c r="BW16" s="36"/>
      <c r="BX16" s="36"/>
      <c r="BY16" s="36"/>
      <c r="BZ16" s="36"/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0</v>
      </c>
      <c r="CG16" s="36"/>
      <c r="CH16" s="36">
        <f t="shared" si="16"/>
        <v>0</v>
      </c>
      <c r="CI16" s="39"/>
      <c r="CJ16" s="36">
        <f t="shared" si="17"/>
        <v>0</v>
      </c>
      <c r="CK16" s="40"/>
      <c r="CL16" s="38">
        <f t="shared" si="41"/>
        <v>0</v>
      </c>
      <c r="CM16" s="39"/>
      <c r="CN16" s="36">
        <f t="shared" si="18"/>
        <v>0</v>
      </c>
      <c r="CO16" s="39"/>
      <c r="CP16" s="36">
        <f t="shared" si="19"/>
        <v>0</v>
      </c>
      <c r="CQ16" s="40"/>
      <c r="CR16" s="152"/>
      <c r="CS16" s="161" t="s">
        <v>5</v>
      </c>
      <c r="CT16" s="38">
        <f t="shared" si="20"/>
        <v>0</v>
      </c>
      <c r="CU16" s="36">
        <f t="shared" si="21"/>
        <v>0</v>
      </c>
      <c r="CV16" s="37">
        <f t="shared" si="22"/>
        <v>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/>
      <c r="E17" s="46"/>
      <c r="F17" s="43"/>
      <c r="G17" s="46"/>
      <c r="H17" s="43"/>
      <c r="I17" s="47"/>
      <c r="J17" s="45"/>
      <c r="K17" s="46"/>
      <c r="L17" s="43"/>
      <c r="M17" s="46"/>
      <c r="N17" s="43"/>
      <c r="O17" s="47"/>
      <c r="P17" s="122">
        <f t="shared" si="0"/>
        <v>0</v>
      </c>
      <c r="Q17" s="123">
        <f t="shared" si="1"/>
        <v>0</v>
      </c>
      <c r="R17" s="124">
        <f t="shared" si="2"/>
        <v>0</v>
      </c>
      <c r="S17" s="32"/>
      <c r="T17" s="42"/>
      <c r="U17" s="46"/>
      <c r="V17" s="43"/>
      <c r="W17" s="46"/>
      <c r="X17" s="43"/>
      <c r="Y17" s="47"/>
      <c r="Z17" s="45"/>
      <c r="AA17" s="46"/>
      <c r="AB17" s="43"/>
      <c r="AC17" s="46"/>
      <c r="AD17" s="43"/>
      <c r="AE17" s="47"/>
      <c r="AF17" s="122">
        <f t="shared" si="3"/>
        <v>0</v>
      </c>
      <c r="AG17" s="123">
        <f t="shared" si="4"/>
        <v>0</v>
      </c>
      <c r="AH17" s="124">
        <f t="shared" si="5"/>
        <v>0</v>
      </c>
      <c r="AI17" s="32"/>
      <c r="AJ17" s="42"/>
      <c r="AK17" s="46"/>
      <c r="AL17" s="43"/>
      <c r="AM17" s="46"/>
      <c r="AN17" s="43"/>
      <c r="AO17" s="47"/>
      <c r="AP17" s="45"/>
      <c r="AQ17" s="46"/>
      <c r="AR17" s="43"/>
      <c r="AS17" s="46"/>
      <c r="AT17" s="43"/>
      <c r="AU17" s="47"/>
      <c r="AV17" s="122">
        <f t="shared" si="6"/>
        <v>0</v>
      </c>
      <c r="AW17" s="123">
        <f t="shared" si="7"/>
        <v>0</v>
      </c>
      <c r="AX17" s="124">
        <f t="shared" si="8"/>
        <v>0</v>
      </c>
      <c r="AY17" s="32"/>
      <c r="AZ17" s="42"/>
      <c r="BA17" s="46"/>
      <c r="BB17" s="43"/>
      <c r="BC17" s="46"/>
      <c r="BD17" s="43"/>
      <c r="BE17" s="47"/>
      <c r="BF17" s="45"/>
      <c r="BG17" s="46"/>
      <c r="BH17" s="43"/>
      <c r="BI17" s="46"/>
      <c r="BJ17" s="43"/>
      <c r="BK17" s="47"/>
      <c r="BL17" s="122">
        <f t="shared" si="9"/>
        <v>0</v>
      </c>
      <c r="BM17" s="123">
        <f t="shared" si="10"/>
        <v>0</v>
      </c>
      <c r="BN17" s="124">
        <f t="shared" si="11"/>
        <v>0</v>
      </c>
      <c r="BO17" s="32"/>
      <c r="BP17" s="42"/>
      <c r="BQ17" s="46"/>
      <c r="BR17" s="43"/>
      <c r="BS17" s="46"/>
      <c r="BT17" s="43"/>
      <c r="BU17" s="47"/>
      <c r="BV17" s="45"/>
      <c r="BW17" s="46"/>
      <c r="BX17" s="43"/>
      <c r="BY17" s="46"/>
      <c r="BZ17" s="43"/>
      <c r="CA17" s="47"/>
      <c r="CB17" s="122">
        <f t="shared" si="12"/>
        <v>0</v>
      </c>
      <c r="CC17" s="123">
        <f t="shared" si="13"/>
        <v>0</v>
      </c>
      <c r="CD17" s="124">
        <f t="shared" si="14"/>
        <v>0</v>
      </c>
      <c r="CE17" s="32"/>
      <c r="CF17" s="45">
        <f>SUM(CF10:CF16)</f>
        <v>0</v>
      </c>
      <c r="CG17" s="46" t="e">
        <f>+CF17/$CF$112</f>
        <v>#REF!</v>
      </c>
      <c r="CH17" s="43">
        <f>SUM(CH10:CH16)</f>
        <v>0</v>
      </c>
      <c r="CI17" s="46" t="e">
        <f>+CH17/$CH$112</f>
        <v>#REF!</v>
      </c>
      <c r="CJ17" s="43">
        <f>+CF17+CH17</f>
        <v>0</v>
      </c>
      <c r="CK17" s="47" t="e">
        <f>+CJ17/$CJ$112</f>
        <v>#REF!</v>
      </c>
      <c r="CL17" s="45">
        <f>SUM(CL10:CL16)</f>
        <v>0</v>
      </c>
      <c r="CM17" s="46" t="e">
        <f>+CL17/$CL$112</f>
        <v>#DIV/0!</v>
      </c>
      <c r="CN17" s="43">
        <f>SUM(CN10:CN16)</f>
        <v>0</v>
      </c>
      <c r="CO17" s="46" t="e">
        <f>+CN17/$CN$112</f>
        <v>#DIV/0!</v>
      </c>
      <c r="CP17" s="43">
        <f>SUM(CP10:CP16)</f>
        <v>0</v>
      </c>
      <c r="CQ17" s="47" t="e">
        <f>+CP17/$CP$112</f>
        <v>#DIV/0!</v>
      </c>
      <c r="CR17" s="153"/>
      <c r="CS17" s="161" t="s">
        <v>92</v>
      </c>
      <c r="CT17" s="45">
        <f>SUM(CT10:CT16)</f>
        <v>0</v>
      </c>
      <c r="CU17" s="43">
        <f>SUM(CU10:CU16)</f>
        <v>0</v>
      </c>
      <c r="CV17" s="44">
        <f>SUM(CV10:CV16)</f>
        <v>0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38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5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ref="P21:P64" si="42">+D21+J21</f>
        <v>0</v>
      </c>
      <c r="Q21" s="117">
        <f t="shared" ref="Q21:Q64" si="43">+F21+L21</f>
        <v>0</v>
      </c>
      <c r="R21" s="118">
        <f t="shared" ref="R21:R64" si="44">+P21+Q21</f>
        <v>0</v>
      </c>
      <c r="S21" s="32"/>
      <c r="T21" s="35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ref="AF21:AF64" si="45">+T21+Z21</f>
        <v>0</v>
      </c>
      <c r="AG21" s="117">
        <f t="shared" ref="AG21:AG64" si="46">+V21+AB21</f>
        <v>0</v>
      </c>
      <c r="AH21" s="118">
        <f t="shared" ref="AH21:AH64" si="47">+AF21+AG21</f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ref="AV21:AV64" si="48">+AJ21+AP21</f>
        <v>0</v>
      </c>
      <c r="AW21" s="117">
        <f t="shared" ref="AW21:AW64" si="49">+AL21+AR21</f>
        <v>0</v>
      </c>
      <c r="AX21" s="118">
        <f t="shared" ref="AX21:AX64" si="50">+AV21+AW21</f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ref="BL21:BL64" si="51">+AZ21+BF21</f>
        <v>0</v>
      </c>
      <c r="BM21" s="117">
        <f t="shared" ref="BM21:BM64" si="52">+BB21+BH21</f>
        <v>0</v>
      </c>
      <c r="BN21" s="118">
        <f t="shared" ref="BN21:BN64" si="53">+BL21+BM21</f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ref="CB21:CB64" si="54">+BP21+BV21</f>
        <v>0</v>
      </c>
      <c r="CC21" s="117">
        <f t="shared" ref="CC21:CC64" si="55">+BR21+BX21</f>
        <v>0</v>
      </c>
      <c r="CD21" s="118">
        <f t="shared" ref="CD21:CD64" si="56">+CB21+CC21</f>
        <v>0</v>
      </c>
      <c r="CE21" s="32"/>
      <c r="CF21" s="38" t="e">
        <f>+D21+T21+AJ21+AZ21+BP21+#REF!</f>
        <v>#REF!</v>
      </c>
      <c r="CG21" s="39" t="e">
        <f t="shared" ref="CG21:CG64" si="57">+CF21/$CF$112</f>
        <v>#REF!</v>
      </c>
      <c r="CH21" s="39" t="e">
        <f>+F21+V21+AL21+BB21+BR21+#REF!</f>
        <v>#REF!</v>
      </c>
      <c r="CI21" s="39" t="e">
        <f t="shared" ref="CI21:CI64" si="58">+CH21/$CH$112</f>
        <v>#REF!</v>
      </c>
      <c r="CJ21" s="36" t="e">
        <f t="shared" ref="CJ21:CJ64" si="59">+CF21+CH21</f>
        <v>#REF!</v>
      </c>
      <c r="CK21" s="40" t="e">
        <f t="shared" ref="CK21:CK64" si="60">+CJ21/$CJ$112</f>
        <v>#REF!</v>
      </c>
      <c r="CL21" s="38">
        <f t="shared" ref="CL21:CL61" si="61">+J21+Z21+AP21+BF21+BV21</f>
        <v>0</v>
      </c>
      <c r="CM21" s="39" t="e">
        <f t="shared" ref="CM21:CM64" si="62">+CL21/$CL$112</f>
        <v>#DIV/0!</v>
      </c>
      <c r="CN21" s="36">
        <f t="shared" ref="CN21:CN61" si="63">+L21+AB21+AR21+BH21+BX21</f>
        <v>0</v>
      </c>
      <c r="CO21" s="39" t="e">
        <f t="shared" ref="CO21:CO64" si="64">+CN21/$CN$112</f>
        <v>#DIV/0!</v>
      </c>
      <c r="CP21" s="36">
        <f t="shared" ref="CP21:CP61" si="65">+CL21+CN21</f>
        <v>0</v>
      </c>
      <c r="CQ21" s="40" t="e">
        <f t="shared" ref="CQ21:CQ64" si="66">+CP21/$CP$112</f>
        <v>#DIV/0!</v>
      </c>
      <c r="CR21" s="152"/>
      <c r="CS21" s="161" t="s">
        <v>19</v>
      </c>
      <c r="CT21" s="38">
        <v>0</v>
      </c>
      <c r="CU21" s="36">
        <f t="shared" ref="CU21:CU61" si="67">+CP21</f>
        <v>0</v>
      </c>
      <c r="CV21" s="37">
        <f t="shared" ref="CV21:CV63" si="68">+CT21+CU21</f>
        <v>0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42"/>
        <v>0</v>
      </c>
      <c r="Q22" s="117">
        <f t="shared" si="43"/>
        <v>0</v>
      </c>
      <c r="R22" s="118">
        <f t="shared" si="44"/>
        <v>0</v>
      </c>
      <c r="S22" s="32"/>
      <c r="T22" s="35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45"/>
        <v>0</v>
      </c>
      <c r="AG22" s="117">
        <f t="shared" si="46"/>
        <v>0</v>
      </c>
      <c r="AH22" s="118">
        <f t="shared" si="47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48"/>
        <v>0</v>
      </c>
      <c r="AW22" s="117">
        <f t="shared" si="49"/>
        <v>0</v>
      </c>
      <c r="AX22" s="118">
        <f t="shared" si="50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51"/>
        <v>0</v>
      </c>
      <c r="BM22" s="117">
        <f t="shared" si="52"/>
        <v>0</v>
      </c>
      <c r="BN22" s="118">
        <f t="shared" si="53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54"/>
        <v>0</v>
      </c>
      <c r="CC22" s="117">
        <f t="shared" si="55"/>
        <v>0</v>
      </c>
      <c r="CD22" s="118">
        <f t="shared" si="56"/>
        <v>0</v>
      </c>
      <c r="CE22" s="32"/>
      <c r="CF22" s="38" t="e">
        <f>+D22+T22+AJ22+AZ22+BP22+#REF!</f>
        <v>#REF!</v>
      </c>
      <c r="CG22" s="39" t="e">
        <f t="shared" si="57"/>
        <v>#REF!</v>
      </c>
      <c r="CH22" s="39" t="e">
        <f>+F22+V22+AL22+BB22+BR22+#REF!</f>
        <v>#REF!</v>
      </c>
      <c r="CI22" s="39" t="e">
        <f t="shared" si="58"/>
        <v>#REF!</v>
      </c>
      <c r="CJ22" s="36" t="e">
        <f t="shared" si="59"/>
        <v>#REF!</v>
      </c>
      <c r="CK22" s="40" t="e">
        <f t="shared" si="60"/>
        <v>#REF!</v>
      </c>
      <c r="CL22" s="38">
        <f t="shared" si="61"/>
        <v>0</v>
      </c>
      <c r="CM22" s="39" t="e">
        <f t="shared" si="62"/>
        <v>#DIV/0!</v>
      </c>
      <c r="CN22" s="36">
        <f t="shared" si="63"/>
        <v>0</v>
      </c>
      <c r="CO22" s="39" t="e">
        <f t="shared" si="64"/>
        <v>#DIV/0!</v>
      </c>
      <c r="CP22" s="36">
        <f t="shared" si="65"/>
        <v>0</v>
      </c>
      <c r="CQ22" s="40" t="e">
        <f t="shared" si="66"/>
        <v>#DIV/0!</v>
      </c>
      <c r="CR22" s="152"/>
      <c r="CS22" s="161" t="s">
        <v>20</v>
      </c>
      <c r="CT22" s="38">
        <v>0</v>
      </c>
      <c r="CU22" s="36">
        <f t="shared" si="67"/>
        <v>0</v>
      </c>
      <c r="CV22" s="37">
        <f t="shared" si="68"/>
        <v>0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42"/>
        <v>0</v>
      </c>
      <c r="Q23" s="117">
        <f t="shared" si="43"/>
        <v>0</v>
      </c>
      <c r="R23" s="118">
        <f t="shared" si="44"/>
        <v>0</v>
      </c>
      <c r="S23" s="32"/>
      <c r="T23" s="35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45"/>
        <v>0</v>
      </c>
      <c r="AG23" s="117">
        <f t="shared" si="46"/>
        <v>0</v>
      </c>
      <c r="AH23" s="118">
        <f t="shared" si="47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48"/>
        <v>0</v>
      </c>
      <c r="AW23" s="117">
        <f t="shared" si="49"/>
        <v>0</v>
      </c>
      <c r="AX23" s="118">
        <f t="shared" si="50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51"/>
        <v>0</v>
      </c>
      <c r="BM23" s="117">
        <f t="shared" si="52"/>
        <v>0</v>
      </c>
      <c r="BN23" s="118">
        <f t="shared" si="53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54"/>
        <v>0</v>
      </c>
      <c r="CC23" s="117">
        <f t="shared" si="55"/>
        <v>0</v>
      </c>
      <c r="CD23" s="118">
        <f t="shared" si="56"/>
        <v>0</v>
      </c>
      <c r="CE23" s="32"/>
      <c r="CF23" s="38" t="e">
        <f>+D23+T23+AJ23+AZ23+BP23+#REF!</f>
        <v>#REF!</v>
      </c>
      <c r="CG23" s="39" t="e">
        <f t="shared" si="57"/>
        <v>#REF!</v>
      </c>
      <c r="CH23" s="39" t="e">
        <f>+F23+V23+AL23+BB23+BR23+#REF!</f>
        <v>#REF!</v>
      </c>
      <c r="CI23" s="39" t="e">
        <f t="shared" si="58"/>
        <v>#REF!</v>
      </c>
      <c r="CJ23" s="36" t="e">
        <f t="shared" si="59"/>
        <v>#REF!</v>
      </c>
      <c r="CK23" s="40" t="e">
        <f t="shared" si="60"/>
        <v>#REF!</v>
      </c>
      <c r="CL23" s="38">
        <f t="shared" si="61"/>
        <v>0</v>
      </c>
      <c r="CM23" s="39" t="e">
        <f t="shared" si="62"/>
        <v>#DIV/0!</v>
      </c>
      <c r="CN23" s="36">
        <f t="shared" si="63"/>
        <v>0</v>
      </c>
      <c r="CO23" s="39" t="e">
        <f t="shared" si="64"/>
        <v>#DIV/0!</v>
      </c>
      <c r="CP23" s="36">
        <f t="shared" si="65"/>
        <v>0</v>
      </c>
      <c r="CQ23" s="40" t="e">
        <f t="shared" si="66"/>
        <v>#DIV/0!</v>
      </c>
      <c r="CR23" s="152"/>
      <c r="CS23" s="161" t="s">
        <v>21</v>
      </c>
      <c r="CT23" s="38">
        <v>0</v>
      </c>
      <c r="CU23" s="36">
        <f t="shared" si="67"/>
        <v>0</v>
      </c>
      <c r="CV23" s="37">
        <f t="shared" si="68"/>
        <v>0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42"/>
        <v>0</v>
      </c>
      <c r="Q24" s="117">
        <f t="shared" si="43"/>
        <v>0</v>
      </c>
      <c r="R24" s="118">
        <f t="shared" si="44"/>
        <v>0</v>
      </c>
      <c r="S24" s="32"/>
      <c r="T24" s="35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45"/>
        <v>0</v>
      </c>
      <c r="AG24" s="117">
        <f t="shared" si="46"/>
        <v>0</v>
      </c>
      <c r="AH24" s="118">
        <f t="shared" si="47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48"/>
        <v>0</v>
      </c>
      <c r="AW24" s="117">
        <f t="shared" si="49"/>
        <v>0</v>
      </c>
      <c r="AX24" s="118">
        <f t="shared" si="50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51"/>
        <v>0</v>
      </c>
      <c r="BM24" s="117">
        <f t="shared" si="52"/>
        <v>0</v>
      </c>
      <c r="BN24" s="118">
        <f t="shared" si="53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54"/>
        <v>0</v>
      </c>
      <c r="CC24" s="117">
        <f t="shared" si="55"/>
        <v>0</v>
      </c>
      <c r="CD24" s="118">
        <f t="shared" si="56"/>
        <v>0</v>
      </c>
      <c r="CE24" s="32"/>
      <c r="CF24" s="38" t="e">
        <f>+D24+T24+AJ24+AZ24+BP24+#REF!</f>
        <v>#REF!</v>
      </c>
      <c r="CG24" s="39" t="e">
        <f t="shared" si="57"/>
        <v>#REF!</v>
      </c>
      <c r="CH24" s="39" t="e">
        <f>+F24+V24+AL24+BB24+BR24+#REF!</f>
        <v>#REF!</v>
      </c>
      <c r="CI24" s="39" t="e">
        <f t="shared" si="58"/>
        <v>#REF!</v>
      </c>
      <c r="CJ24" s="36" t="e">
        <f t="shared" si="59"/>
        <v>#REF!</v>
      </c>
      <c r="CK24" s="40" t="e">
        <f t="shared" si="60"/>
        <v>#REF!</v>
      </c>
      <c r="CL24" s="38">
        <f t="shared" si="61"/>
        <v>0</v>
      </c>
      <c r="CM24" s="39" t="e">
        <f t="shared" si="62"/>
        <v>#DIV/0!</v>
      </c>
      <c r="CN24" s="36">
        <f t="shared" si="63"/>
        <v>0</v>
      </c>
      <c r="CO24" s="39" t="e">
        <f t="shared" si="64"/>
        <v>#DIV/0!</v>
      </c>
      <c r="CP24" s="36">
        <f t="shared" si="65"/>
        <v>0</v>
      </c>
      <c r="CQ24" s="40" t="e">
        <f t="shared" si="66"/>
        <v>#DIV/0!</v>
      </c>
      <c r="CR24" s="152"/>
      <c r="CS24" s="161" t="s">
        <v>22</v>
      </c>
      <c r="CT24" s="38">
        <v>0</v>
      </c>
      <c r="CU24" s="36">
        <f t="shared" si="67"/>
        <v>0</v>
      </c>
      <c r="CV24" s="37">
        <f t="shared" si="68"/>
        <v>0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42"/>
        <v>0</v>
      </c>
      <c r="Q25" s="117">
        <f t="shared" si="43"/>
        <v>0</v>
      </c>
      <c r="R25" s="118">
        <f t="shared" si="44"/>
        <v>0</v>
      </c>
      <c r="S25" s="32"/>
      <c r="T25" s="35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45"/>
        <v>0</v>
      </c>
      <c r="AG25" s="117">
        <f t="shared" si="46"/>
        <v>0</v>
      </c>
      <c r="AH25" s="118">
        <f t="shared" si="47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48"/>
        <v>0</v>
      </c>
      <c r="AW25" s="117">
        <f t="shared" si="49"/>
        <v>0</v>
      </c>
      <c r="AX25" s="118">
        <f t="shared" si="50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51"/>
        <v>0</v>
      </c>
      <c r="BM25" s="117">
        <f t="shared" si="52"/>
        <v>0</v>
      </c>
      <c r="BN25" s="118">
        <f t="shared" si="53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54"/>
        <v>0</v>
      </c>
      <c r="CC25" s="117">
        <f t="shared" si="55"/>
        <v>0</v>
      </c>
      <c r="CD25" s="118">
        <f t="shared" si="56"/>
        <v>0</v>
      </c>
      <c r="CE25" s="32"/>
      <c r="CF25" s="38" t="e">
        <f>+D25+T25+AJ25+AZ25+BP25+#REF!</f>
        <v>#REF!</v>
      </c>
      <c r="CG25" s="39" t="e">
        <f t="shared" si="57"/>
        <v>#REF!</v>
      </c>
      <c r="CH25" s="39" t="e">
        <f>+F25+V25+AL25+BB25+BR25+#REF!</f>
        <v>#REF!</v>
      </c>
      <c r="CI25" s="39" t="e">
        <f t="shared" si="58"/>
        <v>#REF!</v>
      </c>
      <c r="CJ25" s="36" t="e">
        <f t="shared" si="59"/>
        <v>#REF!</v>
      </c>
      <c r="CK25" s="40" t="e">
        <f t="shared" si="60"/>
        <v>#REF!</v>
      </c>
      <c r="CL25" s="38">
        <f t="shared" si="61"/>
        <v>0</v>
      </c>
      <c r="CM25" s="39" t="e">
        <f t="shared" si="62"/>
        <v>#DIV/0!</v>
      </c>
      <c r="CN25" s="36">
        <f t="shared" si="63"/>
        <v>0</v>
      </c>
      <c r="CO25" s="39" t="e">
        <f t="shared" si="64"/>
        <v>#DIV/0!</v>
      </c>
      <c r="CP25" s="36">
        <f t="shared" si="65"/>
        <v>0</v>
      </c>
      <c r="CQ25" s="40" t="e">
        <f t="shared" si="66"/>
        <v>#DIV/0!</v>
      </c>
      <c r="CR25" s="152"/>
      <c r="CS25" s="161" t="s">
        <v>23</v>
      </c>
      <c r="CT25" s="38">
        <v>0</v>
      </c>
      <c r="CU25" s="36">
        <f t="shared" si="67"/>
        <v>0</v>
      </c>
      <c r="CV25" s="37">
        <f t="shared" si="68"/>
        <v>0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42"/>
        <v>0</v>
      </c>
      <c r="Q26" s="117">
        <f t="shared" si="43"/>
        <v>0</v>
      </c>
      <c r="R26" s="118">
        <f t="shared" si="44"/>
        <v>0</v>
      </c>
      <c r="S26" s="32"/>
      <c r="T26" s="35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45"/>
        <v>0</v>
      </c>
      <c r="AG26" s="117">
        <f t="shared" si="46"/>
        <v>0</v>
      </c>
      <c r="AH26" s="118">
        <f t="shared" si="47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48"/>
        <v>0</v>
      </c>
      <c r="AW26" s="117">
        <f t="shared" si="49"/>
        <v>0</v>
      </c>
      <c r="AX26" s="118">
        <f t="shared" si="50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51"/>
        <v>0</v>
      </c>
      <c r="BM26" s="117">
        <f t="shared" si="52"/>
        <v>0</v>
      </c>
      <c r="BN26" s="118">
        <f t="shared" si="53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54"/>
        <v>0</v>
      </c>
      <c r="CC26" s="117">
        <f t="shared" si="55"/>
        <v>0</v>
      </c>
      <c r="CD26" s="118">
        <f t="shared" si="56"/>
        <v>0</v>
      </c>
      <c r="CE26" s="32"/>
      <c r="CF26" s="38" t="e">
        <f>+D26+T26+AJ26+AZ26+BP26+#REF!</f>
        <v>#REF!</v>
      </c>
      <c r="CG26" s="39" t="e">
        <f t="shared" si="57"/>
        <v>#REF!</v>
      </c>
      <c r="CH26" s="39" t="e">
        <f>+F26+V26+AL26+BB26+BR26+#REF!</f>
        <v>#REF!</v>
      </c>
      <c r="CI26" s="39" t="e">
        <f t="shared" si="58"/>
        <v>#REF!</v>
      </c>
      <c r="CJ26" s="36" t="e">
        <f t="shared" si="59"/>
        <v>#REF!</v>
      </c>
      <c r="CK26" s="40" t="e">
        <f t="shared" si="60"/>
        <v>#REF!</v>
      </c>
      <c r="CL26" s="38">
        <f t="shared" si="61"/>
        <v>0</v>
      </c>
      <c r="CM26" s="39" t="e">
        <f t="shared" si="62"/>
        <v>#DIV/0!</v>
      </c>
      <c r="CN26" s="36">
        <f t="shared" si="63"/>
        <v>0</v>
      </c>
      <c r="CO26" s="39" t="e">
        <f t="shared" si="64"/>
        <v>#DIV/0!</v>
      </c>
      <c r="CP26" s="36">
        <f t="shared" si="65"/>
        <v>0</v>
      </c>
      <c r="CQ26" s="40" t="e">
        <f t="shared" si="66"/>
        <v>#DIV/0!</v>
      </c>
      <c r="CR26" s="152"/>
      <c r="CS26" s="161" t="s">
        <v>24</v>
      </c>
      <c r="CT26" s="38">
        <v>0</v>
      </c>
      <c r="CU26" s="36">
        <f t="shared" si="67"/>
        <v>0</v>
      </c>
      <c r="CV26" s="37">
        <f t="shared" si="68"/>
        <v>0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42"/>
        <v>0</v>
      </c>
      <c r="Q27" s="117">
        <f t="shared" si="43"/>
        <v>0</v>
      </c>
      <c r="R27" s="118">
        <f t="shared" si="44"/>
        <v>0</v>
      </c>
      <c r="S27" s="32"/>
      <c r="T27" s="35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45"/>
        <v>0</v>
      </c>
      <c r="AG27" s="117">
        <f t="shared" si="46"/>
        <v>0</v>
      </c>
      <c r="AH27" s="118">
        <f t="shared" si="47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48"/>
        <v>0</v>
      </c>
      <c r="AW27" s="117">
        <f t="shared" si="49"/>
        <v>0</v>
      </c>
      <c r="AX27" s="118">
        <f t="shared" si="50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51"/>
        <v>0</v>
      </c>
      <c r="BM27" s="117">
        <f t="shared" si="52"/>
        <v>0</v>
      </c>
      <c r="BN27" s="118">
        <f t="shared" si="53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54"/>
        <v>0</v>
      </c>
      <c r="CC27" s="117">
        <f t="shared" si="55"/>
        <v>0</v>
      </c>
      <c r="CD27" s="118">
        <f t="shared" si="56"/>
        <v>0</v>
      </c>
      <c r="CE27" s="32"/>
      <c r="CF27" s="38" t="e">
        <f>+D27+T27+AJ27+AZ27+BP27+#REF!</f>
        <v>#REF!</v>
      </c>
      <c r="CG27" s="39" t="e">
        <f t="shared" si="57"/>
        <v>#REF!</v>
      </c>
      <c r="CH27" s="39" t="e">
        <f>+F27+V27+AL27+BB27+BR27+#REF!</f>
        <v>#REF!</v>
      </c>
      <c r="CI27" s="39" t="e">
        <f t="shared" si="58"/>
        <v>#REF!</v>
      </c>
      <c r="CJ27" s="36" t="e">
        <f t="shared" si="59"/>
        <v>#REF!</v>
      </c>
      <c r="CK27" s="40" t="e">
        <f t="shared" si="60"/>
        <v>#REF!</v>
      </c>
      <c r="CL27" s="38">
        <f t="shared" si="61"/>
        <v>0</v>
      </c>
      <c r="CM27" s="39" t="e">
        <f t="shared" si="62"/>
        <v>#DIV/0!</v>
      </c>
      <c r="CN27" s="36">
        <f t="shared" si="63"/>
        <v>0</v>
      </c>
      <c r="CO27" s="39" t="e">
        <f t="shared" si="64"/>
        <v>#DIV/0!</v>
      </c>
      <c r="CP27" s="36">
        <f t="shared" si="65"/>
        <v>0</v>
      </c>
      <c r="CQ27" s="40" t="e">
        <f t="shared" si="66"/>
        <v>#DIV/0!</v>
      </c>
      <c r="CR27" s="152"/>
      <c r="CS27" s="161" t="s">
        <v>25</v>
      </c>
      <c r="CT27" s="38">
        <v>0</v>
      </c>
      <c r="CU27" s="36">
        <f t="shared" si="67"/>
        <v>0</v>
      </c>
      <c r="CV27" s="37">
        <f t="shared" si="68"/>
        <v>0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42"/>
        <v>0</v>
      </c>
      <c r="Q28" s="117">
        <f t="shared" si="43"/>
        <v>0</v>
      </c>
      <c r="R28" s="118">
        <f t="shared" si="44"/>
        <v>0</v>
      </c>
      <c r="S28" s="32"/>
      <c r="T28" s="35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45"/>
        <v>0</v>
      </c>
      <c r="AG28" s="117">
        <f t="shared" si="46"/>
        <v>0</v>
      </c>
      <c r="AH28" s="118">
        <f t="shared" si="47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48"/>
        <v>0</v>
      </c>
      <c r="AW28" s="117">
        <f t="shared" si="49"/>
        <v>0</v>
      </c>
      <c r="AX28" s="118">
        <f t="shared" si="50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51"/>
        <v>0</v>
      </c>
      <c r="BM28" s="117">
        <f t="shared" si="52"/>
        <v>0</v>
      </c>
      <c r="BN28" s="118">
        <f t="shared" si="53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54"/>
        <v>0</v>
      </c>
      <c r="CC28" s="117">
        <f t="shared" si="55"/>
        <v>0</v>
      </c>
      <c r="CD28" s="118">
        <f t="shared" si="56"/>
        <v>0</v>
      </c>
      <c r="CE28" s="32"/>
      <c r="CF28" s="38" t="e">
        <f>+D28+T28+AJ28+AZ28+BP28+#REF!</f>
        <v>#REF!</v>
      </c>
      <c r="CG28" s="39" t="e">
        <f t="shared" si="57"/>
        <v>#REF!</v>
      </c>
      <c r="CH28" s="39" t="e">
        <f>+F28+V28+AL28+BB28+BR28+#REF!</f>
        <v>#REF!</v>
      </c>
      <c r="CI28" s="39" t="e">
        <f t="shared" si="58"/>
        <v>#REF!</v>
      </c>
      <c r="CJ28" s="36" t="e">
        <f t="shared" si="59"/>
        <v>#REF!</v>
      </c>
      <c r="CK28" s="40" t="e">
        <f t="shared" si="60"/>
        <v>#REF!</v>
      </c>
      <c r="CL28" s="38">
        <f t="shared" si="61"/>
        <v>0</v>
      </c>
      <c r="CM28" s="39" t="e">
        <f t="shared" si="62"/>
        <v>#DIV/0!</v>
      </c>
      <c r="CN28" s="36">
        <f t="shared" si="63"/>
        <v>0</v>
      </c>
      <c r="CO28" s="39" t="e">
        <f t="shared" si="64"/>
        <v>#DIV/0!</v>
      </c>
      <c r="CP28" s="36">
        <f t="shared" si="65"/>
        <v>0</v>
      </c>
      <c r="CQ28" s="40" t="e">
        <f t="shared" si="66"/>
        <v>#DIV/0!</v>
      </c>
      <c r="CR28" s="152"/>
      <c r="CS28" s="161" t="s">
        <v>26</v>
      </c>
      <c r="CT28" s="38">
        <v>0</v>
      </c>
      <c r="CU28" s="36">
        <f t="shared" si="67"/>
        <v>0</v>
      </c>
      <c r="CV28" s="37">
        <f t="shared" si="68"/>
        <v>0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42"/>
        <v>0</v>
      </c>
      <c r="Q29" s="117">
        <f t="shared" si="43"/>
        <v>0</v>
      </c>
      <c r="R29" s="118">
        <f t="shared" si="44"/>
        <v>0</v>
      </c>
      <c r="S29" s="32"/>
      <c r="T29" s="35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45"/>
        <v>0</v>
      </c>
      <c r="AG29" s="117">
        <f t="shared" si="46"/>
        <v>0</v>
      </c>
      <c r="AH29" s="118">
        <f t="shared" si="47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48"/>
        <v>0</v>
      </c>
      <c r="AW29" s="117">
        <f t="shared" si="49"/>
        <v>0</v>
      </c>
      <c r="AX29" s="118">
        <f t="shared" si="50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51"/>
        <v>0</v>
      </c>
      <c r="BM29" s="117">
        <f t="shared" si="52"/>
        <v>0</v>
      </c>
      <c r="BN29" s="118">
        <f t="shared" si="53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54"/>
        <v>0</v>
      </c>
      <c r="CC29" s="117">
        <f t="shared" si="55"/>
        <v>0</v>
      </c>
      <c r="CD29" s="118">
        <f t="shared" si="56"/>
        <v>0</v>
      </c>
      <c r="CE29" s="32"/>
      <c r="CF29" s="38" t="e">
        <f>+D29+T29+AJ29+AZ29+BP29+#REF!</f>
        <v>#REF!</v>
      </c>
      <c r="CG29" s="39" t="e">
        <f t="shared" si="57"/>
        <v>#REF!</v>
      </c>
      <c r="CH29" s="39" t="e">
        <f>+F29+V29+AL29+BB29+BR29+#REF!</f>
        <v>#REF!</v>
      </c>
      <c r="CI29" s="39" t="e">
        <f t="shared" si="58"/>
        <v>#REF!</v>
      </c>
      <c r="CJ29" s="36" t="e">
        <f t="shared" si="59"/>
        <v>#REF!</v>
      </c>
      <c r="CK29" s="40" t="e">
        <f t="shared" si="60"/>
        <v>#REF!</v>
      </c>
      <c r="CL29" s="38">
        <f t="shared" si="61"/>
        <v>0</v>
      </c>
      <c r="CM29" s="39" t="e">
        <f t="shared" si="62"/>
        <v>#DIV/0!</v>
      </c>
      <c r="CN29" s="36">
        <f t="shared" si="63"/>
        <v>0</v>
      </c>
      <c r="CO29" s="39" t="e">
        <f t="shared" si="64"/>
        <v>#DIV/0!</v>
      </c>
      <c r="CP29" s="36">
        <f t="shared" si="65"/>
        <v>0</v>
      </c>
      <c r="CQ29" s="40" t="e">
        <f t="shared" si="66"/>
        <v>#DIV/0!</v>
      </c>
      <c r="CR29" s="152"/>
      <c r="CS29" s="161" t="s">
        <v>27</v>
      </c>
      <c r="CT29" s="38">
        <v>0</v>
      </c>
      <c r="CU29" s="36">
        <f t="shared" si="67"/>
        <v>0</v>
      </c>
      <c r="CV29" s="37">
        <f t="shared" si="68"/>
        <v>0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42"/>
        <v>0</v>
      </c>
      <c r="Q30" s="117">
        <f t="shared" si="43"/>
        <v>0</v>
      </c>
      <c r="R30" s="118">
        <f t="shared" si="44"/>
        <v>0</v>
      </c>
      <c r="S30" s="32"/>
      <c r="T30" s="35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45"/>
        <v>0</v>
      </c>
      <c r="AG30" s="117">
        <f t="shared" si="46"/>
        <v>0</v>
      </c>
      <c r="AH30" s="118">
        <f t="shared" si="47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48"/>
        <v>0</v>
      </c>
      <c r="AW30" s="117">
        <f t="shared" si="49"/>
        <v>0</v>
      </c>
      <c r="AX30" s="118">
        <f t="shared" si="50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51"/>
        <v>0</v>
      </c>
      <c r="BM30" s="117">
        <f t="shared" si="52"/>
        <v>0</v>
      </c>
      <c r="BN30" s="118">
        <f t="shared" si="53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54"/>
        <v>0</v>
      </c>
      <c r="CC30" s="117">
        <f t="shared" si="55"/>
        <v>0</v>
      </c>
      <c r="CD30" s="118">
        <f t="shared" si="56"/>
        <v>0</v>
      </c>
      <c r="CE30" s="32"/>
      <c r="CF30" s="38" t="e">
        <f>+D30+T30+AJ30+AZ30+BP30+#REF!</f>
        <v>#REF!</v>
      </c>
      <c r="CG30" s="39" t="e">
        <f t="shared" si="57"/>
        <v>#REF!</v>
      </c>
      <c r="CH30" s="39" t="e">
        <f>+F30+V30+AL30+BB30+BR30+#REF!</f>
        <v>#REF!</v>
      </c>
      <c r="CI30" s="39" t="e">
        <f t="shared" si="58"/>
        <v>#REF!</v>
      </c>
      <c r="CJ30" s="36" t="e">
        <f t="shared" si="59"/>
        <v>#REF!</v>
      </c>
      <c r="CK30" s="40" t="e">
        <f t="shared" si="60"/>
        <v>#REF!</v>
      </c>
      <c r="CL30" s="38">
        <f t="shared" si="61"/>
        <v>0</v>
      </c>
      <c r="CM30" s="39" t="e">
        <f t="shared" si="62"/>
        <v>#DIV/0!</v>
      </c>
      <c r="CN30" s="36">
        <f t="shared" si="63"/>
        <v>0</v>
      </c>
      <c r="CO30" s="39" t="e">
        <f t="shared" si="64"/>
        <v>#DIV/0!</v>
      </c>
      <c r="CP30" s="36">
        <f t="shared" si="65"/>
        <v>0</v>
      </c>
      <c r="CQ30" s="40" t="e">
        <f t="shared" si="66"/>
        <v>#DIV/0!</v>
      </c>
      <c r="CR30" s="152"/>
      <c r="CS30" s="161" t="s">
        <v>28</v>
      </c>
      <c r="CT30" s="38">
        <v>0</v>
      </c>
      <c r="CU30" s="36">
        <f t="shared" si="67"/>
        <v>0</v>
      </c>
      <c r="CV30" s="37">
        <f t="shared" si="68"/>
        <v>0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42"/>
        <v>0</v>
      </c>
      <c r="Q31" s="117">
        <f t="shared" si="43"/>
        <v>0</v>
      </c>
      <c r="R31" s="118">
        <f t="shared" si="44"/>
        <v>0</v>
      </c>
      <c r="S31" s="32"/>
      <c r="T31" s="35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45"/>
        <v>0</v>
      </c>
      <c r="AG31" s="117">
        <f t="shared" si="46"/>
        <v>0</v>
      </c>
      <c r="AH31" s="118">
        <f t="shared" si="47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48"/>
        <v>0</v>
      </c>
      <c r="AW31" s="117">
        <f t="shared" si="49"/>
        <v>0</v>
      </c>
      <c r="AX31" s="118">
        <f t="shared" si="50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51"/>
        <v>0</v>
      </c>
      <c r="BM31" s="117">
        <f t="shared" si="52"/>
        <v>0</v>
      </c>
      <c r="BN31" s="118">
        <f t="shared" si="53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54"/>
        <v>0</v>
      </c>
      <c r="CC31" s="117">
        <f t="shared" si="55"/>
        <v>0</v>
      </c>
      <c r="CD31" s="118">
        <f t="shared" si="56"/>
        <v>0</v>
      </c>
      <c r="CE31" s="32"/>
      <c r="CF31" s="38" t="e">
        <f>+D31+T31+AJ31+AZ31+BP31+#REF!</f>
        <v>#REF!</v>
      </c>
      <c r="CG31" s="39" t="e">
        <f t="shared" si="57"/>
        <v>#REF!</v>
      </c>
      <c r="CH31" s="39" t="e">
        <f>+F31+V31+AL31+BB31+BR31+#REF!</f>
        <v>#REF!</v>
      </c>
      <c r="CI31" s="39" t="e">
        <f t="shared" si="58"/>
        <v>#REF!</v>
      </c>
      <c r="CJ31" s="36" t="e">
        <f t="shared" si="59"/>
        <v>#REF!</v>
      </c>
      <c r="CK31" s="40" t="e">
        <f t="shared" si="60"/>
        <v>#REF!</v>
      </c>
      <c r="CL31" s="38">
        <f t="shared" si="61"/>
        <v>0</v>
      </c>
      <c r="CM31" s="39" t="e">
        <f t="shared" si="62"/>
        <v>#DIV/0!</v>
      </c>
      <c r="CN31" s="36">
        <f t="shared" si="63"/>
        <v>0</v>
      </c>
      <c r="CO31" s="39" t="e">
        <f t="shared" si="64"/>
        <v>#DIV/0!</v>
      </c>
      <c r="CP31" s="36">
        <f t="shared" si="65"/>
        <v>0</v>
      </c>
      <c r="CQ31" s="40" t="e">
        <f t="shared" si="66"/>
        <v>#DIV/0!</v>
      </c>
      <c r="CR31" s="152"/>
      <c r="CS31" s="161" t="s">
        <v>29</v>
      </c>
      <c r="CT31" s="38">
        <v>0</v>
      </c>
      <c r="CU31" s="36">
        <f t="shared" si="67"/>
        <v>0</v>
      </c>
      <c r="CV31" s="37">
        <f t="shared" si="68"/>
        <v>0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42"/>
        <v>0</v>
      </c>
      <c r="Q32" s="117">
        <f t="shared" si="43"/>
        <v>0</v>
      </c>
      <c r="R32" s="118">
        <f t="shared" si="44"/>
        <v>0</v>
      </c>
      <c r="S32" s="32"/>
      <c r="T32" s="35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45"/>
        <v>0</v>
      </c>
      <c r="AG32" s="117">
        <f t="shared" si="46"/>
        <v>0</v>
      </c>
      <c r="AH32" s="118">
        <f t="shared" si="47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48"/>
        <v>0</v>
      </c>
      <c r="AW32" s="117">
        <f t="shared" si="49"/>
        <v>0</v>
      </c>
      <c r="AX32" s="118">
        <f t="shared" si="50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51"/>
        <v>0</v>
      </c>
      <c r="BM32" s="117">
        <f t="shared" si="52"/>
        <v>0</v>
      </c>
      <c r="BN32" s="118">
        <f t="shared" si="53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54"/>
        <v>0</v>
      </c>
      <c r="CC32" s="117">
        <f t="shared" si="55"/>
        <v>0</v>
      </c>
      <c r="CD32" s="118">
        <f t="shared" si="56"/>
        <v>0</v>
      </c>
      <c r="CE32" s="32"/>
      <c r="CF32" s="38" t="e">
        <f>+D32+T32+AJ32+AZ32+BP32+#REF!</f>
        <v>#REF!</v>
      </c>
      <c r="CG32" s="39" t="e">
        <f t="shared" si="57"/>
        <v>#REF!</v>
      </c>
      <c r="CH32" s="39" t="e">
        <f>+F32+V32+AL32+BB32+BR32+#REF!</f>
        <v>#REF!</v>
      </c>
      <c r="CI32" s="39" t="e">
        <f t="shared" si="58"/>
        <v>#REF!</v>
      </c>
      <c r="CJ32" s="36" t="e">
        <f t="shared" si="59"/>
        <v>#REF!</v>
      </c>
      <c r="CK32" s="40" t="e">
        <f t="shared" si="60"/>
        <v>#REF!</v>
      </c>
      <c r="CL32" s="38">
        <f t="shared" si="61"/>
        <v>0</v>
      </c>
      <c r="CM32" s="39" t="e">
        <f t="shared" si="62"/>
        <v>#DIV/0!</v>
      </c>
      <c r="CN32" s="36">
        <f t="shared" si="63"/>
        <v>0</v>
      </c>
      <c r="CO32" s="39" t="e">
        <f t="shared" si="64"/>
        <v>#DIV/0!</v>
      </c>
      <c r="CP32" s="36">
        <f t="shared" si="65"/>
        <v>0</v>
      </c>
      <c r="CQ32" s="40" t="e">
        <f t="shared" si="66"/>
        <v>#DIV/0!</v>
      </c>
      <c r="CR32" s="152"/>
      <c r="CS32" s="161" t="s">
        <v>59</v>
      </c>
      <c r="CT32" s="38">
        <v>0</v>
      </c>
      <c r="CU32" s="36">
        <f t="shared" si="67"/>
        <v>0</v>
      </c>
      <c r="CV32" s="37">
        <f t="shared" si="68"/>
        <v>0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42"/>
        <v>0</v>
      </c>
      <c r="Q33" s="117">
        <f t="shared" si="43"/>
        <v>0</v>
      </c>
      <c r="R33" s="118">
        <f t="shared" si="44"/>
        <v>0</v>
      </c>
      <c r="S33" s="32"/>
      <c r="T33" s="35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45"/>
        <v>0</v>
      </c>
      <c r="AG33" s="117">
        <f t="shared" si="46"/>
        <v>0</v>
      </c>
      <c r="AH33" s="118">
        <f t="shared" si="47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48"/>
        <v>0</v>
      </c>
      <c r="AW33" s="117">
        <f t="shared" si="49"/>
        <v>0</v>
      </c>
      <c r="AX33" s="118">
        <f t="shared" si="50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51"/>
        <v>0</v>
      </c>
      <c r="BM33" s="117">
        <f t="shared" si="52"/>
        <v>0</v>
      </c>
      <c r="BN33" s="118">
        <f t="shared" si="53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54"/>
        <v>0</v>
      </c>
      <c r="CC33" s="117">
        <f t="shared" si="55"/>
        <v>0</v>
      </c>
      <c r="CD33" s="118">
        <f t="shared" si="56"/>
        <v>0</v>
      </c>
      <c r="CE33" s="32"/>
      <c r="CF33" s="38" t="e">
        <f>+D33+T33+AJ33+AZ33+BP33+#REF!</f>
        <v>#REF!</v>
      </c>
      <c r="CG33" s="39" t="e">
        <f t="shared" si="57"/>
        <v>#REF!</v>
      </c>
      <c r="CH33" s="39" t="e">
        <f>+F33+V33+AL33+BB33+BR33+#REF!</f>
        <v>#REF!</v>
      </c>
      <c r="CI33" s="39" t="e">
        <f t="shared" si="58"/>
        <v>#REF!</v>
      </c>
      <c r="CJ33" s="36" t="e">
        <f t="shared" si="59"/>
        <v>#REF!</v>
      </c>
      <c r="CK33" s="40" t="e">
        <f t="shared" si="60"/>
        <v>#REF!</v>
      </c>
      <c r="CL33" s="38">
        <f t="shared" si="61"/>
        <v>0</v>
      </c>
      <c r="CM33" s="39" t="e">
        <f t="shared" si="62"/>
        <v>#DIV/0!</v>
      </c>
      <c r="CN33" s="36">
        <f t="shared" si="63"/>
        <v>0</v>
      </c>
      <c r="CO33" s="39" t="e">
        <f t="shared" si="64"/>
        <v>#DIV/0!</v>
      </c>
      <c r="CP33" s="36">
        <f t="shared" si="65"/>
        <v>0</v>
      </c>
      <c r="CQ33" s="40" t="e">
        <f t="shared" si="66"/>
        <v>#DIV/0!</v>
      </c>
      <c r="CR33" s="152"/>
      <c r="CS33" s="161" t="s">
        <v>30</v>
      </c>
      <c r="CT33" s="38">
        <v>0</v>
      </c>
      <c r="CU33" s="36">
        <f t="shared" si="67"/>
        <v>0</v>
      </c>
      <c r="CV33" s="37">
        <f t="shared" si="68"/>
        <v>0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42"/>
        <v>0</v>
      </c>
      <c r="Q34" s="117">
        <f t="shared" si="43"/>
        <v>0</v>
      </c>
      <c r="R34" s="118">
        <f t="shared" si="44"/>
        <v>0</v>
      </c>
      <c r="S34" s="32"/>
      <c r="T34" s="35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45"/>
        <v>0</v>
      </c>
      <c r="AG34" s="117">
        <f t="shared" si="46"/>
        <v>0</v>
      </c>
      <c r="AH34" s="118">
        <f t="shared" si="47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48"/>
        <v>0</v>
      </c>
      <c r="AW34" s="117">
        <f t="shared" si="49"/>
        <v>0</v>
      </c>
      <c r="AX34" s="118">
        <f t="shared" si="50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51"/>
        <v>0</v>
      </c>
      <c r="BM34" s="117">
        <f t="shared" si="52"/>
        <v>0</v>
      </c>
      <c r="BN34" s="118">
        <f t="shared" si="53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54"/>
        <v>0</v>
      </c>
      <c r="CC34" s="117">
        <f t="shared" si="55"/>
        <v>0</v>
      </c>
      <c r="CD34" s="118">
        <f t="shared" si="56"/>
        <v>0</v>
      </c>
      <c r="CE34" s="32"/>
      <c r="CF34" s="38" t="e">
        <f>+D34+T34+AJ34+AZ34+BP34+#REF!</f>
        <v>#REF!</v>
      </c>
      <c r="CG34" s="39" t="e">
        <f t="shared" si="57"/>
        <v>#REF!</v>
      </c>
      <c r="CH34" s="39" t="e">
        <f>+F34+V34+AL34+BB34+BR34+#REF!</f>
        <v>#REF!</v>
      </c>
      <c r="CI34" s="39" t="e">
        <f t="shared" si="58"/>
        <v>#REF!</v>
      </c>
      <c r="CJ34" s="36" t="e">
        <f t="shared" si="59"/>
        <v>#REF!</v>
      </c>
      <c r="CK34" s="40" t="e">
        <f t="shared" si="60"/>
        <v>#REF!</v>
      </c>
      <c r="CL34" s="38">
        <f t="shared" si="61"/>
        <v>0</v>
      </c>
      <c r="CM34" s="39" t="e">
        <f t="shared" si="62"/>
        <v>#DIV/0!</v>
      </c>
      <c r="CN34" s="36">
        <f t="shared" si="63"/>
        <v>0</v>
      </c>
      <c r="CO34" s="39" t="e">
        <f t="shared" si="64"/>
        <v>#DIV/0!</v>
      </c>
      <c r="CP34" s="36">
        <f t="shared" si="65"/>
        <v>0</v>
      </c>
      <c r="CQ34" s="40" t="e">
        <f t="shared" si="66"/>
        <v>#DIV/0!</v>
      </c>
      <c r="CR34" s="152"/>
      <c r="CS34" s="161" t="s">
        <v>31</v>
      </c>
      <c r="CT34" s="38">
        <v>0</v>
      </c>
      <c r="CU34" s="36">
        <f t="shared" si="67"/>
        <v>0</v>
      </c>
      <c r="CV34" s="37">
        <f t="shared" si="68"/>
        <v>0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42"/>
        <v>0</v>
      </c>
      <c r="Q35" s="117">
        <f t="shared" si="43"/>
        <v>0</v>
      </c>
      <c r="R35" s="118">
        <f t="shared" si="44"/>
        <v>0</v>
      </c>
      <c r="S35" s="32"/>
      <c r="T35" s="35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45"/>
        <v>0</v>
      </c>
      <c r="AG35" s="117">
        <f t="shared" si="46"/>
        <v>0</v>
      </c>
      <c r="AH35" s="118">
        <f t="shared" si="47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48"/>
        <v>0</v>
      </c>
      <c r="AW35" s="117">
        <f t="shared" si="49"/>
        <v>0</v>
      </c>
      <c r="AX35" s="118">
        <f t="shared" si="50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51"/>
        <v>0</v>
      </c>
      <c r="BM35" s="117">
        <f t="shared" si="52"/>
        <v>0</v>
      </c>
      <c r="BN35" s="118">
        <f t="shared" si="53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54"/>
        <v>0</v>
      </c>
      <c r="CC35" s="117">
        <f t="shared" si="55"/>
        <v>0</v>
      </c>
      <c r="CD35" s="118">
        <f t="shared" si="56"/>
        <v>0</v>
      </c>
      <c r="CE35" s="32"/>
      <c r="CF35" s="38" t="e">
        <f>+D35+T35+AJ35+AZ35+BP35+#REF!</f>
        <v>#REF!</v>
      </c>
      <c r="CG35" s="39" t="e">
        <f t="shared" si="57"/>
        <v>#REF!</v>
      </c>
      <c r="CH35" s="39" t="e">
        <f>+F35+V35+AL35+BB35+BR35+#REF!</f>
        <v>#REF!</v>
      </c>
      <c r="CI35" s="39" t="e">
        <f t="shared" si="58"/>
        <v>#REF!</v>
      </c>
      <c r="CJ35" s="36" t="e">
        <f t="shared" si="59"/>
        <v>#REF!</v>
      </c>
      <c r="CK35" s="40" t="e">
        <f t="shared" si="60"/>
        <v>#REF!</v>
      </c>
      <c r="CL35" s="38">
        <f t="shared" si="61"/>
        <v>0</v>
      </c>
      <c r="CM35" s="39" t="e">
        <f t="shared" si="62"/>
        <v>#DIV/0!</v>
      </c>
      <c r="CN35" s="36">
        <f t="shared" si="63"/>
        <v>0</v>
      </c>
      <c r="CO35" s="39" t="e">
        <f t="shared" si="64"/>
        <v>#DIV/0!</v>
      </c>
      <c r="CP35" s="36">
        <f t="shared" si="65"/>
        <v>0</v>
      </c>
      <c r="CQ35" s="40" t="e">
        <f t="shared" si="66"/>
        <v>#DIV/0!</v>
      </c>
      <c r="CR35" s="152"/>
      <c r="CS35" s="161" t="s">
        <v>32</v>
      </c>
      <c r="CT35" s="38">
        <v>0</v>
      </c>
      <c r="CU35" s="36">
        <f t="shared" si="67"/>
        <v>0</v>
      </c>
      <c r="CV35" s="37">
        <f t="shared" si="68"/>
        <v>0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42"/>
        <v>0</v>
      </c>
      <c r="Q36" s="117">
        <f t="shared" si="43"/>
        <v>0</v>
      </c>
      <c r="R36" s="118">
        <f t="shared" si="44"/>
        <v>0</v>
      </c>
      <c r="S36" s="32"/>
      <c r="T36" s="35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45"/>
        <v>0</v>
      </c>
      <c r="AG36" s="117">
        <f t="shared" si="46"/>
        <v>0</v>
      </c>
      <c r="AH36" s="118">
        <f t="shared" si="47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48"/>
        <v>0</v>
      </c>
      <c r="AW36" s="117">
        <f t="shared" si="49"/>
        <v>0</v>
      </c>
      <c r="AX36" s="118">
        <f t="shared" si="50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51"/>
        <v>0</v>
      </c>
      <c r="BM36" s="117">
        <f t="shared" si="52"/>
        <v>0</v>
      </c>
      <c r="BN36" s="118">
        <f t="shared" si="53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54"/>
        <v>0</v>
      </c>
      <c r="CC36" s="117">
        <f t="shared" si="55"/>
        <v>0</v>
      </c>
      <c r="CD36" s="118">
        <f t="shared" si="56"/>
        <v>0</v>
      </c>
      <c r="CE36" s="32"/>
      <c r="CF36" s="38" t="e">
        <f>+D36+T36+AJ36+AZ36+BP36+#REF!</f>
        <v>#REF!</v>
      </c>
      <c r="CG36" s="39" t="e">
        <f t="shared" si="57"/>
        <v>#REF!</v>
      </c>
      <c r="CH36" s="39" t="e">
        <f>+F36+V36+AL36+BB36+BR36+#REF!</f>
        <v>#REF!</v>
      </c>
      <c r="CI36" s="39" t="e">
        <f t="shared" si="58"/>
        <v>#REF!</v>
      </c>
      <c r="CJ36" s="36" t="e">
        <f t="shared" si="59"/>
        <v>#REF!</v>
      </c>
      <c r="CK36" s="40" t="e">
        <f t="shared" si="60"/>
        <v>#REF!</v>
      </c>
      <c r="CL36" s="38">
        <f t="shared" si="61"/>
        <v>0</v>
      </c>
      <c r="CM36" s="39" t="e">
        <f t="shared" si="62"/>
        <v>#DIV/0!</v>
      </c>
      <c r="CN36" s="36">
        <f t="shared" si="63"/>
        <v>0</v>
      </c>
      <c r="CO36" s="39" t="e">
        <f t="shared" si="64"/>
        <v>#DIV/0!</v>
      </c>
      <c r="CP36" s="36">
        <f t="shared" si="65"/>
        <v>0</v>
      </c>
      <c r="CQ36" s="40" t="e">
        <f t="shared" si="66"/>
        <v>#DIV/0!</v>
      </c>
      <c r="CR36" s="152"/>
      <c r="CS36" s="161" t="s">
        <v>33</v>
      </c>
      <c r="CT36" s="38">
        <v>0</v>
      </c>
      <c r="CU36" s="36">
        <f t="shared" si="67"/>
        <v>0</v>
      </c>
      <c r="CV36" s="37">
        <f t="shared" si="68"/>
        <v>0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42"/>
        <v>0</v>
      </c>
      <c r="Q37" s="117">
        <f t="shared" si="43"/>
        <v>0</v>
      </c>
      <c r="R37" s="118">
        <f t="shared" si="44"/>
        <v>0</v>
      </c>
      <c r="S37" s="32"/>
      <c r="T37" s="35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45"/>
        <v>0</v>
      </c>
      <c r="AG37" s="117">
        <f t="shared" si="46"/>
        <v>0</v>
      </c>
      <c r="AH37" s="118">
        <f t="shared" si="47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48"/>
        <v>0</v>
      </c>
      <c r="AW37" s="117">
        <f t="shared" si="49"/>
        <v>0</v>
      </c>
      <c r="AX37" s="118">
        <f t="shared" si="50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51"/>
        <v>0</v>
      </c>
      <c r="BM37" s="117">
        <f t="shared" si="52"/>
        <v>0</v>
      </c>
      <c r="BN37" s="118">
        <f t="shared" si="53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54"/>
        <v>0</v>
      </c>
      <c r="CC37" s="117">
        <f t="shared" si="55"/>
        <v>0</v>
      </c>
      <c r="CD37" s="118">
        <f t="shared" si="56"/>
        <v>0</v>
      </c>
      <c r="CE37" s="32"/>
      <c r="CF37" s="38" t="e">
        <f>+D37+T37+AJ37+AZ37+BP37+#REF!</f>
        <v>#REF!</v>
      </c>
      <c r="CG37" s="39" t="e">
        <f t="shared" si="57"/>
        <v>#REF!</v>
      </c>
      <c r="CH37" s="39" t="e">
        <f>+F37+V37+AL37+BB37+BR37+#REF!</f>
        <v>#REF!</v>
      </c>
      <c r="CI37" s="39" t="e">
        <f t="shared" si="58"/>
        <v>#REF!</v>
      </c>
      <c r="CJ37" s="36" t="e">
        <f t="shared" si="59"/>
        <v>#REF!</v>
      </c>
      <c r="CK37" s="40" t="e">
        <f t="shared" si="60"/>
        <v>#REF!</v>
      </c>
      <c r="CL37" s="38">
        <f t="shared" si="61"/>
        <v>0</v>
      </c>
      <c r="CM37" s="39" t="e">
        <f t="shared" si="62"/>
        <v>#DIV/0!</v>
      </c>
      <c r="CN37" s="36">
        <f t="shared" si="63"/>
        <v>0</v>
      </c>
      <c r="CO37" s="39" t="e">
        <f t="shared" si="64"/>
        <v>#DIV/0!</v>
      </c>
      <c r="CP37" s="36">
        <f t="shared" si="65"/>
        <v>0</v>
      </c>
      <c r="CQ37" s="40" t="e">
        <f t="shared" si="66"/>
        <v>#DIV/0!</v>
      </c>
      <c r="CR37" s="152"/>
      <c r="CS37" s="161" t="s">
        <v>34</v>
      </c>
      <c r="CT37" s="38">
        <v>0</v>
      </c>
      <c r="CU37" s="36">
        <f t="shared" si="67"/>
        <v>0</v>
      </c>
      <c r="CV37" s="37">
        <f t="shared" si="68"/>
        <v>0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42"/>
        <v>0</v>
      </c>
      <c r="Q38" s="117">
        <f t="shared" si="43"/>
        <v>0</v>
      </c>
      <c r="R38" s="118">
        <f t="shared" si="44"/>
        <v>0</v>
      </c>
      <c r="S38" s="32"/>
      <c r="T38" s="35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45"/>
        <v>0</v>
      </c>
      <c r="AG38" s="117">
        <f t="shared" si="46"/>
        <v>0</v>
      </c>
      <c r="AH38" s="118">
        <f t="shared" si="47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48"/>
        <v>0</v>
      </c>
      <c r="AW38" s="117">
        <f t="shared" si="49"/>
        <v>0</v>
      </c>
      <c r="AX38" s="118">
        <f t="shared" si="50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51"/>
        <v>0</v>
      </c>
      <c r="BM38" s="117">
        <f t="shared" si="52"/>
        <v>0</v>
      </c>
      <c r="BN38" s="118">
        <f t="shared" si="53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54"/>
        <v>0</v>
      </c>
      <c r="CC38" s="117">
        <f t="shared" si="55"/>
        <v>0</v>
      </c>
      <c r="CD38" s="118">
        <f t="shared" si="56"/>
        <v>0</v>
      </c>
      <c r="CE38" s="32"/>
      <c r="CF38" s="38" t="e">
        <f>+D38+T38+AJ38+AZ38+BP38+#REF!</f>
        <v>#REF!</v>
      </c>
      <c r="CG38" s="39" t="e">
        <f t="shared" si="57"/>
        <v>#REF!</v>
      </c>
      <c r="CH38" s="39" t="e">
        <f>+F38+V38+AL38+BB38+BR38+#REF!</f>
        <v>#REF!</v>
      </c>
      <c r="CI38" s="39" t="e">
        <f t="shared" si="58"/>
        <v>#REF!</v>
      </c>
      <c r="CJ38" s="36" t="e">
        <f t="shared" si="59"/>
        <v>#REF!</v>
      </c>
      <c r="CK38" s="40" t="e">
        <f t="shared" si="60"/>
        <v>#REF!</v>
      </c>
      <c r="CL38" s="38">
        <f t="shared" si="61"/>
        <v>0</v>
      </c>
      <c r="CM38" s="39" t="e">
        <f t="shared" si="62"/>
        <v>#DIV/0!</v>
      </c>
      <c r="CN38" s="36">
        <f t="shared" si="63"/>
        <v>0</v>
      </c>
      <c r="CO38" s="39" t="e">
        <f t="shared" si="64"/>
        <v>#DIV/0!</v>
      </c>
      <c r="CP38" s="36">
        <f t="shared" si="65"/>
        <v>0</v>
      </c>
      <c r="CQ38" s="40" t="e">
        <f t="shared" si="66"/>
        <v>#DIV/0!</v>
      </c>
      <c r="CR38" s="152"/>
      <c r="CS38" s="161" t="s">
        <v>35</v>
      </c>
      <c r="CT38" s="38">
        <v>0</v>
      </c>
      <c r="CU38" s="36">
        <f t="shared" si="67"/>
        <v>0</v>
      </c>
      <c r="CV38" s="37">
        <f t="shared" si="68"/>
        <v>0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42"/>
        <v>0</v>
      </c>
      <c r="Q39" s="117">
        <f t="shared" si="43"/>
        <v>0</v>
      </c>
      <c r="R39" s="118">
        <f t="shared" si="44"/>
        <v>0</v>
      </c>
      <c r="S39" s="32"/>
      <c r="T39" s="35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45"/>
        <v>0</v>
      </c>
      <c r="AG39" s="117">
        <f t="shared" si="46"/>
        <v>0</v>
      </c>
      <c r="AH39" s="118">
        <f t="shared" si="47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48"/>
        <v>0</v>
      </c>
      <c r="AW39" s="117">
        <f t="shared" si="49"/>
        <v>0</v>
      </c>
      <c r="AX39" s="118">
        <f t="shared" si="50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51"/>
        <v>0</v>
      </c>
      <c r="BM39" s="117">
        <f t="shared" si="52"/>
        <v>0</v>
      </c>
      <c r="BN39" s="118">
        <f t="shared" si="53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54"/>
        <v>0</v>
      </c>
      <c r="CC39" s="117">
        <f t="shared" si="55"/>
        <v>0</v>
      </c>
      <c r="CD39" s="118">
        <f t="shared" si="56"/>
        <v>0</v>
      </c>
      <c r="CE39" s="32"/>
      <c r="CF39" s="38" t="e">
        <f>+D39+T39+AJ39+AZ39+BP39+#REF!</f>
        <v>#REF!</v>
      </c>
      <c r="CG39" s="39" t="e">
        <f t="shared" si="57"/>
        <v>#REF!</v>
      </c>
      <c r="CH39" s="39" t="e">
        <f>+F39+V39+AL39+BB39+BR39+#REF!</f>
        <v>#REF!</v>
      </c>
      <c r="CI39" s="39" t="e">
        <f t="shared" si="58"/>
        <v>#REF!</v>
      </c>
      <c r="CJ39" s="36" t="e">
        <f t="shared" si="59"/>
        <v>#REF!</v>
      </c>
      <c r="CK39" s="40" t="e">
        <f t="shared" si="60"/>
        <v>#REF!</v>
      </c>
      <c r="CL39" s="38">
        <f t="shared" si="61"/>
        <v>0</v>
      </c>
      <c r="CM39" s="39" t="e">
        <f t="shared" si="62"/>
        <v>#DIV/0!</v>
      </c>
      <c r="CN39" s="36">
        <f t="shared" si="63"/>
        <v>0</v>
      </c>
      <c r="CO39" s="39" t="e">
        <f t="shared" si="64"/>
        <v>#DIV/0!</v>
      </c>
      <c r="CP39" s="36">
        <f t="shared" si="65"/>
        <v>0</v>
      </c>
      <c r="CQ39" s="40" t="e">
        <f t="shared" si="66"/>
        <v>#DIV/0!</v>
      </c>
      <c r="CR39" s="152"/>
      <c r="CS39" s="161" t="s">
        <v>36</v>
      </c>
      <c r="CT39" s="38">
        <v>0</v>
      </c>
      <c r="CU39" s="36">
        <f t="shared" si="67"/>
        <v>0</v>
      </c>
      <c r="CV39" s="37">
        <f t="shared" si="68"/>
        <v>0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42"/>
        <v>0</v>
      </c>
      <c r="Q40" s="117">
        <f t="shared" si="43"/>
        <v>0</v>
      </c>
      <c r="R40" s="118">
        <f t="shared" si="44"/>
        <v>0</v>
      </c>
      <c r="S40" s="32"/>
      <c r="T40" s="35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45"/>
        <v>0</v>
      </c>
      <c r="AG40" s="117">
        <f t="shared" si="46"/>
        <v>0</v>
      </c>
      <c r="AH40" s="118">
        <f t="shared" si="47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48"/>
        <v>0</v>
      </c>
      <c r="AW40" s="117">
        <f t="shared" si="49"/>
        <v>0</v>
      </c>
      <c r="AX40" s="118">
        <f t="shared" si="50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51"/>
        <v>0</v>
      </c>
      <c r="BM40" s="117">
        <f t="shared" si="52"/>
        <v>0</v>
      </c>
      <c r="BN40" s="118">
        <f t="shared" si="53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54"/>
        <v>0</v>
      </c>
      <c r="CC40" s="117">
        <f t="shared" si="55"/>
        <v>0</v>
      </c>
      <c r="CD40" s="118">
        <f t="shared" si="56"/>
        <v>0</v>
      </c>
      <c r="CE40" s="32"/>
      <c r="CF40" s="38" t="e">
        <f>+D40+T40+AJ40+AZ40+BP40+#REF!</f>
        <v>#REF!</v>
      </c>
      <c r="CG40" s="39" t="e">
        <f t="shared" si="57"/>
        <v>#REF!</v>
      </c>
      <c r="CH40" s="39" t="e">
        <f>+F40+V40+AL40+BB40+BR40+#REF!</f>
        <v>#REF!</v>
      </c>
      <c r="CI40" s="39" t="e">
        <f t="shared" si="58"/>
        <v>#REF!</v>
      </c>
      <c r="CJ40" s="36" t="e">
        <f t="shared" si="59"/>
        <v>#REF!</v>
      </c>
      <c r="CK40" s="40" t="e">
        <f t="shared" si="60"/>
        <v>#REF!</v>
      </c>
      <c r="CL40" s="38">
        <f t="shared" si="61"/>
        <v>0</v>
      </c>
      <c r="CM40" s="39" t="e">
        <f t="shared" si="62"/>
        <v>#DIV/0!</v>
      </c>
      <c r="CN40" s="36">
        <f t="shared" si="63"/>
        <v>0</v>
      </c>
      <c r="CO40" s="39" t="e">
        <f t="shared" si="64"/>
        <v>#DIV/0!</v>
      </c>
      <c r="CP40" s="36">
        <f t="shared" si="65"/>
        <v>0</v>
      </c>
      <c r="CQ40" s="40" t="e">
        <f t="shared" si="66"/>
        <v>#DIV/0!</v>
      </c>
      <c r="CR40" s="152"/>
      <c r="CS40" s="161" t="s">
        <v>37</v>
      </c>
      <c r="CT40" s="38">
        <v>0</v>
      </c>
      <c r="CU40" s="36">
        <f t="shared" si="67"/>
        <v>0</v>
      </c>
      <c r="CV40" s="37">
        <f t="shared" si="68"/>
        <v>0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42"/>
        <v>0</v>
      </c>
      <c r="Q41" s="117">
        <f t="shared" si="43"/>
        <v>0</v>
      </c>
      <c r="R41" s="118">
        <f t="shared" si="44"/>
        <v>0</v>
      </c>
      <c r="S41" s="32"/>
      <c r="T41" s="35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45"/>
        <v>0</v>
      </c>
      <c r="AG41" s="117">
        <f t="shared" si="46"/>
        <v>0</v>
      </c>
      <c r="AH41" s="118">
        <f t="shared" si="47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48"/>
        <v>0</v>
      </c>
      <c r="AW41" s="117">
        <f t="shared" si="49"/>
        <v>0</v>
      </c>
      <c r="AX41" s="118">
        <f t="shared" si="50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51"/>
        <v>0</v>
      </c>
      <c r="BM41" s="117">
        <f t="shared" si="52"/>
        <v>0</v>
      </c>
      <c r="BN41" s="118">
        <f t="shared" si="53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54"/>
        <v>0</v>
      </c>
      <c r="CC41" s="117">
        <f t="shared" si="55"/>
        <v>0</v>
      </c>
      <c r="CD41" s="118">
        <f t="shared" si="56"/>
        <v>0</v>
      </c>
      <c r="CE41" s="32"/>
      <c r="CF41" s="38" t="e">
        <f>+D41+T41+AJ41+AZ41+BP41+#REF!</f>
        <v>#REF!</v>
      </c>
      <c r="CG41" s="39" t="e">
        <f t="shared" si="57"/>
        <v>#REF!</v>
      </c>
      <c r="CH41" s="39" t="e">
        <f>+F41+V41+AL41+BB41+BR41+#REF!</f>
        <v>#REF!</v>
      </c>
      <c r="CI41" s="39" t="e">
        <f t="shared" si="58"/>
        <v>#REF!</v>
      </c>
      <c r="CJ41" s="36" t="e">
        <f t="shared" si="59"/>
        <v>#REF!</v>
      </c>
      <c r="CK41" s="40" t="e">
        <f t="shared" si="60"/>
        <v>#REF!</v>
      </c>
      <c r="CL41" s="38">
        <f t="shared" si="61"/>
        <v>0</v>
      </c>
      <c r="CM41" s="39" t="e">
        <f t="shared" si="62"/>
        <v>#DIV/0!</v>
      </c>
      <c r="CN41" s="36">
        <f t="shared" si="63"/>
        <v>0</v>
      </c>
      <c r="CO41" s="39" t="e">
        <f t="shared" si="64"/>
        <v>#DIV/0!</v>
      </c>
      <c r="CP41" s="36">
        <f t="shared" si="65"/>
        <v>0</v>
      </c>
      <c r="CQ41" s="40" t="e">
        <f t="shared" si="66"/>
        <v>#DIV/0!</v>
      </c>
      <c r="CR41" s="152"/>
      <c r="CS41" s="161" t="s">
        <v>38</v>
      </c>
      <c r="CT41" s="38">
        <v>0</v>
      </c>
      <c r="CU41" s="36">
        <f t="shared" si="67"/>
        <v>0</v>
      </c>
      <c r="CV41" s="37">
        <f t="shared" si="68"/>
        <v>0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42"/>
        <v>0</v>
      </c>
      <c r="Q42" s="117">
        <f t="shared" si="43"/>
        <v>0</v>
      </c>
      <c r="R42" s="118">
        <f t="shared" si="44"/>
        <v>0</v>
      </c>
      <c r="S42" s="32"/>
      <c r="T42" s="35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45"/>
        <v>0</v>
      </c>
      <c r="AG42" s="117">
        <f t="shared" si="46"/>
        <v>0</v>
      </c>
      <c r="AH42" s="118">
        <f t="shared" si="47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48"/>
        <v>0</v>
      </c>
      <c r="AW42" s="117">
        <f t="shared" si="49"/>
        <v>0</v>
      </c>
      <c r="AX42" s="118">
        <f t="shared" si="50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51"/>
        <v>0</v>
      </c>
      <c r="BM42" s="117">
        <f t="shared" si="52"/>
        <v>0</v>
      </c>
      <c r="BN42" s="118">
        <f t="shared" si="53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54"/>
        <v>0</v>
      </c>
      <c r="CC42" s="117">
        <f t="shared" si="55"/>
        <v>0</v>
      </c>
      <c r="CD42" s="118">
        <f t="shared" si="56"/>
        <v>0</v>
      </c>
      <c r="CE42" s="32"/>
      <c r="CF42" s="38" t="e">
        <f>+D42+T42+AJ42+AZ42+BP42+#REF!</f>
        <v>#REF!</v>
      </c>
      <c r="CG42" s="39" t="e">
        <f t="shared" si="57"/>
        <v>#REF!</v>
      </c>
      <c r="CH42" s="39" t="e">
        <f>+F42+V42+AL42+BB42+BR42+#REF!</f>
        <v>#REF!</v>
      </c>
      <c r="CI42" s="39" t="e">
        <f t="shared" si="58"/>
        <v>#REF!</v>
      </c>
      <c r="CJ42" s="36" t="e">
        <f t="shared" si="59"/>
        <v>#REF!</v>
      </c>
      <c r="CK42" s="40" t="e">
        <f t="shared" si="60"/>
        <v>#REF!</v>
      </c>
      <c r="CL42" s="38">
        <f t="shared" si="61"/>
        <v>0</v>
      </c>
      <c r="CM42" s="39" t="e">
        <f t="shared" si="62"/>
        <v>#DIV/0!</v>
      </c>
      <c r="CN42" s="36">
        <f t="shared" si="63"/>
        <v>0</v>
      </c>
      <c r="CO42" s="39" t="e">
        <f t="shared" si="64"/>
        <v>#DIV/0!</v>
      </c>
      <c r="CP42" s="36">
        <f t="shared" si="65"/>
        <v>0</v>
      </c>
      <c r="CQ42" s="40" t="e">
        <f t="shared" si="66"/>
        <v>#DIV/0!</v>
      </c>
      <c r="CR42" s="152"/>
      <c r="CS42" s="161" t="s">
        <v>39</v>
      </c>
      <c r="CT42" s="38">
        <v>0</v>
      </c>
      <c r="CU42" s="36">
        <f t="shared" si="67"/>
        <v>0</v>
      </c>
      <c r="CV42" s="37">
        <f t="shared" si="68"/>
        <v>0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42"/>
        <v>0</v>
      </c>
      <c r="Q43" s="117">
        <f t="shared" si="43"/>
        <v>0</v>
      </c>
      <c r="R43" s="118">
        <f t="shared" si="44"/>
        <v>0</v>
      </c>
      <c r="S43" s="32"/>
      <c r="T43" s="35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45"/>
        <v>0</v>
      </c>
      <c r="AG43" s="117">
        <f t="shared" si="46"/>
        <v>0</v>
      </c>
      <c r="AH43" s="118">
        <f t="shared" si="47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48"/>
        <v>0</v>
      </c>
      <c r="AW43" s="117">
        <f t="shared" si="49"/>
        <v>0</v>
      </c>
      <c r="AX43" s="118">
        <f t="shared" si="50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51"/>
        <v>0</v>
      </c>
      <c r="BM43" s="117">
        <f t="shared" si="52"/>
        <v>0</v>
      </c>
      <c r="BN43" s="118">
        <f t="shared" si="53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54"/>
        <v>0</v>
      </c>
      <c r="CC43" s="117">
        <f t="shared" si="55"/>
        <v>0</v>
      </c>
      <c r="CD43" s="118">
        <f t="shared" si="56"/>
        <v>0</v>
      </c>
      <c r="CE43" s="32"/>
      <c r="CF43" s="38" t="e">
        <f>+D43+T43+AJ43+AZ43+BP43+#REF!</f>
        <v>#REF!</v>
      </c>
      <c r="CG43" s="39" t="e">
        <f t="shared" si="57"/>
        <v>#REF!</v>
      </c>
      <c r="CH43" s="39" t="e">
        <f>+F43+V43+AL43+BB43+BR43+#REF!</f>
        <v>#REF!</v>
      </c>
      <c r="CI43" s="39" t="e">
        <f t="shared" si="58"/>
        <v>#REF!</v>
      </c>
      <c r="CJ43" s="36" t="e">
        <f t="shared" si="59"/>
        <v>#REF!</v>
      </c>
      <c r="CK43" s="40" t="e">
        <f t="shared" si="60"/>
        <v>#REF!</v>
      </c>
      <c r="CL43" s="38">
        <f t="shared" si="61"/>
        <v>0</v>
      </c>
      <c r="CM43" s="39" t="e">
        <f t="shared" si="62"/>
        <v>#DIV/0!</v>
      </c>
      <c r="CN43" s="36">
        <f t="shared" si="63"/>
        <v>0</v>
      </c>
      <c r="CO43" s="39" t="e">
        <f t="shared" si="64"/>
        <v>#DIV/0!</v>
      </c>
      <c r="CP43" s="36">
        <f t="shared" si="65"/>
        <v>0</v>
      </c>
      <c r="CQ43" s="40" t="e">
        <f t="shared" si="66"/>
        <v>#DIV/0!</v>
      </c>
      <c r="CR43" s="152"/>
      <c r="CS43" s="161" t="s">
        <v>55</v>
      </c>
      <c r="CT43" s="38">
        <v>0</v>
      </c>
      <c r="CU43" s="36">
        <f t="shared" si="67"/>
        <v>0</v>
      </c>
      <c r="CV43" s="37">
        <f t="shared" si="68"/>
        <v>0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42"/>
        <v>0</v>
      </c>
      <c r="Q44" s="117">
        <f t="shared" si="43"/>
        <v>0</v>
      </c>
      <c r="R44" s="118">
        <f t="shared" si="44"/>
        <v>0</v>
      </c>
      <c r="S44" s="32"/>
      <c r="T44" s="35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45"/>
        <v>0</v>
      </c>
      <c r="AG44" s="117">
        <f t="shared" si="46"/>
        <v>0</v>
      </c>
      <c r="AH44" s="118">
        <f t="shared" si="47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48"/>
        <v>0</v>
      </c>
      <c r="AW44" s="117">
        <f t="shared" si="49"/>
        <v>0</v>
      </c>
      <c r="AX44" s="118">
        <f t="shared" si="50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51"/>
        <v>0</v>
      </c>
      <c r="BM44" s="117">
        <f t="shared" si="52"/>
        <v>0</v>
      </c>
      <c r="BN44" s="118">
        <f t="shared" si="53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54"/>
        <v>0</v>
      </c>
      <c r="CC44" s="117">
        <f t="shared" si="55"/>
        <v>0</v>
      </c>
      <c r="CD44" s="118">
        <f t="shared" si="56"/>
        <v>0</v>
      </c>
      <c r="CE44" s="32"/>
      <c r="CF44" s="38" t="e">
        <f>+D44+T44+AJ44+AZ44+BP44+#REF!</f>
        <v>#REF!</v>
      </c>
      <c r="CG44" s="39" t="e">
        <f t="shared" si="57"/>
        <v>#REF!</v>
      </c>
      <c r="CH44" s="39" t="e">
        <f>+F44+V44+AL44+BB44+BR44+#REF!</f>
        <v>#REF!</v>
      </c>
      <c r="CI44" s="39" t="e">
        <f t="shared" si="58"/>
        <v>#REF!</v>
      </c>
      <c r="CJ44" s="36" t="e">
        <f t="shared" si="59"/>
        <v>#REF!</v>
      </c>
      <c r="CK44" s="40" t="e">
        <f t="shared" si="60"/>
        <v>#REF!</v>
      </c>
      <c r="CL44" s="38">
        <f t="shared" si="61"/>
        <v>0</v>
      </c>
      <c r="CM44" s="39" t="e">
        <f t="shared" si="62"/>
        <v>#DIV/0!</v>
      </c>
      <c r="CN44" s="36">
        <f t="shared" si="63"/>
        <v>0</v>
      </c>
      <c r="CO44" s="39" t="e">
        <f t="shared" si="64"/>
        <v>#DIV/0!</v>
      </c>
      <c r="CP44" s="36">
        <f t="shared" si="65"/>
        <v>0</v>
      </c>
      <c r="CQ44" s="40" t="e">
        <f t="shared" si="66"/>
        <v>#DIV/0!</v>
      </c>
      <c r="CR44" s="152"/>
      <c r="CS44" s="161" t="s">
        <v>56</v>
      </c>
      <c r="CT44" s="38">
        <v>0</v>
      </c>
      <c r="CU44" s="36">
        <f t="shared" si="67"/>
        <v>0</v>
      </c>
      <c r="CV44" s="37">
        <f t="shared" si="68"/>
        <v>0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42"/>
        <v>0</v>
      </c>
      <c r="Q45" s="117">
        <f t="shared" si="43"/>
        <v>0</v>
      </c>
      <c r="R45" s="118">
        <f t="shared" si="44"/>
        <v>0</v>
      </c>
      <c r="S45" s="32"/>
      <c r="T45" s="35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45"/>
        <v>0</v>
      </c>
      <c r="AG45" s="117">
        <f t="shared" si="46"/>
        <v>0</v>
      </c>
      <c r="AH45" s="118">
        <f t="shared" si="47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48"/>
        <v>0</v>
      </c>
      <c r="AW45" s="117">
        <f t="shared" si="49"/>
        <v>0</v>
      </c>
      <c r="AX45" s="118">
        <f t="shared" si="50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51"/>
        <v>0</v>
      </c>
      <c r="BM45" s="117">
        <f t="shared" si="52"/>
        <v>0</v>
      </c>
      <c r="BN45" s="118">
        <f t="shared" si="53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54"/>
        <v>0</v>
      </c>
      <c r="CC45" s="117">
        <f t="shared" si="55"/>
        <v>0</v>
      </c>
      <c r="CD45" s="118">
        <f t="shared" si="56"/>
        <v>0</v>
      </c>
      <c r="CE45" s="32"/>
      <c r="CF45" s="38" t="e">
        <f>+D45+T45+AJ45+AZ45+BP45+#REF!</f>
        <v>#REF!</v>
      </c>
      <c r="CG45" s="39" t="e">
        <f t="shared" si="57"/>
        <v>#REF!</v>
      </c>
      <c r="CH45" s="39" t="e">
        <f>+F45+V45+AL45+BB45+BR45+#REF!</f>
        <v>#REF!</v>
      </c>
      <c r="CI45" s="39" t="e">
        <f t="shared" si="58"/>
        <v>#REF!</v>
      </c>
      <c r="CJ45" s="36" t="e">
        <f t="shared" si="59"/>
        <v>#REF!</v>
      </c>
      <c r="CK45" s="40" t="e">
        <f t="shared" si="60"/>
        <v>#REF!</v>
      </c>
      <c r="CL45" s="38">
        <f t="shared" si="61"/>
        <v>0</v>
      </c>
      <c r="CM45" s="39" t="e">
        <f t="shared" si="62"/>
        <v>#DIV/0!</v>
      </c>
      <c r="CN45" s="36">
        <f t="shared" si="63"/>
        <v>0</v>
      </c>
      <c r="CO45" s="39" t="e">
        <f t="shared" si="64"/>
        <v>#DIV/0!</v>
      </c>
      <c r="CP45" s="36">
        <f t="shared" si="65"/>
        <v>0</v>
      </c>
      <c r="CQ45" s="40" t="e">
        <f t="shared" si="66"/>
        <v>#DIV/0!</v>
      </c>
      <c r="CR45" s="152"/>
      <c r="CS45" s="161" t="s">
        <v>60</v>
      </c>
      <c r="CT45" s="38">
        <v>0</v>
      </c>
      <c r="CU45" s="36">
        <f t="shared" si="67"/>
        <v>0</v>
      </c>
      <c r="CV45" s="37">
        <f t="shared" si="68"/>
        <v>0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42"/>
        <v>0</v>
      </c>
      <c r="Q46" s="117">
        <f t="shared" si="43"/>
        <v>0</v>
      </c>
      <c r="R46" s="118">
        <f t="shared" si="44"/>
        <v>0</v>
      </c>
      <c r="S46" s="32"/>
      <c r="T46" s="35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45"/>
        <v>0</v>
      </c>
      <c r="AG46" s="117">
        <f t="shared" si="46"/>
        <v>0</v>
      </c>
      <c r="AH46" s="118">
        <f t="shared" si="47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48"/>
        <v>0</v>
      </c>
      <c r="AW46" s="117">
        <f t="shared" si="49"/>
        <v>0</v>
      </c>
      <c r="AX46" s="118">
        <f t="shared" si="50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51"/>
        <v>0</v>
      </c>
      <c r="BM46" s="117">
        <f t="shared" si="52"/>
        <v>0</v>
      </c>
      <c r="BN46" s="118">
        <f t="shared" si="53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54"/>
        <v>0</v>
      </c>
      <c r="CC46" s="117">
        <f t="shared" si="55"/>
        <v>0</v>
      </c>
      <c r="CD46" s="118">
        <f t="shared" si="56"/>
        <v>0</v>
      </c>
      <c r="CE46" s="32"/>
      <c r="CF46" s="38" t="e">
        <f>+D46+T46+AJ46+AZ46+BP46+#REF!</f>
        <v>#REF!</v>
      </c>
      <c r="CG46" s="39" t="e">
        <f t="shared" si="57"/>
        <v>#REF!</v>
      </c>
      <c r="CH46" s="39" t="e">
        <f>+F46+V46+AL46+BB46+BR46+#REF!</f>
        <v>#REF!</v>
      </c>
      <c r="CI46" s="39" t="e">
        <f t="shared" si="58"/>
        <v>#REF!</v>
      </c>
      <c r="CJ46" s="36" t="e">
        <f t="shared" si="59"/>
        <v>#REF!</v>
      </c>
      <c r="CK46" s="40" t="e">
        <f t="shared" si="60"/>
        <v>#REF!</v>
      </c>
      <c r="CL46" s="38">
        <f t="shared" si="61"/>
        <v>0</v>
      </c>
      <c r="CM46" s="39" t="e">
        <f t="shared" si="62"/>
        <v>#DIV/0!</v>
      </c>
      <c r="CN46" s="36">
        <f t="shared" si="63"/>
        <v>0</v>
      </c>
      <c r="CO46" s="39" t="e">
        <f t="shared" si="64"/>
        <v>#DIV/0!</v>
      </c>
      <c r="CP46" s="36">
        <f t="shared" si="65"/>
        <v>0</v>
      </c>
      <c r="CQ46" s="40" t="e">
        <f t="shared" si="66"/>
        <v>#DIV/0!</v>
      </c>
      <c r="CR46" s="152"/>
      <c r="CS46" s="161" t="s">
        <v>61</v>
      </c>
      <c r="CT46" s="38">
        <v>0</v>
      </c>
      <c r="CU46" s="36">
        <f t="shared" si="67"/>
        <v>0</v>
      </c>
      <c r="CV46" s="37">
        <f t="shared" si="68"/>
        <v>0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42"/>
        <v>0</v>
      </c>
      <c r="Q47" s="117">
        <f t="shared" si="43"/>
        <v>0</v>
      </c>
      <c r="R47" s="118">
        <f t="shared" si="44"/>
        <v>0</v>
      </c>
      <c r="S47" s="32"/>
      <c r="T47" s="35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45"/>
        <v>0</v>
      </c>
      <c r="AG47" s="117">
        <f t="shared" si="46"/>
        <v>0</v>
      </c>
      <c r="AH47" s="118">
        <f t="shared" si="47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48"/>
        <v>0</v>
      </c>
      <c r="AW47" s="117">
        <f t="shared" si="49"/>
        <v>0</v>
      </c>
      <c r="AX47" s="118">
        <f t="shared" si="50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51"/>
        <v>0</v>
      </c>
      <c r="BM47" s="117">
        <f t="shared" si="52"/>
        <v>0</v>
      </c>
      <c r="BN47" s="118">
        <f t="shared" si="53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54"/>
        <v>0</v>
      </c>
      <c r="CC47" s="117">
        <f t="shared" si="55"/>
        <v>0</v>
      </c>
      <c r="CD47" s="118">
        <f t="shared" si="56"/>
        <v>0</v>
      </c>
      <c r="CE47" s="32"/>
      <c r="CF47" s="38" t="e">
        <f>+D47+T47+AJ47+AZ47+BP47+#REF!</f>
        <v>#REF!</v>
      </c>
      <c r="CG47" s="39" t="e">
        <f t="shared" si="57"/>
        <v>#REF!</v>
      </c>
      <c r="CH47" s="39" t="e">
        <f>+F47+V47+AL47+BB47+BR47+#REF!</f>
        <v>#REF!</v>
      </c>
      <c r="CI47" s="39" t="e">
        <f t="shared" si="58"/>
        <v>#REF!</v>
      </c>
      <c r="CJ47" s="36" t="e">
        <f t="shared" si="59"/>
        <v>#REF!</v>
      </c>
      <c r="CK47" s="40" t="e">
        <f t="shared" si="60"/>
        <v>#REF!</v>
      </c>
      <c r="CL47" s="38">
        <f t="shared" si="61"/>
        <v>0</v>
      </c>
      <c r="CM47" s="39" t="e">
        <f t="shared" si="62"/>
        <v>#DIV/0!</v>
      </c>
      <c r="CN47" s="36">
        <f t="shared" si="63"/>
        <v>0</v>
      </c>
      <c r="CO47" s="39" t="e">
        <f t="shared" si="64"/>
        <v>#DIV/0!</v>
      </c>
      <c r="CP47" s="36">
        <f t="shared" si="65"/>
        <v>0</v>
      </c>
      <c r="CQ47" s="40" t="e">
        <f t="shared" si="66"/>
        <v>#DIV/0!</v>
      </c>
      <c r="CR47" s="152"/>
      <c r="CS47" s="161" t="s">
        <v>47</v>
      </c>
      <c r="CT47" s="38">
        <v>0</v>
      </c>
      <c r="CU47" s="36">
        <f t="shared" si="67"/>
        <v>0</v>
      </c>
      <c r="CV47" s="37">
        <f t="shared" si="68"/>
        <v>0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42"/>
        <v>0</v>
      </c>
      <c r="Q48" s="117">
        <f t="shared" si="43"/>
        <v>0</v>
      </c>
      <c r="R48" s="118">
        <f t="shared" si="44"/>
        <v>0</v>
      </c>
      <c r="S48" s="32"/>
      <c r="T48" s="35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45"/>
        <v>0</v>
      </c>
      <c r="AG48" s="117">
        <f t="shared" si="46"/>
        <v>0</v>
      </c>
      <c r="AH48" s="118">
        <f t="shared" si="47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48"/>
        <v>0</v>
      </c>
      <c r="AW48" s="117">
        <f t="shared" si="49"/>
        <v>0</v>
      </c>
      <c r="AX48" s="118">
        <f t="shared" si="50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51"/>
        <v>0</v>
      </c>
      <c r="BM48" s="117">
        <f t="shared" si="52"/>
        <v>0</v>
      </c>
      <c r="BN48" s="118">
        <f t="shared" si="53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54"/>
        <v>0</v>
      </c>
      <c r="CC48" s="117">
        <f t="shared" si="55"/>
        <v>0</v>
      </c>
      <c r="CD48" s="118">
        <f t="shared" si="56"/>
        <v>0</v>
      </c>
      <c r="CE48" s="32"/>
      <c r="CF48" s="38" t="e">
        <f>+D48+T48+AJ48+AZ48+BP48+#REF!</f>
        <v>#REF!</v>
      </c>
      <c r="CG48" s="39" t="e">
        <f t="shared" si="57"/>
        <v>#REF!</v>
      </c>
      <c r="CH48" s="39" t="e">
        <f>+F48+V48+AL48+BB48+BR48+#REF!</f>
        <v>#REF!</v>
      </c>
      <c r="CI48" s="39" t="e">
        <f t="shared" si="58"/>
        <v>#REF!</v>
      </c>
      <c r="CJ48" s="36" t="e">
        <f t="shared" si="59"/>
        <v>#REF!</v>
      </c>
      <c r="CK48" s="40" t="e">
        <f t="shared" si="60"/>
        <v>#REF!</v>
      </c>
      <c r="CL48" s="38">
        <f t="shared" si="61"/>
        <v>0</v>
      </c>
      <c r="CM48" s="39" t="e">
        <f t="shared" si="62"/>
        <v>#DIV/0!</v>
      </c>
      <c r="CN48" s="36">
        <f t="shared" si="63"/>
        <v>0</v>
      </c>
      <c r="CO48" s="39" t="e">
        <f t="shared" si="64"/>
        <v>#DIV/0!</v>
      </c>
      <c r="CP48" s="36">
        <f t="shared" si="65"/>
        <v>0</v>
      </c>
      <c r="CQ48" s="40" t="e">
        <f t="shared" si="66"/>
        <v>#DIV/0!</v>
      </c>
      <c r="CR48" s="152"/>
      <c r="CS48" s="161" t="s">
        <v>40</v>
      </c>
      <c r="CT48" s="38">
        <v>0</v>
      </c>
      <c r="CU48" s="36">
        <f t="shared" si="67"/>
        <v>0</v>
      </c>
      <c r="CV48" s="37">
        <f t="shared" si="68"/>
        <v>0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42"/>
        <v>0</v>
      </c>
      <c r="Q49" s="117">
        <f t="shared" si="43"/>
        <v>0</v>
      </c>
      <c r="R49" s="118">
        <f t="shared" si="44"/>
        <v>0</v>
      </c>
      <c r="S49" s="32"/>
      <c r="T49" s="35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45"/>
        <v>0</v>
      </c>
      <c r="AG49" s="117">
        <f t="shared" si="46"/>
        <v>0</v>
      </c>
      <c r="AH49" s="118">
        <f t="shared" si="47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48"/>
        <v>0</v>
      </c>
      <c r="AW49" s="117">
        <f t="shared" si="49"/>
        <v>0</v>
      </c>
      <c r="AX49" s="118">
        <f t="shared" si="50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51"/>
        <v>0</v>
      </c>
      <c r="BM49" s="117">
        <f t="shared" si="52"/>
        <v>0</v>
      </c>
      <c r="BN49" s="118">
        <f t="shared" si="53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54"/>
        <v>0</v>
      </c>
      <c r="CC49" s="117">
        <f t="shared" si="55"/>
        <v>0</v>
      </c>
      <c r="CD49" s="118">
        <f t="shared" si="56"/>
        <v>0</v>
      </c>
      <c r="CE49" s="32"/>
      <c r="CF49" s="38" t="e">
        <f>+D49+T49+AJ49+AZ49+BP49+#REF!</f>
        <v>#REF!</v>
      </c>
      <c r="CG49" s="39" t="e">
        <f t="shared" si="57"/>
        <v>#REF!</v>
      </c>
      <c r="CH49" s="39" t="e">
        <f>+F49+V49+AL49+BB49+BR49+#REF!</f>
        <v>#REF!</v>
      </c>
      <c r="CI49" s="39" t="e">
        <f t="shared" si="58"/>
        <v>#REF!</v>
      </c>
      <c r="CJ49" s="36" t="e">
        <f t="shared" si="59"/>
        <v>#REF!</v>
      </c>
      <c r="CK49" s="40" t="e">
        <f t="shared" si="60"/>
        <v>#REF!</v>
      </c>
      <c r="CL49" s="38">
        <f t="shared" si="61"/>
        <v>0</v>
      </c>
      <c r="CM49" s="39" t="e">
        <f t="shared" si="62"/>
        <v>#DIV/0!</v>
      </c>
      <c r="CN49" s="36">
        <f t="shared" si="63"/>
        <v>0</v>
      </c>
      <c r="CO49" s="39" t="e">
        <f t="shared" si="64"/>
        <v>#DIV/0!</v>
      </c>
      <c r="CP49" s="36">
        <f t="shared" si="65"/>
        <v>0</v>
      </c>
      <c r="CQ49" s="40" t="e">
        <f t="shared" si="66"/>
        <v>#DIV/0!</v>
      </c>
      <c r="CR49" s="152"/>
      <c r="CS49" s="161" t="s">
        <v>53</v>
      </c>
      <c r="CT49" s="38">
        <v>0</v>
      </c>
      <c r="CU49" s="36">
        <f t="shared" si="67"/>
        <v>0</v>
      </c>
      <c r="CV49" s="37">
        <f t="shared" si="68"/>
        <v>0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42"/>
        <v>0</v>
      </c>
      <c r="Q50" s="117">
        <f t="shared" si="43"/>
        <v>0</v>
      </c>
      <c r="R50" s="118">
        <f t="shared" si="44"/>
        <v>0</v>
      </c>
      <c r="S50" s="32"/>
      <c r="T50" s="35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45"/>
        <v>0</v>
      </c>
      <c r="AG50" s="117">
        <f t="shared" si="46"/>
        <v>0</v>
      </c>
      <c r="AH50" s="118">
        <f t="shared" si="47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48"/>
        <v>0</v>
      </c>
      <c r="AW50" s="117">
        <f t="shared" si="49"/>
        <v>0</v>
      </c>
      <c r="AX50" s="118">
        <f t="shared" si="50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51"/>
        <v>0</v>
      </c>
      <c r="BM50" s="117">
        <f t="shared" si="52"/>
        <v>0</v>
      </c>
      <c r="BN50" s="118">
        <f t="shared" si="53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54"/>
        <v>0</v>
      </c>
      <c r="CC50" s="117">
        <f t="shared" si="55"/>
        <v>0</v>
      </c>
      <c r="CD50" s="118">
        <f t="shared" si="56"/>
        <v>0</v>
      </c>
      <c r="CE50" s="32"/>
      <c r="CF50" s="38" t="e">
        <f>+D50+T50+AJ50+AZ50+BP50+#REF!</f>
        <v>#REF!</v>
      </c>
      <c r="CG50" s="39" t="e">
        <f t="shared" si="57"/>
        <v>#REF!</v>
      </c>
      <c r="CH50" s="39" t="e">
        <f>+F50+V50+AL50+BB50+BR50+#REF!</f>
        <v>#REF!</v>
      </c>
      <c r="CI50" s="39" t="e">
        <f t="shared" si="58"/>
        <v>#REF!</v>
      </c>
      <c r="CJ50" s="36" t="e">
        <f t="shared" si="59"/>
        <v>#REF!</v>
      </c>
      <c r="CK50" s="40" t="e">
        <f t="shared" si="60"/>
        <v>#REF!</v>
      </c>
      <c r="CL50" s="38">
        <f t="shared" si="61"/>
        <v>0</v>
      </c>
      <c r="CM50" s="39" t="e">
        <f t="shared" si="62"/>
        <v>#DIV/0!</v>
      </c>
      <c r="CN50" s="36">
        <f t="shared" si="63"/>
        <v>0</v>
      </c>
      <c r="CO50" s="39" t="e">
        <f t="shared" si="64"/>
        <v>#DIV/0!</v>
      </c>
      <c r="CP50" s="36">
        <f t="shared" si="65"/>
        <v>0</v>
      </c>
      <c r="CQ50" s="40" t="e">
        <f t="shared" si="66"/>
        <v>#DIV/0!</v>
      </c>
      <c r="CR50" s="152"/>
      <c r="CS50" s="161" t="s">
        <v>41</v>
      </c>
      <c r="CT50" s="38">
        <v>0</v>
      </c>
      <c r="CU50" s="36">
        <f t="shared" si="67"/>
        <v>0</v>
      </c>
      <c r="CV50" s="37">
        <f t="shared" si="68"/>
        <v>0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42"/>
        <v>0</v>
      </c>
      <c r="Q51" s="117">
        <f t="shared" si="43"/>
        <v>0</v>
      </c>
      <c r="R51" s="118">
        <f t="shared" si="44"/>
        <v>0</v>
      </c>
      <c r="S51" s="32"/>
      <c r="T51" s="35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45"/>
        <v>0</v>
      </c>
      <c r="AG51" s="117">
        <f t="shared" si="46"/>
        <v>0</v>
      </c>
      <c r="AH51" s="118">
        <f t="shared" si="47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48"/>
        <v>0</v>
      </c>
      <c r="AW51" s="117">
        <f t="shared" si="49"/>
        <v>0</v>
      </c>
      <c r="AX51" s="118">
        <f t="shared" si="50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51"/>
        <v>0</v>
      </c>
      <c r="BM51" s="117">
        <f t="shared" si="52"/>
        <v>0</v>
      </c>
      <c r="BN51" s="118">
        <f t="shared" si="53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54"/>
        <v>0</v>
      </c>
      <c r="CC51" s="117">
        <f t="shared" si="55"/>
        <v>0</v>
      </c>
      <c r="CD51" s="118">
        <f t="shared" si="56"/>
        <v>0</v>
      </c>
      <c r="CE51" s="32"/>
      <c r="CF51" s="38" t="e">
        <f>+D51+T51+AJ51+AZ51+BP51+#REF!</f>
        <v>#REF!</v>
      </c>
      <c r="CG51" s="39" t="e">
        <f t="shared" si="57"/>
        <v>#REF!</v>
      </c>
      <c r="CH51" s="39" t="e">
        <f>+F51+V51+AL51+BB51+BR51+#REF!</f>
        <v>#REF!</v>
      </c>
      <c r="CI51" s="39" t="e">
        <f t="shared" si="58"/>
        <v>#REF!</v>
      </c>
      <c r="CJ51" s="36" t="e">
        <f t="shared" si="59"/>
        <v>#REF!</v>
      </c>
      <c r="CK51" s="40" t="e">
        <f t="shared" si="60"/>
        <v>#REF!</v>
      </c>
      <c r="CL51" s="38">
        <f t="shared" si="61"/>
        <v>0</v>
      </c>
      <c r="CM51" s="39" t="e">
        <f t="shared" si="62"/>
        <v>#DIV/0!</v>
      </c>
      <c r="CN51" s="36">
        <f t="shared" si="63"/>
        <v>0</v>
      </c>
      <c r="CO51" s="39" t="e">
        <f t="shared" si="64"/>
        <v>#DIV/0!</v>
      </c>
      <c r="CP51" s="36">
        <f t="shared" si="65"/>
        <v>0</v>
      </c>
      <c r="CQ51" s="40" t="e">
        <f t="shared" si="66"/>
        <v>#DIV/0!</v>
      </c>
      <c r="CR51" s="152"/>
      <c r="CS51" s="161" t="s">
        <v>42</v>
      </c>
      <c r="CT51" s="38">
        <v>0</v>
      </c>
      <c r="CU51" s="36">
        <f t="shared" si="67"/>
        <v>0</v>
      </c>
      <c r="CV51" s="37">
        <f t="shared" si="68"/>
        <v>0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42"/>
        <v>0</v>
      </c>
      <c r="Q52" s="117">
        <f t="shared" si="43"/>
        <v>0</v>
      </c>
      <c r="R52" s="118">
        <f t="shared" si="44"/>
        <v>0</v>
      </c>
      <c r="S52" s="32"/>
      <c r="T52" s="35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45"/>
        <v>0</v>
      </c>
      <c r="AG52" s="117">
        <f t="shared" si="46"/>
        <v>0</v>
      </c>
      <c r="AH52" s="118">
        <f t="shared" si="47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48"/>
        <v>0</v>
      </c>
      <c r="AW52" s="117">
        <f t="shared" si="49"/>
        <v>0</v>
      </c>
      <c r="AX52" s="118">
        <f t="shared" si="50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51"/>
        <v>0</v>
      </c>
      <c r="BM52" s="117">
        <f t="shared" si="52"/>
        <v>0</v>
      </c>
      <c r="BN52" s="118">
        <f t="shared" si="53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54"/>
        <v>0</v>
      </c>
      <c r="CC52" s="117">
        <f t="shared" si="55"/>
        <v>0</v>
      </c>
      <c r="CD52" s="118">
        <f t="shared" si="56"/>
        <v>0</v>
      </c>
      <c r="CE52" s="32"/>
      <c r="CF52" s="38" t="e">
        <f>+D52+T52+AJ52+AZ52+BP52+#REF!</f>
        <v>#REF!</v>
      </c>
      <c r="CG52" s="39" t="e">
        <f t="shared" si="57"/>
        <v>#REF!</v>
      </c>
      <c r="CH52" s="39" t="e">
        <f>+F52+V52+AL52+BB52+BR52+#REF!</f>
        <v>#REF!</v>
      </c>
      <c r="CI52" s="39" t="e">
        <f t="shared" si="58"/>
        <v>#REF!</v>
      </c>
      <c r="CJ52" s="36" t="e">
        <f t="shared" si="59"/>
        <v>#REF!</v>
      </c>
      <c r="CK52" s="40" t="e">
        <f t="shared" si="60"/>
        <v>#REF!</v>
      </c>
      <c r="CL52" s="38">
        <f t="shared" si="61"/>
        <v>0</v>
      </c>
      <c r="CM52" s="39" t="e">
        <f t="shared" si="62"/>
        <v>#DIV/0!</v>
      </c>
      <c r="CN52" s="36">
        <f t="shared" si="63"/>
        <v>0</v>
      </c>
      <c r="CO52" s="39" t="e">
        <f t="shared" si="64"/>
        <v>#DIV/0!</v>
      </c>
      <c r="CP52" s="36">
        <f t="shared" si="65"/>
        <v>0</v>
      </c>
      <c r="CQ52" s="40" t="e">
        <f t="shared" si="66"/>
        <v>#DIV/0!</v>
      </c>
      <c r="CR52" s="152"/>
      <c r="CS52" s="161" t="s">
        <v>62</v>
      </c>
      <c r="CT52" s="38">
        <v>0</v>
      </c>
      <c r="CU52" s="36">
        <f t="shared" si="67"/>
        <v>0</v>
      </c>
      <c r="CV52" s="37">
        <f t="shared" si="68"/>
        <v>0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42"/>
        <v>0</v>
      </c>
      <c r="Q53" s="117">
        <f t="shared" si="43"/>
        <v>0</v>
      </c>
      <c r="R53" s="118">
        <f t="shared" si="44"/>
        <v>0</v>
      </c>
      <c r="S53" s="32"/>
      <c r="T53" s="35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45"/>
        <v>0</v>
      </c>
      <c r="AG53" s="117">
        <f t="shared" si="46"/>
        <v>0</v>
      </c>
      <c r="AH53" s="118">
        <f t="shared" si="47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48"/>
        <v>0</v>
      </c>
      <c r="AW53" s="117">
        <f t="shared" si="49"/>
        <v>0</v>
      </c>
      <c r="AX53" s="118">
        <f t="shared" si="50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51"/>
        <v>0</v>
      </c>
      <c r="BM53" s="117">
        <f t="shared" si="52"/>
        <v>0</v>
      </c>
      <c r="BN53" s="118">
        <f t="shared" si="53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54"/>
        <v>0</v>
      </c>
      <c r="CC53" s="117">
        <f t="shared" si="55"/>
        <v>0</v>
      </c>
      <c r="CD53" s="118">
        <f t="shared" si="56"/>
        <v>0</v>
      </c>
      <c r="CE53" s="32"/>
      <c r="CF53" s="38" t="e">
        <f>+D53+T53+AJ53+AZ53+BP53+#REF!</f>
        <v>#REF!</v>
      </c>
      <c r="CG53" s="39" t="e">
        <f t="shared" si="57"/>
        <v>#REF!</v>
      </c>
      <c r="CH53" s="39" t="e">
        <f>+F53+V53+AL53+BB53+BR53+#REF!</f>
        <v>#REF!</v>
      </c>
      <c r="CI53" s="39" t="e">
        <f t="shared" si="58"/>
        <v>#REF!</v>
      </c>
      <c r="CJ53" s="36" t="e">
        <f t="shared" si="59"/>
        <v>#REF!</v>
      </c>
      <c r="CK53" s="40" t="e">
        <f t="shared" si="60"/>
        <v>#REF!</v>
      </c>
      <c r="CL53" s="38">
        <f t="shared" si="61"/>
        <v>0</v>
      </c>
      <c r="CM53" s="39" t="e">
        <f t="shared" si="62"/>
        <v>#DIV/0!</v>
      </c>
      <c r="CN53" s="36">
        <f t="shared" si="63"/>
        <v>0</v>
      </c>
      <c r="CO53" s="39" t="e">
        <f t="shared" si="64"/>
        <v>#DIV/0!</v>
      </c>
      <c r="CP53" s="36">
        <f t="shared" si="65"/>
        <v>0</v>
      </c>
      <c r="CQ53" s="40" t="e">
        <f t="shared" si="66"/>
        <v>#DIV/0!</v>
      </c>
      <c r="CR53" s="152"/>
      <c r="CS53" s="161" t="s">
        <v>43</v>
      </c>
      <c r="CT53" s="38">
        <v>0</v>
      </c>
      <c r="CU53" s="36">
        <f t="shared" si="67"/>
        <v>0</v>
      </c>
      <c r="CV53" s="37">
        <f t="shared" si="68"/>
        <v>0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42"/>
        <v>0</v>
      </c>
      <c r="Q54" s="117">
        <f t="shared" si="43"/>
        <v>0</v>
      </c>
      <c r="R54" s="118">
        <f t="shared" si="44"/>
        <v>0</v>
      </c>
      <c r="S54" s="32"/>
      <c r="T54" s="35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45"/>
        <v>0</v>
      </c>
      <c r="AG54" s="117">
        <f t="shared" si="46"/>
        <v>0</v>
      </c>
      <c r="AH54" s="118">
        <f t="shared" si="47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48"/>
        <v>0</v>
      </c>
      <c r="AW54" s="117">
        <f t="shared" si="49"/>
        <v>0</v>
      </c>
      <c r="AX54" s="118">
        <f t="shared" si="50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51"/>
        <v>0</v>
      </c>
      <c r="BM54" s="117">
        <f t="shared" si="52"/>
        <v>0</v>
      </c>
      <c r="BN54" s="118">
        <f t="shared" si="53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54"/>
        <v>0</v>
      </c>
      <c r="CC54" s="117">
        <f t="shared" si="55"/>
        <v>0</v>
      </c>
      <c r="CD54" s="118">
        <f t="shared" si="56"/>
        <v>0</v>
      </c>
      <c r="CE54" s="32"/>
      <c r="CF54" s="38" t="e">
        <f>+D54+T54+AJ54+AZ54+BP54+#REF!</f>
        <v>#REF!</v>
      </c>
      <c r="CG54" s="39" t="e">
        <f t="shared" si="57"/>
        <v>#REF!</v>
      </c>
      <c r="CH54" s="39" t="e">
        <f>+F54+V54+AL54+BB54+BR54+#REF!</f>
        <v>#REF!</v>
      </c>
      <c r="CI54" s="39" t="e">
        <f t="shared" si="58"/>
        <v>#REF!</v>
      </c>
      <c r="CJ54" s="36" t="e">
        <f t="shared" si="59"/>
        <v>#REF!</v>
      </c>
      <c r="CK54" s="40" t="e">
        <f t="shared" si="60"/>
        <v>#REF!</v>
      </c>
      <c r="CL54" s="38">
        <f t="shared" si="61"/>
        <v>0</v>
      </c>
      <c r="CM54" s="39" t="e">
        <f t="shared" si="62"/>
        <v>#DIV/0!</v>
      </c>
      <c r="CN54" s="36">
        <f t="shared" si="63"/>
        <v>0</v>
      </c>
      <c r="CO54" s="39" t="e">
        <f t="shared" si="64"/>
        <v>#DIV/0!</v>
      </c>
      <c r="CP54" s="36">
        <f t="shared" si="65"/>
        <v>0</v>
      </c>
      <c r="CQ54" s="40" t="e">
        <f t="shared" si="66"/>
        <v>#DIV/0!</v>
      </c>
      <c r="CR54" s="152"/>
      <c r="CS54" s="161" t="s">
        <v>44</v>
      </c>
      <c r="CT54" s="38">
        <v>0</v>
      </c>
      <c r="CU54" s="36">
        <f t="shared" si="67"/>
        <v>0</v>
      </c>
      <c r="CV54" s="37">
        <f t="shared" si="68"/>
        <v>0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42"/>
        <v>0</v>
      </c>
      <c r="Q55" s="117">
        <f t="shared" si="43"/>
        <v>0</v>
      </c>
      <c r="R55" s="118">
        <f t="shared" si="44"/>
        <v>0</v>
      </c>
      <c r="S55" s="32"/>
      <c r="T55" s="35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45"/>
        <v>0</v>
      </c>
      <c r="AG55" s="117">
        <f t="shared" si="46"/>
        <v>0</v>
      </c>
      <c r="AH55" s="118">
        <f t="shared" si="47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48"/>
        <v>0</v>
      </c>
      <c r="AW55" s="117">
        <f t="shared" si="49"/>
        <v>0</v>
      </c>
      <c r="AX55" s="118">
        <f t="shared" si="50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51"/>
        <v>0</v>
      </c>
      <c r="BM55" s="117">
        <f t="shared" si="52"/>
        <v>0</v>
      </c>
      <c r="BN55" s="118">
        <f t="shared" si="53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54"/>
        <v>0</v>
      </c>
      <c r="CC55" s="117">
        <f t="shared" si="55"/>
        <v>0</v>
      </c>
      <c r="CD55" s="118">
        <f t="shared" si="56"/>
        <v>0</v>
      </c>
      <c r="CE55" s="32"/>
      <c r="CF55" s="38" t="e">
        <f>+D55+T55+AJ55+AZ55+BP55+#REF!</f>
        <v>#REF!</v>
      </c>
      <c r="CG55" s="39" t="e">
        <f t="shared" si="57"/>
        <v>#REF!</v>
      </c>
      <c r="CH55" s="39" t="e">
        <f>+F55+V55+AL55+BB55+BR55+#REF!</f>
        <v>#REF!</v>
      </c>
      <c r="CI55" s="39" t="e">
        <f t="shared" si="58"/>
        <v>#REF!</v>
      </c>
      <c r="CJ55" s="36" t="e">
        <f t="shared" si="59"/>
        <v>#REF!</v>
      </c>
      <c r="CK55" s="40" t="e">
        <f t="shared" si="60"/>
        <v>#REF!</v>
      </c>
      <c r="CL55" s="38">
        <f t="shared" si="61"/>
        <v>0</v>
      </c>
      <c r="CM55" s="39" t="e">
        <f t="shared" si="62"/>
        <v>#DIV/0!</v>
      </c>
      <c r="CN55" s="36">
        <f t="shared" si="63"/>
        <v>0</v>
      </c>
      <c r="CO55" s="39" t="e">
        <f t="shared" si="64"/>
        <v>#DIV/0!</v>
      </c>
      <c r="CP55" s="36">
        <f t="shared" si="65"/>
        <v>0</v>
      </c>
      <c r="CQ55" s="40" t="e">
        <f t="shared" si="66"/>
        <v>#DIV/0!</v>
      </c>
      <c r="CR55" s="152"/>
      <c r="CS55" s="161" t="s">
        <v>45</v>
      </c>
      <c r="CT55" s="38">
        <v>0</v>
      </c>
      <c r="CU55" s="36">
        <f t="shared" si="67"/>
        <v>0</v>
      </c>
      <c r="CV55" s="37">
        <f t="shared" si="68"/>
        <v>0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42"/>
        <v>0</v>
      </c>
      <c r="Q56" s="117">
        <f t="shared" si="43"/>
        <v>0</v>
      </c>
      <c r="R56" s="118">
        <f t="shared" si="44"/>
        <v>0</v>
      </c>
      <c r="S56" s="32"/>
      <c r="T56" s="35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45"/>
        <v>0</v>
      </c>
      <c r="AG56" s="117">
        <f t="shared" si="46"/>
        <v>0</v>
      </c>
      <c r="AH56" s="118">
        <f t="shared" si="47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48"/>
        <v>0</v>
      </c>
      <c r="AW56" s="117">
        <f t="shared" si="49"/>
        <v>0</v>
      </c>
      <c r="AX56" s="118">
        <f t="shared" si="50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51"/>
        <v>0</v>
      </c>
      <c r="BM56" s="117">
        <f t="shared" si="52"/>
        <v>0</v>
      </c>
      <c r="BN56" s="118">
        <f t="shared" si="53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54"/>
        <v>0</v>
      </c>
      <c r="CC56" s="117">
        <f t="shared" si="55"/>
        <v>0</v>
      </c>
      <c r="CD56" s="118">
        <f t="shared" si="56"/>
        <v>0</v>
      </c>
      <c r="CE56" s="32"/>
      <c r="CF56" s="38" t="e">
        <f>+D56+T56+AJ56+AZ56+BP56+#REF!</f>
        <v>#REF!</v>
      </c>
      <c r="CG56" s="39" t="e">
        <f t="shared" si="57"/>
        <v>#REF!</v>
      </c>
      <c r="CH56" s="39" t="e">
        <f>+F56+V56+AL56+BB56+BR56+#REF!</f>
        <v>#REF!</v>
      </c>
      <c r="CI56" s="39" t="e">
        <f t="shared" si="58"/>
        <v>#REF!</v>
      </c>
      <c r="CJ56" s="36" t="e">
        <f t="shared" si="59"/>
        <v>#REF!</v>
      </c>
      <c r="CK56" s="40" t="e">
        <f t="shared" si="60"/>
        <v>#REF!</v>
      </c>
      <c r="CL56" s="38">
        <f t="shared" si="61"/>
        <v>0</v>
      </c>
      <c r="CM56" s="39" t="e">
        <f t="shared" si="62"/>
        <v>#DIV/0!</v>
      </c>
      <c r="CN56" s="36">
        <f t="shared" si="63"/>
        <v>0</v>
      </c>
      <c r="CO56" s="39" t="e">
        <f t="shared" si="64"/>
        <v>#DIV/0!</v>
      </c>
      <c r="CP56" s="36">
        <f t="shared" si="65"/>
        <v>0</v>
      </c>
      <c r="CQ56" s="40" t="e">
        <f t="shared" si="66"/>
        <v>#DIV/0!</v>
      </c>
      <c r="CR56" s="152"/>
      <c r="CS56" s="161" t="s">
        <v>179</v>
      </c>
      <c r="CT56" s="38">
        <v>0</v>
      </c>
      <c r="CU56" s="36">
        <f t="shared" si="67"/>
        <v>0</v>
      </c>
      <c r="CV56" s="37">
        <f t="shared" si="68"/>
        <v>0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42"/>
        <v>0</v>
      </c>
      <c r="Q57" s="117">
        <f t="shared" si="43"/>
        <v>0</v>
      </c>
      <c r="R57" s="118">
        <f t="shared" si="44"/>
        <v>0</v>
      </c>
      <c r="S57" s="32"/>
      <c r="T57" s="35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45"/>
        <v>0</v>
      </c>
      <c r="AG57" s="117">
        <f t="shared" si="46"/>
        <v>0</v>
      </c>
      <c r="AH57" s="118">
        <f t="shared" si="47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48"/>
        <v>0</v>
      </c>
      <c r="AW57" s="117">
        <f t="shared" si="49"/>
        <v>0</v>
      </c>
      <c r="AX57" s="118">
        <f t="shared" si="50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51"/>
        <v>0</v>
      </c>
      <c r="BM57" s="117">
        <f t="shared" si="52"/>
        <v>0</v>
      </c>
      <c r="BN57" s="118">
        <f t="shared" si="53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54"/>
        <v>0</v>
      </c>
      <c r="CC57" s="117">
        <f t="shared" si="55"/>
        <v>0</v>
      </c>
      <c r="CD57" s="118">
        <f t="shared" si="56"/>
        <v>0</v>
      </c>
      <c r="CE57" s="32"/>
      <c r="CF57" s="38" t="e">
        <f>+D57+T57+AJ57+AZ57+BP57+#REF!</f>
        <v>#REF!</v>
      </c>
      <c r="CG57" s="39" t="e">
        <f t="shared" si="57"/>
        <v>#REF!</v>
      </c>
      <c r="CH57" s="39" t="e">
        <f>+F57+V57+AL57+BB57+BR57+#REF!</f>
        <v>#REF!</v>
      </c>
      <c r="CI57" s="39" t="e">
        <f t="shared" si="58"/>
        <v>#REF!</v>
      </c>
      <c r="CJ57" s="36" t="e">
        <f t="shared" si="59"/>
        <v>#REF!</v>
      </c>
      <c r="CK57" s="40" t="e">
        <f t="shared" si="60"/>
        <v>#REF!</v>
      </c>
      <c r="CL57" s="38">
        <f t="shared" si="61"/>
        <v>0</v>
      </c>
      <c r="CM57" s="39" t="e">
        <f t="shared" si="62"/>
        <v>#DIV/0!</v>
      </c>
      <c r="CN57" s="36">
        <f t="shared" si="63"/>
        <v>0</v>
      </c>
      <c r="CO57" s="39" t="e">
        <f t="shared" si="64"/>
        <v>#DIV/0!</v>
      </c>
      <c r="CP57" s="36">
        <f t="shared" si="65"/>
        <v>0</v>
      </c>
      <c r="CQ57" s="40" t="e">
        <f t="shared" si="66"/>
        <v>#DIV/0!</v>
      </c>
      <c r="CR57" s="152"/>
      <c r="CS57" s="161" t="s">
        <v>46</v>
      </c>
      <c r="CT57" s="38">
        <v>0</v>
      </c>
      <c r="CU57" s="36">
        <f t="shared" si="67"/>
        <v>0</v>
      </c>
      <c r="CV57" s="37">
        <f t="shared" si="68"/>
        <v>0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42"/>
        <v>0</v>
      </c>
      <c r="Q58" s="117">
        <f t="shared" si="43"/>
        <v>0</v>
      </c>
      <c r="R58" s="118">
        <f t="shared" si="44"/>
        <v>0</v>
      </c>
      <c r="S58" s="32"/>
      <c r="T58" s="35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45"/>
        <v>0</v>
      </c>
      <c r="AG58" s="117">
        <f t="shared" si="46"/>
        <v>0</v>
      </c>
      <c r="AH58" s="118">
        <f t="shared" si="47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48"/>
        <v>0</v>
      </c>
      <c r="AW58" s="117">
        <f t="shared" si="49"/>
        <v>0</v>
      </c>
      <c r="AX58" s="118">
        <f t="shared" si="50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51"/>
        <v>0</v>
      </c>
      <c r="BM58" s="117">
        <f t="shared" si="52"/>
        <v>0</v>
      </c>
      <c r="BN58" s="118">
        <f t="shared" si="53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54"/>
        <v>0</v>
      </c>
      <c r="CC58" s="117">
        <f t="shared" si="55"/>
        <v>0</v>
      </c>
      <c r="CD58" s="118">
        <f t="shared" si="56"/>
        <v>0</v>
      </c>
      <c r="CE58" s="32"/>
      <c r="CF58" s="38" t="e">
        <f>+D58+T58+AJ58+AZ58+BP58+#REF!</f>
        <v>#REF!</v>
      </c>
      <c r="CG58" s="39" t="e">
        <f t="shared" si="57"/>
        <v>#REF!</v>
      </c>
      <c r="CH58" s="39" t="e">
        <f>+F58+V58+AL58+BB58+BR58+#REF!</f>
        <v>#REF!</v>
      </c>
      <c r="CI58" s="39" t="e">
        <f t="shared" si="58"/>
        <v>#REF!</v>
      </c>
      <c r="CJ58" s="36" t="e">
        <f t="shared" si="59"/>
        <v>#REF!</v>
      </c>
      <c r="CK58" s="40" t="e">
        <f t="shared" si="60"/>
        <v>#REF!</v>
      </c>
      <c r="CL58" s="38">
        <f t="shared" si="61"/>
        <v>0</v>
      </c>
      <c r="CM58" s="39" t="e">
        <f t="shared" si="62"/>
        <v>#DIV/0!</v>
      </c>
      <c r="CN58" s="36">
        <f t="shared" si="63"/>
        <v>0</v>
      </c>
      <c r="CO58" s="39" t="e">
        <f t="shared" si="64"/>
        <v>#DIV/0!</v>
      </c>
      <c r="CP58" s="36">
        <f t="shared" si="65"/>
        <v>0</v>
      </c>
      <c r="CQ58" s="40" t="e">
        <f t="shared" si="66"/>
        <v>#DIV/0!</v>
      </c>
      <c r="CR58" s="152"/>
      <c r="CS58" s="161" t="s">
        <v>57</v>
      </c>
      <c r="CT58" s="38">
        <v>0</v>
      </c>
      <c r="CU58" s="36">
        <f t="shared" si="67"/>
        <v>0</v>
      </c>
      <c r="CV58" s="37">
        <f t="shared" si="68"/>
        <v>0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42"/>
        <v>0</v>
      </c>
      <c r="Q59" s="117">
        <f t="shared" si="43"/>
        <v>0</v>
      </c>
      <c r="R59" s="118">
        <f t="shared" si="44"/>
        <v>0</v>
      </c>
      <c r="S59" s="32"/>
      <c r="T59" s="35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45"/>
        <v>0</v>
      </c>
      <c r="AG59" s="117">
        <f t="shared" si="46"/>
        <v>0</v>
      </c>
      <c r="AH59" s="118">
        <f t="shared" si="47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48"/>
        <v>0</v>
      </c>
      <c r="AW59" s="117">
        <f t="shared" si="49"/>
        <v>0</v>
      </c>
      <c r="AX59" s="118">
        <f t="shared" si="50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51"/>
        <v>0</v>
      </c>
      <c r="BM59" s="117">
        <f t="shared" si="52"/>
        <v>0</v>
      </c>
      <c r="BN59" s="118">
        <f t="shared" si="53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54"/>
        <v>0</v>
      </c>
      <c r="CC59" s="117">
        <f t="shared" si="55"/>
        <v>0</v>
      </c>
      <c r="CD59" s="118">
        <f t="shared" si="56"/>
        <v>0</v>
      </c>
      <c r="CE59" s="32"/>
      <c r="CF59" s="38" t="e">
        <f>+D59+T59+AJ59+AZ59+BP59+#REF!</f>
        <v>#REF!</v>
      </c>
      <c r="CG59" s="39" t="e">
        <f t="shared" si="57"/>
        <v>#REF!</v>
      </c>
      <c r="CH59" s="39" t="e">
        <f>+F59+V59+AL59+BB59+BR59+#REF!</f>
        <v>#REF!</v>
      </c>
      <c r="CI59" s="39" t="e">
        <f t="shared" si="58"/>
        <v>#REF!</v>
      </c>
      <c r="CJ59" s="36" t="e">
        <f t="shared" si="59"/>
        <v>#REF!</v>
      </c>
      <c r="CK59" s="40" t="e">
        <f t="shared" si="60"/>
        <v>#REF!</v>
      </c>
      <c r="CL59" s="38">
        <f t="shared" si="61"/>
        <v>0</v>
      </c>
      <c r="CM59" s="39" t="e">
        <f t="shared" si="62"/>
        <v>#DIV/0!</v>
      </c>
      <c r="CN59" s="36">
        <f t="shared" si="63"/>
        <v>0</v>
      </c>
      <c r="CO59" s="39" t="e">
        <f t="shared" si="64"/>
        <v>#DIV/0!</v>
      </c>
      <c r="CP59" s="36">
        <f t="shared" si="65"/>
        <v>0</v>
      </c>
      <c r="CQ59" s="40" t="e">
        <f t="shared" si="66"/>
        <v>#DIV/0!</v>
      </c>
      <c r="CR59" s="152"/>
      <c r="CS59" s="161" t="s">
        <v>58</v>
      </c>
      <c r="CT59" s="38">
        <v>0</v>
      </c>
      <c r="CU59" s="36">
        <f t="shared" si="67"/>
        <v>0</v>
      </c>
      <c r="CV59" s="37">
        <f t="shared" si="68"/>
        <v>0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42"/>
        <v>0</v>
      </c>
      <c r="Q60" s="117">
        <f t="shared" si="43"/>
        <v>0</v>
      </c>
      <c r="R60" s="118">
        <f t="shared" si="44"/>
        <v>0</v>
      </c>
      <c r="S60" s="32"/>
      <c r="T60" s="35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45"/>
        <v>0</v>
      </c>
      <c r="AG60" s="117">
        <f t="shared" si="46"/>
        <v>0</v>
      </c>
      <c r="AH60" s="118">
        <f t="shared" si="47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48"/>
        <v>0</v>
      </c>
      <c r="AW60" s="117">
        <f t="shared" si="49"/>
        <v>0</v>
      </c>
      <c r="AX60" s="118">
        <f t="shared" si="50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51"/>
        <v>0</v>
      </c>
      <c r="BM60" s="117">
        <f t="shared" si="52"/>
        <v>0</v>
      </c>
      <c r="BN60" s="118">
        <f t="shared" si="53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54"/>
        <v>0</v>
      </c>
      <c r="CC60" s="117">
        <f t="shared" si="55"/>
        <v>0</v>
      </c>
      <c r="CD60" s="118">
        <f t="shared" si="56"/>
        <v>0</v>
      </c>
      <c r="CE60" s="32"/>
      <c r="CF60" s="38" t="e">
        <f>+D60+T60+AJ60+AZ60+BP60+#REF!</f>
        <v>#REF!</v>
      </c>
      <c r="CG60" s="39" t="e">
        <f t="shared" si="57"/>
        <v>#REF!</v>
      </c>
      <c r="CH60" s="39" t="e">
        <f>+F60+V60+AL60+BB60+BR60+#REF!</f>
        <v>#REF!</v>
      </c>
      <c r="CI60" s="39" t="e">
        <f t="shared" si="58"/>
        <v>#REF!</v>
      </c>
      <c r="CJ60" s="36" t="e">
        <f t="shared" si="59"/>
        <v>#REF!</v>
      </c>
      <c r="CK60" s="40" t="e">
        <f t="shared" si="60"/>
        <v>#REF!</v>
      </c>
      <c r="CL60" s="38">
        <f t="shared" si="61"/>
        <v>0</v>
      </c>
      <c r="CM60" s="39" t="e">
        <f t="shared" si="62"/>
        <v>#DIV/0!</v>
      </c>
      <c r="CN60" s="36">
        <f t="shared" si="63"/>
        <v>0</v>
      </c>
      <c r="CO60" s="39" t="e">
        <f t="shared" si="64"/>
        <v>#DIV/0!</v>
      </c>
      <c r="CP60" s="36">
        <f t="shared" si="65"/>
        <v>0</v>
      </c>
      <c r="CQ60" s="40" t="e">
        <f t="shared" si="66"/>
        <v>#DIV/0!</v>
      </c>
      <c r="CR60" s="152"/>
      <c r="CS60" s="161" t="s">
        <v>6</v>
      </c>
      <c r="CT60" s="38">
        <v>0</v>
      </c>
      <c r="CU60" s="36">
        <f t="shared" si="67"/>
        <v>0</v>
      </c>
      <c r="CV60" s="37">
        <f t="shared" si="68"/>
        <v>0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/>
      <c r="E61" s="39"/>
      <c r="F61" s="36"/>
      <c r="G61" s="39"/>
      <c r="H61" s="36"/>
      <c r="I61" s="40"/>
      <c r="J61" s="38"/>
      <c r="K61" s="39"/>
      <c r="L61" s="36"/>
      <c r="M61" s="39"/>
      <c r="N61" s="36"/>
      <c r="O61" s="40"/>
      <c r="P61" s="116">
        <f t="shared" si="42"/>
        <v>0</v>
      </c>
      <c r="Q61" s="117">
        <f t="shared" si="43"/>
        <v>0</v>
      </c>
      <c r="R61" s="118">
        <f t="shared" si="44"/>
        <v>0</v>
      </c>
      <c r="S61" s="32"/>
      <c r="T61" s="35"/>
      <c r="U61" s="39"/>
      <c r="V61" s="36"/>
      <c r="W61" s="39"/>
      <c r="X61" s="36"/>
      <c r="Y61" s="40"/>
      <c r="Z61" s="38"/>
      <c r="AA61" s="39"/>
      <c r="AB61" s="36"/>
      <c r="AC61" s="39"/>
      <c r="AD61" s="36"/>
      <c r="AE61" s="40"/>
      <c r="AF61" s="116">
        <f t="shared" si="45"/>
        <v>0</v>
      </c>
      <c r="AG61" s="117">
        <f t="shared" si="46"/>
        <v>0</v>
      </c>
      <c r="AH61" s="118">
        <f t="shared" si="47"/>
        <v>0</v>
      </c>
      <c r="AI61" s="32"/>
      <c r="AJ61" s="35"/>
      <c r="AK61" s="39"/>
      <c r="AL61" s="36"/>
      <c r="AM61" s="39"/>
      <c r="AN61" s="36"/>
      <c r="AO61" s="40"/>
      <c r="AP61" s="38"/>
      <c r="AQ61" s="39"/>
      <c r="AR61" s="36"/>
      <c r="AS61" s="39"/>
      <c r="AT61" s="36"/>
      <c r="AU61" s="40"/>
      <c r="AV61" s="116">
        <f t="shared" si="48"/>
        <v>0</v>
      </c>
      <c r="AW61" s="117">
        <f t="shared" si="49"/>
        <v>0</v>
      </c>
      <c r="AX61" s="118">
        <f t="shared" si="50"/>
        <v>0</v>
      </c>
      <c r="AY61" s="32"/>
      <c r="AZ61" s="35"/>
      <c r="BA61" s="39"/>
      <c r="BB61" s="36"/>
      <c r="BC61" s="39"/>
      <c r="BD61" s="36"/>
      <c r="BE61" s="40"/>
      <c r="BF61" s="38"/>
      <c r="BG61" s="39"/>
      <c r="BH61" s="36"/>
      <c r="BI61" s="39"/>
      <c r="BJ61" s="36"/>
      <c r="BK61" s="40"/>
      <c r="BL61" s="116">
        <f t="shared" si="51"/>
        <v>0</v>
      </c>
      <c r="BM61" s="117">
        <f t="shared" si="52"/>
        <v>0</v>
      </c>
      <c r="BN61" s="118">
        <f t="shared" si="53"/>
        <v>0</v>
      </c>
      <c r="BO61" s="32"/>
      <c r="BP61" s="35"/>
      <c r="BQ61" s="39"/>
      <c r="BR61" s="36"/>
      <c r="BS61" s="39"/>
      <c r="BT61" s="36"/>
      <c r="BU61" s="40"/>
      <c r="BV61" s="38"/>
      <c r="BW61" s="39"/>
      <c r="BX61" s="36"/>
      <c r="BY61" s="39"/>
      <c r="BZ61" s="36"/>
      <c r="CA61" s="40"/>
      <c r="CB61" s="116">
        <f t="shared" si="54"/>
        <v>0</v>
      </c>
      <c r="CC61" s="117">
        <f t="shared" si="55"/>
        <v>0</v>
      </c>
      <c r="CD61" s="118">
        <f t="shared" si="56"/>
        <v>0</v>
      </c>
      <c r="CE61" s="32"/>
      <c r="CF61" s="38" t="e">
        <f>+D61+T61+AJ61+AZ61+BP61+#REF!</f>
        <v>#REF!</v>
      </c>
      <c r="CG61" s="39" t="e">
        <f t="shared" si="57"/>
        <v>#REF!</v>
      </c>
      <c r="CH61" s="39" t="e">
        <f>+F61+V61+AL61+BB61+BR61+#REF!</f>
        <v>#REF!</v>
      </c>
      <c r="CI61" s="39" t="e">
        <f t="shared" si="58"/>
        <v>#REF!</v>
      </c>
      <c r="CJ61" s="36" t="e">
        <f t="shared" si="59"/>
        <v>#REF!</v>
      </c>
      <c r="CK61" s="40" t="e">
        <f t="shared" si="60"/>
        <v>#REF!</v>
      </c>
      <c r="CL61" s="38">
        <f t="shared" si="61"/>
        <v>0</v>
      </c>
      <c r="CM61" s="39" t="e">
        <f t="shared" si="62"/>
        <v>#DIV/0!</v>
      </c>
      <c r="CN61" s="36">
        <f t="shared" si="63"/>
        <v>0</v>
      </c>
      <c r="CO61" s="39" t="e">
        <f t="shared" si="64"/>
        <v>#DIV/0!</v>
      </c>
      <c r="CP61" s="36">
        <f t="shared" si="65"/>
        <v>0</v>
      </c>
      <c r="CQ61" s="40" t="e">
        <f t="shared" si="66"/>
        <v>#DIV/0!</v>
      </c>
      <c r="CR61" s="152"/>
      <c r="CS61" s="161" t="s">
        <v>7</v>
      </c>
      <c r="CT61" s="38">
        <v>0</v>
      </c>
      <c r="CU61" s="36">
        <f t="shared" si="67"/>
        <v>0</v>
      </c>
      <c r="CV61" s="37">
        <f t="shared" si="68"/>
        <v>0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/>
      <c r="E62" s="46"/>
      <c r="F62" s="43"/>
      <c r="G62" s="46"/>
      <c r="H62" s="43"/>
      <c r="I62" s="47"/>
      <c r="J62" s="45"/>
      <c r="K62" s="46"/>
      <c r="L62" s="43"/>
      <c r="M62" s="46"/>
      <c r="N62" s="43"/>
      <c r="O62" s="47"/>
      <c r="P62" s="122">
        <f t="shared" si="42"/>
        <v>0</v>
      </c>
      <c r="Q62" s="123">
        <f t="shared" si="43"/>
        <v>0</v>
      </c>
      <c r="R62" s="124">
        <f t="shared" si="44"/>
        <v>0</v>
      </c>
      <c r="S62" s="32"/>
      <c r="T62" s="42"/>
      <c r="U62" s="46"/>
      <c r="V62" s="43"/>
      <c r="W62" s="46"/>
      <c r="X62" s="36"/>
      <c r="Y62" s="47"/>
      <c r="Z62" s="45"/>
      <c r="AA62" s="46"/>
      <c r="AB62" s="43"/>
      <c r="AC62" s="46"/>
      <c r="AD62" s="43"/>
      <c r="AE62" s="47"/>
      <c r="AF62" s="122">
        <f t="shared" si="45"/>
        <v>0</v>
      </c>
      <c r="AG62" s="123">
        <f t="shared" si="46"/>
        <v>0</v>
      </c>
      <c r="AH62" s="124">
        <f t="shared" si="47"/>
        <v>0</v>
      </c>
      <c r="AI62" s="32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22">
        <f t="shared" si="48"/>
        <v>0</v>
      </c>
      <c r="AW62" s="123">
        <f t="shared" si="49"/>
        <v>0</v>
      </c>
      <c r="AX62" s="124">
        <f t="shared" si="50"/>
        <v>0</v>
      </c>
      <c r="AY62" s="32"/>
      <c r="AZ62" s="42"/>
      <c r="BA62" s="46"/>
      <c r="BB62" s="43"/>
      <c r="BC62" s="46"/>
      <c r="BD62" s="36"/>
      <c r="BE62" s="47"/>
      <c r="BF62" s="45"/>
      <c r="BG62" s="46"/>
      <c r="BH62" s="43"/>
      <c r="BI62" s="46"/>
      <c r="BJ62" s="43"/>
      <c r="BK62" s="47"/>
      <c r="BL62" s="122">
        <f t="shared" si="51"/>
        <v>0</v>
      </c>
      <c r="BM62" s="123">
        <f t="shared" si="52"/>
        <v>0</v>
      </c>
      <c r="BN62" s="124">
        <f t="shared" si="53"/>
        <v>0</v>
      </c>
      <c r="BO62" s="32"/>
      <c r="BP62" s="42"/>
      <c r="BQ62" s="46"/>
      <c r="BR62" s="43"/>
      <c r="BS62" s="46"/>
      <c r="BT62" s="36"/>
      <c r="BU62" s="47"/>
      <c r="BV62" s="45"/>
      <c r="BW62" s="46"/>
      <c r="BX62" s="43"/>
      <c r="BY62" s="46"/>
      <c r="BZ62" s="43"/>
      <c r="CA62" s="47"/>
      <c r="CB62" s="122">
        <f t="shared" si="54"/>
        <v>0</v>
      </c>
      <c r="CC62" s="123">
        <f t="shared" si="55"/>
        <v>0</v>
      </c>
      <c r="CD62" s="124">
        <f t="shared" si="56"/>
        <v>0</v>
      </c>
      <c r="CE62" s="32"/>
      <c r="CF62" s="45" t="e">
        <f>SUM(CF21:CF61)</f>
        <v>#REF!</v>
      </c>
      <c r="CG62" s="46" t="e">
        <f t="shared" si="57"/>
        <v>#REF!</v>
      </c>
      <c r="CH62" s="46" t="e">
        <f>SUM(CH21:CH61)</f>
        <v>#REF!</v>
      </c>
      <c r="CI62" s="46" t="e">
        <f t="shared" si="58"/>
        <v>#REF!</v>
      </c>
      <c r="CJ62" s="43" t="e">
        <f t="shared" si="59"/>
        <v>#REF!</v>
      </c>
      <c r="CK62" s="47" t="e">
        <f t="shared" si="60"/>
        <v>#REF!</v>
      </c>
      <c r="CL62" s="45">
        <f>SUM(CL21:CL61)</f>
        <v>0</v>
      </c>
      <c r="CM62" s="46" t="e">
        <f t="shared" si="62"/>
        <v>#DIV/0!</v>
      </c>
      <c r="CN62" s="43">
        <f>SUM(CN21:CN61)</f>
        <v>0</v>
      </c>
      <c r="CO62" s="46" t="e">
        <f t="shared" si="64"/>
        <v>#DIV/0!</v>
      </c>
      <c r="CP62" s="43">
        <f>SUM(CP21:CP61)</f>
        <v>0</v>
      </c>
      <c r="CQ62" s="47" t="e">
        <f t="shared" si="66"/>
        <v>#DIV/0!</v>
      </c>
      <c r="CR62" s="153"/>
      <c r="CS62" s="161" t="s">
        <v>172</v>
      </c>
      <c r="CT62" s="45">
        <f>SUM(CT21:CT61)</f>
        <v>0</v>
      </c>
      <c r="CU62" s="43">
        <f>SUM(CU21:CU61)</f>
        <v>0</v>
      </c>
      <c r="CV62" s="44">
        <f t="shared" si="68"/>
        <v>0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/>
      <c r="E63" s="39"/>
      <c r="F63" s="36"/>
      <c r="G63" s="39"/>
      <c r="H63" s="36"/>
      <c r="I63" s="40"/>
      <c r="J63" s="38"/>
      <c r="K63" s="39"/>
      <c r="L63" s="36"/>
      <c r="M63" s="39"/>
      <c r="N63" s="36"/>
      <c r="O63" s="40"/>
      <c r="P63" s="116">
        <f t="shared" si="42"/>
        <v>0</v>
      </c>
      <c r="Q63" s="117">
        <f t="shared" si="43"/>
        <v>0</v>
      </c>
      <c r="R63" s="118">
        <f t="shared" si="44"/>
        <v>0</v>
      </c>
      <c r="S63" s="32"/>
      <c r="T63" s="35"/>
      <c r="U63" s="39"/>
      <c r="V63" s="36"/>
      <c r="W63" s="39"/>
      <c r="X63" s="36"/>
      <c r="Y63" s="40"/>
      <c r="Z63" s="38"/>
      <c r="AA63" s="39"/>
      <c r="AB63" s="36"/>
      <c r="AC63" s="39"/>
      <c r="AD63" s="36"/>
      <c r="AE63" s="40"/>
      <c r="AF63" s="116">
        <f t="shared" si="45"/>
        <v>0</v>
      </c>
      <c r="AG63" s="117">
        <f t="shared" si="46"/>
        <v>0</v>
      </c>
      <c r="AH63" s="118">
        <f t="shared" si="47"/>
        <v>0</v>
      </c>
      <c r="AI63" s="32"/>
      <c r="AJ63" s="35"/>
      <c r="AK63" s="39"/>
      <c r="AL63" s="36"/>
      <c r="AM63" s="39"/>
      <c r="AN63" s="36"/>
      <c r="AO63" s="40"/>
      <c r="AP63" s="38"/>
      <c r="AQ63" s="39"/>
      <c r="AR63" s="36"/>
      <c r="AS63" s="39"/>
      <c r="AT63" s="36"/>
      <c r="AU63" s="40"/>
      <c r="AV63" s="116">
        <f t="shared" si="48"/>
        <v>0</v>
      </c>
      <c r="AW63" s="117">
        <f t="shared" si="49"/>
        <v>0</v>
      </c>
      <c r="AX63" s="118">
        <f t="shared" si="50"/>
        <v>0</v>
      </c>
      <c r="AY63" s="32"/>
      <c r="AZ63" s="35"/>
      <c r="BA63" s="39"/>
      <c r="BB63" s="36"/>
      <c r="BC63" s="39"/>
      <c r="BD63" s="36"/>
      <c r="BE63" s="40"/>
      <c r="BF63" s="38"/>
      <c r="BG63" s="39"/>
      <c r="BH63" s="36"/>
      <c r="BI63" s="39"/>
      <c r="BJ63" s="36"/>
      <c r="BK63" s="40"/>
      <c r="BL63" s="116">
        <f t="shared" si="51"/>
        <v>0</v>
      </c>
      <c r="BM63" s="117">
        <f t="shared" si="52"/>
        <v>0</v>
      </c>
      <c r="BN63" s="118">
        <f t="shared" si="53"/>
        <v>0</v>
      </c>
      <c r="BO63" s="32"/>
      <c r="BP63" s="35"/>
      <c r="BQ63" s="39"/>
      <c r="BR63" s="36"/>
      <c r="BS63" s="39"/>
      <c r="BT63" s="36"/>
      <c r="BU63" s="40"/>
      <c r="BV63" s="38"/>
      <c r="BW63" s="39"/>
      <c r="BX63" s="36"/>
      <c r="BY63" s="39"/>
      <c r="BZ63" s="36"/>
      <c r="CA63" s="40"/>
      <c r="CB63" s="116">
        <f t="shared" si="54"/>
        <v>0</v>
      </c>
      <c r="CC63" s="117">
        <f t="shared" si="55"/>
        <v>0</v>
      </c>
      <c r="CD63" s="118">
        <f t="shared" si="56"/>
        <v>0</v>
      </c>
      <c r="CE63" s="32"/>
      <c r="CF63" s="38" t="e">
        <f>+D63+T63+AJ63+AZ63+BP63+#REF!</f>
        <v>#REF!</v>
      </c>
      <c r="CG63" s="39" t="e">
        <f t="shared" si="57"/>
        <v>#REF!</v>
      </c>
      <c r="CH63" s="39" t="e">
        <f>+F63+V63+AL63+BB63+BR63+#REF!</f>
        <v>#REF!</v>
      </c>
      <c r="CI63" s="39" t="e">
        <f t="shared" si="58"/>
        <v>#REF!</v>
      </c>
      <c r="CJ63" s="36" t="e">
        <f t="shared" si="59"/>
        <v>#REF!</v>
      </c>
      <c r="CK63" s="40" t="e">
        <f t="shared" si="60"/>
        <v>#REF!</v>
      </c>
      <c r="CL63" s="38">
        <f t="shared" ref="CL63" si="69">+J63+Z63+AP63+BF63+BV63</f>
        <v>0</v>
      </c>
      <c r="CM63" s="39" t="e">
        <f t="shared" si="62"/>
        <v>#DIV/0!</v>
      </c>
      <c r="CN63" s="36">
        <f t="shared" ref="CN63" si="70">+L63+AB63+AR63+BH63+BX63</f>
        <v>0</v>
      </c>
      <c r="CO63" s="39" t="e">
        <f t="shared" si="64"/>
        <v>#DIV/0!</v>
      </c>
      <c r="CP63" s="36">
        <f>+CL63+CN63</f>
        <v>0</v>
      </c>
      <c r="CQ63" s="40" t="e">
        <f t="shared" si="66"/>
        <v>#DIV/0!</v>
      </c>
      <c r="CR63" s="152"/>
      <c r="CS63" s="161" t="s">
        <v>8</v>
      </c>
      <c r="CT63" s="38">
        <v>0</v>
      </c>
      <c r="CU63" s="36">
        <f t="shared" ref="CU63" si="71">+CP63</f>
        <v>0</v>
      </c>
      <c r="CV63" s="37">
        <f t="shared" si="68"/>
        <v>0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/>
      <c r="E64" s="46"/>
      <c r="F64" s="43"/>
      <c r="G64" s="46"/>
      <c r="H64" s="43"/>
      <c r="I64" s="47"/>
      <c r="J64" s="45"/>
      <c r="K64" s="46"/>
      <c r="L64" s="43"/>
      <c r="M64" s="46"/>
      <c r="N64" s="43"/>
      <c r="O64" s="47"/>
      <c r="P64" s="122">
        <f t="shared" si="42"/>
        <v>0</v>
      </c>
      <c r="Q64" s="123">
        <f t="shared" si="43"/>
        <v>0</v>
      </c>
      <c r="R64" s="124">
        <f t="shared" si="44"/>
        <v>0</v>
      </c>
      <c r="S64" s="32"/>
      <c r="T64" s="42"/>
      <c r="U64" s="46"/>
      <c r="V64" s="43"/>
      <c r="W64" s="46"/>
      <c r="X64" s="36"/>
      <c r="Y64" s="47"/>
      <c r="Z64" s="45"/>
      <c r="AA64" s="46"/>
      <c r="AB64" s="43"/>
      <c r="AC64" s="46"/>
      <c r="AD64" s="43"/>
      <c r="AE64" s="47"/>
      <c r="AF64" s="122">
        <f t="shared" si="45"/>
        <v>0</v>
      </c>
      <c r="AG64" s="123">
        <f t="shared" si="46"/>
        <v>0</v>
      </c>
      <c r="AH64" s="124">
        <f t="shared" si="47"/>
        <v>0</v>
      </c>
      <c r="AI64" s="32"/>
      <c r="AJ64" s="42"/>
      <c r="AK64" s="46"/>
      <c r="AL64" s="43"/>
      <c r="AM64" s="46"/>
      <c r="AN64" s="43"/>
      <c r="AO64" s="47"/>
      <c r="AP64" s="45"/>
      <c r="AQ64" s="46"/>
      <c r="AR64" s="43"/>
      <c r="AS64" s="46"/>
      <c r="AT64" s="43"/>
      <c r="AU64" s="47"/>
      <c r="AV64" s="122">
        <f t="shared" si="48"/>
        <v>0</v>
      </c>
      <c r="AW64" s="123">
        <f t="shared" si="49"/>
        <v>0</v>
      </c>
      <c r="AX64" s="124">
        <f t="shared" si="50"/>
        <v>0</v>
      </c>
      <c r="AY64" s="32"/>
      <c r="AZ64" s="42"/>
      <c r="BA64" s="46"/>
      <c r="BB64" s="43"/>
      <c r="BC64" s="46"/>
      <c r="BD64" s="36"/>
      <c r="BE64" s="47"/>
      <c r="BF64" s="45"/>
      <c r="BG64" s="46"/>
      <c r="BH64" s="43"/>
      <c r="BI64" s="46"/>
      <c r="BJ64" s="43"/>
      <c r="BK64" s="47"/>
      <c r="BL64" s="122">
        <f t="shared" si="51"/>
        <v>0</v>
      </c>
      <c r="BM64" s="123">
        <f t="shared" si="52"/>
        <v>0</v>
      </c>
      <c r="BN64" s="124">
        <f t="shared" si="53"/>
        <v>0</v>
      </c>
      <c r="BO64" s="32"/>
      <c r="BP64" s="42"/>
      <c r="BQ64" s="46"/>
      <c r="BR64" s="43"/>
      <c r="BS64" s="46"/>
      <c r="BT64" s="36"/>
      <c r="BU64" s="47"/>
      <c r="BV64" s="45"/>
      <c r="BW64" s="46"/>
      <c r="BX64" s="43"/>
      <c r="BY64" s="46"/>
      <c r="BZ64" s="43"/>
      <c r="CA64" s="47"/>
      <c r="CB64" s="122">
        <f t="shared" si="54"/>
        <v>0</v>
      </c>
      <c r="CC64" s="123">
        <f t="shared" si="55"/>
        <v>0</v>
      </c>
      <c r="CD64" s="124">
        <f t="shared" si="56"/>
        <v>0</v>
      </c>
      <c r="CE64" s="32"/>
      <c r="CF64" s="45" t="e">
        <f>+CF62-CF63</f>
        <v>#REF!</v>
      </c>
      <c r="CG64" s="46" t="e">
        <f t="shared" si="57"/>
        <v>#REF!</v>
      </c>
      <c r="CH64" s="46" t="e">
        <f>+CH62-CH63</f>
        <v>#REF!</v>
      </c>
      <c r="CI64" s="46" t="e">
        <f t="shared" si="58"/>
        <v>#REF!</v>
      </c>
      <c r="CJ64" s="43" t="e">
        <f t="shared" si="59"/>
        <v>#REF!</v>
      </c>
      <c r="CK64" s="47" t="e">
        <f t="shared" si="60"/>
        <v>#REF!</v>
      </c>
      <c r="CL64" s="45">
        <f>+CL62-CL63</f>
        <v>0</v>
      </c>
      <c r="CM64" s="46" t="e">
        <f t="shared" si="62"/>
        <v>#DIV/0!</v>
      </c>
      <c r="CN64" s="43">
        <f>+CN62-CN63</f>
        <v>0</v>
      </c>
      <c r="CO64" s="46" t="e">
        <f t="shared" si="64"/>
        <v>#DIV/0!</v>
      </c>
      <c r="CP64" s="43">
        <f>+CP62-CP63</f>
        <v>0</v>
      </c>
      <c r="CQ64" s="47" t="e">
        <f t="shared" si="66"/>
        <v>#DIV/0!</v>
      </c>
      <c r="CR64" s="153"/>
      <c r="CS64" s="161" t="s">
        <v>173</v>
      </c>
      <c r="CT64" s="45">
        <f>+CT62-CT63</f>
        <v>0</v>
      </c>
      <c r="CU64" s="43">
        <f t="shared" ref="CU64:CV64" si="72">+CU62-CU63</f>
        <v>0</v>
      </c>
      <c r="CV64" s="44">
        <f t="shared" si="72"/>
        <v>0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38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5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ref="P67:P74" si="73">+D67+J67</f>
        <v>0</v>
      </c>
      <c r="Q67" s="117">
        <f t="shared" ref="Q67:Q74" si="74">+F67+L67</f>
        <v>0</v>
      </c>
      <c r="R67" s="118">
        <f t="shared" ref="R67:R74" si="75">+P67+Q67</f>
        <v>0</v>
      </c>
      <c r="S67" s="32"/>
      <c r="T67" s="35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ref="AF67:AF74" si="76">+T67+Z67</f>
        <v>0</v>
      </c>
      <c r="AG67" s="117">
        <f t="shared" ref="AG67:AG74" si="77">+V67+AB67</f>
        <v>0</v>
      </c>
      <c r="AH67" s="118">
        <f t="shared" ref="AH67:AH74" si="78">+AF67+AG67</f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ref="AV67:AV74" si="79">+AJ67+AP67</f>
        <v>0</v>
      </c>
      <c r="AW67" s="117">
        <f t="shared" ref="AW67:AW74" si="80">+AL67+AR67</f>
        <v>0</v>
      </c>
      <c r="AX67" s="118">
        <f t="shared" ref="AX67:AX74" si="81">+AV67+AW67</f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ref="BL67:BL74" si="82">+AZ67+BF67</f>
        <v>0</v>
      </c>
      <c r="BM67" s="117">
        <f t="shared" ref="BM67:BM74" si="83">+BB67+BH67</f>
        <v>0</v>
      </c>
      <c r="BN67" s="118">
        <f t="shared" ref="BN67:BN74" si="84">+BL67+BM67</f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ref="CB67:CB74" si="85">+BP67+BV67</f>
        <v>0</v>
      </c>
      <c r="CC67" s="117">
        <f t="shared" ref="CC67:CC74" si="86">+BR67+BX67</f>
        <v>0</v>
      </c>
      <c r="CD67" s="118">
        <f t="shared" ref="CD67:CD74" si="87">+CB67+CC67</f>
        <v>0</v>
      </c>
      <c r="CE67" s="32"/>
      <c r="CF67" s="38" t="e">
        <f>+D67+T67+AJ67+AZ67+BP67+#REF!</f>
        <v>#REF!</v>
      </c>
      <c r="CG67" s="39" t="e">
        <f>+CF67/$CF$112</f>
        <v>#REF!</v>
      </c>
      <c r="CH67" s="39" t="e">
        <f>+F67+V67+AL67+BB67+BR67+#REF!</f>
        <v>#REF!</v>
      </c>
      <c r="CI67" s="39" t="e">
        <f t="shared" ref="CI67:CI74" si="88">+CH67/$CH$112</f>
        <v>#REF!</v>
      </c>
      <c r="CJ67" s="36" t="e">
        <f t="shared" ref="CJ67:CJ74" si="89">+CF67+CH67</f>
        <v>#REF!</v>
      </c>
      <c r="CK67" s="40" t="e">
        <f t="shared" ref="CK67:CK74" si="90">+CJ67/$CJ$112</f>
        <v>#REF!</v>
      </c>
      <c r="CL67" s="38">
        <f t="shared" ref="CL67:CL73" si="91">+J67+Z67+AP67+BF67+BV67</f>
        <v>0</v>
      </c>
      <c r="CM67" s="39" t="e">
        <f t="shared" ref="CM67:CM103" si="92">+CL67/$CL$112</f>
        <v>#DIV/0!</v>
      </c>
      <c r="CN67" s="36">
        <f t="shared" ref="CN67:CN73" si="93">+L67+AB67+AR67+BH67+BX67</f>
        <v>0</v>
      </c>
      <c r="CO67" s="39" t="e">
        <f t="shared" ref="CO67:CO74" si="94">+CN67/$CN$112</f>
        <v>#DIV/0!</v>
      </c>
      <c r="CP67" s="36">
        <f t="shared" ref="CP67:CP73" si="95">+CL67+CN67</f>
        <v>0</v>
      </c>
      <c r="CQ67" s="40" t="e">
        <f t="shared" ref="CQ67:CQ74" si="96">+CP67/$CP$112</f>
        <v>#DIV/0!</v>
      </c>
      <c r="CR67" s="152"/>
      <c r="CS67" s="161" t="s">
        <v>66</v>
      </c>
      <c r="CT67" s="38">
        <v>0</v>
      </c>
      <c r="CU67" s="36">
        <f t="shared" ref="CU67:CU73" si="97">+CP67</f>
        <v>0</v>
      </c>
      <c r="CV67" s="37">
        <f t="shared" ref="CV67:CV73" si="98">+CT67+CU67</f>
        <v>0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73"/>
        <v>0</v>
      </c>
      <c r="Q68" s="117">
        <f t="shared" si="74"/>
        <v>0</v>
      </c>
      <c r="R68" s="118">
        <f t="shared" si="75"/>
        <v>0</v>
      </c>
      <c r="S68" s="32"/>
      <c r="T68" s="35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76"/>
        <v>0</v>
      </c>
      <c r="AG68" s="117">
        <f t="shared" si="77"/>
        <v>0</v>
      </c>
      <c r="AH68" s="118">
        <f t="shared" si="78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9"/>
        <v>0</v>
      </c>
      <c r="AW68" s="117">
        <f t="shared" si="80"/>
        <v>0</v>
      </c>
      <c r="AX68" s="118">
        <f t="shared" si="81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82"/>
        <v>0</v>
      </c>
      <c r="BM68" s="117">
        <f t="shared" si="83"/>
        <v>0</v>
      </c>
      <c r="BN68" s="118">
        <f t="shared" si="84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85"/>
        <v>0</v>
      </c>
      <c r="CC68" s="117">
        <f t="shared" si="86"/>
        <v>0</v>
      </c>
      <c r="CD68" s="118">
        <f t="shared" si="87"/>
        <v>0</v>
      </c>
      <c r="CE68" s="32"/>
      <c r="CF68" s="38" t="e">
        <f>+D68+T68+AJ68+AZ68+BP68+#REF!</f>
        <v>#REF!</v>
      </c>
      <c r="CG68" s="39" t="e">
        <f t="shared" ref="CG68:CG103" si="99">+CF68/$CF$112</f>
        <v>#REF!</v>
      </c>
      <c r="CH68" s="39" t="e">
        <f>+F68+V68+AL68+BB68+BR68+#REF!</f>
        <v>#REF!</v>
      </c>
      <c r="CI68" s="39" t="e">
        <f t="shared" si="88"/>
        <v>#REF!</v>
      </c>
      <c r="CJ68" s="36" t="e">
        <f t="shared" si="89"/>
        <v>#REF!</v>
      </c>
      <c r="CK68" s="40" t="e">
        <f t="shared" si="90"/>
        <v>#REF!</v>
      </c>
      <c r="CL68" s="38">
        <f t="shared" si="91"/>
        <v>0</v>
      </c>
      <c r="CM68" s="39" t="e">
        <f t="shared" si="92"/>
        <v>#DIV/0!</v>
      </c>
      <c r="CN68" s="36">
        <f t="shared" si="93"/>
        <v>0</v>
      </c>
      <c r="CO68" s="39" t="e">
        <f t="shared" si="94"/>
        <v>#DIV/0!</v>
      </c>
      <c r="CP68" s="36">
        <f t="shared" si="95"/>
        <v>0</v>
      </c>
      <c r="CQ68" s="40" t="e">
        <f t="shared" si="96"/>
        <v>#DIV/0!</v>
      </c>
      <c r="CR68" s="152"/>
      <c r="CS68" s="161" t="s">
        <v>67</v>
      </c>
      <c r="CT68" s="38">
        <v>0</v>
      </c>
      <c r="CU68" s="36">
        <f t="shared" si="97"/>
        <v>0</v>
      </c>
      <c r="CV68" s="37">
        <f t="shared" si="98"/>
        <v>0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73"/>
        <v>0</v>
      </c>
      <c r="Q69" s="117">
        <f t="shared" si="74"/>
        <v>0</v>
      </c>
      <c r="R69" s="118">
        <f t="shared" si="75"/>
        <v>0</v>
      </c>
      <c r="S69" s="32"/>
      <c r="T69" s="35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76"/>
        <v>0</v>
      </c>
      <c r="AG69" s="117">
        <f t="shared" si="77"/>
        <v>0</v>
      </c>
      <c r="AH69" s="118">
        <f t="shared" si="78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9"/>
        <v>0</v>
      </c>
      <c r="AW69" s="117">
        <f t="shared" si="80"/>
        <v>0</v>
      </c>
      <c r="AX69" s="118">
        <f t="shared" si="81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82"/>
        <v>0</v>
      </c>
      <c r="BM69" s="117">
        <f t="shared" si="83"/>
        <v>0</v>
      </c>
      <c r="BN69" s="118">
        <f t="shared" si="84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85"/>
        <v>0</v>
      </c>
      <c r="CC69" s="117">
        <f t="shared" si="86"/>
        <v>0</v>
      </c>
      <c r="CD69" s="118">
        <f t="shared" si="87"/>
        <v>0</v>
      </c>
      <c r="CE69" s="32"/>
      <c r="CF69" s="38" t="e">
        <f>+D69+T69+AJ69+AZ69+BP69+#REF!</f>
        <v>#REF!</v>
      </c>
      <c r="CG69" s="39" t="e">
        <f t="shared" si="99"/>
        <v>#REF!</v>
      </c>
      <c r="CH69" s="39" t="e">
        <f>+F69+V69+AL69+BB69+BR69+#REF!</f>
        <v>#REF!</v>
      </c>
      <c r="CI69" s="39" t="e">
        <f t="shared" si="88"/>
        <v>#REF!</v>
      </c>
      <c r="CJ69" s="36" t="e">
        <f t="shared" si="89"/>
        <v>#REF!</v>
      </c>
      <c r="CK69" s="40" t="e">
        <f t="shared" si="90"/>
        <v>#REF!</v>
      </c>
      <c r="CL69" s="38">
        <f t="shared" si="91"/>
        <v>0</v>
      </c>
      <c r="CM69" s="39" t="e">
        <f t="shared" si="92"/>
        <v>#DIV/0!</v>
      </c>
      <c r="CN69" s="36">
        <f t="shared" si="93"/>
        <v>0</v>
      </c>
      <c r="CO69" s="39" t="e">
        <f t="shared" si="94"/>
        <v>#DIV/0!</v>
      </c>
      <c r="CP69" s="36">
        <f t="shared" si="95"/>
        <v>0</v>
      </c>
      <c r="CQ69" s="40" t="e">
        <f t="shared" si="96"/>
        <v>#DIV/0!</v>
      </c>
      <c r="CR69" s="152"/>
      <c r="CS69" s="161" t="s">
        <v>68</v>
      </c>
      <c r="CT69" s="38">
        <v>0</v>
      </c>
      <c r="CU69" s="36">
        <f t="shared" si="97"/>
        <v>0</v>
      </c>
      <c r="CV69" s="37">
        <f t="shared" si="98"/>
        <v>0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73"/>
        <v>0</v>
      </c>
      <c r="Q70" s="117">
        <f t="shared" si="74"/>
        <v>0</v>
      </c>
      <c r="R70" s="118">
        <f t="shared" si="75"/>
        <v>0</v>
      </c>
      <c r="S70" s="32"/>
      <c r="T70" s="35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76"/>
        <v>0</v>
      </c>
      <c r="AG70" s="117">
        <f t="shared" si="77"/>
        <v>0</v>
      </c>
      <c r="AH70" s="118">
        <f t="shared" si="78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9"/>
        <v>0</v>
      </c>
      <c r="AW70" s="117">
        <f t="shared" si="80"/>
        <v>0</v>
      </c>
      <c r="AX70" s="118">
        <f t="shared" si="81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82"/>
        <v>0</v>
      </c>
      <c r="BM70" s="117">
        <f t="shared" si="83"/>
        <v>0</v>
      </c>
      <c r="BN70" s="118">
        <f t="shared" si="84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85"/>
        <v>0</v>
      </c>
      <c r="CC70" s="117">
        <f t="shared" si="86"/>
        <v>0</v>
      </c>
      <c r="CD70" s="118">
        <f t="shared" si="87"/>
        <v>0</v>
      </c>
      <c r="CE70" s="32"/>
      <c r="CF70" s="38" t="e">
        <f>+D70+T70+AJ70+AZ70+BP70+#REF!</f>
        <v>#REF!</v>
      </c>
      <c r="CG70" s="39" t="e">
        <f t="shared" si="99"/>
        <v>#REF!</v>
      </c>
      <c r="CH70" s="39" t="e">
        <f>+F70+V70+AL70+BB70+BR70+#REF!</f>
        <v>#REF!</v>
      </c>
      <c r="CI70" s="39" t="e">
        <f t="shared" si="88"/>
        <v>#REF!</v>
      </c>
      <c r="CJ70" s="36" t="e">
        <f t="shared" si="89"/>
        <v>#REF!</v>
      </c>
      <c r="CK70" s="40" t="e">
        <f t="shared" si="90"/>
        <v>#REF!</v>
      </c>
      <c r="CL70" s="38">
        <f t="shared" si="91"/>
        <v>0</v>
      </c>
      <c r="CM70" s="39" t="e">
        <f t="shared" si="92"/>
        <v>#DIV/0!</v>
      </c>
      <c r="CN70" s="36">
        <f t="shared" si="93"/>
        <v>0</v>
      </c>
      <c r="CO70" s="39" t="e">
        <f t="shared" si="94"/>
        <v>#DIV/0!</v>
      </c>
      <c r="CP70" s="36">
        <f t="shared" si="95"/>
        <v>0</v>
      </c>
      <c r="CQ70" s="40" t="e">
        <f t="shared" si="96"/>
        <v>#DIV/0!</v>
      </c>
      <c r="CR70" s="152"/>
      <c r="CS70" s="161" t="s">
        <v>69</v>
      </c>
      <c r="CT70" s="38">
        <v>0</v>
      </c>
      <c r="CU70" s="36">
        <f t="shared" si="97"/>
        <v>0</v>
      </c>
      <c r="CV70" s="37">
        <f t="shared" si="98"/>
        <v>0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73"/>
        <v>0</v>
      </c>
      <c r="Q71" s="117">
        <f t="shared" si="74"/>
        <v>0</v>
      </c>
      <c r="R71" s="118">
        <f t="shared" si="75"/>
        <v>0</v>
      </c>
      <c r="S71" s="32"/>
      <c r="T71" s="35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76"/>
        <v>0</v>
      </c>
      <c r="AG71" s="117">
        <f t="shared" si="77"/>
        <v>0</v>
      </c>
      <c r="AH71" s="118">
        <f t="shared" si="78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9"/>
        <v>0</v>
      </c>
      <c r="AW71" s="117">
        <f t="shared" si="80"/>
        <v>0</v>
      </c>
      <c r="AX71" s="118">
        <f t="shared" si="81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82"/>
        <v>0</v>
      </c>
      <c r="BM71" s="117">
        <f t="shared" si="83"/>
        <v>0</v>
      </c>
      <c r="BN71" s="118">
        <f t="shared" si="84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85"/>
        <v>0</v>
      </c>
      <c r="CC71" s="117">
        <f t="shared" si="86"/>
        <v>0</v>
      </c>
      <c r="CD71" s="118">
        <f t="shared" si="87"/>
        <v>0</v>
      </c>
      <c r="CE71" s="32"/>
      <c r="CF71" s="38" t="e">
        <f>+D71+T71+AJ71+AZ71+BP71+#REF!</f>
        <v>#REF!</v>
      </c>
      <c r="CG71" s="39" t="e">
        <f t="shared" si="99"/>
        <v>#REF!</v>
      </c>
      <c r="CH71" s="39" t="e">
        <f>+F71+V71+AL71+BB71+BR71+#REF!</f>
        <v>#REF!</v>
      </c>
      <c r="CI71" s="39" t="e">
        <f t="shared" si="88"/>
        <v>#REF!</v>
      </c>
      <c r="CJ71" s="36" t="e">
        <f t="shared" si="89"/>
        <v>#REF!</v>
      </c>
      <c r="CK71" s="40" t="e">
        <f t="shared" si="90"/>
        <v>#REF!</v>
      </c>
      <c r="CL71" s="38">
        <f t="shared" si="91"/>
        <v>0</v>
      </c>
      <c r="CM71" s="39" t="e">
        <f t="shared" si="92"/>
        <v>#DIV/0!</v>
      </c>
      <c r="CN71" s="36">
        <f t="shared" si="93"/>
        <v>0</v>
      </c>
      <c r="CO71" s="39" t="e">
        <f t="shared" si="94"/>
        <v>#DIV/0!</v>
      </c>
      <c r="CP71" s="36">
        <f t="shared" si="95"/>
        <v>0</v>
      </c>
      <c r="CQ71" s="40" t="e">
        <f t="shared" si="96"/>
        <v>#DIV/0!</v>
      </c>
      <c r="CR71" s="152"/>
      <c r="CS71" s="161" t="s">
        <v>70</v>
      </c>
      <c r="CT71" s="38">
        <v>0</v>
      </c>
      <c r="CU71" s="36">
        <f t="shared" si="97"/>
        <v>0</v>
      </c>
      <c r="CV71" s="37">
        <f t="shared" si="98"/>
        <v>0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73"/>
        <v>0</v>
      </c>
      <c r="Q72" s="117">
        <f t="shared" si="74"/>
        <v>0</v>
      </c>
      <c r="R72" s="118">
        <f t="shared" si="75"/>
        <v>0</v>
      </c>
      <c r="S72" s="32"/>
      <c r="T72" s="35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76"/>
        <v>0</v>
      </c>
      <c r="AG72" s="117">
        <f t="shared" si="77"/>
        <v>0</v>
      </c>
      <c r="AH72" s="118">
        <f t="shared" si="78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9"/>
        <v>0</v>
      </c>
      <c r="AW72" s="117">
        <f t="shared" si="80"/>
        <v>0</v>
      </c>
      <c r="AX72" s="118">
        <f t="shared" si="81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82"/>
        <v>0</v>
      </c>
      <c r="BM72" s="117">
        <f t="shared" si="83"/>
        <v>0</v>
      </c>
      <c r="BN72" s="118">
        <f t="shared" si="84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85"/>
        <v>0</v>
      </c>
      <c r="CC72" s="117">
        <f t="shared" si="86"/>
        <v>0</v>
      </c>
      <c r="CD72" s="118">
        <f t="shared" si="87"/>
        <v>0</v>
      </c>
      <c r="CE72" s="32"/>
      <c r="CF72" s="38" t="e">
        <f>+D72+T72+AJ72+AZ72+BP72+#REF!</f>
        <v>#REF!</v>
      </c>
      <c r="CG72" s="39" t="e">
        <f t="shared" si="99"/>
        <v>#REF!</v>
      </c>
      <c r="CH72" s="39" t="e">
        <f>+F72+V72+AL72+BB72+BR72+#REF!</f>
        <v>#REF!</v>
      </c>
      <c r="CI72" s="39" t="e">
        <f t="shared" si="88"/>
        <v>#REF!</v>
      </c>
      <c r="CJ72" s="36" t="e">
        <f t="shared" si="89"/>
        <v>#REF!</v>
      </c>
      <c r="CK72" s="40" t="e">
        <f t="shared" si="90"/>
        <v>#REF!</v>
      </c>
      <c r="CL72" s="38">
        <f t="shared" si="91"/>
        <v>0</v>
      </c>
      <c r="CM72" s="39" t="e">
        <f t="shared" si="92"/>
        <v>#DIV/0!</v>
      </c>
      <c r="CN72" s="36">
        <f t="shared" si="93"/>
        <v>0</v>
      </c>
      <c r="CO72" s="39" t="e">
        <f t="shared" si="94"/>
        <v>#DIV/0!</v>
      </c>
      <c r="CP72" s="36">
        <f t="shared" si="95"/>
        <v>0</v>
      </c>
      <c r="CQ72" s="40" t="e">
        <f t="shared" si="96"/>
        <v>#DIV/0!</v>
      </c>
      <c r="CR72" s="152"/>
      <c r="CS72" s="161" t="s">
        <v>71</v>
      </c>
      <c r="CT72" s="38">
        <v>0</v>
      </c>
      <c r="CU72" s="36">
        <f t="shared" si="97"/>
        <v>0</v>
      </c>
      <c r="CV72" s="37">
        <f t="shared" si="98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/>
      <c r="E73" s="39"/>
      <c r="F73" s="36"/>
      <c r="G73" s="39"/>
      <c r="H73" s="36"/>
      <c r="I73" s="40"/>
      <c r="J73" s="38"/>
      <c r="K73" s="39"/>
      <c r="L73" s="36"/>
      <c r="M73" s="39"/>
      <c r="N73" s="36"/>
      <c r="O73" s="40"/>
      <c r="P73" s="116">
        <f t="shared" si="73"/>
        <v>0</v>
      </c>
      <c r="Q73" s="117">
        <f t="shared" si="74"/>
        <v>0</v>
      </c>
      <c r="R73" s="118">
        <f t="shared" si="75"/>
        <v>0</v>
      </c>
      <c r="S73" s="32"/>
      <c r="T73" s="35"/>
      <c r="U73" s="39"/>
      <c r="V73" s="36"/>
      <c r="W73" s="39"/>
      <c r="X73" s="36"/>
      <c r="Y73" s="40"/>
      <c r="Z73" s="38"/>
      <c r="AA73" s="39"/>
      <c r="AB73" s="36"/>
      <c r="AC73" s="39"/>
      <c r="AD73" s="36"/>
      <c r="AE73" s="40"/>
      <c r="AF73" s="116">
        <f t="shared" si="76"/>
        <v>0</v>
      </c>
      <c r="AG73" s="117">
        <f t="shared" si="77"/>
        <v>0</v>
      </c>
      <c r="AH73" s="118">
        <f t="shared" si="78"/>
        <v>0</v>
      </c>
      <c r="AI73" s="32"/>
      <c r="AJ73" s="35"/>
      <c r="AK73" s="39"/>
      <c r="AL73" s="36"/>
      <c r="AM73" s="39"/>
      <c r="AN73" s="36"/>
      <c r="AO73" s="40"/>
      <c r="AP73" s="38"/>
      <c r="AQ73" s="39"/>
      <c r="AR73" s="36"/>
      <c r="AS73" s="39"/>
      <c r="AT73" s="36"/>
      <c r="AU73" s="40"/>
      <c r="AV73" s="116">
        <f t="shared" si="79"/>
        <v>0</v>
      </c>
      <c r="AW73" s="117">
        <f t="shared" si="80"/>
        <v>0</v>
      </c>
      <c r="AX73" s="118">
        <f t="shared" si="81"/>
        <v>0</v>
      </c>
      <c r="AY73" s="32"/>
      <c r="AZ73" s="35"/>
      <c r="BA73" s="39"/>
      <c r="BB73" s="36"/>
      <c r="BC73" s="39"/>
      <c r="BD73" s="36"/>
      <c r="BE73" s="40"/>
      <c r="BF73" s="38"/>
      <c r="BG73" s="39"/>
      <c r="BH73" s="36"/>
      <c r="BI73" s="39"/>
      <c r="BJ73" s="36"/>
      <c r="BK73" s="40"/>
      <c r="BL73" s="116">
        <f t="shared" si="82"/>
        <v>0</v>
      </c>
      <c r="BM73" s="117">
        <f t="shared" si="83"/>
        <v>0</v>
      </c>
      <c r="BN73" s="118">
        <f t="shared" si="84"/>
        <v>0</v>
      </c>
      <c r="BO73" s="32"/>
      <c r="BP73" s="35"/>
      <c r="BQ73" s="39"/>
      <c r="BR73" s="36"/>
      <c r="BS73" s="39"/>
      <c r="BT73" s="36"/>
      <c r="BU73" s="40"/>
      <c r="BV73" s="38"/>
      <c r="BW73" s="39"/>
      <c r="BX73" s="36"/>
      <c r="BY73" s="39"/>
      <c r="BZ73" s="36"/>
      <c r="CA73" s="40"/>
      <c r="CB73" s="116">
        <f t="shared" si="85"/>
        <v>0</v>
      </c>
      <c r="CC73" s="117">
        <f t="shared" si="86"/>
        <v>0</v>
      </c>
      <c r="CD73" s="118">
        <f t="shared" si="87"/>
        <v>0</v>
      </c>
      <c r="CE73" s="32"/>
      <c r="CF73" s="38" t="e">
        <f>+D73+T73+AJ73+AZ73+BP73+#REF!</f>
        <v>#REF!</v>
      </c>
      <c r="CG73" s="39" t="e">
        <f t="shared" si="99"/>
        <v>#REF!</v>
      </c>
      <c r="CH73" s="39" t="e">
        <f>+F73+V73+AL73+BB73+BR73+#REF!</f>
        <v>#REF!</v>
      </c>
      <c r="CI73" s="39" t="e">
        <f t="shared" si="88"/>
        <v>#REF!</v>
      </c>
      <c r="CJ73" s="36" t="e">
        <f t="shared" si="89"/>
        <v>#REF!</v>
      </c>
      <c r="CK73" s="40" t="e">
        <f t="shared" si="90"/>
        <v>#REF!</v>
      </c>
      <c r="CL73" s="38">
        <f t="shared" si="91"/>
        <v>0</v>
      </c>
      <c r="CM73" s="39" t="e">
        <f t="shared" si="92"/>
        <v>#DIV/0!</v>
      </c>
      <c r="CN73" s="36">
        <f t="shared" si="93"/>
        <v>0</v>
      </c>
      <c r="CO73" s="39" t="e">
        <f t="shared" si="94"/>
        <v>#DIV/0!</v>
      </c>
      <c r="CP73" s="36">
        <f t="shared" si="95"/>
        <v>0</v>
      </c>
      <c r="CQ73" s="40" t="e">
        <f t="shared" si="96"/>
        <v>#DIV/0!</v>
      </c>
      <c r="CR73" s="152"/>
      <c r="CS73" s="161" t="s">
        <v>72</v>
      </c>
      <c r="CT73" s="38">
        <v>0</v>
      </c>
      <c r="CU73" s="36">
        <f t="shared" si="97"/>
        <v>0</v>
      </c>
      <c r="CV73" s="37">
        <f t="shared" si="98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/>
      <c r="E74" s="46"/>
      <c r="F74" s="43"/>
      <c r="G74" s="46"/>
      <c r="H74" s="43"/>
      <c r="I74" s="47"/>
      <c r="J74" s="45"/>
      <c r="K74" s="46"/>
      <c r="L74" s="43"/>
      <c r="M74" s="46"/>
      <c r="N74" s="43"/>
      <c r="O74" s="47"/>
      <c r="P74" s="122">
        <f t="shared" si="73"/>
        <v>0</v>
      </c>
      <c r="Q74" s="123">
        <f t="shared" si="74"/>
        <v>0</v>
      </c>
      <c r="R74" s="124">
        <f t="shared" si="75"/>
        <v>0</v>
      </c>
      <c r="S74" s="32"/>
      <c r="T74" s="42"/>
      <c r="U74" s="46"/>
      <c r="V74" s="43"/>
      <c r="W74" s="46"/>
      <c r="X74" s="36"/>
      <c r="Y74" s="47"/>
      <c r="Z74" s="45"/>
      <c r="AA74" s="46"/>
      <c r="AB74" s="43"/>
      <c r="AC74" s="46"/>
      <c r="AD74" s="43"/>
      <c r="AE74" s="47"/>
      <c r="AF74" s="122">
        <f t="shared" si="76"/>
        <v>0</v>
      </c>
      <c r="AG74" s="123">
        <f t="shared" si="77"/>
        <v>0</v>
      </c>
      <c r="AH74" s="124">
        <f t="shared" si="78"/>
        <v>0</v>
      </c>
      <c r="AI74" s="32"/>
      <c r="AJ74" s="42"/>
      <c r="AK74" s="46"/>
      <c r="AL74" s="43"/>
      <c r="AM74" s="46"/>
      <c r="AN74" s="43"/>
      <c r="AO74" s="47"/>
      <c r="AP74" s="45"/>
      <c r="AQ74" s="46"/>
      <c r="AR74" s="43"/>
      <c r="AS74" s="46"/>
      <c r="AT74" s="43"/>
      <c r="AU74" s="47"/>
      <c r="AV74" s="122">
        <f t="shared" si="79"/>
        <v>0</v>
      </c>
      <c r="AW74" s="123">
        <f t="shared" si="80"/>
        <v>0</v>
      </c>
      <c r="AX74" s="124">
        <f t="shared" si="81"/>
        <v>0</v>
      </c>
      <c r="AY74" s="32"/>
      <c r="AZ74" s="42"/>
      <c r="BA74" s="46"/>
      <c r="BB74" s="43"/>
      <c r="BC74" s="46"/>
      <c r="BD74" s="36"/>
      <c r="BE74" s="47"/>
      <c r="BF74" s="45"/>
      <c r="BG74" s="46"/>
      <c r="BH74" s="43"/>
      <c r="BI74" s="46"/>
      <c r="BJ74" s="43"/>
      <c r="BK74" s="47"/>
      <c r="BL74" s="122">
        <f t="shared" si="82"/>
        <v>0</v>
      </c>
      <c r="BM74" s="123">
        <f t="shared" si="83"/>
        <v>0</v>
      </c>
      <c r="BN74" s="124">
        <f t="shared" si="84"/>
        <v>0</v>
      </c>
      <c r="BO74" s="32"/>
      <c r="BP74" s="42"/>
      <c r="BQ74" s="46"/>
      <c r="BR74" s="43"/>
      <c r="BS74" s="46"/>
      <c r="BT74" s="36"/>
      <c r="BU74" s="47"/>
      <c r="BV74" s="45"/>
      <c r="BW74" s="46"/>
      <c r="BX74" s="43"/>
      <c r="BY74" s="46"/>
      <c r="BZ74" s="43"/>
      <c r="CA74" s="47"/>
      <c r="CB74" s="122">
        <f t="shared" si="85"/>
        <v>0</v>
      </c>
      <c r="CC74" s="123">
        <f t="shared" si="86"/>
        <v>0</v>
      </c>
      <c r="CD74" s="124">
        <f t="shared" si="87"/>
        <v>0</v>
      </c>
      <c r="CE74" s="32"/>
      <c r="CF74" s="45" t="e">
        <f>SUM(CF67:CF73)</f>
        <v>#REF!</v>
      </c>
      <c r="CG74" s="46" t="e">
        <f t="shared" si="99"/>
        <v>#REF!</v>
      </c>
      <c r="CH74" s="46" t="e">
        <f>SUM(CH67:CH73)</f>
        <v>#REF!</v>
      </c>
      <c r="CI74" s="46" t="e">
        <f t="shared" si="88"/>
        <v>#REF!</v>
      </c>
      <c r="CJ74" s="43" t="e">
        <f t="shared" si="89"/>
        <v>#REF!</v>
      </c>
      <c r="CK74" s="47" t="e">
        <f t="shared" si="90"/>
        <v>#REF!</v>
      </c>
      <c r="CL74" s="45">
        <f>SUM(CL67:CL73)</f>
        <v>0</v>
      </c>
      <c r="CM74" s="46" t="e">
        <f t="shared" si="92"/>
        <v>#DIV/0!</v>
      </c>
      <c r="CN74" s="43">
        <f>SUM(CN67:CN73)</f>
        <v>0</v>
      </c>
      <c r="CO74" s="46" t="e">
        <f t="shared" si="94"/>
        <v>#DIV/0!</v>
      </c>
      <c r="CP74" s="43">
        <f>SUM(CP67:CP73)</f>
        <v>0</v>
      </c>
      <c r="CQ74" s="47" t="e">
        <f t="shared" si="96"/>
        <v>#DIV/0!</v>
      </c>
      <c r="CR74" s="153"/>
      <c r="CS74" s="161" t="s">
        <v>174</v>
      </c>
      <c r="CT74" s="45">
        <f t="shared" ref="CT74:CU74" si="100">SUM(CT67:CT73)</f>
        <v>0</v>
      </c>
      <c r="CU74" s="43">
        <f t="shared" si="100"/>
        <v>0</v>
      </c>
      <c r="CV74" s="44">
        <f>SUM(CV67:CV73)</f>
        <v>0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38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5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ref="P76:P97" si="101">+D76+J76</f>
        <v>0</v>
      </c>
      <c r="Q76" s="117">
        <f t="shared" ref="Q76:Q97" si="102">+F76+L76</f>
        <v>0</v>
      </c>
      <c r="R76" s="118">
        <f t="shared" ref="R76:R97" si="103">+P76+Q76</f>
        <v>0</v>
      </c>
      <c r="S76" s="32"/>
      <c r="T76" s="35"/>
      <c r="U76" s="39"/>
      <c r="V76" s="39"/>
      <c r="W76" s="39"/>
      <c r="X76" s="36"/>
      <c r="Y76" s="40"/>
      <c r="Z76" s="38"/>
      <c r="AA76" s="39"/>
      <c r="AB76" s="36"/>
      <c r="AC76" s="39"/>
      <c r="AD76" s="36"/>
      <c r="AE76" s="40"/>
      <c r="AF76" s="116">
        <f t="shared" ref="AF76:AF97" si="104">+T76+Z76</f>
        <v>0</v>
      </c>
      <c r="AG76" s="117">
        <f t="shared" ref="AG76:AG97" si="105">+V76+AB76</f>
        <v>0</v>
      </c>
      <c r="AH76" s="118">
        <f t="shared" ref="AH76:AH97" si="106">+AF76+AG76</f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ref="AV76:AV97" si="107">+AJ76+AP76</f>
        <v>0</v>
      </c>
      <c r="AW76" s="117">
        <f t="shared" ref="AW76:AW97" si="108">+AL76+AR76</f>
        <v>0</v>
      </c>
      <c r="AX76" s="118">
        <f t="shared" ref="AX76:AX97" si="109">+AV76+AW76</f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ref="BL76:BL97" si="110">+AZ76+BF76</f>
        <v>0</v>
      </c>
      <c r="BM76" s="117">
        <f t="shared" ref="BM76:BM97" si="111">+BB76+BH76</f>
        <v>0</v>
      </c>
      <c r="BN76" s="118">
        <f t="shared" ref="BN76:BN97" si="112">+BL76+BM76</f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ref="CB76:CB97" si="113">+BP76+BV76</f>
        <v>0</v>
      </c>
      <c r="CC76" s="117">
        <f t="shared" ref="CC76:CC97" si="114">+BR76+BX76</f>
        <v>0</v>
      </c>
      <c r="CD76" s="118">
        <f t="shared" ref="CD76:CD97" si="115">+CB76+CC76</f>
        <v>0</v>
      </c>
      <c r="CE76" s="32"/>
      <c r="CF76" s="38" t="e">
        <f>+D76+T76+AJ76+AZ76+BP76+#REF!</f>
        <v>#REF!</v>
      </c>
      <c r="CG76" s="39" t="e">
        <f t="shared" si="99"/>
        <v>#REF!</v>
      </c>
      <c r="CH76" s="39" t="e">
        <f>+F76+V76+AL76+BB76+BR76+#REF!</f>
        <v>#REF!</v>
      </c>
      <c r="CI76" s="39" t="e">
        <f t="shared" ref="CI76:CI97" si="116">+CH76/$CH$112</f>
        <v>#REF!</v>
      </c>
      <c r="CJ76" s="36" t="e">
        <f t="shared" ref="CJ76:CJ97" si="117">+CF76+CH76</f>
        <v>#REF!</v>
      </c>
      <c r="CK76" s="40" t="e">
        <f t="shared" ref="CK76:CK97" si="118">+CJ76/$CJ$112</f>
        <v>#REF!</v>
      </c>
      <c r="CL76" s="38">
        <f t="shared" ref="CL76:CL95" si="119">+J76+Z76+AP76+BF76+BV76</f>
        <v>0</v>
      </c>
      <c r="CM76" s="39" t="e">
        <f t="shared" si="92"/>
        <v>#DIV/0!</v>
      </c>
      <c r="CN76" s="36">
        <f t="shared" ref="CN76:CN95" si="120">+L76+AB76+AR76+BH76+BX76</f>
        <v>0</v>
      </c>
      <c r="CO76" s="39" t="e">
        <f t="shared" ref="CO76:CO97" si="121">+CN76/$CN$112</f>
        <v>#DIV/0!</v>
      </c>
      <c r="CP76" s="36">
        <f t="shared" ref="CP76:CP95" si="122">+CL76+CN76</f>
        <v>0</v>
      </c>
      <c r="CQ76" s="40" t="e">
        <f t="shared" ref="CQ76:CQ97" si="123">+CP76/$CP$112</f>
        <v>#DIV/0!</v>
      </c>
      <c r="CR76" s="152"/>
      <c r="CS76" s="161" t="s">
        <v>74</v>
      </c>
      <c r="CT76" s="38">
        <v>0</v>
      </c>
      <c r="CU76" s="36">
        <f t="shared" ref="CU76:CU95" si="124">+CP76</f>
        <v>0</v>
      </c>
      <c r="CV76" s="37">
        <f t="shared" ref="CV76:CV95" si="125">+CT76+CU76</f>
        <v>0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101"/>
        <v>0</v>
      </c>
      <c r="Q77" s="117">
        <f t="shared" si="102"/>
        <v>0</v>
      </c>
      <c r="R77" s="118">
        <f t="shared" si="103"/>
        <v>0</v>
      </c>
      <c r="S77" s="32"/>
      <c r="T77" s="35"/>
      <c r="U77" s="39"/>
      <c r="V77" s="39"/>
      <c r="W77" s="39"/>
      <c r="X77" s="36"/>
      <c r="Y77" s="40"/>
      <c r="Z77" s="38"/>
      <c r="AA77" s="39"/>
      <c r="AB77" s="36"/>
      <c r="AC77" s="39"/>
      <c r="AD77" s="36"/>
      <c r="AE77" s="40"/>
      <c r="AF77" s="116">
        <f t="shared" si="104"/>
        <v>0</v>
      </c>
      <c r="AG77" s="117">
        <f t="shared" si="105"/>
        <v>0</v>
      </c>
      <c r="AH77" s="118">
        <f t="shared" si="106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7"/>
        <v>0</v>
      </c>
      <c r="AW77" s="117">
        <f t="shared" si="108"/>
        <v>0</v>
      </c>
      <c r="AX77" s="118">
        <f t="shared" si="109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10"/>
        <v>0</v>
      </c>
      <c r="BM77" s="117">
        <f t="shared" si="111"/>
        <v>0</v>
      </c>
      <c r="BN77" s="118">
        <f t="shared" si="112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3"/>
        <v>0</v>
      </c>
      <c r="CC77" s="117">
        <f t="shared" si="114"/>
        <v>0</v>
      </c>
      <c r="CD77" s="118">
        <f t="shared" si="115"/>
        <v>0</v>
      </c>
      <c r="CE77" s="32"/>
      <c r="CF77" s="38" t="e">
        <f>+D77+T77+AJ77+AZ77+BP77+#REF!</f>
        <v>#REF!</v>
      </c>
      <c r="CG77" s="39" t="e">
        <f t="shared" si="99"/>
        <v>#REF!</v>
      </c>
      <c r="CH77" s="39" t="e">
        <f>+F77+V77+AL77+BB77+BR77+#REF!</f>
        <v>#REF!</v>
      </c>
      <c r="CI77" s="39" t="e">
        <f t="shared" si="116"/>
        <v>#REF!</v>
      </c>
      <c r="CJ77" s="36" t="e">
        <f t="shared" si="117"/>
        <v>#REF!</v>
      </c>
      <c r="CK77" s="40" t="e">
        <f t="shared" si="118"/>
        <v>#REF!</v>
      </c>
      <c r="CL77" s="38">
        <f t="shared" si="119"/>
        <v>0</v>
      </c>
      <c r="CM77" s="39" t="e">
        <f t="shared" si="92"/>
        <v>#DIV/0!</v>
      </c>
      <c r="CN77" s="36">
        <f t="shared" si="120"/>
        <v>0</v>
      </c>
      <c r="CO77" s="39" t="e">
        <f t="shared" si="121"/>
        <v>#DIV/0!</v>
      </c>
      <c r="CP77" s="36">
        <f t="shared" si="122"/>
        <v>0</v>
      </c>
      <c r="CQ77" s="40" t="e">
        <f t="shared" si="123"/>
        <v>#DIV/0!</v>
      </c>
      <c r="CR77" s="152"/>
      <c r="CS77" s="161" t="s">
        <v>75</v>
      </c>
      <c r="CT77" s="38">
        <v>0</v>
      </c>
      <c r="CU77" s="36">
        <f t="shared" si="124"/>
        <v>0</v>
      </c>
      <c r="CV77" s="37">
        <f t="shared" si="125"/>
        <v>0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101"/>
        <v>0</v>
      </c>
      <c r="Q78" s="117">
        <f t="shared" si="102"/>
        <v>0</v>
      </c>
      <c r="R78" s="118">
        <f t="shared" si="103"/>
        <v>0</v>
      </c>
      <c r="S78" s="32"/>
      <c r="T78" s="35"/>
      <c r="U78" s="39"/>
      <c r="V78" s="39"/>
      <c r="W78" s="39"/>
      <c r="X78" s="36"/>
      <c r="Y78" s="40"/>
      <c r="Z78" s="38"/>
      <c r="AA78" s="39"/>
      <c r="AB78" s="36"/>
      <c r="AC78" s="39"/>
      <c r="AD78" s="36"/>
      <c r="AE78" s="40"/>
      <c r="AF78" s="116">
        <f t="shared" si="104"/>
        <v>0</v>
      </c>
      <c r="AG78" s="117">
        <f t="shared" si="105"/>
        <v>0</v>
      </c>
      <c r="AH78" s="118">
        <f t="shared" si="106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7"/>
        <v>0</v>
      </c>
      <c r="AW78" s="117">
        <f t="shared" si="108"/>
        <v>0</v>
      </c>
      <c r="AX78" s="118">
        <f t="shared" si="109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10"/>
        <v>0</v>
      </c>
      <c r="BM78" s="117">
        <f t="shared" si="111"/>
        <v>0</v>
      </c>
      <c r="BN78" s="118">
        <f t="shared" si="112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3"/>
        <v>0</v>
      </c>
      <c r="CC78" s="117">
        <f t="shared" si="114"/>
        <v>0</v>
      </c>
      <c r="CD78" s="118">
        <f t="shared" si="115"/>
        <v>0</v>
      </c>
      <c r="CE78" s="32"/>
      <c r="CF78" s="38" t="e">
        <f>+D78+T78+AJ78+AZ78+BP78+#REF!</f>
        <v>#REF!</v>
      </c>
      <c r="CG78" s="39" t="e">
        <f t="shared" si="99"/>
        <v>#REF!</v>
      </c>
      <c r="CH78" s="39" t="e">
        <f>+F78+V78+AL78+BB78+BR78+#REF!</f>
        <v>#REF!</v>
      </c>
      <c r="CI78" s="39" t="e">
        <f t="shared" si="116"/>
        <v>#REF!</v>
      </c>
      <c r="CJ78" s="36" t="e">
        <f t="shared" si="117"/>
        <v>#REF!</v>
      </c>
      <c r="CK78" s="40" t="e">
        <f t="shared" si="118"/>
        <v>#REF!</v>
      </c>
      <c r="CL78" s="38">
        <f t="shared" si="119"/>
        <v>0</v>
      </c>
      <c r="CM78" s="39" t="e">
        <f t="shared" si="92"/>
        <v>#DIV/0!</v>
      </c>
      <c r="CN78" s="36">
        <f t="shared" si="120"/>
        <v>0</v>
      </c>
      <c r="CO78" s="39" t="e">
        <f t="shared" si="121"/>
        <v>#DIV/0!</v>
      </c>
      <c r="CP78" s="36">
        <f t="shared" si="122"/>
        <v>0</v>
      </c>
      <c r="CQ78" s="40" t="e">
        <f t="shared" si="123"/>
        <v>#DIV/0!</v>
      </c>
      <c r="CR78" s="152"/>
      <c r="CS78" s="161" t="s">
        <v>76</v>
      </c>
      <c r="CT78" s="38">
        <v>0</v>
      </c>
      <c r="CU78" s="36">
        <f t="shared" si="124"/>
        <v>0</v>
      </c>
      <c r="CV78" s="37">
        <f t="shared" si="125"/>
        <v>0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101"/>
        <v>0</v>
      </c>
      <c r="Q79" s="117">
        <f t="shared" si="102"/>
        <v>0</v>
      </c>
      <c r="R79" s="118">
        <f t="shared" si="103"/>
        <v>0</v>
      </c>
      <c r="S79" s="32"/>
      <c r="T79" s="35"/>
      <c r="U79" s="39"/>
      <c r="V79" s="39"/>
      <c r="W79" s="39"/>
      <c r="X79" s="36"/>
      <c r="Y79" s="40"/>
      <c r="Z79" s="38"/>
      <c r="AA79" s="39"/>
      <c r="AB79" s="36"/>
      <c r="AC79" s="39"/>
      <c r="AD79" s="36"/>
      <c r="AE79" s="40"/>
      <c r="AF79" s="116">
        <f t="shared" si="104"/>
        <v>0</v>
      </c>
      <c r="AG79" s="117">
        <f t="shared" si="105"/>
        <v>0</v>
      </c>
      <c r="AH79" s="118">
        <f t="shared" si="106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7"/>
        <v>0</v>
      </c>
      <c r="AW79" s="117">
        <f t="shared" si="108"/>
        <v>0</v>
      </c>
      <c r="AX79" s="118">
        <f t="shared" si="109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10"/>
        <v>0</v>
      </c>
      <c r="BM79" s="117">
        <f t="shared" si="111"/>
        <v>0</v>
      </c>
      <c r="BN79" s="118">
        <f t="shared" si="112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3"/>
        <v>0</v>
      </c>
      <c r="CC79" s="117">
        <f t="shared" si="114"/>
        <v>0</v>
      </c>
      <c r="CD79" s="118">
        <f t="shared" si="115"/>
        <v>0</v>
      </c>
      <c r="CE79" s="32"/>
      <c r="CF79" s="38" t="e">
        <f>+D79+T79+AJ79+AZ79+BP79+#REF!</f>
        <v>#REF!</v>
      </c>
      <c r="CG79" s="39" t="e">
        <f t="shared" si="99"/>
        <v>#REF!</v>
      </c>
      <c r="CH79" s="39" t="e">
        <f>+F79+V79+AL79+BB79+BR79+#REF!</f>
        <v>#REF!</v>
      </c>
      <c r="CI79" s="39" t="e">
        <f t="shared" si="116"/>
        <v>#REF!</v>
      </c>
      <c r="CJ79" s="36" t="e">
        <f t="shared" si="117"/>
        <v>#REF!</v>
      </c>
      <c r="CK79" s="40" t="e">
        <f t="shared" si="118"/>
        <v>#REF!</v>
      </c>
      <c r="CL79" s="38">
        <f t="shared" si="119"/>
        <v>0</v>
      </c>
      <c r="CM79" s="39" t="e">
        <f t="shared" si="92"/>
        <v>#DIV/0!</v>
      </c>
      <c r="CN79" s="36">
        <f t="shared" si="120"/>
        <v>0</v>
      </c>
      <c r="CO79" s="39" t="e">
        <f t="shared" si="121"/>
        <v>#DIV/0!</v>
      </c>
      <c r="CP79" s="36">
        <f t="shared" si="122"/>
        <v>0</v>
      </c>
      <c r="CQ79" s="40" t="e">
        <f t="shared" si="123"/>
        <v>#DIV/0!</v>
      </c>
      <c r="CR79" s="152"/>
      <c r="CS79" s="161" t="s">
        <v>77</v>
      </c>
      <c r="CT79" s="38">
        <v>0</v>
      </c>
      <c r="CU79" s="36">
        <f t="shared" si="124"/>
        <v>0</v>
      </c>
      <c r="CV79" s="37">
        <f t="shared" si="125"/>
        <v>0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101"/>
        <v>0</v>
      </c>
      <c r="Q80" s="117">
        <f t="shared" si="102"/>
        <v>0</v>
      </c>
      <c r="R80" s="118">
        <f t="shared" si="103"/>
        <v>0</v>
      </c>
      <c r="S80" s="32"/>
      <c r="T80" s="35"/>
      <c r="U80" s="39"/>
      <c r="V80" s="39"/>
      <c r="W80" s="39"/>
      <c r="X80" s="36"/>
      <c r="Y80" s="40"/>
      <c r="Z80" s="38"/>
      <c r="AA80" s="39"/>
      <c r="AB80" s="36"/>
      <c r="AC80" s="39"/>
      <c r="AD80" s="36"/>
      <c r="AE80" s="40"/>
      <c r="AF80" s="116">
        <f t="shared" si="104"/>
        <v>0</v>
      </c>
      <c r="AG80" s="117">
        <f t="shared" si="105"/>
        <v>0</v>
      </c>
      <c r="AH80" s="118">
        <f t="shared" si="106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7"/>
        <v>0</v>
      </c>
      <c r="AW80" s="117">
        <f t="shared" si="108"/>
        <v>0</v>
      </c>
      <c r="AX80" s="118">
        <f t="shared" si="109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10"/>
        <v>0</v>
      </c>
      <c r="BM80" s="117">
        <f t="shared" si="111"/>
        <v>0</v>
      </c>
      <c r="BN80" s="118">
        <f t="shared" si="112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3"/>
        <v>0</v>
      </c>
      <c r="CC80" s="117">
        <f t="shared" si="114"/>
        <v>0</v>
      </c>
      <c r="CD80" s="118">
        <f t="shared" si="115"/>
        <v>0</v>
      </c>
      <c r="CE80" s="32"/>
      <c r="CF80" s="38" t="e">
        <f>+D80+T80+AJ80+AZ80+BP80+#REF!</f>
        <v>#REF!</v>
      </c>
      <c r="CG80" s="39" t="e">
        <f t="shared" si="99"/>
        <v>#REF!</v>
      </c>
      <c r="CH80" s="39" t="e">
        <f>+F80+V80+AL80+BB80+BR80+#REF!</f>
        <v>#REF!</v>
      </c>
      <c r="CI80" s="39" t="e">
        <f t="shared" si="116"/>
        <v>#REF!</v>
      </c>
      <c r="CJ80" s="36" t="e">
        <f t="shared" si="117"/>
        <v>#REF!</v>
      </c>
      <c r="CK80" s="40" t="e">
        <f t="shared" si="118"/>
        <v>#REF!</v>
      </c>
      <c r="CL80" s="38">
        <f t="shared" si="119"/>
        <v>0</v>
      </c>
      <c r="CM80" s="39" t="e">
        <f t="shared" si="92"/>
        <v>#DIV/0!</v>
      </c>
      <c r="CN80" s="36">
        <f t="shared" si="120"/>
        <v>0</v>
      </c>
      <c r="CO80" s="39" t="e">
        <f t="shared" si="121"/>
        <v>#DIV/0!</v>
      </c>
      <c r="CP80" s="36">
        <f t="shared" si="122"/>
        <v>0</v>
      </c>
      <c r="CQ80" s="40" t="e">
        <f t="shared" si="123"/>
        <v>#DIV/0!</v>
      </c>
      <c r="CR80" s="152"/>
      <c r="CS80" s="161" t="s">
        <v>78</v>
      </c>
      <c r="CT80" s="38">
        <v>0</v>
      </c>
      <c r="CU80" s="36">
        <f t="shared" si="124"/>
        <v>0</v>
      </c>
      <c r="CV80" s="37">
        <f t="shared" si="125"/>
        <v>0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101"/>
        <v>0</v>
      </c>
      <c r="Q81" s="117">
        <f t="shared" si="102"/>
        <v>0</v>
      </c>
      <c r="R81" s="118">
        <f t="shared" si="103"/>
        <v>0</v>
      </c>
      <c r="S81" s="32"/>
      <c r="T81" s="35"/>
      <c r="U81" s="39"/>
      <c r="V81" s="39"/>
      <c r="W81" s="39"/>
      <c r="X81" s="36"/>
      <c r="Y81" s="40"/>
      <c r="Z81" s="38"/>
      <c r="AA81" s="39"/>
      <c r="AB81" s="36"/>
      <c r="AC81" s="39"/>
      <c r="AD81" s="36"/>
      <c r="AE81" s="40"/>
      <c r="AF81" s="116">
        <f t="shared" si="104"/>
        <v>0</v>
      </c>
      <c r="AG81" s="117">
        <f t="shared" si="105"/>
        <v>0</v>
      </c>
      <c r="AH81" s="118">
        <f t="shared" si="106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7"/>
        <v>0</v>
      </c>
      <c r="AW81" s="117">
        <f t="shared" si="108"/>
        <v>0</v>
      </c>
      <c r="AX81" s="118">
        <f t="shared" si="109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10"/>
        <v>0</v>
      </c>
      <c r="BM81" s="117">
        <f t="shared" si="111"/>
        <v>0</v>
      </c>
      <c r="BN81" s="118">
        <f t="shared" si="112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3"/>
        <v>0</v>
      </c>
      <c r="CC81" s="117">
        <f t="shared" si="114"/>
        <v>0</v>
      </c>
      <c r="CD81" s="118">
        <f t="shared" si="115"/>
        <v>0</v>
      </c>
      <c r="CE81" s="32"/>
      <c r="CF81" s="38" t="e">
        <f>+D81+T81+AJ81+AZ81+BP81+#REF!</f>
        <v>#REF!</v>
      </c>
      <c r="CG81" s="39" t="e">
        <f t="shared" si="99"/>
        <v>#REF!</v>
      </c>
      <c r="CH81" s="39" t="e">
        <f>+F81+V81+AL81+BB81+BR81+#REF!</f>
        <v>#REF!</v>
      </c>
      <c r="CI81" s="39" t="e">
        <f t="shared" si="116"/>
        <v>#REF!</v>
      </c>
      <c r="CJ81" s="36" t="e">
        <f t="shared" si="117"/>
        <v>#REF!</v>
      </c>
      <c r="CK81" s="40" t="e">
        <f t="shared" si="118"/>
        <v>#REF!</v>
      </c>
      <c r="CL81" s="38">
        <f t="shared" si="119"/>
        <v>0</v>
      </c>
      <c r="CM81" s="39" t="e">
        <f t="shared" si="92"/>
        <v>#DIV/0!</v>
      </c>
      <c r="CN81" s="36">
        <f t="shared" si="120"/>
        <v>0</v>
      </c>
      <c r="CO81" s="39" t="e">
        <f t="shared" si="121"/>
        <v>#DIV/0!</v>
      </c>
      <c r="CP81" s="36">
        <f t="shared" si="122"/>
        <v>0</v>
      </c>
      <c r="CQ81" s="40" t="e">
        <f t="shared" si="123"/>
        <v>#DIV/0!</v>
      </c>
      <c r="CR81" s="152"/>
      <c r="CS81" s="161" t="s">
        <v>79</v>
      </c>
      <c r="CT81" s="38">
        <v>0</v>
      </c>
      <c r="CU81" s="36">
        <f t="shared" si="124"/>
        <v>0</v>
      </c>
      <c r="CV81" s="37">
        <f t="shared" si="125"/>
        <v>0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101"/>
        <v>0</v>
      </c>
      <c r="Q82" s="117">
        <f t="shared" si="102"/>
        <v>0</v>
      </c>
      <c r="R82" s="118">
        <f t="shared" si="103"/>
        <v>0</v>
      </c>
      <c r="S82" s="32"/>
      <c r="T82" s="35"/>
      <c r="U82" s="39"/>
      <c r="V82" s="39"/>
      <c r="W82" s="39"/>
      <c r="X82" s="36"/>
      <c r="Y82" s="40"/>
      <c r="Z82" s="38"/>
      <c r="AA82" s="39"/>
      <c r="AB82" s="36"/>
      <c r="AC82" s="39"/>
      <c r="AD82" s="36"/>
      <c r="AE82" s="40"/>
      <c r="AF82" s="116">
        <f t="shared" si="104"/>
        <v>0</v>
      </c>
      <c r="AG82" s="117">
        <f t="shared" si="105"/>
        <v>0</v>
      </c>
      <c r="AH82" s="118">
        <f t="shared" si="106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7"/>
        <v>0</v>
      </c>
      <c r="AW82" s="117">
        <f t="shared" si="108"/>
        <v>0</v>
      </c>
      <c r="AX82" s="118">
        <f t="shared" si="109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10"/>
        <v>0</v>
      </c>
      <c r="BM82" s="117">
        <f t="shared" si="111"/>
        <v>0</v>
      </c>
      <c r="BN82" s="118">
        <f t="shared" si="112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3"/>
        <v>0</v>
      </c>
      <c r="CC82" s="117">
        <f t="shared" si="114"/>
        <v>0</v>
      </c>
      <c r="CD82" s="118">
        <f t="shared" si="115"/>
        <v>0</v>
      </c>
      <c r="CE82" s="32"/>
      <c r="CF82" s="38" t="e">
        <f>+D82+T82+AJ82+AZ82+BP82+#REF!</f>
        <v>#REF!</v>
      </c>
      <c r="CG82" s="39" t="e">
        <f t="shared" si="99"/>
        <v>#REF!</v>
      </c>
      <c r="CH82" s="39" t="e">
        <f>+F82+V82+AL82+BB82+BR82+#REF!</f>
        <v>#REF!</v>
      </c>
      <c r="CI82" s="39" t="e">
        <f t="shared" si="116"/>
        <v>#REF!</v>
      </c>
      <c r="CJ82" s="36" t="e">
        <f t="shared" si="117"/>
        <v>#REF!</v>
      </c>
      <c r="CK82" s="40" t="e">
        <f t="shared" si="118"/>
        <v>#REF!</v>
      </c>
      <c r="CL82" s="38">
        <f t="shared" si="119"/>
        <v>0</v>
      </c>
      <c r="CM82" s="39" t="e">
        <f t="shared" si="92"/>
        <v>#DIV/0!</v>
      </c>
      <c r="CN82" s="36">
        <f t="shared" si="120"/>
        <v>0</v>
      </c>
      <c r="CO82" s="39" t="e">
        <f t="shared" si="121"/>
        <v>#DIV/0!</v>
      </c>
      <c r="CP82" s="36">
        <f t="shared" si="122"/>
        <v>0</v>
      </c>
      <c r="CQ82" s="40" t="e">
        <f t="shared" si="123"/>
        <v>#DIV/0!</v>
      </c>
      <c r="CR82" s="152"/>
      <c r="CS82" s="161" t="s">
        <v>80</v>
      </c>
      <c r="CT82" s="38">
        <v>0</v>
      </c>
      <c r="CU82" s="36">
        <f t="shared" si="124"/>
        <v>0</v>
      </c>
      <c r="CV82" s="37">
        <f t="shared" si="125"/>
        <v>0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101"/>
        <v>0</v>
      </c>
      <c r="Q83" s="117">
        <f t="shared" si="102"/>
        <v>0</v>
      </c>
      <c r="R83" s="118">
        <f t="shared" si="103"/>
        <v>0</v>
      </c>
      <c r="S83" s="32"/>
      <c r="T83" s="35"/>
      <c r="U83" s="39"/>
      <c r="V83" s="39"/>
      <c r="W83" s="39"/>
      <c r="X83" s="36"/>
      <c r="Y83" s="40"/>
      <c r="Z83" s="38"/>
      <c r="AA83" s="39"/>
      <c r="AB83" s="36"/>
      <c r="AC83" s="39"/>
      <c r="AD83" s="36"/>
      <c r="AE83" s="40"/>
      <c r="AF83" s="116">
        <f t="shared" si="104"/>
        <v>0</v>
      </c>
      <c r="AG83" s="117">
        <f t="shared" si="105"/>
        <v>0</v>
      </c>
      <c r="AH83" s="118">
        <f t="shared" si="106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7"/>
        <v>0</v>
      </c>
      <c r="AW83" s="117">
        <f t="shared" si="108"/>
        <v>0</v>
      </c>
      <c r="AX83" s="118">
        <f t="shared" si="109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10"/>
        <v>0</v>
      </c>
      <c r="BM83" s="117">
        <f t="shared" si="111"/>
        <v>0</v>
      </c>
      <c r="BN83" s="118">
        <f t="shared" si="112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3"/>
        <v>0</v>
      </c>
      <c r="CC83" s="117">
        <f t="shared" si="114"/>
        <v>0</v>
      </c>
      <c r="CD83" s="118">
        <f t="shared" si="115"/>
        <v>0</v>
      </c>
      <c r="CE83" s="32"/>
      <c r="CF83" s="38" t="e">
        <f>+D83+T83+AJ83+AZ83+BP83+#REF!</f>
        <v>#REF!</v>
      </c>
      <c r="CG83" s="39" t="e">
        <f t="shared" si="99"/>
        <v>#REF!</v>
      </c>
      <c r="CH83" s="39" t="e">
        <f>+F83+V83+AL83+BB83+BR83+#REF!</f>
        <v>#REF!</v>
      </c>
      <c r="CI83" s="39" t="e">
        <f t="shared" si="116"/>
        <v>#REF!</v>
      </c>
      <c r="CJ83" s="36" t="e">
        <f t="shared" si="117"/>
        <v>#REF!</v>
      </c>
      <c r="CK83" s="40" t="e">
        <f t="shared" si="118"/>
        <v>#REF!</v>
      </c>
      <c r="CL83" s="38">
        <f t="shared" si="119"/>
        <v>0</v>
      </c>
      <c r="CM83" s="39" t="e">
        <f t="shared" si="92"/>
        <v>#DIV/0!</v>
      </c>
      <c r="CN83" s="36">
        <f t="shared" si="120"/>
        <v>0</v>
      </c>
      <c r="CO83" s="39" t="e">
        <f t="shared" si="121"/>
        <v>#DIV/0!</v>
      </c>
      <c r="CP83" s="36">
        <f t="shared" si="122"/>
        <v>0</v>
      </c>
      <c r="CQ83" s="40" t="e">
        <f t="shared" si="123"/>
        <v>#DIV/0!</v>
      </c>
      <c r="CR83" s="152"/>
      <c r="CS83" s="161" t="s">
        <v>81</v>
      </c>
      <c r="CT83" s="38">
        <v>0</v>
      </c>
      <c r="CU83" s="36">
        <f t="shared" si="124"/>
        <v>0</v>
      </c>
      <c r="CV83" s="37">
        <f t="shared" si="125"/>
        <v>0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101"/>
        <v>0</v>
      </c>
      <c r="Q84" s="117">
        <f t="shared" si="102"/>
        <v>0</v>
      </c>
      <c r="R84" s="118">
        <f t="shared" si="103"/>
        <v>0</v>
      </c>
      <c r="S84" s="32"/>
      <c r="T84" s="35"/>
      <c r="U84" s="39"/>
      <c r="V84" s="39"/>
      <c r="W84" s="39"/>
      <c r="X84" s="36"/>
      <c r="Y84" s="40"/>
      <c r="Z84" s="38"/>
      <c r="AA84" s="39"/>
      <c r="AB84" s="36"/>
      <c r="AC84" s="39"/>
      <c r="AD84" s="36"/>
      <c r="AE84" s="40"/>
      <c r="AF84" s="116">
        <f t="shared" si="104"/>
        <v>0</v>
      </c>
      <c r="AG84" s="117">
        <f t="shared" si="105"/>
        <v>0</v>
      </c>
      <c r="AH84" s="118">
        <f t="shared" si="106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7"/>
        <v>0</v>
      </c>
      <c r="AW84" s="117">
        <f t="shared" si="108"/>
        <v>0</v>
      </c>
      <c r="AX84" s="118">
        <f t="shared" si="109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10"/>
        <v>0</v>
      </c>
      <c r="BM84" s="117">
        <f t="shared" si="111"/>
        <v>0</v>
      </c>
      <c r="BN84" s="118">
        <f t="shared" si="112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3"/>
        <v>0</v>
      </c>
      <c r="CC84" s="117">
        <f t="shared" si="114"/>
        <v>0</v>
      </c>
      <c r="CD84" s="118">
        <f t="shared" si="115"/>
        <v>0</v>
      </c>
      <c r="CE84" s="32"/>
      <c r="CF84" s="38" t="e">
        <f>+D84+T84+AJ84+AZ84+BP84+#REF!</f>
        <v>#REF!</v>
      </c>
      <c r="CG84" s="39" t="e">
        <f t="shared" si="99"/>
        <v>#REF!</v>
      </c>
      <c r="CH84" s="39" t="e">
        <f>+F84+V84+AL84+BB84+BR84+#REF!</f>
        <v>#REF!</v>
      </c>
      <c r="CI84" s="39" t="e">
        <f t="shared" si="116"/>
        <v>#REF!</v>
      </c>
      <c r="CJ84" s="36" t="e">
        <f t="shared" si="117"/>
        <v>#REF!</v>
      </c>
      <c r="CK84" s="40" t="e">
        <f t="shared" si="118"/>
        <v>#REF!</v>
      </c>
      <c r="CL84" s="38">
        <f t="shared" si="119"/>
        <v>0</v>
      </c>
      <c r="CM84" s="39" t="e">
        <f t="shared" si="92"/>
        <v>#DIV/0!</v>
      </c>
      <c r="CN84" s="36">
        <f t="shared" si="120"/>
        <v>0</v>
      </c>
      <c r="CO84" s="39" t="e">
        <f t="shared" si="121"/>
        <v>#DIV/0!</v>
      </c>
      <c r="CP84" s="36">
        <f t="shared" si="122"/>
        <v>0</v>
      </c>
      <c r="CQ84" s="40" t="e">
        <f t="shared" si="123"/>
        <v>#DIV/0!</v>
      </c>
      <c r="CR84" s="152"/>
      <c r="CS84" s="161" t="s">
        <v>82</v>
      </c>
      <c r="CT84" s="38">
        <v>0</v>
      </c>
      <c r="CU84" s="36">
        <f t="shared" si="124"/>
        <v>0</v>
      </c>
      <c r="CV84" s="37">
        <f t="shared" si="125"/>
        <v>0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101"/>
        <v>0</v>
      </c>
      <c r="Q85" s="117">
        <f t="shared" si="102"/>
        <v>0</v>
      </c>
      <c r="R85" s="118">
        <f t="shared" si="103"/>
        <v>0</v>
      </c>
      <c r="S85" s="32"/>
      <c r="T85" s="35"/>
      <c r="U85" s="39"/>
      <c r="V85" s="39"/>
      <c r="W85" s="39"/>
      <c r="X85" s="36"/>
      <c r="Y85" s="40"/>
      <c r="Z85" s="38"/>
      <c r="AA85" s="39"/>
      <c r="AB85" s="36"/>
      <c r="AC85" s="39"/>
      <c r="AD85" s="36"/>
      <c r="AE85" s="40"/>
      <c r="AF85" s="116">
        <f t="shared" si="104"/>
        <v>0</v>
      </c>
      <c r="AG85" s="117">
        <f t="shared" si="105"/>
        <v>0</v>
      </c>
      <c r="AH85" s="118">
        <f t="shared" si="106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7"/>
        <v>0</v>
      </c>
      <c r="AW85" s="117">
        <f t="shared" si="108"/>
        <v>0</v>
      </c>
      <c r="AX85" s="118">
        <f t="shared" si="109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10"/>
        <v>0</v>
      </c>
      <c r="BM85" s="117">
        <f t="shared" si="111"/>
        <v>0</v>
      </c>
      <c r="BN85" s="118">
        <f t="shared" si="112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3"/>
        <v>0</v>
      </c>
      <c r="CC85" s="117">
        <f t="shared" si="114"/>
        <v>0</v>
      </c>
      <c r="CD85" s="118">
        <f t="shared" si="115"/>
        <v>0</v>
      </c>
      <c r="CE85" s="32"/>
      <c r="CF85" s="38" t="e">
        <f>+D85+T85+AJ85+AZ85+BP85+#REF!</f>
        <v>#REF!</v>
      </c>
      <c r="CG85" s="39" t="e">
        <f t="shared" si="99"/>
        <v>#REF!</v>
      </c>
      <c r="CH85" s="39" t="e">
        <f>+F85+V85+AL85+BB85+BR85+#REF!</f>
        <v>#REF!</v>
      </c>
      <c r="CI85" s="39" t="e">
        <f t="shared" si="116"/>
        <v>#REF!</v>
      </c>
      <c r="CJ85" s="36" t="e">
        <f t="shared" si="117"/>
        <v>#REF!</v>
      </c>
      <c r="CK85" s="40" t="e">
        <f t="shared" si="118"/>
        <v>#REF!</v>
      </c>
      <c r="CL85" s="38">
        <f t="shared" si="119"/>
        <v>0</v>
      </c>
      <c r="CM85" s="39" t="e">
        <f t="shared" si="92"/>
        <v>#DIV/0!</v>
      </c>
      <c r="CN85" s="36">
        <f t="shared" si="120"/>
        <v>0</v>
      </c>
      <c r="CO85" s="39" t="e">
        <f t="shared" si="121"/>
        <v>#DIV/0!</v>
      </c>
      <c r="CP85" s="36">
        <f t="shared" si="122"/>
        <v>0</v>
      </c>
      <c r="CQ85" s="40" t="e">
        <f t="shared" si="123"/>
        <v>#DIV/0!</v>
      </c>
      <c r="CR85" s="152"/>
      <c r="CS85" s="161" t="s">
        <v>83</v>
      </c>
      <c r="CT85" s="38">
        <v>0</v>
      </c>
      <c r="CU85" s="36">
        <f t="shared" si="124"/>
        <v>0</v>
      </c>
      <c r="CV85" s="37">
        <f t="shared" si="125"/>
        <v>0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101"/>
        <v>0</v>
      </c>
      <c r="Q86" s="117">
        <f t="shared" si="102"/>
        <v>0</v>
      </c>
      <c r="R86" s="118">
        <f t="shared" si="103"/>
        <v>0</v>
      </c>
      <c r="S86" s="32"/>
      <c r="T86" s="35"/>
      <c r="U86" s="39"/>
      <c r="V86" s="39"/>
      <c r="W86" s="39"/>
      <c r="X86" s="36"/>
      <c r="Y86" s="40"/>
      <c r="Z86" s="38"/>
      <c r="AA86" s="39"/>
      <c r="AB86" s="36"/>
      <c r="AC86" s="39"/>
      <c r="AD86" s="36"/>
      <c r="AE86" s="40"/>
      <c r="AF86" s="116">
        <f t="shared" si="104"/>
        <v>0</v>
      </c>
      <c r="AG86" s="117">
        <f t="shared" si="105"/>
        <v>0</v>
      </c>
      <c r="AH86" s="118">
        <f t="shared" si="106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7"/>
        <v>0</v>
      </c>
      <c r="AW86" s="117">
        <f t="shared" si="108"/>
        <v>0</v>
      </c>
      <c r="AX86" s="118">
        <f t="shared" si="109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10"/>
        <v>0</v>
      </c>
      <c r="BM86" s="117">
        <f t="shared" si="111"/>
        <v>0</v>
      </c>
      <c r="BN86" s="118">
        <f t="shared" si="112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3"/>
        <v>0</v>
      </c>
      <c r="CC86" s="117">
        <f t="shared" si="114"/>
        <v>0</v>
      </c>
      <c r="CD86" s="118">
        <f t="shared" si="115"/>
        <v>0</v>
      </c>
      <c r="CE86" s="32"/>
      <c r="CF86" s="38" t="e">
        <f>+D86+T86+AJ86+AZ86+BP86+#REF!</f>
        <v>#REF!</v>
      </c>
      <c r="CG86" s="39" t="e">
        <f t="shared" si="99"/>
        <v>#REF!</v>
      </c>
      <c r="CH86" s="39" t="e">
        <f>+F86+V86+AL86+BB86+BR86+#REF!</f>
        <v>#REF!</v>
      </c>
      <c r="CI86" s="39" t="e">
        <f t="shared" si="116"/>
        <v>#REF!</v>
      </c>
      <c r="CJ86" s="36" t="e">
        <f t="shared" si="117"/>
        <v>#REF!</v>
      </c>
      <c r="CK86" s="40" t="e">
        <f t="shared" si="118"/>
        <v>#REF!</v>
      </c>
      <c r="CL86" s="38">
        <f t="shared" si="119"/>
        <v>0</v>
      </c>
      <c r="CM86" s="39" t="e">
        <f t="shared" si="92"/>
        <v>#DIV/0!</v>
      </c>
      <c r="CN86" s="36">
        <f t="shared" si="120"/>
        <v>0</v>
      </c>
      <c r="CO86" s="39" t="e">
        <f t="shared" si="121"/>
        <v>#DIV/0!</v>
      </c>
      <c r="CP86" s="36">
        <f t="shared" si="122"/>
        <v>0</v>
      </c>
      <c r="CQ86" s="40" t="e">
        <f t="shared" si="123"/>
        <v>#DIV/0!</v>
      </c>
      <c r="CR86" s="152"/>
      <c r="CS86" s="161" t="s">
        <v>84</v>
      </c>
      <c r="CT86" s="38">
        <v>0</v>
      </c>
      <c r="CU86" s="36">
        <f t="shared" si="124"/>
        <v>0</v>
      </c>
      <c r="CV86" s="37">
        <f t="shared" si="125"/>
        <v>0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101"/>
        <v>0</v>
      </c>
      <c r="Q87" s="117">
        <f t="shared" si="102"/>
        <v>0</v>
      </c>
      <c r="R87" s="118">
        <f t="shared" si="103"/>
        <v>0</v>
      </c>
      <c r="S87" s="32"/>
      <c r="T87" s="35"/>
      <c r="U87" s="39"/>
      <c r="V87" s="39"/>
      <c r="W87" s="39"/>
      <c r="X87" s="36"/>
      <c r="Y87" s="40"/>
      <c r="Z87" s="38"/>
      <c r="AA87" s="39"/>
      <c r="AB87" s="36"/>
      <c r="AC87" s="39"/>
      <c r="AD87" s="36"/>
      <c r="AE87" s="40"/>
      <c r="AF87" s="116">
        <f t="shared" si="104"/>
        <v>0</v>
      </c>
      <c r="AG87" s="117">
        <f t="shared" si="105"/>
        <v>0</v>
      </c>
      <c r="AH87" s="118">
        <f t="shared" si="106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7"/>
        <v>0</v>
      </c>
      <c r="AW87" s="117">
        <f t="shared" si="108"/>
        <v>0</v>
      </c>
      <c r="AX87" s="118">
        <f t="shared" si="109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10"/>
        <v>0</v>
      </c>
      <c r="BM87" s="117">
        <f t="shared" si="111"/>
        <v>0</v>
      </c>
      <c r="BN87" s="118">
        <f t="shared" si="112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3"/>
        <v>0</v>
      </c>
      <c r="CC87" s="117">
        <f t="shared" si="114"/>
        <v>0</v>
      </c>
      <c r="CD87" s="118">
        <f t="shared" si="115"/>
        <v>0</v>
      </c>
      <c r="CE87" s="32"/>
      <c r="CF87" s="38" t="e">
        <f>+D87+T87+AJ87+AZ87+BP87+#REF!</f>
        <v>#REF!</v>
      </c>
      <c r="CG87" s="39" t="e">
        <f t="shared" si="99"/>
        <v>#REF!</v>
      </c>
      <c r="CH87" s="39" t="e">
        <f>+F87+V87+AL87+BB87+BR87+#REF!</f>
        <v>#REF!</v>
      </c>
      <c r="CI87" s="39" t="e">
        <f t="shared" si="116"/>
        <v>#REF!</v>
      </c>
      <c r="CJ87" s="36" t="e">
        <f t="shared" si="117"/>
        <v>#REF!</v>
      </c>
      <c r="CK87" s="40" t="e">
        <f t="shared" si="118"/>
        <v>#REF!</v>
      </c>
      <c r="CL87" s="38">
        <f t="shared" si="119"/>
        <v>0</v>
      </c>
      <c r="CM87" s="39" t="e">
        <f t="shared" si="92"/>
        <v>#DIV/0!</v>
      </c>
      <c r="CN87" s="36">
        <f t="shared" si="120"/>
        <v>0</v>
      </c>
      <c r="CO87" s="39" t="e">
        <f t="shared" si="121"/>
        <v>#DIV/0!</v>
      </c>
      <c r="CP87" s="36">
        <f t="shared" si="122"/>
        <v>0</v>
      </c>
      <c r="CQ87" s="40" t="e">
        <f t="shared" si="123"/>
        <v>#DIV/0!</v>
      </c>
      <c r="CR87" s="152"/>
      <c r="CS87" s="161" t="s">
        <v>85</v>
      </c>
      <c r="CT87" s="38">
        <v>0</v>
      </c>
      <c r="CU87" s="36">
        <f t="shared" si="124"/>
        <v>0</v>
      </c>
      <c r="CV87" s="37">
        <f t="shared" si="125"/>
        <v>0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101"/>
        <v>0</v>
      </c>
      <c r="Q88" s="117">
        <f t="shared" si="102"/>
        <v>0</v>
      </c>
      <c r="R88" s="118">
        <f t="shared" si="103"/>
        <v>0</v>
      </c>
      <c r="S88" s="32"/>
      <c r="T88" s="35"/>
      <c r="U88" s="39"/>
      <c r="V88" s="39"/>
      <c r="W88" s="39"/>
      <c r="X88" s="36"/>
      <c r="Y88" s="40"/>
      <c r="Z88" s="38"/>
      <c r="AA88" s="39"/>
      <c r="AB88" s="36"/>
      <c r="AC88" s="39"/>
      <c r="AD88" s="36"/>
      <c r="AE88" s="40"/>
      <c r="AF88" s="116">
        <f t="shared" si="104"/>
        <v>0</v>
      </c>
      <c r="AG88" s="117">
        <f t="shared" si="105"/>
        <v>0</v>
      </c>
      <c r="AH88" s="118">
        <f t="shared" si="106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7"/>
        <v>0</v>
      </c>
      <c r="AW88" s="117">
        <f t="shared" si="108"/>
        <v>0</v>
      </c>
      <c r="AX88" s="118">
        <f t="shared" si="109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10"/>
        <v>0</v>
      </c>
      <c r="BM88" s="117">
        <f t="shared" si="111"/>
        <v>0</v>
      </c>
      <c r="BN88" s="118">
        <f t="shared" si="112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3"/>
        <v>0</v>
      </c>
      <c r="CC88" s="117">
        <f t="shared" si="114"/>
        <v>0</v>
      </c>
      <c r="CD88" s="118">
        <f t="shared" si="115"/>
        <v>0</v>
      </c>
      <c r="CE88" s="32"/>
      <c r="CF88" s="38" t="e">
        <f>+D88+T88+AJ88+AZ88+BP88+#REF!</f>
        <v>#REF!</v>
      </c>
      <c r="CG88" s="39" t="e">
        <f t="shared" si="99"/>
        <v>#REF!</v>
      </c>
      <c r="CH88" s="39" t="e">
        <f>+F88+V88+AL88+BB88+BR88+#REF!</f>
        <v>#REF!</v>
      </c>
      <c r="CI88" s="39" t="e">
        <f t="shared" si="116"/>
        <v>#REF!</v>
      </c>
      <c r="CJ88" s="36" t="e">
        <f t="shared" si="117"/>
        <v>#REF!</v>
      </c>
      <c r="CK88" s="40" t="e">
        <f t="shared" si="118"/>
        <v>#REF!</v>
      </c>
      <c r="CL88" s="38">
        <f t="shared" si="119"/>
        <v>0</v>
      </c>
      <c r="CM88" s="39" t="e">
        <f t="shared" si="92"/>
        <v>#DIV/0!</v>
      </c>
      <c r="CN88" s="36">
        <f t="shared" si="120"/>
        <v>0</v>
      </c>
      <c r="CO88" s="39" t="e">
        <f t="shared" si="121"/>
        <v>#DIV/0!</v>
      </c>
      <c r="CP88" s="36">
        <f t="shared" si="122"/>
        <v>0</v>
      </c>
      <c r="CQ88" s="40" t="e">
        <f t="shared" si="123"/>
        <v>#DIV/0!</v>
      </c>
      <c r="CR88" s="152"/>
      <c r="CS88" s="161" t="s">
        <v>86</v>
      </c>
      <c r="CT88" s="38">
        <v>0</v>
      </c>
      <c r="CU88" s="36">
        <f t="shared" si="124"/>
        <v>0</v>
      </c>
      <c r="CV88" s="37">
        <f t="shared" si="125"/>
        <v>0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101"/>
        <v>0</v>
      </c>
      <c r="Q89" s="117">
        <f t="shared" si="102"/>
        <v>0</v>
      </c>
      <c r="R89" s="118">
        <f t="shared" si="103"/>
        <v>0</v>
      </c>
      <c r="S89" s="32"/>
      <c r="T89" s="35"/>
      <c r="U89" s="39"/>
      <c r="V89" s="39"/>
      <c r="W89" s="39"/>
      <c r="X89" s="36"/>
      <c r="Y89" s="40"/>
      <c r="Z89" s="38"/>
      <c r="AA89" s="39"/>
      <c r="AB89" s="36"/>
      <c r="AC89" s="39"/>
      <c r="AD89" s="36"/>
      <c r="AE89" s="40"/>
      <c r="AF89" s="116">
        <f t="shared" si="104"/>
        <v>0</v>
      </c>
      <c r="AG89" s="117">
        <f t="shared" si="105"/>
        <v>0</v>
      </c>
      <c r="AH89" s="118">
        <f t="shared" si="106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7"/>
        <v>0</v>
      </c>
      <c r="AW89" s="117">
        <f t="shared" si="108"/>
        <v>0</v>
      </c>
      <c r="AX89" s="118">
        <f t="shared" si="109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10"/>
        <v>0</v>
      </c>
      <c r="BM89" s="117">
        <f t="shared" si="111"/>
        <v>0</v>
      </c>
      <c r="BN89" s="118">
        <f t="shared" si="112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3"/>
        <v>0</v>
      </c>
      <c r="CC89" s="117">
        <f t="shared" si="114"/>
        <v>0</v>
      </c>
      <c r="CD89" s="118">
        <f t="shared" si="115"/>
        <v>0</v>
      </c>
      <c r="CE89" s="32"/>
      <c r="CF89" s="38" t="e">
        <f>+D89+T89+AJ89+AZ89+BP89+#REF!</f>
        <v>#REF!</v>
      </c>
      <c r="CG89" s="39" t="e">
        <f t="shared" si="99"/>
        <v>#REF!</v>
      </c>
      <c r="CH89" s="39" t="e">
        <f>+F89+V89+AL89+BB89+BR89+#REF!</f>
        <v>#REF!</v>
      </c>
      <c r="CI89" s="39" t="e">
        <f t="shared" si="116"/>
        <v>#REF!</v>
      </c>
      <c r="CJ89" s="36" t="e">
        <f t="shared" si="117"/>
        <v>#REF!</v>
      </c>
      <c r="CK89" s="40" t="e">
        <f t="shared" si="118"/>
        <v>#REF!</v>
      </c>
      <c r="CL89" s="38">
        <f t="shared" si="119"/>
        <v>0</v>
      </c>
      <c r="CM89" s="39" t="e">
        <f t="shared" si="92"/>
        <v>#DIV/0!</v>
      </c>
      <c r="CN89" s="36">
        <f t="shared" si="120"/>
        <v>0</v>
      </c>
      <c r="CO89" s="39" t="e">
        <f t="shared" si="121"/>
        <v>#DIV/0!</v>
      </c>
      <c r="CP89" s="36">
        <f t="shared" si="122"/>
        <v>0</v>
      </c>
      <c r="CQ89" s="40" t="e">
        <f t="shared" si="123"/>
        <v>#DIV/0!</v>
      </c>
      <c r="CR89" s="152"/>
      <c r="CS89" s="161" t="s">
        <v>87</v>
      </c>
      <c r="CT89" s="38">
        <v>0</v>
      </c>
      <c r="CU89" s="36">
        <f t="shared" si="124"/>
        <v>0</v>
      </c>
      <c r="CV89" s="37">
        <f t="shared" si="125"/>
        <v>0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101"/>
        <v>0</v>
      </c>
      <c r="Q90" s="117">
        <f t="shared" si="102"/>
        <v>0</v>
      </c>
      <c r="R90" s="118">
        <f t="shared" si="103"/>
        <v>0</v>
      </c>
      <c r="S90" s="32"/>
      <c r="T90" s="35"/>
      <c r="U90" s="39"/>
      <c r="V90" s="39"/>
      <c r="W90" s="39"/>
      <c r="X90" s="36"/>
      <c r="Y90" s="40"/>
      <c r="Z90" s="38"/>
      <c r="AA90" s="39"/>
      <c r="AB90" s="36"/>
      <c r="AC90" s="39"/>
      <c r="AD90" s="36"/>
      <c r="AE90" s="40"/>
      <c r="AF90" s="116">
        <f t="shared" si="104"/>
        <v>0</v>
      </c>
      <c r="AG90" s="117">
        <f t="shared" si="105"/>
        <v>0</v>
      </c>
      <c r="AH90" s="118">
        <f t="shared" si="106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7"/>
        <v>0</v>
      </c>
      <c r="AW90" s="117">
        <f t="shared" si="108"/>
        <v>0</v>
      </c>
      <c r="AX90" s="118">
        <f t="shared" si="109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10"/>
        <v>0</v>
      </c>
      <c r="BM90" s="117">
        <f t="shared" si="111"/>
        <v>0</v>
      </c>
      <c r="BN90" s="118">
        <f t="shared" si="112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3"/>
        <v>0</v>
      </c>
      <c r="CC90" s="117">
        <f t="shared" si="114"/>
        <v>0</v>
      </c>
      <c r="CD90" s="118">
        <f t="shared" si="115"/>
        <v>0</v>
      </c>
      <c r="CE90" s="32"/>
      <c r="CF90" s="38" t="e">
        <f>+D90+T90+AJ90+AZ90+BP90+#REF!</f>
        <v>#REF!</v>
      </c>
      <c r="CG90" s="39" t="e">
        <f t="shared" si="99"/>
        <v>#REF!</v>
      </c>
      <c r="CH90" s="39" t="e">
        <f>+F90+V90+AL90+BB90+BR90+#REF!</f>
        <v>#REF!</v>
      </c>
      <c r="CI90" s="39" t="e">
        <f t="shared" si="116"/>
        <v>#REF!</v>
      </c>
      <c r="CJ90" s="36" t="e">
        <f t="shared" si="117"/>
        <v>#REF!</v>
      </c>
      <c r="CK90" s="40" t="e">
        <f t="shared" si="118"/>
        <v>#REF!</v>
      </c>
      <c r="CL90" s="38">
        <f t="shared" si="119"/>
        <v>0</v>
      </c>
      <c r="CM90" s="39" t="e">
        <f t="shared" si="92"/>
        <v>#DIV/0!</v>
      </c>
      <c r="CN90" s="36">
        <f t="shared" si="120"/>
        <v>0</v>
      </c>
      <c r="CO90" s="39" t="e">
        <f t="shared" si="121"/>
        <v>#DIV/0!</v>
      </c>
      <c r="CP90" s="36">
        <f t="shared" si="122"/>
        <v>0</v>
      </c>
      <c r="CQ90" s="40" t="e">
        <f t="shared" si="123"/>
        <v>#DIV/0!</v>
      </c>
      <c r="CR90" s="152"/>
      <c r="CS90" s="161" t="s">
        <v>88</v>
      </c>
      <c r="CT90" s="38">
        <v>0</v>
      </c>
      <c r="CU90" s="36">
        <f t="shared" si="124"/>
        <v>0</v>
      </c>
      <c r="CV90" s="37">
        <f t="shared" si="125"/>
        <v>0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101"/>
        <v>0</v>
      </c>
      <c r="Q91" s="117">
        <f t="shared" si="102"/>
        <v>0</v>
      </c>
      <c r="R91" s="118">
        <f t="shared" si="103"/>
        <v>0</v>
      </c>
      <c r="S91" s="32"/>
      <c r="T91" s="35"/>
      <c r="U91" s="39"/>
      <c r="V91" s="39"/>
      <c r="W91" s="39"/>
      <c r="X91" s="36"/>
      <c r="Y91" s="40"/>
      <c r="Z91" s="38"/>
      <c r="AA91" s="39"/>
      <c r="AB91" s="36"/>
      <c r="AC91" s="39"/>
      <c r="AD91" s="36"/>
      <c r="AE91" s="40"/>
      <c r="AF91" s="116">
        <f t="shared" si="104"/>
        <v>0</v>
      </c>
      <c r="AG91" s="117">
        <f t="shared" si="105"/>
        <v>0</v>
      </c>
      <c r="AH91" s="118">
        <f t="shared" si="106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7"/>
        <v>0</v>
      </c>
      <c r="AW91" s="117">
        <f t="shared" si="108"/>
        <v>0</v>
      </c>
      <c r="AX91" s="118">
        <f t="shared" si="109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10"/>
        <v>0</v>
      </c>
      <c r="BM91" s="117">
        <f t="shared" si="111"/>
        <v>0</v>
      </c>
      <c r="BN91" s="118">
        <f t="shared" si="112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3"/>
        <v>0</v>
      </c>
      <c r="CC91" s="117">
        <f t="shared" si="114"/>
        <v>0</v>
      </c>
      <c r="CD91" s="118">
        <f t="shared" si="115"/>
        <v>0</v>
      </c>
      <c r="CE91" s="32"/>
      <c r="CF91" s="38" t="e">
        <f>+D91+T91+AJ91+AZ91+BP91+#REF!</f>
        <v>#REF!</v>
      </c>
      <c r="CG91" s="39" t="e">
        <f t="shared" si="99"/>
        <v>#REF!</v>
      </c>
      <c r="CH91" s="39" t="e">
        <f>+F91+V91+AL91+BB91+BR91+#REF!</f>
        <v>#REF!</v>
      </c>
      <c r="CI91" s="39" t="e">
        <f t="shared" si="116"/>
        <v>#REF!</v>
      </c>
      <c r="CJ91" s="36" t="e">
        <f t="shared" si="117"/>
        <v>#REF!</v>
      </c>
      <c r="CK91" s="40" t="e">
        <f t="shared" si="118"/>
        <v>#REF!</v>
      </c>
      <c r="CL91" s="38">
        <f t="shared" si="119"/>
        <v>0</v>
      </c>
      <c r="CM91" s="39" t="e">
        <f t="shared" si="92"/>
        <v>#DIV/0!</v>
      </c>
      <c r="CN91" s="36">
        <f t="shared" si="120"/>
        <v>0</v>
      </c>
      <c r="CO91" s="39" t="e">
        <f t="shared" si="121"/>
        <v>#DIV/0!</v>
      </c>
      <c r="CP91" s="36">
        <f t="shared" si="122"/>
        <v>0</v>
      </c>
      <c r="CQ91" s="40" t="e">
        <f t="shared" si="123"/>
        <v>#DIV/0!</v>
      </c>
      <c r="CR91" s="152"/>
      <c r="CS91" s="161" t="s">
        <v>89</v>
      </c>
      <c r="CT91" s="38">
        <v>0</v>
      </c>
      <c r="CU91" s="36">
        <f t="shared" si="124"/>
        <v>0</v>
      </c>
      <c r="CV91" s="37">
        <f t="shared" si="125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/>
      <c r="E92" s="39"/>
      <c r="F92" s="39"/>
      <c r="G92" s="39"/>
      <c r="H92" s="36"/>
      <c r="I92" s="39"/>
      <c r="J92" s="38"/>
      <c r="K92" s="39"/>
      <c r="L92" s="36"/>
      <c r="M92" s="39"/>
      <c r="N92" s="36"/>
      <c r="O92" s="40"/>
      <c r="P92" s="116">
        <f t="shared" si="101"/>
        <v>0</v>
      </c>
      <c r="Q92" s="117">
        <f t="shared" si="102"/>
        <v>0</v>
      </c>
      <c r="R92" s="118">
        <f t="shared" si="103"/>
        <v>0</v>
      </c>
      <c r="S92" s="32"/>
      <c r="T92" s="35"/>
      <c r="U92" s="39"/>
      <c r="V92" s="39"/>
      <c r="W92" s="39"/>
      <c r="X92" s="36"/>
      <c r="Y92" s="40"/>
      <c r="Z92" s="38"/>
      <c r="AA92" s="39"/>
      <c r="AB92" s="36"/>
      <c r="AC92" s="39"/>
      <c r="AD92" s="36"/>
      <c r="AE92" s="40"/>
      <c r="AF92" s="116">
        <f t="shared" si="104"/>
        <v>0</v>
      </c>
      <c r="AG92" s="117">
        <f t="shared" si="105"/>
        <v>0</v>
      </c>
      <c r="AH92" s="118">
        <f t="shared" si="106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7"/>
        <v>0</v>
      </c>
      <c r="AW92" s="117">
        <f t="shared" si="108"/>
        <v>0</v>
      </c>
      <c r="AX92" s="118">
        <f t="shared" si="109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10"/>
        <v>0</v>
      </c>
      <c r="BM92" s="117">
        <f t="shared" si="111"/>
        <v>0</v>
      </c>
      <c r="BN92" s="118">
        <f t="shared" si="112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3"/>
        <v>0</v>
      </c>
      <c r="CC92" s="117">
        <f t="shared" si="114"/>
        <v>0</v>
      </c>
      <c r="CD92" s="118">
        <f t="shared" si="115"/>
        <v>0</v>
      </c>
      <c r="CE92" s="32"/>
      <c r="CF92" s="38" t="e">
        <f>+D92+T92+AJ92+AZ92+BP92+#REF!</f>
        <v>#REF!</v>
      </c>
      <c r="CG92" s="39" t="e">
        <f t="shared" si="99"/>
        <v>#REF!</v>
      </c>
      <c r="CH92" s="39" t="e">
        <f>+F92+V92+AL92+BB92+BR92+#REF!</f>
        <v>#REF!</v>
      </c>
      <c r="CI92" s="39" t="e">
        <f t="shared" si="116"/>
        <v>#REF!</v>
      </c>
      <c r="CJ92" s="36" t="e">
        <f t="shared" si="117"/>
        <v>#REF!</v>
      </c>
      <c r="CK92" s="40" t="e">
        <f t="shared" si="118"/>
        <v>#REF!</v>
      </c>
      <c r="CL92" s="38">
        <f t="shared" si="119"/>
        <v>0</v>
      </c>
      <c r="CM92" s="39" t="e">
        <f t="shared" si="92"/>
        <v>#DIV/0!</v>
      </c>
      <c r="CN92" s="36">
        <f t="shared" si="120"/>
        <v>0</v>
      </c>
      <c r="CO92" s="39" t="e">
        <f t="shared" si="121"/>
        <v>#DIV/0!</v>
      </c>
      <c r="CP92" s="36">
        <f t="shared" si="122"/>
        <v>0</v>
      </c>
      <c r="CQ92" s="40" t="e">
        <f t="shared" si="123"/>
        <v>#DIV/0!</v>
      </c>
      <c r="CR92" s="152"/>
      <c r="CS92" s="161" t="s">
        <v>100</v>
      </c>
      <c r="CT92" s="38">
        <v>0</v>
      </c>
      <c r="CU92" s="36">
        <f t="shared" si="124"/>
        <v>0</v>
      </c>
      <c r="CV92" s="37">
        <f t="shared" si="125"/>
        <v>0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101"/>
        <v>0</v>
      </c>
      <c r="Q93" s="117">
        <f t="shared" si="102"/>
        <v>0</v>
      </c>
      <c r="R93" s="118">
        <f t="shared" si="103"/>
        <v>0</v>
      </c>
      <c r="S93" s="32"/>
      <c r="T93" s="35"/>
      <c r="U93" s="39"/>
      <c r="V93" s="39"/>
      <c r="W93" s="39"/>
      <c r="X93" s="36"/>
      <c r="Y93" s="40"/>
      <c r="Z93" s="38"/>
      <c r="AA93" s="39"/>
      <c r="AB93" s="36"/>
      <c r="AC93" s="39"/>
      <c r="AD93" s="36"/>
      <c r="AE93" s="40"/>
      <c r="AF93" s="116">
        <f t="shared" si="104"/>
        <v>0</v>
      </c>
      <c r="AG93" s="117">
        <f t="shared" si="105"/>
        <v>0</v>
      </c>
      <c r="AH93" s="118">
        <f t="shared" si="106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7"/>
        <v>0</v>
      </c>
      <c r="AW93" s="117">
        <f t="shared" si="108"/>
        <v>0</v>
      </c>
      <c r="AX93" s="118">
        <f t="shared" si="109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10"/>
        <v>0</v>
      </c>
      <c r="BM93" s="117">
        <f t="shared" si="111"/>
        <v>0</v>
      </c>
      <c r="BN93" s="118">
        <f t="shared" si="112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3"/>
        <v>0</v>
      </c>
      <c r="CC93" s="117">
        <f t="shared" si="114"/>
        <v>0</v>
      </c>
      <c r="CD93" s="118">
        <f t="shared" si="115"/>
        <v>0</v>
      </c>
      <c r="CE93" s="32"/>
      <c r="CF93" s="38" t="e">
        <f>+D93+T93+AJ93+AZ93+BP93+#REF!</f>
        <v>#REF!</v>
      </c>
      <c r="CG93" s="39" t="e">
        <f t="shared" si="99"/>
        <v>#REF!</v>
      </c>
      <c r="CH93" s="39" t="e">
        <f>+F93+V93+AL93+BB93+BR93+#REF!</f>
        <v>#REF!</v>
      </c>
      <c r="CI93" s="39" t="e">
        <f t="shared" si="116"/>
        <v>#REF!</v>
      </c>
      <c r="CJ93" s="36" t="e">
        <f t="shared" si="117"/>
        <v>#REF!</v>
      </c>
      <c r="CK93" s="40" t="e">
        <f t="shared" si="118"/>
        <v>#REF!</v>
      </c>
      <c r="CL93" s="38">
        <f t="shared" si="119"/>
        <v>0</v>
      </c>
      <c r="CM93" s="39" t="e">
        <f t="shared" si="92"/>
        <v>#DIV/0!</v>
      </c>
      <c r="CN93" s="36">
        <f t="shared" si="120"/>
        <v>0</v>
      </c>
      <c r="CO93" s="39" t="e">
        <f t="shared" si="121"/>
        <v>#DIV/0!</v>
      </c>
      <c r="CP93" s="36">
        <f t="shared" si="122"/>
        <v>0</v>
      </c>
      <c r="CQ93" s="40" t="e">
        <f t="shared" si="123"/>
        <v>#DIV/0!</v>
      </c>
      <c r="CR93" s="152"/>
      <c r="CS93" s="161" t="s">
        <v>101</v>
      </c>
      <c r="CT93" s="38">
        <v>0</v>
      </c>
      <c r="CU93" s="36">
        <f t="shared" si="124"/>
        <v>0</v>
      </c>
      <c r="CV93" s="37">
        <f t="shared" si="125"/>
        <v>0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101"/>
        <v>0</v>
      </c>
      <c r="Q94" s="117">
        <f t="shared" si="102"/>
        <v>0</v>
      </c>
      <c r="R94" s="118">
        <f t="shared" si="103"/>
        <v>0</v>
      </c>
      <c r="S94" s="32"/>
      <c r="T94" s="35"/>
      <c r="U94" s="39"/>
      <c r="V94" s="39"/>
      <c r="W94" s="39"/>
      <c r="X94" s="36"/>
      <c r="Y94" s="40"/>
      <c r="Z94" s="38"/>
      <c r="AA94" s="39"/>
      <c r="AB94" s="36"/>
      <c r="AC94" s="39"/>
      <c r="AD94" s="36"/>
      <c r="AE94" s="40"/>
      <c r="AF94" s="116">
        <f t="shared" si="104"/>
        <v>0</v>
      </c>
      <c r="AG94" s="117">
        <f t="shared" si="105"/>
        <v>0</v>
      </c>
      <c r="AH94" s="118">
        <f t="shared" si="106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7"/>
        <v>0</v>
      </c>
      <c r="AW94" s="126">
        <f t="shared" si="108"/>
        <v>0</v>
      </c>
      <c r="AX94" s="118">
        <f t="shared" si="109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10"/>
        <v>0</v>
      </c>
      <c r="BM94" s="117">
        <f t="shared" si="111"/>
        <v>0</v>
      </c>
      <c r="BN94" s="118">
        <f t="shared" si="112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3"/>
        <v>0</v>
      </c>
      <c r="CC94" s="117">
        <f t="shared" si="114"/>
        <v>0</v>
      </c>
      <c r="CD94" s="118">
        <f t="shared" si="115"/>
        <v>0</v>
      </c>
      <c r="CE94" s="32"/>
      <c r="CF94" s="38" t="e">
        <f>+D94+T94+AJ94+AZ94+BP94+#REF!</f>
        <v>#REF!</v>
      </c>
      <c r="CG94" s="39" t="e">
        <f t="shared" si="99"/>
        <v>#REF!</v>
      </c>
      <c r="CH94" s="39" t="e">
        <f>+F94+V94+AL94+BB94+BR94+#REF!</f>
        <v>#REF!</v>
      </c>
      <c r="CI94" s="39" t="e">
        <f t="shared" si="116"/>
        <v>#REF!</v>
      </c>
      <c r="CJ94" s="36" t="e">
        <f t="shared" si="117"/>
        <v>#REF!</v>
      </c>
      <c r="CK94" s="40" t="e">
        <f t="shared" si="118"/>
        <v>#REF!</v>
      </c>
      <c r="CL94" s="38">
        <f t="shared" si="119"/>
        <v>0</v>
      </c>
      <c r="CM94" s="39" t="e">
        <f t="shared" si="92"/>
        <v>#DIV/0!</v>
      </c>
      <c r="CN94" s="36">
        <f t="shared" si="120"/>
        <v>0</v>
      </c>
      <c r="CO94" s="39" t="e">
        <f t="shared" si="121"/>
        <v>#DIV/0!</v>
      </c>
      <c r="CP94" s="36">
        <f t="shared" si="122"/>
        <v>0</v>
      </c>
      <c r="CQ94" s="40" t="e">
        <f t="shared" si="123"/>
        <v>#DIV/0!</v>
      </c>
      <c r="CR94" s="152"/>
      <c r="CS94" s="161" t="s">
        <v>90</v>
      </c>
      <c r="CT94" s="38">
        <v>0</v>
      </c>
      <c r="CU94" s="36">
        <f t="shared" si="124"/>
        <v>0</v>
      </c>
      <c r="CV94" s="37">
        <f t="shared" si="125"/>
        <v>0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/>
      <c r="E95" s="39"/>
      <c r="F95" s="39"/>
      <c r="G95" s="39"/>
      <c r="H95" s="36"/>
      <c r="I95" s="40"/>
      <c r="J95" s="38"/>
      <c r="K95" s="39"/>
      <c r="L95" s="36"/>
      <c r="M95" s="39"/>
      <c r="N95" s="36"/>
      <c r="O95" s="40"/>
      <c r="P95" s="116">
        <f t="shared" si="101"/>
        <v>0</v>
      </c>
      <c r="Q95" s="117">
        <f t="shared" si="102"/>
        <v>0</v>
      </c>
      <c r="R95" s="118">
        <f t="shared" si="103"/>
        <v>0</v>
      </c>
      <c r="S95" s="32"/>
      <c r="T95" s="35"/>
      <c r="U95" s="39"/>
      <c r="V95" s="39"/>
      <c r="W95" s="39"/>
      <c r="X95" s="36"/>
      <c r="Y95" s="40"/>
      <c r="Z95" s="38"/>
      <c r="AA95" s="39"/>
      <c r="AB95" s="36"/>
      <c r="AC95" s="39"/>
      <c r="AD95" s="36"/>
      <c r="AE95" s="40"/>
      <c r="AF95" s="116">
        <f t="shared" si="104"/>
        <v>0</v>
      </c>
      <c r="AG95" s="117">
        <f t="shared" si="105"/>
        <v>0</v>
      </c>
      <c r="AH95" s="118">
        <f t="shared" si="106"/>
        <v>0</v>
      </c>
      <c r="AI95" s="32"/>
      <c r="AJ95" s="35"/>
      <c r="AK95" s="39"/>
      <c r="AL95" s="36"/>
      <c r="AM95" s="39"/>
      <c r="AN95" s="36"/>
      <c r="AO95" s="40"/>
      <c r="AP95" s="38"/>
      <c r="AQ95" s="39"/>
      <c r="AR95" s="36"/>
      <c r="AS95" s="39"/>
      <c r="AT95" s="36"/>
      <c r="AU95" s="40"/>
      <c r="AV95" s="116">
        <f t="shared" si="107"/>
        <v>0</v>
      </c>
      <c r="AW95" s="117">
        <f t="shared" si="108"/>
        <v>0</v>
      </c>
      <c r="AX95" s="118">
        <f t="shared" si="109"/>
        <v>0</v>
      </c>
      <c r="AY95" s="32"/>
      <c r="AZ95" s="35"/>
      <c r="BA95" s="39"/>
      <c r="BB95" s="39"/>
      <c r="BC95" s="39"/>
      <c r="BD95" s="36"/>
      <c r="BE95" s="40"/>
      <c r="BF95" s="38"/>
      <c r="BG95" s="39"/>
      <c r="BH95" s="36"/>
      <c r="BI95" s="39"/>
      <c r="BJ95" s="36"/>
      <c r="BK95" s="40"/>
      <c r="BL95" s="116">
        <f t="shared" si="110"/>
        <v>0</v>
      </c>
      <c r="BM95" s="117">
        <f t="shared" si="111"/>
        <v>0</v>
      </c>
      <c r="BN95" s="118">
        <f t="shared" si="112"/>
        <v>0</v>
      </c>
      <c r="BO95" s="32"/>
      <c r="BP95" s="35"/>
      <c r="BQ95" s="39"/>
      <c r="BR95" s="39"/>
      <c r="BS95" s="39"/>
      <c r="BT95" s="36"/>
      <c r="BU95" s="40"/>
      <c r="BV95" s="38"/>
      <c r="BW95" s="39"/>
      <c r="BX95" s="36"/>
      <c r="BY95" s="39"/>
      <c r="BZ95" s="36"/>
      <c r="CA95" s="40"/>
      <c r="CB95" s="116">
        <f t="shared" si="113"/>
        <v>0</v>
      </c>
      <c r="CC95" s="117">
        <f t="shared" si="114"/>
        <v>0</v>
      </c>
      <c r="CD95" s="118">
        <f t="shared" si="115"/>
        <v>0</v>
      </c>
      <c r="CE95" s="32"/>
      <c r="CF95" s="38" t="e">
        <f>+D95+T95+AJ95+AZ95+BP95+#REF!</f>
        <v>#REF!</v>
      </c>
      <c r="CG95" s="39" t="e">
        <f t="shared" si="99"/>
        <v>#REF!</v>
      </c>
      <c r="CH95" s="39" t="e">
        <f>+F95+V95+AL95+BB95+BR95+#REF!</f>
        <v>#REF!</v>
      </c>
      <c r="CI95" s="39" t="e">
        <f t="shared" si="116"/>
        <v>#REF!</v>
      </c>
      <c r="CJ95" s="36" t="e">
        <f t="shared" si="117"/>
        <v>#REF!</v>
      </c>
      <c r="CK95" s="40" t="e">
        <f t="shared" si="118"/>
        <v>#REF!</v>
      </c>
      <c r="CL95" s="38">
        <f t="shared" si="119"/>
        <v>0</v>
      </c>
      <c r="CM95" s="39" t="e">
        <f t="shared" si="92"/>
        <v>#DIV/0!</v>
      </c>
      <c r="CN95" s="36">
        <f t="shared" si="120"/>
        <v>0</v>
      </c>
      <c r="CO95" s="39" t="e">
        <f t="shared" si="121"/>
        <v>#DIV/0!</v>
      </c>
      <c r="CP95" s="36">
        <f t="shared" si="122"/>
        <v>0</v>
      </c>
      <c r="CQ95" s="40" t="e">
        <f t="shared" si="123"/>
        <v>#DIV/0!</v>
      </c>
      <c r="CR95" s="152"/>
      <c r="CS95" s="161" t="s">
        <v>91</v>
      </c>
      <c r="CT95" s="38">
        <v>0</v>
      </c>
      <c r="CU95" s="36">
        <f t="shared" si="124"/>
        <v>0</v>
      </c>
      <c r="CV95" s="37">
        <f t="shared" si="125"/>
        <v>0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101"/>
        <v>0</v>
      </c>
      <c r="Q96" s="128">
        <f t="shared" si="102"/>
        <v>0</v>
      </c>
      <c r="R96" s="129">
        <f t="shared" si="103"/>
        <v>0</v>
      </c>
      <c r="S96" s="32"/>
      <c r="T96" s="42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04"/>
        <v>0</v>
      </c>
      <c r="AG96" s="128">
        <f t="shared" si="105"/>
        <v>0</v>
      </c>
      <c r="AH96" s="129">
        <f t="shared" si="106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7"/>
        <v>0</v>
      </c>
      <c r="AW96" s="128">
        <f t="shared" si="108"/>
        <v>0</v>
      </c>
      <c r="AX96" s="129">
        <f t="shared" si="109"/>
        <v>0</v>
      </c>
      <c r="AY96" s="32"/>
      <c r="AZ96" s="42"/>
      <c r="BA96" s="46"/>
      <c r="BB96" s="43"/>
      <c r="BC96" s="46"/>
      <c r="BD96" s="36"/>
      <c r="BE96" s="47"/>
      <c r="BF96" s="45"/>
      <c r="BG96" s="46"/>
      <c r="BH96" s="43"/>
      <c r="BI96" s="46"/>
      <c r="BJ96" s="43"/>
      <c r="BK96" s="47"/>
      <c r="BL96" s="122">
        <f t="shared" si="110"/>
        <v>0</v>
      </c>
      <c r="BM96" s="128">
        <f t="shared" si="111"/>
        <v>0</v>
      </c>
      <c r="BN96" s="129">
        <f t="shared" si="112"/>
        <v>0</v>
      </c>
      <c r="BO96" s="32"/>
      <c r="BP96" s="42"/>
      <c r="BQ96" s="46"/>
      <c r="BR96" s="43"/>
      <c r="BS96" s="46"/>
      <c r="BT96" s="36"/>
      <c r="BU96" s="47"/>
      <c r="BV96" s="45"/>
      <c r="BW96" s="46"/>
      <c r="BX96" s="43"/>
      <c r="BY96" s="46"/>
      <c r="BZ96" s="43"/>
      <c r="CA96" s="47"/>
      <c r="CB96" s="122">
        <f t="shared" si="113"/>
        <v>0</v>
      </c>
      <c r="CC96" s="128">
        <f t="shared" si="114"/>
        <v>0</v>
      </c>
      <c r="CD96" s="129">
        <f t="shared" si="115"/>
        <v>0</v>
      </c>
      <c r="CE96" s="32"/>
      <c r="CF96" s="45" t="e">
        <f>SUM(CF76:CF95)</f>
        <v>#REF!</v>
      </c>
      <c r="CG96" s="46" t="e">
        <f t="shared" si="99"/>
        <v>#REF!</v>
      </c>
      <c r="CH96" s="46" t="e">
        <f>SUM(CH76:CH95)</f>
        <v>#REF!</v>
      </c>
      <c r="CI96" s="46" t="e">
        <f t="shared" si="116"/>
        <v>#REF!</v>
      </c>
      <c r="CJ96" s="43" t="e">
        <f t="shared" si="117"/>
        <v>#REF!</v>
      </c>
      <c r="CK96" s="47" t="e">
        <f t="shared" si="118"/>
        <v>#REF!</v>
      </c>
      <c r="CL96" s="45">
        <f>SUM(CL76:CL95)</f>
        <v>0</v>
      </c>
      <c r="CM96" s="46" t="e">
        <f t="shared" si="92"/>
        <v>#DIV/0!</v>
      </c>
      <c r="CN96" s="43">
        <f>SUM(CN76:CN95)</f>
        <v>0</v>
      </c>
      <c r="CO96" s="46" t="e">
        <f t="shared" si="121"/>
        <v>#DIV/0!</v>
      </c>
      <c r="CP96" s="43">
        <f>SUM(CP76:CP95)</f>
        <v>0</v>
      </c>
      <c r="CQ96" s="47" t="e">
        <f t="shared" si="123"/>
        <v>#DIV/0!</v>
      </c>
      <c r="CR96" s="153"/>
      <c r="CS96" s="161" t="s">
        <v>175</v>
      </c>
      <c r="CT96" s="45">
        <f t="shared" ref="CT96:CU96" si="126">SUM(CT76:CT95)</f>
        <v>0</v>
      </c>
      <c r="CU96" s="43">
        <f t="shared" si="126"/>
        <v>0</v>
      </c>
      <c r="CV96" s="44">
        <f>SUM(CV76:CV95)</f>
        <v>0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/>
      <c r="E97" s="46"/>
      <c r="F97" s="43"/>
      <c r="G97" s="46"/>
      <c r="H97" s="43"/>
      <c r="I97" s="47"/>
      <c r="J97" s="45"/>
      <c r="K97" s="46"/>
      <c r="L97" s="43"/>
      <c r="M97" s="46"/>
      <c r="N97" s="43"/>
      <c r="O97" s="47"/>
      <c r="P97" s="122">
        <f t="shared" si="101"/>
        <v>0</v>
      </c>
      <c r="Q97" s="128">
        <f t="shared" si="102"/>
        <v>0</v>
      </c>
      <c r="R97" s="129">
        <f t="shared" si="103"/>
        <v>0</v>
      </c>
      <c r="S97" s="32"/>
      <c r="T97" s="42"/>
      <c r="U97" s="46"/>
      <c r="V97" s="43"/>
      <c r="W97" s="46"/>
      <c r="X97" s="43"/>
      <c r="Y97" s="47"/>
      <c r="Z97" s="45"/>
      <c r="AA97" s="46"/>
      <c r="AB97" s="43"/>
      <c r="AC97" s="46"/>
      <c r="AD97" s="43"/>
      <c r="AE97" s="47"/>
      <c r="AF97" s="122">
        <f t="shared" si="104"/>
        <v>0</v>
      </c>
      <c r="AG97" s="128">
        <f t="shared" si="105"/>
        <v>0</v>
      </c>
      <c r="AH97" s="129">
        <f t="shared" si="106"/>
        <v>0</v>
      </c>
      <c r="AI97" s="32"/>
      <c r="AJ97" s="42"/>
      <c r="AK97" s="46"/>
      <c r="AL97" s="43"/>
      <c r="AM97" s="46"/>
      <c r="AN97" s="43"/>
      <c r="AO97" s="47"/>
      <c r="AP97" s="45"/>
      <c r="AQ97" s="46"/>
      <c r="AR97" s="43"/>
      <c r="AS97" s="46"/>
      <c r="AT97" s="43"/>
      <c r="AU97" s="47"/>
      <c r="AV97" s="122">
        <f t="shared" si="107"/>
        <v>0</v>
      </c>
      <c r="AW97" s="128">
        <f t="shared" si="108"/>
        <v>0</v>
      </c>
      <c r="AX97" s="129">
        <f t="shared" si="109"/>
        <v>0</v>
      </c>
      <c r="AY97" s="32"/>
      <c r="AZ97" s="42"/>
      <c r="BA97" s="46"/>
      <c r="BB97" s="43"/>
      <c r="BC97" s="46"/>
      <c r="BD97" s="36"/>
      <c r="BE97" s="47"/>
      <c r="BF97" s="45"/>
      <c r="BG97" s="46"/>
      <c r="BH97" s="43"/>
      <c r="BI97" s="46"/>
      <c r="BJ97" s="43"/>
      <c r="BK97" s="47"/>
      <c r="BL97" s="122">
        <f t="shared" si="110"/>
        <v>0</v>
      </c>
      <c r="BM97" s="128">
        <f t="shared" si="111"/>
        <v>0</v>
      </c>
      <c r="BN97" s="129">
        <f t="shared" si="112"/>
        <v>0</v>
      </c>
      <c r="BO97" s="32"/>
      <c r="BP97" s="42"/>
      <c r="BQ97" s="46"/>
      <c r="BR97" s="43"/>
      <c r="BS97" s="46"/>
      <c r="BT97" s="36"/>
      <c r="BU97" s="47"/>
      <c r="BV97" s="45"/>
      <c r="BW97" s="46"/>
      <c r="BX97" s="43"/>
      <c r="BY97" s="46"/>
      <c r="BZ97" s="43"/>
      <c r="CA97" s="47"/>
      <c r="CB97" s="122">
        <f t="shared" si="113"/>
        <v>0</v>
      </c>
      <c r="CC97" s="128">
        <f t="shared" si="114"/>
        <v>0</v>
      </c>
      <c r="CD97" s="129">
        <f t="shared" si="115"/>
        <v>0</v>
      </c>
      <c r="CE97" s="32"/>
      <c r="CF97" s="45" t="e">
        <f>+CF74+CF96</f>
        <v>#REF!</v>
      </c>
      <c r="CG97" s="46" t="e">
        <f t="shared" si="99"/>
        <v>#REF!</v>
      </c>
      <c r="CH97" s="46" t="e">
        <f>+CH74+CH96</f>
        <v>#REF!</v>
      </c>
      <c r="CI97" s="46" t="e">
        <f t="shared" si="116"/>
        <v>#REF!</v>
      </c>
      <c r="CJ97" s="43" t="e">
        <f t="shared" si="117"/>
        <v>#REF!</v>
      </c>
      <c r="CK97" s="47" t="e">
        <f t="shared" si="118"/>
        <v>#REF!</v>
      </c>
      <c r="CL97" s="45">
        <f>+CL74+CL96</f>
        <v>0</v>
      </c>
      <c r="CM97" s="46" t="e">
        <f t="shared" si="92"/>
        <v>#DIV/0!</v>
      </c>
      <c r="CN97" s="43">
        <f>+CN74+CN96</f>
        <v>0</v>
      </c>
      <c r="CO97" s="46" t="e">
        <f t="shared" si="121"/>
        <v>#DIV/0!</v>
      </c>
      <c r="CP97" s="43">
        <f>+CP74+CP96</f>
        <v>0</v>
      </c>
      <c r="CQ97" s="47" t="e">
        <f t="shared" si="123"/>
        <v>#DIV/0!</v>
      </c>
      <c r="CR97" s="153"/>
      <c r="CS97" s="160" t="s">
        <v>176</v>
      </c>
      <c r="CT97" s="45">
        <f>+CT74+CT96</f>
        <v>0</v>
      </c>
      <c r="CU97" s="43">
        <f t="shared" ref="CU97:CV97" si="127">+CU74+CU96</f>
        <v>0</v>
      </c>
      <c r="CV97" s="44">
        <f t="shared" si="127"/>
        <v>0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38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5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ref="P99:P103" si="128">+D99+J99</f>
        <v>0</v>
      </c>
      <c r="Q99" s="117">
        <f t="shared" ref="Q99:Q103" si="129">+F99+L99</f>
        <v>0</v>
      </c>
      <c r="R99" s="118">
        <f t="shared" ref="R99:R103" si="130">+P99+Q99</f>
        <v>0</v>
      </c>
      <c r="S99" s="32"/>
      <c r="T99" s="35"/>
      <c r="U99" s="39"/>
      <c r="V99" s="39"/>
      <c r="W99" s="39"/>
      <c r="X99" s="36"/>
      <c r="Y99" s="40"/>
      <c r="Z99" s="38"/>
      <c r="AA99" s="39"/>
      <c r="AB99" s="36"/>
      <c r="AC99" s="39"/>
      <c r="AD99" s="36"/>
      <c r="AE99" s="40"/>
      <c r="AF99" s="116">
        <f t="shared" ref="AF99:AF103" si="131">+T99+Z99</f>
        <v>0</v>
      </c>
      <c r="AG99" s="117">
        <f t="shared" ref="AG99:AG103" si="132">+V99+AB99</f>
        <v>0</v>
      </c>
      <c r="AH99" s="118">
        <f t="shared" ref="AH99:AH103" si="133">+AF99+AG99</f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ref="AV99:AV103" si="134">+AJ99+AP99</f>
        <v>0</v>
      </c>
      <c r="AW99" s="117">
        <f t="shared" ref="AW99:AW103" si="135">+AL99+AR99</f>
        <v>0</v>
      </c>
      <c r="AX99" s="118">
        <f t="shared" ref="AX99:AX102" si="136">+AV99+AW99</f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ref="BL99:BL103" si="137">+AZ99+BF99</f>
        <v>0</v>
      </c>
      <c r="BM99" s="117">
        <f t="shared" ref="BM99:BM103" si="138">+BB99+BH99</f>
        <v>0</v>
      </c>
      <c r="BN99" s="118">
        <f t="shared" ref="BN99:BN102" si="139">+BL99+BM99</f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ref="CB99:CB102" si="140">+BP99+BV99</f>
        <v>0</v>
      </c>
      <c r="CC99" s="117">
        <f t="shared" ref="CC99:CC103" si="141">+BR99+BX99</f>
        <v>0</v>
      </c>
      <c r="CD99" s="118">
        <f t="shared" ref="CD99:CD102" si="142">+CB99+CC99</f>
        <v>0</v>
      </c>
      <c r="CE99" s="32"/>
      <c r="CF99" s="38" t="e">
        <f>+D99+T99+AJ99+AZ99+BP99+#REF!</f>
        <v>#REF!</v>
      </c>
      <c r="CG99" s="39" t="e">
        <f t="shared" si="99"/>
        <v>#REF!</v>
      </c>
      <c r="CH99" s="39" t="e">
        <f>+F99+V99+AL99+BB99+BR99+#REF!</f>
        <v>#REF!</v>
      </c>
      <c r="CI99" s="39" t="e">
        <f t="shared" ref="CI99:CI103" si="143">+CH99/$CH$112</f>
        <v>#REF!</v>
      </c>
      <c r="CJ99" s="36" t="e">
        <f t="shared" ref="CJ99:CJ101" si="144">+CF99+CH99</f>
        <v>#REF!</v>
      </c>
      <c r="CK99" s="40" t="e">
        <f t="shared" ref="CK99:CK103" si="145">+CJ99/$CJ$112</f>
        <v>#REF!</v>
      </c>
      <c r="CL99" s="38">
        <f t="shared" ref="CL99:CL101" si="146">+J99+Z99+AP99+BF99+BV99</f>
        <v>0</v>
      </c>
      <c r="CM99" s="39" t="e">
        <f t="shared" si="92"/>
        <v>#DIV/0!</v>
      </c>
      <c r="CN99" s="36">
        <f t="shared" ref="CN99:CN101" si="147">+L99+AB99+AR99+BH99+BX99</f>
        <v>0</v>
      </c>
      <c r="CO99" s="202" t="e">
        <f t="shared" ref="CO99:CO103" si="148">+CN99/$CN$112</f>
        <v>#DIV/0!</v>
      </c>
      <c r="CP99" s="36">
        <f t="shared" ref="CP99:CP101" si="149">+CL99+CN99</f>
        <v>0</v>
      </c>
      <c r="CQ99" s="40" t="e">
        <f t="shared" ref="CQ99:CQ103" si="150">+CP99/$CP$112</f>
        <v>#DIV/0!</v>
      </c>
      <c r="CR99" s="152"/>
      <c r="CS99" s="163" t="s">
        <v>54</v>
      </c>
      <c r="CT99" s="38">
        <v>0</v>
      </c>
      <c r="CU99" s="36">
        <f t="shared" ref="CU99:CU101" si="151">+CP99</f>
        <v>0</v>
      </c>
      <c r="CV99" s="37">
        <f t="shared" ref="CV99:CV101" si="152">+CT99+CU99</f>
        <v>0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28"/>
        <v>0</v>
      </c>
      <c r="Q100" s="117">
        <f t="shared" si="129"/>
        <v>0</v>
      </c>
      <c r="R100" s="118">
        <f t="shared" si="130"/>
        <v>0</v>
      </c>
      <c r="S100" s="32"/>
      <c r="T100" s="35"/>
      <c r="U100" s="39"/>
      <c r="V100" s="39"/>
      <c r="W100" s="39"/>
      <c r="X100" s="36"/>
      <c r="Y100" s="40"/>
      <c r="Z100" s="38"/>
      <c r="AA100" s="39"/>
      <c r="AB100" s="36"/>
      <c r="AC100" s="39"/>
      <c r="AD100" s="36"/>
      <c r="AE100" s="40"/>
      <c r="AF100" s="116">
        <f t="shared" si="131"/>
        <v>0</v>
      </c>
      <c r="AG100" s="117">
        <f t="shared" si="132"/>
        <v>0</v>
      </c>
      <c r="AH100" s="118">
        <f t="shared" si="133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4"/>
        <v>0</v>
      </c>
      <c r="AW100" s="117">
        <f t="shared" si="135"/>
        <v>0</v>
      </c>
      <c r="AX100" s="118">
        <f t="shared" si="136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37"/>
        <v>0</v>
      </c>
      <c r="BM100" s="117">
        <f t="shared" si="138"/>
        <v>0</v>
      </c>
      <c r="BN100" s="118">
        <f t="shared" si="139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0"/>
        <v>0</v>
      </c>
      <c r="CC100" s="117">
        <f t="shared" si="141"/>
        <v>0</v>
      </c>
      <c r="CD100" s="118">
        <f t="shared" si="142"/>
        <v>0</v>
      </c>
      <c r="CE100" s="32"/>
      <c r="CF100" s="38" t="e">
        <f>+D100+T100+AJ100+AZ100+BP100+#REF!</f>
        <v>#REF!</v>
      </c>
      <c r="CG100" s="39" t="e">
        <f t="shared" si="99"/>
        <v>#REF!</v>
      </c>
      <c r="CH100" s="39" t="e">
        <f>+F100+V100+AL100+BB100+BR100+#REF!</f>
        <v>#REF!</v>
      </c>
      <c r="CI100" s="39" t="e">
        <f t="shared" si="143"/>
        <v>#REF!</v>
      </c>
      <c r="CJ100" s="36" t="e">
        <f t="shared" si="144"/>
        <v>#REF!</v>
      </c>
      <c r="CK100" s="40" t="e">
        <f t="shared" si="145"/>
        <v>#REF!</v>
      </c>
      <c r="CL100" s="38">
        <f t="shared" si="146"/>
        <v>0</v>
      </c>
      <c r="CM100" s="39" t="e">
        <f t="shared" si="92"/>
        <v>#DIV/0!</v>
      </c>
      <c r="CN100" s="36">
        <f t="shared" si="147"/>
        <v>0</v>
      </c>
      <c r="CO100" s="202" t="e">
        <f t="shared" si="148"/>
        <v>#DIV/0!</v>
      </c>
      <c r="CP100" s="36">
        <f t="shared" si="149"/>
        <v>0</v>
      </c>
      <c r="CQ100" s="40" t="e">
        <f t="shared" si="150"/>
        <v>#DIV/0!</v>
      </c>
      <c r="CR100" s="152"/>
      <c r="CS100" s="164" t="s">
        <v>13</v>
      </c>
      <c r="CT100" s="38">
        <v>0</v>
      </c>
      <c r="CU100" s="36">
        <f t="shared" si="151"/>
        <v>0</v>
      </c>
      <c r="CV100" s="37">
        <f t="shared" si="152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/>
      <c r="E101" s="39"/>
      <c r="F101" s="39"/>
      <c r="G101" s="39"/>
      <c r="H101" s="36"/>
      <c r="I101" s="40"/>
      <c r="J101" s="38"/>
      <c r="K101" s="39"/>
      <c r="L101" s="36"/>
      <c r="M101" s="39"/>
      <c r="N101" s="36"/>
      <c r="O101" s="40"/>
      <c r="P101" s="116">
        <f t="shared" si="128"/>
        <v>0</v>
      </c>
      <c r="Q101" s="117">
        <f t="shared" si="129"/>
        <v>0</v>
      </c>
      <c r="R101" s="118">
        <f t="shared" si="130"/>
        <v>0</v>
      </c>
      <c r="S101" s="32"/>
      <c r="T101" s="35"/>
      <c r="U101" s="39"/>
      <c r="V101" s="39"/>
      <c r="W101" s="39"/>
      <c r="X101" s="36"/>
      <c r="Y101" s="40"/>
      <c r="Z101" s="38"/>
      <c r="AA101" s="39"/>
      <c r="AB101" s="36"/>
      <c r="AC101" s="39"/>
      <c r="AD101" s="36"/>
      <c r="AE101" s="40"/>
      <c r="AF101" s="116">
        <f t="shared" si="131"/>
        <v>0</v>
      </c>
      <c r="AG101" s="117">
        <f t="shared" si="132"/>
        <v>0</v>
      </c>
      <c r="AH101" s="118">
        <f t="shared" si="133"/>
        <v>0</v>
      </c>
      <c r="AI101" s="32"/>
      <c r="AJ101" s="35"/>
      <c r="AK101" s="39"/>
      <c r="AL101" s="39"/>
      <c r="AM101" s="39"/>
      <c r="AN101" s="36"/>
      <c r="AO101" s="40"/>
      <c r="AP101" s="38"/>
      <c r="AQ101" s="39"/>
      <c r="AR101" s="36"/>
      <c r="AS101" s="39"/>
      <c r="AT101" s="36"/>
      <c r="AU101" s="40"/>
      <c r="AV101" s="116">
        <f t="shared" si="134"/>
        <v>0</v>
      </c>
      <c r="AW101" s="117">
        <f t="shared" si="135"/>
        <v>0</v>
      </c>
      <c r="AX101" s="118">
        <f t="shared" si="136"/>
        <v>0</v>
      </c>
      <c r="AY101" s="32"/>
      <c r="AZ101" s="35"/>
      <c r="BA101" s="39"/>
      <c r="BB101" s="39"/>
      <c r="BC101" s="39"/>
      <c r="BD101" s="36"/>
      <c r="BE101" s="40"/>
      <c r="BF101" s="38"/>
      <c r="BG101" s="39"/>
      <c r="BH101" s="36"/>
      <c r="BI101" s="39"/>
      <c r="BJ101" s="36"/>
      <c r="BK101" s="40"/>
      <c r="BL101" s="116">
        <f t="shared" si="137"/>
        <v>0</v>
      </c>
      <c r="BM101" s="117">
        <f t="shared" si="138"/>
        <v>0</v>
      </c>
      <c r="BN101" s="118">
        <f t="shared" si="139"/>
        <v>0</v>
      </c>
      <c r="BO101" s="32"/>
      <c r="BP101" s="35"/>
      <c r="BQ101" s="39"/>
      <c r="BR101" s="39"/>
      <c r="BS101" s="39"/>
      <c r="BT101" s="36"/>
      <c r="BU101" s="40"/>
      <c r="BV101" s="38"/>
      <c r="BW101" s="39"/>
      <c r="BX101" s="36"/>
      <c r="BY101" s="39"/>
      <c r="BZ101" s="36"/>
      <c r="CA101" s="40"/>
      <c r="CB101" s="116">
        <f t="shared" si="140"/>
        <v>0</v>
      </c>
      <c r="CC101" s="117">
        <f t="shared" si="141"/>
        <v>0</v>
      </c>
      <c r="CD101" s="118">
        <f t="shared" si="142"/>
        <v>0</v>
      </c>
      <c r="CE101" s="32"/>
      <c r="CF101" s="38" t="e">
        <f>+D101+T101+AJ101+AZ101+BP101+#REF!</f>
        <v>#REF!</v>
      </c>
      <c r="CG101" s="39" t="e">
        <f t="shared" si="99"/>
        <v>#REF!</v>
      </c>
      <c r="CH101" s="39" t="e">
        <f>+F101+V101+AL101+BB101+BR101+#REF!</f>
        <v>#REF!</v>
      </c>
      <c r="CI101" s="39" t="e">
        <f t="shared" si="143"/>
        <v>#REF!</v>
      </c>
      <c r="CJ101" s="36" t="e">
        <f t="shared" si="144"/>
        <v>#REF!</v>
      </c>
      <c r="CK101" s="40" t="e">
        <f t="shared" si="145"/>
        <v>#REF!</v>
      </c>
      <c r="CL101" s="38">
        <f t="shared" si="146"/>
        <v>0</v>
      </c>
      <c r="CM101" s="39" t="e">
        <f t="shared" si="92"/>
        <v>#DIV/0!</v>
      </c>
      <c r="CN101" s="36">
        <f t="shared" si="147"/>
        <v>0</v>
      </c>
      <c r="CO101" s="202" t="e">
        <f t="shared" si="148"/>
        <v>#DIV/0!</v>
      </c>
      <c r="CP101" s="36">
        <f t="shared" si="149"/>
        <v>0</v>
      </c>
      <c r="CQ101" s="40" t="e">
        <f t="shared" si="150"/>
        <v>#DIV/0!</v>
      </c>
      <c r="CR101" s="152"/>
      <c r="CS101" s="161" t="s">
        <v>9</v>
      </c>
      <c r="CT101" s="38">
        <v>0</v>
      </c>
      <c r="CU101" s="36">
        <f t="shared" si="151"/>
        <v>0</v>
      </c>
      <c r="CV101" s="37">
        <f t="shared" si="152"/>
        <v>0</v>
      </c>
      <c r="CW101"/>
      <c r="CX101" s="19" t="s">
        <v>169</v>
      </c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/>
      <c r="E102" s="46"/>
      <c r="F102" s="43"/>
      <c r="G102" s="46"/>
      <c r="H102" s="43"/>
      <c r="I102" s="47"/>
      <c r="J102" s="45"/>
      <c r="K102" s="46"/>
      <c r="L102" s="43"/>
      <c r="M102" s="46"/>
      <c r="N102" s="43"/>
      <c r="O102" s="47"/>
      <c r="P102" s="122">
        <f t="shared" si="128"/>
        <v>0</v>
      </c>
      <c r="Q102" s="128">
        <f t="shared" si="129"/>
        <v>0</v>
      </c>
      <c r="R102" s="129">
        <f t="shared" si="130"/>
        <v>0</v>
      </c>
      <c r="S102" s="32"/>
      <c r="T102" s="42"/>
      <c r="U102" s="46"/>
      <c r="V102" s="43"/>
      <c r="W102" s="46"/>
      <c r="X102" s="43"/>
      <c r="Y102" s="47"/>
      <c r="Z102" s="45"/>
      <c r="AA102" s="46"/>
      <c r="AB102" s="43"/>
      <c r="AC102" s="46"/>
      <c r="AD102" s="43"/>
      <c r="AE102" s="47"/>
      <c r="AF102" s="122">
        <f t="shared" si="131"/>
        <v>0</v>
      </c>
      <c r="AG102" s="128">
        <f t="shared" si="132"/>
        <v>0</v>
      </c>
      <c r="AH102" s="129">
        <f t="shared" si="133"/>
        <v>0</v>
      </c>
      <c r="AI102" s="32"/>
      <c r="AJ102" s="42"/>
      <c r="AK102" s="46"/>
      <c r="AL102" s="43"/>
      <c r="AM102" s="46"/>
      <c r="AN102" s="43"/>
      <c r="AO102" s="47"/>
      <c r="AP102" s="45"/>
      <c r="AQ102" s="46"/>
      <c r="AR102" s="43"/>
      <c r="AS102" s="46"/>
      <c r="AT102" s="43"/>
      <c r="AU102" s="47"/>
      <c r="AV102" s="122">
        <f t="shared" si="134"/>
        <v>0</v>
      </c>
      <c r="AW102" s="128">
        <f t="shared" si="135"/>
        <v>0</v>
      </c>
      <c r="AX102" s="129">
        <f t="shared" si="136"/>
        <v>0</v>
      </c>
      <c r="AY102" s="32"/>
      <c r="AZ102" s="42"/>
      <c r="BA102" s="46"/>
      <c r="BB102" s="43"/>
      <c r="BC102" s="46"/>
      <c r="BD102" s="36"/>
      <c r="BE102" s="47"/>
      <c r="BF102" s="45"/>
      <c r="BG102" s="46"/>
      <c r="BH102" s="43"/>
      <c r="BI102" s="46"/>
      <c r="BJ102" s="43"/>
      <c r="BK102" s="47"/>
      <c r="BL102" s="122">
        <f t="shared" si="137"/>
        <v>0</v>
      </c>
      <c r="BM102" s="128">
        <f t="shared" si="138"/>
        <v>0</v>
      </c>
      <c r="BN102" s="129">
        <f t="shared" si="139"/>
        <v>0</v>
      </c>
      <c r="BO102" s="32"/>
      <c r="BP102" s="42"/>
      <c r="BQ102" s="46"/>
      <c r="BR102" s="43"/>
      <c r="BS102" s="46"/>
      <c r="BT102" s="43"/>
      <c r="BU102" s="47"/>
      <c r="BV102" s="45"/>
      <c r="BW102" s="46"/>
      <c r="BX102" s="43"/>
      <c r="BY102" s="46"/>
      <c r="BZ102" s="43"/>
      <c r="CA102" s="47"/>
      <c r="CB102" s="122">
        <f t="shared" si="140"/>
        <v>0</v>
      </c>
      <c r="CC102" s="128">
        <f t="shared" si="141"/>
        <v>0</v>
      </c>
      <c r="CD102" s="129">
        <f t="shared" si="142"/>
        <v>0</v>
      </c>
      <c r="CE102" s="32"/>
      <c r="CF102" s="54" t="e">
        <f>+CF64+CF97+CF99+CF100+CF101</f>
        <v>#REF!</v>
      </c>
      <c r="CG102" s="55" t="e">
        <f t="shared" si="99"/>
        <v>#REF!</v>
      </c>
      <c r="CH102" s="56" t="e">
        <f>+CH64+CH97+CH99+CH100+CH101</f>
        <v>#REF!</v>
      </c>
      <c r="CI102" s="55" t="e">
        <f t="shared" si="143"/>
        <v>#REF!</v>
      </c>
      <c r="CJ102" s="56" t="e">
        <f>+CJ64+CJ97+CJ99+CJ100+CJ101</f>
        <v>#REF!</v>
      </c>
      <c r="CK102" s="47" t="e">
        <f t="shared" si="145"/>
        <v>#REF!</v>
      </c>
      <c r="CL102" s="45">
        <f>+CL64+CL97+CL99+CL100+CL101</f>
        <v>0</v>
      </c>
      <c r="CM102" s="46" t="e">
        <f t="shared" si="92"/>
        <v>#DIV/0!</v>
      </c>
      <c r="CN102" s="43">
        <f>+CN64+CN97+CN99+CN100+CN101</f>
        <v>0</v>
      </c>
      <c r="CO102" s="201" t="e">
        <f t="shared" si="148"/>
        <v>#DIV/0!</v>
      </c>
      <c r="CP102" s="56">
        <f>+CP64+CP97+CP99+CP100+CP101</f>
        <v>0</v>
      </c>
      <c r="CQ102" s="47" t="e">
        <f t="shared" si="150"/>
        <v>#DIV/0!</v>
      </c>
      <c r="CR102" s="153"/>
      <c r="CS102" s="161" t="s">
        <v>177</v>
      </c>
      <c r="CT102" s="45">
        <f>+CT64+CT97+CT99+CT100+CT101</f>
        <v>0</v>
      </c>
      <c r="CU102" s="43">
        <f t="shared" ref="CU102:CV102" si="153">+CU64+CU97+CU99+CU100+CU101</f>
        <v>0</v>
      </c>
      <c r="CV102" s="44">
        <f t="shared" si="153"/>
        <v>0</v>
      </c>
      <c r="CW102"/>
      <c r="CX102" s="48" t="e">
        <f>+R103+AH103+AX103+BN103+CD103+#REF!</f>
        <v>#REF!</v>
      </c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/>
      <c r="E103" s="58"/>
      <c r="F103" s="61"/>
      <c r="G103" s="58"/>
      <c r="H103" s="61"/>
      <c r="I103" s="60"/>
      <c r="J103" s="59"/>
      <c r="K103" s="58"/>
      <c r="L103" s="61"/>
      <c r="M103" s="58"/>
      <c r="N103" s="61"/>
      <c r="O103" s="60"/>
      <c r="P103" s="96">
        <f t="shared" si="128"/>
        <v>0</v>
      </c>
      <c r="Q103" s="97">
        <f t="shared" si="129"/>
        <v>0</v>
      </c>
      <c r="R103" s="98">
        <f t="shared" si="130"/>
        <v>0</v>
      </c>
      <c r="S103" s="32"/>
      <c r="T103" s="57"/>
      <c r="U103" s="58"/>
      <c r="V103" s="61"/>
      <c r="W103" s="58"/>
      <c r="X103" s="61"/>
      <c r="Y103" s="60"/>
      <c r="Z103" s="59"/>
      <c r="AA103" s="58"/>
      <c r="AB103" s="61"/>
      <c r="AC103" s="58"/>
      <c r="AD103" s="61"/>
      <c r="AE103" s="60"/>
      <c r="AF103" s="96">
        <f t="shared" si="131"/>
        <v>0</v>
      </c>
      <c r="AG103" s="97">
        <f t="shared" si="132"/>
        <v>0</v>
      </c>
      <c r="AH103" s="98">
        <f t="shared" si="133"/>
        <v>0</v>
      </c>
      <c r="AI103" s="32"/>
      <c r="AJ103" s="57"/>
      <c r="AK103" s="58"/>
      <c r="AL103" s="61"/>
      <c r="AM103" s="58"/>
      <c r="AN103" s="61"/>
      <c r="AO103" s="60"/>
      <c r="AP103" s="59"/>
      <c r="AQ103" s="58"/>
      <c r="AR103" s="61"/>
      <c r="AS103" s="58"/>
      <c r="AT103" s="61"/>
      <c r="AU103" s="60"/>
      <c r="AV103" s="96">
        <f t="shared" si="134"/>
        <v>0</v>
      </c>
      <c r="AW103" s="97">
        <f t="shared" si="135"/>
        <v>0</v>
      </c>
      <c r="AX103" s="98">
        <f>+AV103+AW103</f>
        <v>0</v>
      </c>
      <c r="AY103" s="32"/>
      <c r="AZ103" s="57"/>
      <c r="BA103" s="58"/>
      <c r="BB103" s="61"/>
      <c r="BC103" s="58"/>
      <c r="BD103" s="61"/>
      <c r="BE103" s="60"/>
      <c r="BF103" s="59"/>
      <c r="BG103" s="58"/>
      <c r="BH103" s="61"/>
      <c r="BI103" s="58"/>
      <c r="BJ103" s="61"/>
      <c r="BK103" s="60"/>
      <c r="BL103" s="96">
        <f t="shared" si="137"/>
        <v>0</v>
      </c>
      <c r="BM103" s="97">
        <f t="shared" si="138"/>
        <v>0</v>
      </c>
      <c r="BN103" s="98">
        <f>+BL103+BM103</f>
        <v>0</v>
      </c>
      <c r="BO103" s="32"/>
      <c r="BP103" s="57"/>
      <c r="BQ103" s="58"/>
      <c r="BR103" s="61"/>
      <c r="BS103" s="58"/>
      <c r="BT103" s="61"/>
      <c r="BU103" s="60"/>
      <c r="BV103" s="59"/>
      <c r="BW103" s="58"/>
      <c r="BX103" s="61"/>
      <c r="BY103" s="58"/>
      <c r="BZ103" s="61"/>
      <c r="CA103" s="60"/>
      <c r="CB103" s="96">
        <f>+BP103+BV103</f>
        <v>0</v>
      </c>
      <c r="CC103" s="97">
        <f t="shared" si="141"/>
        <v>0</v>
      </c>
      <c r="CD103" s="98">
        <f>+CB103+CC103</f>
        <v>0</v>
      </c>
      <c r="CE103" s="32"/>
      <c r="CF103" s="62" t="e">
        <f>+CF17-CF102</f>
        <v>#REF!</v>
      </c>
      <c r="CG103" s="58" t="e">
        <f t="shared" si="99"/>
        <v>#REF!</v>
      </c>
      <c r="CH103" s="62" t="e">
        <f>+CH17-CH102</f>
        <v>#REF!</v>
      </c>
      <c r="CI103" s="63" t="e">
        <f t="shared" si="143"/>
        <v>#REF!</v>
      </c>
      <c r="CJ103" s="62" t="e">
        <f>+CJ17-CJ102</f>
        <v>#REF!</v>
      </c>
      <c r="CK103" s="64" t="e">
        <f t="shared" si="145"/>
        <v>#REF!</v>
      </c>
      <c r="CL103" s="62">
        <f>+CL17-CL102</f>
        <v>0</v>
      </c>
      <c r="CM103" s="58" t="e">
        <f t="shared" si="92"/>
        <v>#DIV/0!</v>
      </c>
      <c r="CN103" s="62">
        <f>+CN17-CN102</f>
        <v>0</v>
      </c>
      <c r="CO103" s="64" t="e">
        <f t="shared" si="148"/>
        <v>#DIV/0!</v>
      </c>
      <c r="CP103" s="62">
        <f>+CP17-CP102</f>
        <v>0</v>
      </c>
      <c r="CQ103" s="64" t="e">
        <f t="shared" si="150"/>
        <v>#DIV/0!</v>
      </c>
      <c r="CR103" s="153"/>
      <c r="CS103" s="161" t="s">
        <v>178</v>
      </c>
      <c r="CT103" s="62">
        <f>+CT17-CT102</f>
        <v>0</v>
      </c>
      <c r="CU103" s="62">
        <f t="shared" ref="CU103" si="154">+CU17-CU102</f>
        <v>0</v>
      </c>
      <c r="CV103" s="62">
        <f>+CV17-CV102</f>
        <v>0</v>
      </c>
      <c r="CW103"/>
      <c r="CX103" s="48" t="e">
        <f>+D103+F103+J103+L103+T103+V103+Z103+AB103++AJ103+AL103+AP103+AR103+AZ103+BB103+BF103+BH103+BP103+BR103+BV103+BX103+#REF!+#REF!+#REF!+#REF!</f>
        <v>#REF!</v>
      </c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38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5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/>
      <c r="B105" s="26"/>
      <c r="C105" s="27"/>
      <c r="D105" s="28"/>
      <c r="E105" s="29"/>
      <c r="F105" s="29"/>
      <c r="G105" s="29"/>
      <c r="H105" s="29"/>
      <c r="I105" s="30"/>
      <c r="J105" s="31"/>
      <c r="K105" s="29"/>
      <c r="L105" s="29"/>
      <c r="M105" s="29"/>
      <c r="N105" s="29"/>
      <c r="O105" s="30"/>
      <c r="P105" s="130"/>
      <c r="Q105" s="131"/>
      <c r="R105" s="132"/>
      <c r="S105" s="32"/>
      <c r="T105" s="28"/>
      <c r="U105" s="29"/>
      <c r="V105" s="29"/>
      <c r="W105" s="29"/>
      <c r="X105" s="29"/>
      <c r="Y105" s="30"/>
      <c r="Z105" s="31"/>
      <c r="AA105" s="29"/>
      <c r="AB105" s="29"/>
      <c r="AC105" s="29"/>
      <c r="AD105" s="29"/>
      <c r="AE105" s="30"/>
      <c r="AF105" s="130"/>
      <c r="AG105" s="131"/>
      <c r="AH105" s="132"/>
      <c r="AI105" s="32"/>
      <c r="AJ105" s="28"/>
      <c r="AK105" s="29"/>
      <c r="AL105" s="29"/>
      <c r="AM105" s="29"/>
      <c r="AN105" s="29"/>
      <c r="AO105" s="30"/>
      <c r="AP105" s="31"/>
      <c r="AQ105" s="29"/>
      <c r="AR105" s="29"/>
      <c r="AS105" s="29"/>
      <c r="AT105" s="29"/>
      <c r="AU105" s="30"/>
      <c r="AV105" s="130"/>
      <c r="AW105" s="131"/>
      <c r="AX105" s="132"/>
      <c r="AY105" s="32"/>
      <c r="AZ105" s="28"/>
      <c r="BA105" s="29"/>
      <c r="BB105" s="29"/>
      <c r="BC105" s="29"/>
      <c r="BD105" s="29"/>
      <c r="BE105" s="30"/>
      <c r="BF105" s="31"/>
      <c r="BG105" s="29"/>
      <c r="BH105" s="29"/>
      <c r="BI105" s="29"/>
      <c r="BJ105" s="29"/>
      <c r="BK105" s="30"/>
      <c r="BL105" s="130"/>
      <c r="BM105" s="131"/>
      <c r="BN105" s="132"/>
      <c r="BO105" s="32"/>
      <c r="BP105" s="28"/>
      <c r="BQ105" s="29"/>
      <c r="BR105" s="29"/>
      <c r="BS105" s="29"/>
      <c r="BT105" s="29"/>
      <c r="BU105" s="30"/>
      <c r="BV105" s="31"/>
      <c r="BW105" s="29"/>
      <c r="BX105" s="29"/>
      <c r="BY105" s="29"/>
      <c r="BZ105" s="29"/>
      <c r="CA105" s="30"/>
      <c r="CB105" s="130"/>
      <c r="CC105" s="131"/>
      <c r="CD105" s="132"/>
      <c r="CE105" s="32"/>
      <c r="CF105" s="31"/>
      <c r="CG105" s="68"/>
      <c r="CH105" s="68"/>
      <c r="CI105" s="68"/>
      <c r="CJ105" s="29"/>
      <c r="CK105" s="69"/>
      <c r="CL105" s="70"/>
      <c r="CM105" s="68"/>
      <c r="CN105" s="68"/>
      <c r="CO105" s="68"/>
      <c r="CP105" s="29"/>
      <c r="CQ105" s="69"/>
      <c r="CR105" s="154"/>
      <c r="CS105" s="161"/>
      <c r="CT105" s="31"/>
      <c r="CU105" s="29"/>
      <c r="CV105" s="30"/>
      <c r="CW105"/>
    </row>
    <row r="106" spans="1:103" s="19" customFormat="1" ht="15.6" x14ac:dyDescent="0.3">
      <c r="A106" s="26">
        <v>87</v>
      </c>
      <c r="B106" s="52" t="s">
        <v>49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ref="P106:P108" si="155">+D106+J106</f>
        <v>0</v>
      </c>
      <c r="Q106" s="117">
        <f t="shared" ref="Q106:Q108" si="156">+F106+L106</f>
        <v>0</v>
      </c>
      <c r="R106" s="118">
        <f t="shared" ref="R106:R108" si="157">+P106+Q106</f>
        <v>0</v>
      </c>
      <c r="S106" s="32"/>
      <c r="T106" s="35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ref="AF106:AF108" si="158">+T106+Z106</f>
        <v>0</v>
      </c>
      <c r="AG106" s="117">
        <f t="shared" ref="AG106:AG108" si="159">+V106+AB106</f>
        <v>0</v>
      </c>
      <c r="AH106" s="118">
        <f t="shared" ref="AH106:AH108" si="160">+AF106+AG106</f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ref="AV106:AV108" si="161">+AJ106+AP106</f>
        <v>0</v>
      </c>
      <c r="AW106" s="117">
        <f t="shared" ref="AW106:AW108" si="162">+AL106+AR106</f>
        <v>0</v>
      </c>
      <c r="AX106" s="118">
        <f t="shared" ref="AX106:AX108" si="163">+AV106+AW106</f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ref="BL106:BL108" si="164">+AZ106+BF106</f>
        <v>0</v>
      </c>
      <c r="BM106" s="117">
        <f t="shared" ref="BM106:BM108" si="165">+BB106+BH106</f>
        <v>0</v>
      </c>
      <c r="BN106" s="118">
        <f t="shared" ref="BN106:BN108" si="166">+BL106+BM106</f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ref="CB106:CB108" si="167">+BP106+BV106</f>
        <v>0</v>
      </c>
      <c r="CC106" s="117">
        <f t="shared" ref="CC106:CC108" si="168">+BR106+BX106</f>
        <v>0</v>
      </c>
      <c r="CD106" s="118">
        <f t="shared" ref="CD106:CD108" si="169">+CB106+CC106</f>
        <v>0</v>
      </c>
      <c r="CE106" s="32"/>
      <c r="CF106" s="38" t="e">
        <f>+D106+T106+AJ106+AZ106+BP106+#REF!</f>
        <v>#REF!</v>
      </c>
      <c r="CG106" s="39"/>
      <c r="CH106" s="39" t="e">
        <f>+F106+V106+AL106+BB106+BR106+#REF!</f>
        <v>#REF!</v>
      </c>
      <c r="CI106" s="39"/>
      <c r="CJ106" s="36" t="e">
        <f>+CF106+CH106</f>
        <v>#REF!</v>
      </c>
      <c r="CK106" s="40"/>
      <c r="CL106" s="38">
        <f t="shared" ref="CL106:CL108" si="170">+J106+Z106+AP106+BF106+BV106</f>
        <v>0</v>
      </c>
      <c r="CM106" s="39"/>
      <c r="CN106" s="36">
        <f t="shared" ref="CN106:CN108" si="171">+L106+AB106+AR106+BH106+BX106</f>
        <v>0</v>
      </c>
      <c r="CO106" s="39"/>
      <c r="CP106" s="36">
        <f t="shared" ref="CP106:CP108" si="172">+CL106+CN106</f>
        <v>0</v>
      </c>
      <c r="CQ106" s="40"/>
      <c r="CR106" s="152"/>
      <c r="CS106" s="163" t="s">
        <v>49</v>
      </c>
      <c r="CT106" s="38">
        <v>0</v>
      </c>
      <c r="CU106" s="36">
        <f t="shared" ref="CU106:CU108" si="173">+CP106</f>
        <v>0</v>
      </c>
      <c r="CV106" s="37">
        <f t="shared" ref="CV106:CV108" si="174">+CT106+CU106</f>
        <v>0</v>
      </c>
      <c r="CW106"/>
    </row>
    <row r="107" spans="1:103" s="19" customFormat="1" ht="15.6" x14ac:dyDescent="0.3">
      <c r="A107" s="26">
        <v>88</v>
      </c>
      <c r="B107" s="52" t="s">
        <v>50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55"/>
        <v>0</v>
      </c>
      <c r="Q107" s="117">
        <f t="shared" si="156"/>
        <v>0</v>
      </c>
      <c r="R107" s="118">
        <f t="shared" si="157"/>
        <v>0</v>
      </c>
      <c r="S107" s="32"/>
      <c r="T107" s="35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58"/>
        <v>0</v>
      </c>
      <c r="AG107" s="117">
        <f t="shared" si="159"/>
        <v>0</v>
      </c>
      <c r="AH107" s="118">
        <f t="shared" si="160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1"/>
        <v>0</v>
      </c>
      <c r="AW107" s="117">
        <f t="shared" si="162"/>
        <v>0</v>
      </c>
      <c r="AX107" s="118">
        <f t="shared" si="163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64"/>
        <v>0</v>
      </c>
      <c r="BM107" s="117">
        <f t="shared" si="165"/>
        <v>0</v>
      </c>
      <c r="BN107" s="118">
        <f t="shared" si="166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67"/>
        <v>0</v>
      </c>
      <c r="CC107" s="117">
        <f t="shared" si="168"/>
        <v>0</v>
      </c>
      <c r="CD107" s="118">
        <f t="shared" si="169"/>
        <v>0</v>
      </c>
      <c r="CE107" s="32"/>
      <c r="CF107" s="38" t="e">
        <f>+D107+T107+AJ107+AZ107+BP107+#REF!</f>
        <v>#REF!</v>
      </c>
      <c r="CG107" s="39"/>
      <c r="CH107" s="39" t="e">
        <f>+F107+V107+AL107+BB107+BR107+#REF!</f>
        <v>#REF!</v>
      </c>
      <c r="CI107" s="39"/>
      <c r="CJ107" s="36" t="e">
        <f t="shared" ref="CJ107:CJ108" si="175">+CF107+CH107</f>
        <v>#REF!</v>
      </c>
      <c r="CK107" s="40"/>
      <c r="CL107" s="38">
        <f t="shared" si="170"/>
        <v>0</v>
      </c>
      <c r="CM107" s="39"/>
      <c r="CN107" s="36">
        <f t="shared" si="171"/>
        <v>0</v>
      </c>
      <c r="CO107" s="39"/>
      <c r="CP107" s="36">
        <f t="shared" si="172"/>
        <v>0</v>
      </c>
      <c r="CQ107" s="40"/>
      <c r="CR107" s="152"/>
      <c r="CS107" s="163" t="s">
        <v>50</v>
      </c>
      <c r="CT107" s="38">
        <v>0</v>
      </c>
      <c r="CU107" s="36">
        <f t="shared" si="173"/>
        <v>0</v>
      </c>
      <c r="CV107" s="37">
        <f t="shared" si="174"/>
        <v>0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5"/>
      <c r="E108" s="36"/>
      <c r="F108" s="36"/>
      <c r="G108" s="36"/>
      <c r="H108" s="36"/>
      <c r="I108" s="37"/>
      <c r="J108" s="38"/>
      <c r="K108" s="36"/>
      <c r="L108" s="36"/>
      <c r="M108" s="36"/>
      <c r="N108" s="36"/>
      <c r="O108" s="37"/>
      <c r="P108" s="116">
        <f t="shared" si="155"/>
        <v>0</v>
      </c>
      <c r="Q108" s="117">
        <f t="shared" si="156"/>
        <v>0</v>
      </c>
      <c r="R108" s="118">
        <f t="shared" si="157"/>
        <v>0</v>
      </c>
      <c r="S108" s="32"/>
      <c r="T108" s="35"/>
      <c r="U108" s="36"/>
      <c r="V108" s="36"/>
      <c r="W108" s="36"/>
      <c r="X108" s="36"/>
      <c r="Y108" s="37"/>
      <c r="Z108" s="38"/>
      <c r="AA108" s="36"/>
      <c r="AB108" s="36"/>
      <c r="AC108" s="36"/>
      <c r="AD108" s="36"/>
      <c r="AE108" s="37"/>
      <c r="AF108" s="116">
        <f t="shared" si="158"/>
        <v>0</v>
      </c>
      <c r="AG108" s="117">
        <f t="shared" si="159"/>
        <v>0</v>
      </c>
      <c r="AH108" s="118">
        <f t="shared" si="160"/>
        <v>0</v>
      </c>
      <c r="AI108" s="32"/>
      <c r="AJ108" s="35"/>
      <c r="AK108" s="36"/>
      <c r="AL108" s="36"/>
      <c r="AM108" s="36"/>
      <c r="AN108" s="36"/>
      <c r="AO108" s="37"/>
      <c r="AP108" s="38"/>
      <c r="AQ108" s="36"/>
      <c r="AR108" s="36"/>
      <c r="AS108" s="36"/>
      <c r="AT108" s="36"/>
      <c r="AU108" s="37"/>
      <c r="AV108" s="116">
        <f t="shared" si="161"/>
        <v>0</v>
      </c>
      <c r="AW108" s="117">
        <f t="shared" si="162"/>
        <v>0</v>
      </c>
      <c r="AX108" s="118">
        <f t="shared" si="163"/>
        <v>0</v>
      </c>
      <c r="AY108" s="32"/>
      <c r="AZ108" s="35"/>
      <c r="BA108" s="36"/>
      <c r="BB108" s="36"/>
      <c r="BC108" s="36"/>
      <c r="BD108" s="36"/>
      <c r="BE108" s="37"/>
      <c r="BF108" s="38"/>
      <c r="BG108" s="36"/>
      <c r="BH108" s="36"/>
      <c r="BI108" s="36"/>
      <c r="BJ108" s="36"/>
      <c r="BK108" s="37"/>
      <c r="BL108" s="116">
        <f t="shared" si="164"/>
        <v>0</v>
      </c>
      <c r="BM108" s="117">
        <f t="shared" si="165"/>
        <v>0</v>
      </c>
      <c r="BN108" s="118">
        <f t="shared" si="166"/>
        <v>0</v>
      </c>
      <c r="BO108" s="32"/>
      <c r="BP108" s="35"/>
      <c r="BQ108" s="36"/>
      <c r="BR108" s="36"/>
      <c r="BS108" s="36"/>
      <c r="BT108" s="36"/>
      <c r="BU108" s="37"/>
      <c r="BV108" s="38"/>
      <c r="BW108" s="36"/>
      <c r="BX108" s="36"/>
      <c r="BY108" s="36"/>
      <c r="BZ108" s="36"/>
      <c r="CA108" s="37"/>
      <c r="CB108" s="116">
        <f t="shared" si="167"/>
        <v>0</v>
      </c>
      <c r="CC108" s="117">
        <f t="shared" si="168"/>
        <v>0</v>
      </c>
      <c r="CD108" s="118">
        <f t="shared" si="169"/>
        <v>0</v>
      </c>
      <c r="CE108" s="32"/>
      <c r="CF108" s="38" t="e">
        <f>+D108+T108+AJ108+AZ108+BP108+#REF!</f>
        <v>#REF!</v>
      </c>
      <c r="CG108" s="36"/>
      <c r="CH108" s="39" t="e">
        <f>+F108+V108+AL108+BB108+BR108+#REF!</f>
        <v>#REF!</v>
      </c>
      <c r="CI108" s="39"/>
      <c r="CJ108" s="36" t="e">
        <f t="shared" si="175"/>
        <v>#REF!</v>
      </c>
      <c r="CK108" s="40"/>
      <c r="CL108" s="38">
        <f t="shared" si="170"/>
        <v>0</v>
      </c>
      <c r="CM108" s="39"/>
      <c r="CN108" s="36">
        <f t="shared" si="171"/>
        <v>0</v>
      </c>
      <c r="CO108" s="39"/>
      <c r="CP108" s="36">
        <f t="shared" si="172"/>
        <v>0</v>
      </c>
      <c r="CQ108" s="40"/>
      <c r="CR108" s="152"/>
      <c r="CS108" s="163" t="s">
        <v>48</v>
      </c>
      <c r="CT108" s="38">
        <v>0</v>
      </c>
      <c r="CU108" s="36">
        <f t="shared" si="173"/>
        <v>0</v>
      </c>
      <c r="CV108" s="37">
        <f t="shared" si="174"/>
        <v>0</v>
      </c>
      <c r="CW108"/>
    </row>
    <row r="109" spans="1:103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30"/>
      <c r="J110" s="31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28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6" x14ac:dyDescent="0.3">
      <c r="A111" s="26">
        <v>90</v>
      </c>
      <c r="B111" s="26" t="s">
        <v>10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ref="P111:P112" si="176">+D111+J111</f>
        <v>0</v>
      </c>
      <c r="Q111" s="134">
        <f t="shared" ref="Q111:Q112" si="177">+F111+L111</f>
        <v>0</v>
      </c>
      <c r="R111" s="135">
        <f t="shared" ref="R111:R112" si="178">+P111+Q111</f>
        <v>0</v>
      </c>
      <c r="S111" s="32"/>
      <c r="T111" s="71"/>
      <c r="U111" s="36"/>
      <c r="V111" s="72"/>
      <c r="W111" s="36"/>
      <c r="X111" s="72"/>
      <c r="Y111" s="37"/>
      <c r="Z111" s="72"/>
      <c r="AA111" s="72"/>
      <c r="AB111" s="72"/>
      <c r="AC111" s="72"/>
      <c r="AD111" s="72"/>
      <c r="AE111" s="37"/>
      <c r="AF111" s="133">
        <f t="shared" ref="AF111:AF112" si="179">+T111+Z111</f>
        <v>0</v>
      </c>
      <c r="AG111" s="134">
        <f t="shared" ref="AG111:AG112" si="180">+V111+AB111</f>
        <v>0</v>
      </c>
      <c r="AH111" s="135">
        <f t="shared" ref="AH111:AH112" si="181">+AF111+AG111</f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ref="AV111:AV112" si="182">+AJ111+AP111</f>
        <v>0</v>
      </c>
      <c r="AW111" s="134">
        <f t="shared" ref="AW111:AW112" si="183">+AL111+AR111</f>
        <v>0</v>
      </c>
      <c r="AX111" s="135">
        <f t="shared" ref="AX111:AX112" si="184">+AV111+AW111</f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ref="BL111:BL112" si="185">+AZ111+BF111</f>
        <v>0</v>
      </c>
      <c r="BM111" s="134">
        <f t="shared" ref="BM111:BM112" si="186">+BB111+BH111</f>
        <v>0</v>
      </c>
      <c r="BN111" s="135">
        <f t="shared" ref="BN111:BN112" si="187">+BL111+BM111</f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ref="CB111:CB112" si="188">+BP111+BV111</f>
        <v>0</v>
      </c>
      <c r="CC111" s="134">
        <f t="shared" ref="CC111:CC112" si="189">+BR111+BX111</f>
        <v>0</v>
      </c>
      <c r="CD111" s="135">
        <f t="shared" ref="CD111:CD112" si="190">+CB111+CC111</f>
        <v>0</v>
      </c>
      <c r="CE111" s="32"/>
      <c r="CF111" s="73" t="e">
        <f>+D111+T111+AJ111+AZ111+BP111+#REF!</f>
        <v>#REF!</v>
      </c>
      <c r="CG111" s="72"/>
      <c r="CH111" s="72" t="e">
        <f>+F111+V111+AL111+BB111+BR111+#REF!</f>
        <v>#REF!</v>
      </c>
      <c r="CI111" s="72"/>
      <c r="CJ111" s="72" t="e">
        <f t="shared" ref="CJ111:CJ112" si="191">+CF111+CH111</f>
        <v>#REF!</v>
      </c>
      <c r="CK111" s="74"/>
      <c r="CL111" s="38">
        <f t="shared" ref="CL111:CL112" si="192">+J111+Z111+AP111+BF111+BV111</f>
        <v>0</v>
      </c>
      <c r="CM111" s="72"/>
      <c r="CN111" s="36">
        <f t="shared" ref="CN111:CN112" si="193">+L111+AB111+AR111+BH111+BX111</f>
        <v>0</v>
      </c>
      <c r="CO111" s="72"/>
      <c r="CP111" s="72">
        <f t="shared" ref="CP111:CP112" si="194">+CL111+CN111</f>
        <v>0</v>
      </c>
      <c r="CQ111" s="74"/>
      <c r="CR111" s="155"/>
      <c r="CS111" s="161" t="s">
        <v>10</v>
      </c>
      <c r="CT111" s="38">
        <v>0</v>
      </c>
      <c r="CU111" s="72">
        <f t="shared" ref="CU111:CU112" si="195">+CP111</f>
        <v>0</v>
      </c>
      <c r="CV111" s="75">
        <f t="shared" ref="CV111:CV112" si="196">+CT111+CU111</f>
        <v>0</v>
      </c>
      <c r="CW111"/>
    </row>
    <row r="112" spans="1:103" s="19" customFormat="1" ht="15.6" x14ac:dyDescent="0.3">
      <c r="A112" s="26">
        <v>91</v>
      </c>
      <c r="B112" s="26" t="s">
        <v>11</v>
      </c>
      <c r="C112" s="34"/>
      <c r="D112" s="71"/>
      <c r="E112" s="36"/>
      <c r="F112" s="72"/>
      <c r="G112" s="36"/>
      <c r="H112" s="72"/>
      <c r="I112" s="37"/>
      <c r="J112" s="72"/>
      <c r="K112" s="72"/>
      <c r="L112" s="72"/>
      <c r="M112" s="72"/>
      <c r="N112" s="72"/>
      <c r="O112" s="37"/>
      <c r="P112" s="133">
        <f t="shared" si="176"/>
        <v>0</v>
      </c>
      <c r="Q112" s="134">
        <f t="shared" si="177"/>
        <v>0</v>
      </c>
      <c r="R112" s="135">
        <f t="shared" si="178"/>
        <v>0</v>
      </c>
      <c r="S112" s="32"/>
      <c r="T112" s="71"/>
      <c r="U112" s="36"/>
      <c r="V112" s="72"/>
      <c r="W112" s="36"/>
      <c r="X112" s="72"/>
      <c r="Y112" s="37"/>
      <c r="Z112" s="72"/>
      <c r="AA112" s="72"/>
      <c r="AB112" s="72"/>
      <c r="AC112" s="72"/>
      <c r="AD112" s="72"/>
      <c r="AE112" s="37"/>
      <c r="AF112" s="133">
        <f t="shared" si="179"/>
        <v>0</v>
      </c>
      <c r="AG112" s="134">
        <f t="shared" si="180"/>
        <v>0</v>
      </c>
      <c r="AH112" s="135">
        <f t="shared" si="181"/>
        <v>0</v>
      </c>
      <c r="AI112" s="32"/>
      <c r="AJ112" s="71"/>
      <c r="AK112" s="36"/>
      <c r="AL112" s="72"/>
      <c r="AM112" s="36"/>
      <c r="AN112" s="72"/>
      <c r="AO112" s="37"/>
      <c r="AP112" s="72"/>
      <c r="AQ112" s="72"/>
      <c r="AR112" s="72"/>
      <c r="AS112" s="72"/>
      <c r="AT112" s="72"/>
      <c r="AU112" s="37"/>
      <c r="AV112" s="133">
        <f t="shared" si="182"/>
        <v>0</v>
      </c>
      <c r="AW112" s="134">
        <f t="shared" si="183"/>
        <v>0</v>
      </c>
      <c r="AX112" s="135">
        <f t="shared" si="184"/>
        <v>0</v>
      </c>
      <c r="AY112" s="32"/>
      <c r="AZ112" s="71"/>
      <c r="BA112" s="36"/>
      <c r="BB112" s="72"/>
      <c r="BC112" s="36"/>
      <c r="BD112" s="72"/>
      <c r="BE112" s="37"/>
      <c r="BF112" s="72"/>
      <c r="BG112" s="72"/>
      <c r="BH112" s="72"/>
      <c r="BI112" s="72"/>
      <c r="BJ112" s="72"/>
      <c r="BK112" s="37"/>
      <c r="BL112" s="133">
        <f t="shared" si="185"/>
        <v>0</v>
      </c>
      <c r="BM112" s="134">
        <f t="shared" si="186"/>
        <v>0</v>
      </c>
      <c r="BN112" s="135">
        <f t="shared" si="187"/>
        <v>0</v>
      </c>
      <c r="BO112" s="32"/>
      <c r="BP112" s="71"/>
      <c r="BQ112" s="36"/>
      <c r="BR112" s="72"/>
      <c r="BS112" s="36"/>
      <c r="BT112" s="72"/>
      <c r="BU112" s="37"/>
      <c r="BV112" s="72"/>
      <c r="BW112" s="72"/>
      <c r="BX112" s="72"/>
      <c r="BY112" s="72"/>
      <c r="BZ112" s="72"/>
      <c r="CA112" s="37"/>
      <c r="CB112" s="133">
        <f t="shared" si="188"/>
        <v>0</v>
      </c>
      <c r="CC112" s="134">
        <f t="shared" si="189"/>
        <v>0</v>
      </c>
      <c r="CD112" s="135">
        <f t="shared" si="190"/>
        <v>0</v>
      </c>
      <c r="CE112" s="32"/>
      <c r="CF112" s="73" t="e">
        <f>+D112+T112+AJ112+AZ112+BP112+#REF!</f>
        <v>#REF!</v>
      </c>
      <c r="CG112" s="72"/>
      <c r="CH112" s="72" t="e">
        <f>+F112+V112+AL112+BB112+BR112+#REF!</f>
        <v>#REF!</v>
      </c>
      <c r="CI112" s="72"/>
      <c r="CJ112" s="72" t="e">
        <f t="shared" si="191"/>
        <v>#REF!</v>
      </c>
      <c r="CK112" s="74"/>
      <c r="CL112" s="38">
        <f t="shared" si="192"/>
        <v>0</v>
      </c>
      <c r="CM112" s="72"/>
      <c r="CN112" s="36">
        <f t="shared" si="193"/>
        <v>0</v>
      </c>
      <c r="CO112" s="72"/>
      <c r="CP112" s="72">
        <f t="shared" si="194"/>
        <v>0</v>
      </c>
      <c r="CQ112" s="74"/>
      <c r="CR112" s="155"/>
      <c r="CS112" s="161" t="s">
        <v>11</v>
      </c>
      <c r="CT112" s="38">
        <v>0</v>
      </c>
      <c r="CU112" s="72">
        <f t="shared" si="195"/>
        <v>0</v>
      </c>
      <c r="CV112" s="75">
        <f t="shared" si="196"/>
        <v>0</v>
      </c>
      <c r="CW112"/>
    </row>
    <row r="113" spans="1:101" s="19" customFormat="1" ht="15.6" x14ac:dyDescent="0.3">
      <c r="A113" s="26">
        <v>92</v>
      </c>
      <c r="B113" s="26" t="s">
        <v>12</v>
      </c>
      <c r="C113" s="34"/>
      <c r="D113" s="76"/>
      <c r="E113" s="77"/>
      <c r="F113" s="78"/>
      <c r="G113" s="78"/>
      <c r="H113" s="78"/>
      <c r="I113" s="79"/>
      <c r="J113" s="80"/>
      <c r="K113" s="78"/>
      <c r="L113" s="78"/>
      <c r="M113" s="78"/>
      <c r="N113" s="78"/>
      <c r="O113" s="81"/>
      <c r="P113" s="136" t="e">
        <f>+P10/P112</f>
        <v>#DIV/0!</v>
      </c>
      <c r="Q113" s="136" t="e">
        <f t="shared" ref="Q113:R113" si="197">+Q10/Q112</f>
        <v>#DIV/0!</v>
      </c>
      <c r="R113" s="199" t="e">
        <f t="shared" si="197"/>
        <v>#DIV/0!</v>
      </c>
      <c r="S113" s="32"/>
      <c r="T113" s="76"/>
      <c r="U113" s="77"/>
      <c r="V113" s="78"/>
      <c r="W113" s="78"/>
      <c r="X113" s="78"/>
      <c r="Y113" s="79"/>
      <c r="Z113" s="80"/>
      <c r="AA113" s="78"/>
      <c r="AB113" s="78"/>
      <c r="AC113" s="78"/>
      <c r="AD113" s="78"/>
      <c r="AE113" s="81"/>
      <c r="AF113" s="136" t="e">
        <f>+AF10/AF112</f>
        <v>#DIV/0!</v>
      </c>
      <c r="AG113" s="136" t="e">
        <f t="shared" ref="AG113:AH113" si="198">+AG10/AG112</f>
        <v>#DIV/0!</v>
      </c>
      <c r="AH113" s="199" t="e">
        <f t="shared" si="198"/>
        <v>#DIV/0!</v>
      </c>
      <c r="AI113" s="32"/>
      <c r="AJ113" s="76"/>
      <c r="AK113" s="77"/>
      <c r="AL113" s="78"/>
      <c r="AM113" s="78"/>
      <c r="AN113" s="78"/>
      <c r="AO113" s="79"/>
      <c r="AP113" s="80"/>
      <c r="AQ113" s="78"/>
      <c r="AR113" s="78"/>
      <c r="AS113" s="78"/>
      <c r="AT113" s="78"/>
      <c r="AU113" s="81"/>
      <c r="AV113" s="136" t="e">
        <f>+AV10/AV112</f>
        <v>#DIV/0!</v>
      </c>
      <c r="AW113" s="137" t="e">
        <f t="shared" ref="AW113:AX113" si="199">+AW10/AW112</f>
        <v>#DIV/0!</v>
      </c>
      <c r="AX113" s="138" t="e">
        <f t="shared" si="199"/>
        <v>#DIV/0!</v>
      </c>
      <c r="AY113" s="32"/>
      <c r="AZ113" s="76"/>
      <c r="BA113" s="77"/>
      <c r="BB113" s="78"/>
      <c r="BC113" s="78"/>
      <c r="BD113" s="78"/>
      <c r="BE113" s="79"/>
      <c r="BF113" s="80"/>
      <c r="BG113" s="78"/>
      <c r="BH113" s="78"/>
      <c r="BI113" s="78"/>
      <c r="BJ113" s="78"/>
      <c r="BK113" s="81"/>
      <c r="BL113" s="136" t="e">
        <f>+BL10/BL112</f>
        <v>#DIV/0!</v>
      </c>
      <c r="BM113" s="137" t="e">
        <f t="shared" ref="BM113:BN113" si="200">+BM10/BM112</f>
        <v>#DIV/0!</v>
      </c>
      <c r="BN113" s="138" t="e">
        <f t="shared" si="200"/>
        <v>#DIV/0!</v>
      </c>
      <c r="BO113" s="32"/>
      <c r="BP113" s="76"/>
      <c r="BQ113" s="77"/>
      <c r="BR113" s="78"/>
      <c r="BS113" s="78"/>
      <c r="BT113" s="78"/>
      <c r="BU113" s="79"/>
      <c r="BV113" s="80"/>
      <c r="BW113" s="78"/>
      <c r="BX113" s="78"/>
      <c r="BY113" s="78"/>
      <c r="BZ113" s="78"/>
      <c r="CA113" s="81"/>
      <c r="CB113" s="136" t="e">
        <f>+CB10/CB112</f>
        <v>#DIV/0!</v>
      </c>
      <c r="CC113" s="137" t="e">
        <f t="shared" ref="CC113:CD113" si="201">+CC10/CC112</f>
        <v>#DIV/0!</v>
      </c>
      <c r="CD113" s="138" t="e">
        <f t="shared" si="201"/>
        <v>#DIV/0!</v>
      </c>
      <c r="CE113" s="32"/>
      <c r="CF113" s="80" t="e">
        <f>+CF10/CF112</f>
        <v>#REF!</v>
      </c>
      <c r="CG113" s="78"/>
      <c r="CH113" s="78" t="e">
        <f>+CH10/CH112</f>
        <v>#REF!</v>
      </c>
      <c r="CI113" s="77"/>
      <c r="CJ113" s="78" t="e">
        <f>+CJ10/CJ112</f>
        <v>#REF!</v>
      </c>
      <c r="CK113" s="81"/>
      <c r="CL113" s="80" t="e">
        <f>+CL10/CL112</f>
        <v>#DIV/0!</v>
      </c>
      <c r="CM113" s="77"/>
      <c r="CN113" s="78" t="e">
        <f>+CN10/CN112</f>
        <v>#DIV/0!</v>
      </c>
      <c r="CO113" s="78"/>
      <c r="CP113" s="78" t="e">
        <f>+CP10/CP112</f>
        <v>#DIV/0!</v>
      </c>
      <c r="CQ113" s="81"/>
      <c r="CR113" s="156"/>
      <c r="CS113" s="161" t="s">
        <v>12</v>
      </c>
      <c r="CT113" s="80" t="e">
        <f>+CT10/CT112</f>
        <v>#DIV/0!</v>
      </c>
      <c r="CU113" s="78" t="e">
        <f t="shared" ref="CU113:CV113" si="202">+CU10/CU112</f>
        <v>#DIV/0!</v>
      </c>
      <c r="CV113" s="79" t="e">
        <f t="shared" si="202"/>
        <v>#DIV/0!</v>
      </c>
      <c r="CW113"/>
    </row>
    <row r="114" spans="1:101" s="19" customFormat="1" ht="15.6" x14ac:dyDescent="0.3">
      <c r="A114" s="26"/>
      <c r="B114" s="26"/>
      <c r="C114" s="34"/>
      <c r="D114" s="35"/>
      <c r="E114" s="36"/>
      <c r="F114" s="36"/>
      <c r="G114" s="36"/>
      <c r="H114" s="36"/>
      <c r="I114" s="37"/>
      <c r="J114" s="38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5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6" x14ac:dyDescent="0.3">
      <c r="A115" s="26"/>
      <c r="B115" s="50" t="s">
        <v>95</v>
      </c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16">
        <f>+P17-P102</f>
        <v>0</v>
      </c>
      <c r="Q115" s="140">
        <f>+Q17-Q102</f>
        <v>0</v>
      </c>
      <c r="R115" s="141">
        <f>+R17-R102</f>
        <v>0</v>
      </c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16">
        <f>+AF17-AF102</f>
        <v>0</v>
      </c>
      <c r="AG115" s="140">
        <f>+AG17-AG102</f>
        <v>0</v>
      </c>
      <c r="AH115" s="141">
        <f>+AH17-AH102</f>
        <v>0</v>
      </c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16">
        <f>+AV17-AV102</f>
        <v>0</v>
      </c>
      <c r="AW115" s="140">
        <f>+AW17-AW102</f>
        <v>0</v>
      </c>
      <c r="AX115" s="118">
        <f>+AX17-AX102</f>
        <v>0</v>
      </c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16">
        <f>+BL17-BL102</f>
        <v>0</v>
      </c>
      <c r="BM115" s="140">
        <f>+BM17-BM102</f>
        <v>0</v>
      </c>
      <c r="BN115" s="141">
        <f>+BN17-BN102</f>
        <v>0</v>
      </c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16">
        <f>+CB17-CB102</f>
        <v>0</v>
      </c>
      <c r="CC115" s="140">
        <f>+CC17-CC102</f>
        <v>0</v>
      </c>
      <c r="CD115" s="141">
        <f>+CD17-CD102</f>
        <v>0</v>
      </c>
      <c r="CE115" s="32"/>
      <c r="CF115" s="73" t="e">
        <f>+CF103</f>
        <v>#REF!</v>
      </c>
      <c r="CG115" s="72"/>
      <c r="CH115" s="72" t="e">
        <f>+CH103</f>
        <v>#REF!</v>
      </c>
      <c r="CI115" s="72"/>
      <c r="CJ115" s="72" t="e">
        <f>+CJ103</f>
        <v>#REF!</v>
      </c>
      <c r="CK115" s="74"/>
      <c r="CL115" s="73">
        <f>+CL103</f>
        <v>0</v>
      </c>
      <c r="CM115" s="72"/>
      <c r="CN115" s="72">
        <f>+CN103</f>
        <v>0</v>
      </c>
      <c r="CO115" s="72"/>
      <c r="CP115" s="72">
        <f>+CP103</f>
        <v>0</v>
      </c>
      <c r="CQ115" s="74"/>
      <c r="CR115" s="155"/>
      <c r="CS115" s="162" t="s">
        <v>95</v>
      </c>
      <c r="CT115" s="73">
        <f>+CT103</f>
        <v>0</v>
      </c>
      <c r="CU115" s="72">
        <f>+CU103</f>
        <v>0</v>
      </c>
      <c r="CV115" s="74">
        <f>+CV103</f>
        <v>0</v>
      </c>
      <c r="CW115"/>
    </row>
    <row r="116" spans="1:101" s="19" customFormat="1" ht="4.5" customHeight="1" x14ac:dyDescent="0.3">
      <c r="A116" s="26"/>
      <c r="B116" s="50"/>
      <c r="C116" s="34"/>
      <c r="D116" s="71"/>
      <c r="E116" s="36"/>
      <c r="F116" s="72"/>
      <c r="G116" s="36"/>
      <c r="H116" s="72"/>
      <c r="I116" s="37"/>
      <c r="J116" s="72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35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6" x14ac:dyDescent="0.3">
      <c r="A117" s="26"/>
      <c r="B117" s="50" t="s">
        <v>97</v>
      </c>
      <c r="C117" s="34"/>
      <c r="D117" s="82"/>
      <c r="E117" s="83"/>
      <c r="F117" s="84"/>
      <c r="G117" s="83"/>
      <c r="H117" s="84"/>
      <c r="I117" s="85"/>
      <c r="J117" s="84"/>
      <c r="K117" s="83"/>
      <c r="L117" s="84"/>
      <c r="M117" s="83"/>
      <c r="N117" s="84"/>
      <c r="O117" s="85"/>
      <c r="P117" s="142" t="e">
        <f>+P103/P17</f>
        <v>#DIV/0!</v>
      </c>
      <c r="Q117" s="143" t="e">
        <f>+Q103/Q17</f>
        <v>#DIV/0!</v>
      </c>
      <c r="R117" s="144" t="e">
        <f>+R103/R17</f>
        <v>#DIV/0!</v>
      </c>
      <c r="S117" s="32"/>
      <c r="T117" s="82"/>
      <c r="U117" s="83"/>
      <c r="V117" s="84"/>
      <c r="W117" s="83"/>
      <c r="X117" s="84"/>
      <c r="Y117" s="85"/>
      <c r="Z117" s="84"/>
      <c r="AA117" s="83"/>
      <c r="AB117" s="84"/>
      <c r="AC117" s="83"/>
      <c r="AD117" s="84"/>
      <c r="AE117" s="85"/>
      <c r="AF117" s="142" t="e">
        <f>+AF103/AF17</f>
        <v>#DIV/0!</v>
      </c>
      <c r="AG117" s="143" t="e">
        <f>+AG103/AG17</f>
        <v>#DIV/0!</v>
      </c>
      <c r="AH117" s="144" t="e">
        <f>+AH103/AH17</f>
        <v>#DIV/0!</v>
      </c>
      <c r="AI117" s="32"/>
      <c r="AJ117" s="82"/>
      <c r="AK117" s="83"/>
      <c r="AL117" s="84"/>
      <c r="AM117" s="83"/>
      <c r="AN117" s="84"/>
      <c r="AO117" s="85"/>
      <c r="AP117" s="84"/>
      <c r="AQ117" s="83"/>
      <c r="AR117" s="84"/>
      <c r="AS117" s="83"/>
      <c r="AT117" s="84"/>
      <c r="AU117" s="85"/>
      <c r="AV117" s="142" t="e">
        <f>+AV103/AV17</f>
        <v>#DIV/0!</v>
      </c>
      <c r="AW117" s="143" t="e">
        <f>+AW103/AW17</f>
        <v>#DIV/0!</v>
      </c>
      <c r="AX117" s="144" t="e">
        <f>+AX103/AX17</f>
        <v>#DIV/0!</v>
      </c>
      <c r="AY117" s="32"/>
      <c r="AZ117" s="82"/>
      <c r="BA117" s="83"/>
      <c r="BB117" s="84"/>
      <c r="BC117" s="83"/>
      <c r="BD117" s="84"/>
      <c r="BE117" s="85"/>
      <c r="BF117" s="84"/>
      <c r="BG117" s="83"/>
      <c r="BH117" s="84"/>
      <c r="BI117" s="83"/>
      <c r="BJ117" s="84"/>
      <c r="BK117" s="85"/>
      <c r="BL117" s="142" t="e">
        <f>+BL103/BL17</f>
        <v>#DIV/0!</v>
      </c>
      <c r="BM117" s="143" t="e">
        <f>+BM103/BM17</f>
        <v>#DIV/0!</v>
      </c>
      <c r="BN117" s="144" t="e">
        <f>+BN103/BN17</f>
        <v>#DIV/0!</v>
      </c>
      <c r="BO117" s="32"/>
      <c r="BP117" s="218"/>
      <c r="BQ117" s="83"/>
      <c r="BR117" s="84"/>
      <c r="BS117" s="83"/>
      <c r="BT117" s="84"/>
      <c r="BU117" s="85"/>
      <c r="BV117" s="84"/>
      <c r="BW117" s="83"/>
      <c r="BX117" s="84"/>
      <c r="BY117" s="83"/>
      <c r="BZ117" s="84"/>
      <c r="CA117" s="85"/>
      <c r="CB117" s="142" t="e">
        <f>+CB103/CB17</f>
        <v>#DIV/0!</v>
      </c>
      <c r="CC117" s="143" t="e">
        <f>+CC103/CC17</f>
        <v>#DIV/0!</v>
      </c>
      <c r="CD117" s="144" t="e">
        <f>+CD103/CD17</f>
        <v>#DIV/0!</v>
      </c>
      <c r="CE117" s="32"/>
      <c r="CF117" s="86" t="e">
        <f>+CF115/CF17</f>
        <v>#REF!</v>
      </c>
      <c r="CG117" s="84"/>
      <c r="CH117" s="84" t="e">
        <f>+CH115/CH17</f>
        <v>#REF!</v>
      </c>
      <c r="CI117" s="84"/>
      <c r="CJ117" s="168" t="e">
        <f>+CJ115/CJ17</f>
        <v>#REF!</v>
      </c>
      <c r="CK117" s="85"/>
      <c r="CL117" s="87" t="e">
        <f>+CL115/CL17</f>
        <v>#DIV/0!</v>
      </c>
      <c r="CM117" s="83"/>
      <c r="CN117" s="83" t="e">
        <f>+CN115/CN17</f>
        <v>#DIV/0!</v>
      </c>
      <c r="CO117" s="83"/>
      <c r="CP117" s="172" t="e">
        <f>+CP115/CP17</f>
        <v>#DIV/0!</v>
      </c>
      <c r="CQ117" s="85"/>
      <c r="CR117" s="157"/>
      <c r="CS117" s="162" t="s">
        <v>97</v>
      </c>
      <c r="CT117" s="179" t="e">
        <f>+CT103/CT17</f>
        <v>#DIV/0!</v>
      </c>
      <c r="CU117" s="172" t="e">
        <f>+CU103/CU17</f>
        <v>#DIV/0!</v>
      </c>
      <c r="CV117" s="180" t="e">
        <f>+CV103/CV17</f>
        <v>#DIV/0!</v>
      </c>
      <c r="CW117"/>
    </row>
    <row r="118" spans="1:101" s="19" customFormat="1" ht="5.25" customHeight="1" x14ac:dyDescent="0.3">
      <c r="A118" s="26"/>
      <c r="B118" s="50"/>
      <c r="C118" s="34"/>
      <c r="D118" s="88"/>
      <c r="E118" s="83"/>
      <c r="F118" s="83"/>
      <c r="G118" s="83"/>
      <c r="H118" s="83"/>
      <c r="I118" s="85"/>
      <c r="J118" s="83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218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6" x14ac:dyDescent="0.3">
      <c r="A119" s="26"/>
      <c r="B119" s="50" t="s">
        <v>93</v>
      </c>
      <c r="C119" s="34"/>
      <c r="D119" s="82"/>
      <c r="E119" s="83"/>
      <c r="F119" s="84"/>
      <c r="G119" s="83"/>
      <c r="H119" s="84"/>
      <c r="I119" s="85"/>
      <c r="J119" s="84"/>
      <c r="K119" s="83"/>
      <c r="L119" s="84"/>
      <c r="M119" s="83"/>
      <c r="N119" s="84"/>
      <c r="O119" s="85"/>
      <c r="P119" s="142" t="e">
        <f>+P64/P17</f>
        <v>#DIV/0!</v>
      </c>
      <c r="Q119" s="143" t="e">
        <f>+Q64/Q17</f>
        <v>#DIV/0!</v>
      </c>
      <c r="R119" s="144" t="e">
        <f>+R64/R17</f>
        <v>#DIV/0!</v>
      </c>
      <c r="S119" s="32"/>
      <c r="T119" s="82"/>
      <c r="U119" s="83"/>
      <c r="V119" s="84"/>
      <c r="W119" s="83"/>
      <c r="X119" s="84"/>
      <c r="Y119" s="85"/>
      <c r="Z119" s="84"/>
      <c r="AA119" s="83"/>
      <c r="AB119" s="84"/>
      <c r="AC119" s="83"/>
      <c r="AD119" s="84"/>
      <c r="AE119" s="85"/>
      <c r="AF119" s="142" t="e">
        <f>+AF64/AF17</f>
        <v>#DIV/0!</v>
      </c>
      <c r="AG119" s="143" t="e">
        <f>+AG64/AG17</f>
        <v>#DIV/0!</v>
      </c>
      <c r="AH119" s="144" t="e">
        <f>+AH64/AH17</f>
        <v>#DIV/0!</v>
      </c>
      <c r="AI119" s="32"/>
      <c r="AJ119" s="82"/>
      <c r="AK119" s="83"/>
      <c r="AL119" s="84"/>
      <c r="AM119" s="83"/>
      <c r="AN119" s="84"/>
      <c r="AO119" s="85"/>
      <c r="AP119" s="84"/>
      <c r="AQ119" s="83"/>
      <c r="AR119" s="84"/>
      <c r="AS119" s="83"/>
      <c r="AT119" s="84"/>
      <c r="AU119" s="85"/>
      <c r="AV119" s="142" t="e">
        <f>+AV64/AV17</f>
        <v>#DIV/0!</v>
      </c>
      <c r="AW119" s="143" t="e">
        <f>+AW64/AW17</f>
        <v>#DIV/0!</v>
      </c>
      <c r="AX119" s="144" t="e">
        <f>+AX64/AX17</f>
        <v>#DIV/0!</v>
      </c>
      <c r="AY119" s="32"/>
      <c r="AZ119" s="82"/>
      <c r="BA119" s="83"/>
      <c r="BB119" s="84"/>
      <c r="BC119" s="83"/>
      <c r="BD119" s="84"/>
      <c r="BE119" s="85"/>
      <c r="BF119" s="84"/>
      <c r="BG119" s="83"/>
      <c r="BH119" s="84"/>
      <c r="BI119" s="83"/>
      <c r="BJ119" s="84"/>
      <c r="BK119" s="85"/>
      <c r="BL119" s="142" t="e">
        <f>+BL64/BL17</f>
        <v>#DIV/0!</v>
      </c>
      <c r="BM119" s="143" t="e">
        <f>+BM64/BM17</f>
        <v>#DIV/0!</v>
      </c>
      <c r="BN119" s="144" t="e">
        <f>+BN64/BN17</f>
        <v>#DIV/0!</v>
      </c>
      <c r="BO119" s="32"/>
      <c r="BP119" s="218"/>
      <c r="BQ119" s="83"/>
      <c r="BR119" s="84"/>
      <c r="BS119" s="83"/>
      <c r="BT119" s="84"/>
      <c r="BU119" s="85"/>
      <c r="BV119" s="84"/>
      <c r="BW119" s="83"/>
      <c r="BX119" s="84"/>
      <c r="BY119" s="83"/>
      <c r="BZ119" s="84"/>
      <c r="CA119" s="85"/>
      <c r="CB119" s="142" t="e">
        <f>+CB64/CB17</f>
        <v>#DIV/0!</v>
      </c>
      <c r="CC119" s="143" t="e">
        <f>+CC64/CC17</f>
        <v>#DIV/0!</v>
      </c>
      <c r="CD119" s="144" t="e">
        <f>+CD64/CD17</f>
        <v>#DIV/0!</v>
      </c>
      <c r="CE119" s="32"/>
      <c r="CF119" s="86" t="e">
        <f>+CF64/CF17</f>
        <v>#REF!</v>
      </c>
      <c r="CG119" s="84"/>
      <c r="CH119" s="84" t="e">
        <f>+CH64/CH17</f>
        <v>#REF!</v>
      </c>
      <c r="CI119" s="84"/>
      <c r="CJ119" s="84" t="e">
        <f>+CJ64/CJ17</f>
        <v>#REF!</v>
      </c>
      <c r="CK119" s="85"/>
      <c r="CL119" s="87" t="e">
        <f>+CL64/CL17</f>
        <v>#DIV/0!</v>
      </c>
      <c r="CM119" s="83"/>
      <c r="CN119" s="83" t="e">
        <f>+CN64/CN17</f>
        <v>#DIV/0!</v>
      </c>
      <c r="CO119" s="83"/>
      <c r="CP119" s="83" t="e">
        <f>+CP64/CP17</f>
        <v>#DIV/0!</v>
      </c>
      <c r="CQ119" s="85"/>
      <c r="CR119" s="157"/>
      <c r="CS119" s="162" t="s">
        <v>93</v>
      </c>
      <c r="CT119" s="179" t="e">
        <f>+CT64/CT17</f>
        <v>#DIV/0!</v>
      </c>
      <c r="CU119" s="172" t="e">
        <f>+CU64/CU17</f>
        <v>#DIV/0!</v>
      </c>
      <c r="CV119" s="180" t="e">
        <f>+CV64/CV17</f>
        <v>#DIV/0!</v>
      </c>
      <c r="CW119"/>
    </row>
    <row r="120" spans="1:101" s="19" customFormat="1" ht="4.5" customHeight="1" x14ac:dyDescent="0.3">
      <c r="A120" s="26"/>
      <c r="B120" s="50"/>
      <c r="C120" s="34"/>
      <c r="D120" s="88"/>
      <c r="E120" s="83"/>
      <c r="F120" s="83"/>
      <c r="G120" s="83"/>
      <c r="H120" s="83"/>
      <c r="I120" s="85"/>
      <c r="J120" s="83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218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6" x14ac:dyDescent="0.3">
      <c r="A121" s="26"/>
      <c r="B121" s="50" t="s">
        <v>94</v>
      </c>
      <c r="C121" s="34"/>
      <c r="D121" s="82"/>
      <c r="E121" s="83"/>
      <c r="F121" s="84"/>
      <c r="G121" s="83"/>
      <c r="H121" s="84"/>
      <c r="I121" s="85"/>
      <c r="J121" s="84"/>
      <c r="K121" s="83"/>
      <c r="L121" s="84"/>
      <c r="M121" s="83"/>
      <c r="N121" s="84"/>
      <c r="O121" s="85"/>
      <c r="P121" s="142" t="e">
        <f>+P96/P17</f>
        <v>#DIV/0!</v>
      </c>
      <c r="Q121" s="143" t="e">
        <f>+Q96/Q17</f>
        <v>#DIV/0!</v>
      </c>
      <c r="R121" s="144" t="e">
        <f>+R96/R17</f>
        <v>#DIV/0!</v>
      </c>
      <c r="S121" s="32"/>
      <c r="T121" s="82"/>
      <c r="U121" s="83"/>
      <c r="V121" s="84"/>
      <c r="W121" s="83"/>
      <c r="X121" s="84"/>
      <c r="Y121" s="85"/>
      <c r="Z121" s="84"/>
      <c r="AA121" s="83"/>
      <c r="AB121" s="84"/>
      <c r="AC121" s="83"/>
      <c r="AD121" s="84"/>
      <c r="AE121" s="85"/>
      <c r="AF121" s="142" t="e">
        <f>+AF96/AF17</f>
        <v>#DIV/0!</v>
      </c>
      <c r="AG121" s="143" t="e">
        <f>+AG96/AG17</f>
        <v>#DIV/0!</v>
      </c>
      <c r="AH121" s="144" t="e">
        <f>+AH96/AH17</f>
        <v>#DIV/0!</v>
      </c>
      <c r="AI121" s="32"/>
      <c r="AJ121" s="82"/>
      <c r="AK121" s="83"/>
      <c r="AL121" s="84"/>
      <c r="AM121" s="83"/>
      <c r="AN121" s="84"/>
      <c r="AO121" s="85"/>
      <c r="AP121" s="84"/>
      <c r="AQ121" s="83"/>
      <c r="AR121" s="84"/>
      <c r="AS121" s="83"/>
      <c r="AT121" s="84"/>
      <c r="AU121" s="85"/>
      <c r="AV121" s="142" t="e">
        <f>+AV96/AV17</f>
        <v>#DIV/0!</v>
      </c>
      <c r="AW121" s="143" t="e">
        <f>+AW96/AW17</f>
        <v>#DIV/0!</v>
      </c>
      <c r="AX121" s="144" t="e">
        <f>+AX96/AX17</f>
        <v>#DIV/0!</v>
      </c>
      <c r="AY121" s="32"/>
      <c r="AZ121" s="82"/>
      <c r="BA121" s="83"/>
      <c r="BB121" s="84"/>
      <c r="BC121" s="83"/>
      <c r="BD121" s="84"/>
      <c r="BE121" s="85"/>
      <c r="BF121" s="84"/>
      <c r="BG121" s="83"/>
      <c r="BH121" s="84"/>
      <c r="BI121" s="83"/>
      <c r="BJ121" s="84"/>
      <c r="BK121" s="85"/>
      <c r="BL121" s="142" t="e">
        <f>+BL96/BL17</f>
        <v>#DIV/0!</v>
      </c>
      <c r="BM121" s="143" t="e">
        <f>+BM96/BM17</f>
        <v>#DIV/0!</v>
      </c>
      <c r="BN121" s="144" t="e">
        <f>+BN96/BN17</f>
        <v>#DIV/0!</v>
      </c>
      <c r="BO121" s="32"/>
      <c r="BP121" s="218"/>
      <c r="BQ121" s="83"/>
      <c r="BR121" s="84"/>
      <c r="BS121" s="83"/>
      <c r="BT121" s="84"/>
      <c r="BU121" s="85"/>
      <c r="BV121" s="84"/>
      <c r="BW121" s="83"/>
      <c r="BX121" s="84"/>
      <c r="BY121" s="83"/>
      <c r="BZ121" s="84"/>
      <c r="CA121" s="85"/>
      <c r="CB121" s="142" t="e">
        <f>+CB96/CB17</f>
        <v>#DIV/0!</v>
      </c>
      <c r="CC121" s="143" t="e">
        <f>+CC96/CC17</f>
        <v>#DIV/0!</v>
      </c>
      <c r="CD121" s="144" t="e">
        <f>+CD96/CD17</f>
        <v>#DIV/0!</v>
      </c>
      <c r="CE121" s="32"/>
      <c r="CF121" s="86" t="e">
        <f>+CF96/CF17</f>
        <v>#REF!</v>
      </c>
      <c r="CG121" s="84"/>
      <c r="CH121" s="84" t="e">
        <f>+CH96/CH17</f>
        <v>#REF!</v>
      </c>
      <c r="CI121" s="84"/>
      <c r="CJ121" s="84" t="e">
        <f>+CJ96/CJ17</f>
        <v>#REF!</v>
      </c>
      <c r="CK121" s="85"/>
      <c r="CL121" s="87" t="e">
        <f>+CL96/CL17</f>
        <v>#DIV/0!</v>
      </c>
      <c r="CM121" s="83"/>
      <c r="CN121" s="83" t="e">
        <f>+CN96/CN17</f>
        <v>#DIV/0!</v>
      </c>
      <c r="CO121" s="83"/>
      <c r="CP121" s="83" t="e">
        <f>+CP96/CP17</f>
        <v>#DIV/0!</v>
      </c>
      <c r="CQ121" s="85"/>
      <c r="CR121" s="157"/>
      <c r="CS121" s="162" t="s">
        <v>94</v>
      </c>
      <c r="CT121" s="179" t="e">
        <f>+CT96/CT17</f>
        <v>#DIV/0!</v>
      </c>
      <c r="CU121" s="172" t="e">
        <f>+CU96/CU17</f>
        <v>#DIV/0!</v>
      </c>
      <c r="CV121" s="180" t="e">
        <f>+CV96/CV17</f>
        <v>#DIV/0!</v>
      </c>
      <c r="CW121"/>
    </row>
    <row r="122" spans="1:101" s="19" customFormat="1" ht="5.25" customHeight="1" x14ac:dyDescent="0.3">
      <c r="A122" s="26"/>
      <c r="B122" s="26"/>
      <c r="C122" s="34"/>
      <c r="D122" s="35"/>
      <c r="E122" s="36"/>
      <c r="F122" s="36"/>
      <c r="G122" s="36"/>
      <c r="H122" s="36"/>
      <c r="I122" s="37"/>
      <c r="J122" s="36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21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6" x14ac:dyDescent="0.3">
      <c r="A123" s="26"/>
      <c r="B123" s="50" t="s">
        <v>99</v>
      </c>
      <c r="C123" s="34"/>
      <c r="D123" s="82"/>
      <c r="E123" s="36"/>
      <c r="F123" s="84"/>
      <c r="G123" s="36"/>
      <c r="H123" s="84"/>
      <c r="I123" s="37"/>
      <c r="J123" s="84"/>
      <c r="K123" s="36"/>
      <c r="L123" s="84"/>
      <c r="M123" s="36"/>
      <c r="N123" s="84"/>
      <c r="O123" s="37"/>
      <c r="P123" s="142" t="e">
        <f>+P74/P17</f>
        <v>#DIV/0!</v>
      </c>
      <c r="Q123" s="143" t="e">
        <f>+Q74/Q17</f>
        <v>#DIV/0!</v>
      </c>
      <c r="R123" s="144" t="e">
        <f>+R74/R17</f>
        <v>#DIV/0!</v>
      </c>
      <c r="S123" s="32"/>
      <c r="T123" s="82"/>
      <c r="U123" s="36"/>
      <c r="V123" s="84"/>
      <c r="W123" s="36"/>
      <c r="X123" s="84"/>
      <c r="Y123" s="37"/>
      <c r="Z123" s="84"/>
      <c r="AA123" s="36"/>
      <c r="AB123" s="84"/>
      <c r="AC123" s="36"/>
      <c r="AD123" s="84"/>
      <c r="AE123" s="37"/>
      <c r="AF123" s="142" t="e">
        <f>+AF74/AF17</f>
        <v>#DIV/0!</v>
      </c>
      <c r="AG123" s="143" t="e">
        <f>+AG74/AG17</f>
        <v>#DIV/0!</v>
      </c>
      <c r="AH123" s="144" t="e">
        <f>+AH74/AH17</f>
        <v>#DIV/0!</v>
      </c>
      <c r="AI123" s="32"/>
      <c r="AJ123" s="82"/>
      <c r="AK123" s="36"/>
      <c r="AL123" s="84"/>
      <c r="AM123" s="36"/>
      <c r="AN123" s="84"/>
      <c r="AO123" s="37"/>
      <c r="AP123" s="84"/>
      <c r="AQ123" s="36"/>
      <c r="AR123" s="84"/>
      <c r="AS123" s="36"/>
      <c r="AT123" s="84"/>
      <c r="AU123" s="37"/>
      <c r="AV123" s="142" t="e">
        <f>+AV74/AV17</f>
        <v>#DIV/0!</v>
      </c>
      <c r="AW123" s="143" t="e">
        <f>+AW74/AW17</f>
        <v>#DIV/0!</v>
      </c>
      <c r="AX123" s="144" t="e">
        <f>+AX74/AX17</f>
        <v>#DIV/0!</v>
      </c>
      <c r="AY123" s="32"/>
      <c r="AZ123" s="82"/>
      <c r="BA123" s="36"/>
      <c r="BB123" s="84"/>
      <c r="BC123" s="36"/>
      <c r="BD123" s="84"/>
      <c r="BE123" s="37"/>
      <c r="BF123" s="84"/>
      <c r="BG123" s="36"/>
      <c r="BH123" s="84"/>
      <c r="BI123" s="36"/>
      <c r="BJ123" s="84"/>
      <c r="BK123" s="37"/>
      <c r="BL123" s="142" t="e">
        <f>+BL74/BL17</f>
        <v>#DIV/0!</v>
      </c>
      <c r="BM123" s="143" t="e">
        <f>+BM74/BM17</f>
        <v>#DIV/0!</v>
      </c>
      <c r="BN123" s="144" t="e">
        <f>+BN74/BN17</f>
        <v>#DIV/0!</v>
      </c>
      <c r="BO123" s="32"/>
      <c r="BP123" s="218"/>
      <c r="BQ123" s="36"/>
      <c r="BR123" s="84"/>
      <c r="BS123" s="36"/>
      <c r="BT123" s="84"/>
      <c r="BU123" s="37"/>
      <c r="BV123" s="84"/>
      <c r="BW123" s="36"/>
      <c r="BX123" s="84"/>
      <c r="BY123" s="36"/>
      <c r="BZ123" s="84"/>
      <c r="CA123" s="37"/>
      <c r="CB123" s="142" t="e">
        <f>+CB74/CB17</f>
        <v>#DIV/0!</v>
      </c>
      <c r="CC123" s="143" t="e">
        <f>+CC74/CC17</f>
        <v>#DIV/0!</v>
      </c>
      <c r="CD123" s="144" t="e">
        <f>+CD74/CD17</f>
        <v>#DIV/0!</v>
      </c>
      <c r="CE123" s="32"/>
      <c r="CF123" s="86" t="e">
        <f>+CF74/CF17</f>
        <v>#REF!</v>
      </c>
      <c r="CG123" s="84"/>
      <c r="CH123" s="84" t="e">
        <f>+CH74/CH17</f>
        <v>#REF!</v>
      </c>
      <c r="CI123" s="84"/>
      <c r="CJ123" s="84" t="e">
        <f>+CJ74/CJ17</f>
        <v>#REF!</v>
      </c>
      <c r="CK123" s="74"/>
      <c r="CL123" s="87" t="e">
        <f>+CL74/CL17</f>
        <v>#DIV/0!</v>
      </c>
      <c r="CM123" s="83"/>
      <c r="CN123" s="83" t="e">
        <f>+CN74/CN17</f>
        <v>#DIV/0!</v>
      </c>
      <c r="CO123" s="83"/>
      <c r="CP123" s="83" t="e">
        <f>+CP74/CP17</f>
        <v>#DIV/0!</v>
      </c>
      <c r="CQ123" s="74"/>
      <c r="CR123" s="155"/>
      <c r="CS123" s="162" t="s">
        <v>99</v>
      </c>
      <c r="CT123" s="179" t="e">
        <f>+CT74/CT17</f>
        <v>#DIV/0!</v>
      </c>
      <c r="CU123" s="172" t="e">
        <f>+CU74/CU17</f>
        <v>#DIV/0!</v>
      </c>
      <c r="CV123" s="180" t="e">
        <f>+CV74/CV17</f>
        <v>#DIV/0!</v>
      </c>
      <c r="CW123"/>
    </row>
    <row r="124" spans="1:101" s="19" customFormat="1" ht="15.6" x14ac:dyDescent="0.3">
      <c r="A124" s="26"/>
      <c r="B124" s="204"/>
      <c r="C124" s="205"/>
      <c r="D124" s="206"/>
      <c r="E124" s="207"/>
      <c r="F124" s="207"/>
      <c r="G124" s="207"/>
      <c r="H124" s="207"/>
      <c r="I124" s="208"/>
      <c r="J124" s="209"/>
      <c r="K124" s="207"/>
      <c r="L124" s="207"/>
      <c r="M124" s="207"/>
      <c r="N124" s="207"/>
      <c r="O124" s="208"/>
      <c r="P124" s="210"/>
      <c r="Q124" s="211"/>
      <c r="R124" s="212"/>
      <c r="S124" s="32"/>
      <c r="T124" s="206"/>
      <c r="U124" s="207"/>
      <c r="V124" s="207"/>
      <c r="W124" s="207"/>
      <c r="X124" s="207"/>
      <c r="Y124" s="208"/>
      <c r="Z124" s="209"/>
      <c r="AA124" s="207"/>
      <c r="AB124" s="207"/>
      <c r="AC124" s="207"/>
      <c r="AD124" s="207"/>
      <c r="AE124" s="208"/>
      <c r="AF124" s="210"/>
      <c r="AG124" s="211"/>
      <c r="AH124" s="212"/>
      <c r="AI124" s="32"/>
      <c r="AJ124" s="206"/>
      <c r="AK124" s="207"/>
      <c r="AL124" s="207"/>
      <c r="AM124" s="207"/>
      <c r="AN124" s="207"/>
      <c r="AO124" s="208"/>
      <c r="AP124" s="209"/>
      <c r="AQ124" s="207"/>
      <c r="AR124" s="207"/>
      <c r="AS124" s="207"/>
      <c r="AT124" s="207"/>
      <c r="AU124" s="208"/>
      <c r="AV124" s="210"/>
      <c r="AW124" s="211"/>
      <c r="AX124" s="212"/>
      <c r="AY124" s="32"/>
      <c r="AZ124" s="206"/>
      <c r="BA124" s="207"/>
      <c r="BB124" s="207"/>
      <c r="BC124" s="207"/>
      <c r="BD124" s="207"/>
      <c r="BE124" s="208"/>
      <c r="BF124" s="209"/>
      <c r="BG124" s="207"/>
      <c r="BH124" s="207"/>
      <c r="BI124" s="207"/>
      <c r="BJ124" s="207"/>
      <c r="BK124" s="208"/>
      <c r="BL124" s="210"/>
      <c r="BM124" s="211"/>
      <c r="BN124" s="212"/>
      <c r="BO124" s="32"/>
      <c r="BP124" s="206"/>
      <c r="BQ124" s="207"/>
      <c r="BR124" s="207"/>
      <c r="BS124" s="207"/>
      <c r="BT124" s="207"/>
      <c r="BU124" s="208"/>
      <c r="BV124" s="209"/>
      <c r="BW124" s="207"/>
      <c r="BX124" s="207"/>
      <c r="BY124" s="207"/>
      <c r="BZ124" s="207"/>
      <c r="CA124" s="208"/>
      <c r="CB124" s="210"/>
      <c r="CC124" s="211"/>
      <c r="CD124" s="212"/>
      <c r="CE124" s="32"/>
      <c r="CF124" s="209"/>
      <c r="CG124" s="207"/>
      <c r="CH124" s="207"/>
      <c r="CI124" s="207"/>
      <c r="CJ124" s="207"/>
      <c r="CK124" s="208"/>
      <c r="CL124" s="209"/>
      <c r="CM124" s="207"/>
      <c r="CN124" s="207"/>
      <c r="CO124" s="207"/>
      <c r="CP124" s="207"/>
      <c r="CQ124" s="208"/>
      <c r="CR124" s="151"/>
      <c r="CS124" s="221"/>
      <c r="CT124" s="209"/>
      <c r="CU124" s="207"/>
      <c r="CV124" s="208"/>
      <c r="CW124"/>
    </row>
    <row r="125" spans="1:101" ht="15.6" x14ac:dyDescent="0.3">
      <c r="B125" s="213" t="s">
        <v>171</v>
      </c>
      <c r="C125" s="214"/>
      <c r="D125" s="215"/>
      <c r="E125" s="215"/>
      <c r="F125" s="215"/>
      <c r="G125" s="215"/>
      <c r="H125" s="215"/>
      <c r="I125" s="215"/>
      <c r="J125" s="215"/>
      <c r="K125" s="215"/>
      <c r="L125" s="215"/>
      <c r="M125" s="215"/>
      <c r="N125" s="215"/>
      <c r="O125" s="215"/>
      <c r="P125" s="215" t="e">
        <f>+P97/P17</f>
        <v>#DIV/0!</v>
      </c>
      <c r="Q125" s="215" t="e">
        <f>+Q97/Q17</f>
        <v>#DIV/0!</v>
      </c>
      <c r="R125" s="215" t="e">
        <f>+R97/R17</f>
        <v>#DIV/0!</v>
      </c>
      <c r="S125" s="215"/>
      <c r="T125" s="21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 t="e">
        <f>+AF97/AF17</f>
        <v>#DIV/0!</v>
      </c>
      <c r="AG125" s="215" t="e">
        <f>+AG97/AG17</f>
        <v>#DIV/0!</v>
      </c>
      <c r="AH125" s="215" t="e">
        <f>+AH97/AH17</f>
        <v>#DIV/0!</v>
      </c>
      <c r="AI125" s="216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 t="e">
        <f>+AV97/AV17</f>
        <v>#DIV/0!</v>
      </c>
      <c r="AW125" s="215" t="e">
        <f>+AW97/AW17</f>
        <v>#DIV/0!</v>
      </c>
      <c r="AX125" s="215" t="e">
        <f>+AX97/AX17</f>
        <v>#DIV/0!</v>
      </c>
      <c r="AY125" s="215"/>
      <c r="AZ125" s="215"/>
      <c r="BA125" s="215"/>
      <c r="BB125" s="215"/>
      <c r="BC125" s="215"/>
      <c r="BD125" s="215"/>
      <c r="BE125" s="215"/>
      <c r="BF125" s="215"/>
      <c r="BG125" s="215"/>
      <c r="BH125" s="215"/>
      <c r="BI125" s="215"/>
      <c r="BJ125" s="215"/>
      <c r="BK125" s="215"/>
      <c r="BL125" s="215" t="e">
        <f>+BL97/BL17</f>
        <v>#DIV/0!</v>
      </c>
      <c r="BM125" s="215" t="e">
        <f>+BM97/BM17</f>
        <v>#DIV/0!</v>
      </c>
      <c r="BN125" s="215" t="e">
        <f>+BN97/BN17</f>
        <v>#DIV/0!</v>
      </c>
      <c r="BO125" s="215"/>
      <c r="BP125" s="215"/>
      <c r="BQ125" s="215"/>
      <c r="BR125" s="215"/>
      <c r="BS125" s="215"/>
      <c r="BT125" s="215"/>
      <c r="BU125" s="215"/>
      <c r="BV125" s="215"/>
      <c r="BW125" s="215"/>
      <c r="BX125" s="215"/>
      <c r="BY125" s="215"/>
      <c r="BZ125" s="215"/>
      <c r="CA125" s="215"/>
      <c r="CB125" s="215" t="e">
        <f>+CB97/CB17</f>
        <v>#DIV/0!</v>
      </c>
      <c r="CC125" s="215" t="e">
        <f>+CC97/CC17</f>
        <v>#DIV/0!</v>
      </c>
      <c r="CD125" s="215" t="e">
        <f>+CD97/CD17</f>
        <v>#DIV/0!</v>
      </c>
      <c r="CE125" s="215"/>
      <c r="CF125" s="215" t="e">
        <f>+CF121+CF123</f>
        <v>#REF!</v>
      </c>
      <c r="CG125" s="215"/>
      <c r="CH125" s="215" t="e">
        <f>+CH121+CH123</f>
        <v>#REF!</v>
      </c>
      <c r="CI125" s="215"/>
      <c r="CJ125" s="215" t="e">
        <f>+CJ121+CJ123</f>
        <v>#REF!</v>
      </c>
      <c r="CK125" s="215"/>
      <c r="CL125" s="215" t="e">
        <f>+CL121+CL123</f>
        <v>#DIV/0!</v>
      </c>
      <c r="CM125" s="215"/>
      <c r="CN125" s="215" t="e">
        <f>+CN121+CN123</f>
        <v>#DIV/0!</v>
      </c>
      <c r="CO125" s="215"/>
      <c r="CP125" s="215" t="e">
        <f>+CP121+CP123</f>
        <v>#DIV/0!</v>
      </c>
      <c r="CQ125" s="217"/>
      <c r="CS125" s="240"/>
      <c r="CT125" s="222"/>
      <c r="CU125" s="222"/>
      <c r="CV125" s="241"/>
    </row>
    <row r="126" spans="1:101" ht="15.6" x14ac:dyDescent="0.3">
      <c r="B126" s="325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  <c r="AH126" s="326"/>
      <c r="AI126" s="327"/>
      <c r="AJ126" s="326"/>
      <c r="AK126" s="326"/>
      <c r="AL126" s="326"/>
      <c r="AM126" s="326"/>
      <c r="AN126" s="326"/>
      <c r="AO126" s="326"/>
      <c r="AP126" s="326"/>
      <c r="AQ126" s="326"/>
      <c r="AR126" s="326"/>
      <c r="AS126" s="326"/>
      <c r="AT126" s="326"/>
      <c r="AU126" s="326"/>
      <c r="AV126" s="326"/>
      <c r="AW126" s="326"/>
      <c r="AX126" s="326"/>
      <c r="AY126" s="326"/>
      <c r="AZ126" s="326"/>
      <c r="BA126" s="326"/>
      <c r="BB126" s="326"/>
      <c r="BC126" s="326"/>
      <c r="BD126" s="326"/>
      <c r="BE126" s="326"/>
      <c r="BF126" s="326"/>
      <c r="BG126" s="326"/>
      <c r="BH126" s="326"/>
      <c r="BI126" s="326"/>
      <c r="BJ126" s="326"/>
      <c r="BK126" s="326"/>
      <c r="BL126" s="326"/>
      <c r="BM126" s="326"/>
      <c r="BN126" s="326"/>
      <c r="BO126" s="326"/>
      <c r="BP126" s="326"/>
      <c r="BQ126" s="326"/>
      <c r="BR126" s="326"/>
      <c r="BS126" s="326"/>
      <c r="BT126" s="326"/>
      <c r="BU126" s="326"/>
      <c r="BV126" s="326"/>
      <c r="BW126" s="326"/>
      <c r="BX126" s="326"/>
      <c r="BY126" s="326"/>
      <c r="BZ126" s="326"/>
      <c r="CA126" s="326"/>
      <c r="CB126" s="326"/>
      <c r="CC126" s="326"/>
      <c r="CD126" s="326"/>
      <c r="CE126" s="326"/>
      <c r="CF126" s="326"/>
      <c r="CG126" s="326"/>
      <c r="CH126" s="326"/>
      <c r="CI126" s="326"/>
      <c r="CJ126" s="326"/>
      <c r="CK126" s="326"/>
      <c r="CL126" s="326"/>
      <c r="CM126" s="326"/>
      <c r="CN126" s="326"/>
      <c r="CO126" s="326"/>
      <c r="CP126" s="326"/>
      <c r="CQ126" s="326"/>
      <c r="CS126" s="328"/>
      <c r="CT126" s="329"/>
      <c r="CU126" s="329"/>
      <c r="CV126" s="330"/>
    </row>
    <row r="127" spans="1:10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S127" s="166" t="s">
        <v>95</v>
      </c>
      <c r="CT127" s="169">
        <f>+CT103</f>
        <v>0</v>
      </c>
      <c r="CU127" s="169">
        <f>+CU103</f>
        <v>0</v>
      </c>
      <c r="CV127" s="170">
        <f>+CV103</f>
        <v>0</v>
      </c>
    </row>
    <row r="128" spans="1:101" ht="15.75" customHeight="1" x14ac:dyDescent="0.3">
      <c r="A128" s="17" t="s">
        <v>256</v>
      </c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S128" s="161" t="s">
        <v>125</v>
      </c>
      <c r="CT128" s="342">
        <f>+H115</f>
        <v>0</v>
      </c>
      <c r="CU128" s="342">
        <f>+N115</f>
        <v>0</v>
      </c>
      <c r="CV128" s="343">
        <f>+CT128+CU128</f>
        <v>0</v>
      </c>
    </row>
    <row r="129" spans="1:100" ht="15.7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S129" s="161" t="s">
        <v>131</v>
      </c>
      <c r="CT129" s="342">
        <f>+X115</f>
        <v>0</v>
      </c>
      <c r="CU129" s="342">
        <f>+AD115</f>
        <v>0</v>
      </c>
      <c r="CV129" s="343">
        <f t="shared" ref="CV129:CV133" si="203">+CT129+CU129</f>
        <v>0</v>
      </c>
    </row>
    <row r="130" spans="1:100" ht="15.75" customHeight="1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S130" s="161" t="s">
        <v>201</v>
      </c>
      <c r="CT130" s="342">
        <f>+AN115</f>
        <v>0</v>
      </c>
      <c r="CU130" s="342">
        <f>+AT115</f>
        <v>0</v>
      </c>
      <c r="CV130" s="343">
        <f t="shared" si="203"/>
        <v>0</v>
      </c>
    </row>
    <row r="131" spans="1:100" ht="15" customHeight="1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S131" s="161" t="s">
        <v>164</v>
      </c>
      <c r="CT131" s="342">
        <f>+BD115</f>
        <v>0</v>
      </c>
      <c r="CU131" s="342">
        <f>+BJ115</f>
        <v>0</v>
      </c>
      <c r="CV131" s="343">
        <f t="shared" si="203"/>
        <v>0</v>
      </c>
    </row>
    <row r="132" spans="1:100" ht="15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S132" s="161" t="s">
        <v>166</v>
      </c>
      <c r="CT132" s="342">
        <f>+BT115</f>
        <v>0</v>
      </c>
      <c r="CU132" s="342">
        <f>+BZ115</f>
        <v>0</v>
      </c>
      <c r="CV132" s="343">
        <f t="shared" si="203"/>
        <v>0</v>
      </c>
    </row>
    <row r="133" spans="1:100" ht="15" customHeigh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S133" s="161" t="s">
        <v>165</v>
      </c>
      <c r="CT133" s="342" t="e">
        <f>+#REF!</f>
        <v>#REF!</v>
      </c>
      <c r="CU133" s="342" t="e">
        <f>+#REF!</f>
        <v>#REF!</v>
      </c>
      <c r="CV133" s="343" t="e">
        <f t="shared" si="203"/>
        <v>#REF!</v>
      </c>
    </row>
    <row r="134" spans="1:100" ht="4.95" customHeight="1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S134" s="148"/>
      <c r="CT134" s="219"/>
      <c r="CU134" s="219"/>
      <c r="CV134" s="220"/>
    </row>
    <row r="135" spans="1:100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S135" s="167" t="s">
        <v>97</v>
      </c>
      <c r="CT135" s="171" t="e">
        <f>+CT127/CT17</f>
        <v>#DIV/0!</v>
      </c>
      <c r="CU135" s="171" t="e">
        <f>+CU127/CU17</f>
        <v>#DIV/0!</v>
      </c>
      <c r="CV135" s="181" t="e">
        <f>+CV127/CV17</f>
        <v>#DIV/0!</v>
      </c>
    </row>
    <row r="136" spans="1:100" ht="16.5" customHeight="1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S136" s="161" t="s">
        <v>125</v>
      </c>
      <c r="CT136" s="189">
        <f>+H117</f>
        <v>0</v>
      </c>
      <c r="CU136" s="189">
        <f>+N117</f>
        <v>0</v>
      </c>
      <c r="CV136" s="190" t="e">
        <f>+R117</f>
        <v>#DIV/0!</v>
      </c>
    </row>
    <row r="137" spans="1:100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S137" s="161" t="s">
        <v>131</v>
      </c>
      <c r="CT137" s="189">
        <f>+X117</f>
        <v>0</v>
      </c>
      <c r="CU137" s="189">
        <f>+AD117</f>
        <v>0</v>
      </c>
      <c r="CV137" s="190" t="e">
        <f>+AH117</f>
        <v>#DIV/0!</v>
      </c>
    </row>
    <row r="138" spans="1:100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S138" s="161" t="s">
        <v>201</v>
      </c>
      <c r="CT138" s="189">
        <f>+AN117</f>
        <v>0</v>
      </c>
      <c r="CU138" s="189">
        <f>+AT117</f>
        <v>0</v>
      </c>
      <c r="CV138" s="190" t="e">
        <f>+AX117</f>
        <v>#DIV/0!</v>
      </c>
    </row>
    <row r="139" spans="1:100" ht="16.5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S139" s="161" t="s">
        <v>164</v>
      </c>
      <c r="CT139" s="189">
        <f>+BD117</f>
        <v>0</v>
      </c>
      <c r="CU139" s="189">
        <f>+BJ117</f>
        <v>0</v>
      </c>
      <c r="CV139" s="190" t="e">
        <f>+BN117</f>
        <v>#DIV/0!</v>
      </c>
    </row>
    <row r="140" spans="1:100" ht="16.5" customHeight="1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S140" s="161" t="s">
        <v>166</v>
      </c>
      <c r="CT140" s="189">
        <f>+BT117</f>
        <v>0</v>
      </c>
      <c r="CU140" s="189">
        <f>+BZ117</f>
        <v>0</v>
      </c>
      <c r="CV140" s="190" t="e">
        <f>+CD117</f>
        <v>#DIV/0!</v>
      </c>
    </row>
    <row r="141" spans="1:100" ht="16.5" customHeigh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S141" s="161" t="s">
        <v>165</v>
      </c>
      <c r="CT141" s="189" t="e">
        <f>+#REF!</f>
        <v>#REF!</v>
      </c>
      <c r="CU141" s="189" t="e">
        <f>+#REF!</f>
        <v>#REF!</v>
      </c>
      <c r="CV141" s="190" t="e">
        <f>+#REF!</f>
        <v>#REF!</v>
      </c>
    </row>
    <row r="142" spans="1:100" ht="4.95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S142" s="148"/>
      <c r="CT142" s="219"/>
      <c r="CU142" s="219"/>
      <c r="CV142" s="220"/>
    </row>
    <row r="143" spans="1:100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S143" s="167" t="s">
        <v>167</v>
      </c>
      <c r="CT143" s="191" t="e">
        <f>+CT64/CT17</f>
        <v>#DIV/0!</v>
      </c>
      <c r="CU143" s="191" t="e">
        <f t="shared" ref="CU143:CV143" si="204">+CU64/CU17</f>
        <v>#DIV/0!</v>
      </c>
      <c r="CV143" s="192" t="e">
        <f t="shared" si="204"/>
        <v>#DIV/0!</v>
      </c>
    </row>
    <row r="144" spans="1:100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S144" s="161" t="s">
        <v>125</v>
      </c>
      <c r="CT144" s="189">
        <f>+H119</f>
        <v>0</v>
      </c>
      <c r="CU144" s="189">
        <f>+N119</f>
        <v>0</v>
      </c>
      <c r="CV144" s="190" t="e">
        <f>+R119</f>
        <v>#DIV/0!</v>
      </c>
    </row>
    <row r="145" spans="1:100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S145" s="161" t="s">
        <v>131</v>
      </c>
      <c r="CT145" s="189">
        <f>+X119</f>
        <v>0</v>
      </c>
      <c r="CU145" s="189">
        <f>+AD119</f>
        <v>0</v>
      </c>
      <c r="CV145" s="190" t="e">
        <f>+AH119</f>
        <v>#DIV/0!</v>
      </c>
    </row>
    <row r="146" spans="1:100" ht="15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S146" s="161" t="s">
        <v>201</v>
      </c>
      <c r="CT146" s="189">
        <f>+AN119</f>
        <v>0</v>
      </c>
      <c r="CU146" s="189">
        <f>+AT119</f>
        <v>0</v>
      </c>
      <c r="CV146" s="190" t="e">
        <f>+AX119</f>
        <v>#DIV/0!</v>
      </c>
    </row>
    <row r="147" spans="1:100" ht="15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S147" s="161" t="s">
        <v>164</v>
      </c>
      <c r="CT147" s="189">
        <f>+BD119</f>
        <v>0</v>
      </c>
      <c r="CU147" s="189">
        <f>+BJ119</f>
        <v>0</v>
      </c>
      <c r="CV147" s="190" t="e">
        <f>+BN119</f>
        <v>#DIV/0!</v>
      </c>
    </row>
    <row r="148" spans="1:100" ht="15" customHeight="1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S148" s="161" t="s">
        <v>166</v>
      </c>
      <c r="CT148" s="189">
        <f>+BT119</f>
        <v>0</v>
      </c>
      <c r="CU148" s="189">
        <f>+BZ119</f>
        <v>0</v>
      </c>
      <c r="CV148" s="190" t="e">
        <f>+CD119</f>
        <v>#DIV/0!</v>
      </c>
    </row>
    <row r="149" spans="1:100" ht="15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S149" s="161" t="s">
        <v>165</v>
      </c>
      <c r="CT149" s="189" t="e">
        <f>+#REF!</f>
        <v>#REF!</v>
      </c>
      <c r="CU149" s="189" t="e">
        <f>+#REF!</f>
        <v>#REF!</v>
      </c>
      <c r="CV149" s="190" t="e">
        <f>+#REF!</f>
        <v>#REF!</v>
      </c>
    </row>
    <row r="150" spans="1:100" ht="18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S150" s="148"/>
      <c r="CT150" s="219"/>
      <c r="CU150" s="219"/>
      <c r="CV150" s="220"/>
    </row>
    <row r="151" spans="1:100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S151" s="167" t="s">
        <v>94</v>
      </c>
      <c r="CT151" s="191" t="e">
        <f>+CT96/CT17</f>
        <v>#DIV/0!</v>
      </c>
      <c r="CU151" s="191" t="e">
        <f t="shared" ref="CU151:CV151" si="205">+CU96/CU17</f>
        <v>#DIV/0!</v>
      </c>
      <c r="CV151" s="192" t="e">
        <f t="shared" si="205"/>
        <v>#DIV/0!</v>
      </c>
    </row>
    <row r="152" spans="1:100" ht="15.75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S152" s="161" t="s">
        <v>125</v>
      </c>
      <c r="CT152" s="189">
        <f>+H121</f>
        <v>0</v>
      </c>
      <c r="CU152" s="189">
        <f>+N121</f>
        <v>0</v>
      </c>
      <c r="CV152" s="190" t="e">
        <f>+R121</f>
        <v>#DIV/0!</v>
      </c>
    </row>
    <row r="153" spans="1:100" ht="15.75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S153" s="161" t="s">
        <v>131</v>
      </c>
      <c r="CT153" s="189">
        <f>+X121</f>
        <v>0</v>
      </c>
      <c r="CU153" s="189">
        <f>+AD121</f>
        <v>0</v>
      </c>
      <c r="CV153" s="190" t="e">
        <f>+AH121</f>
        <v>#DIV/0!</v>
      </c>
    </row>
    <row r="154" spans="1:100" ht="15.75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S154" s="161" t="s">
        <v>201</v>
      </c>
      <c r="CT154" s="189">
        <f>+AN121</f>
        <v>0</v>
      </c>
      <c r="CU154" s="189">
        <f>+AT121</f>
        <v>0</v>
      </c>
      <c r="CV154" s="190" t="e">
        <f>+AX121</f>
        <v>#DIV/0!</v>
      </c>
    </row>
    <row r="155" spans="1:100" ht="15.75" customHeight="1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S155" s="161" t="s">
        <v>164</v>
      </c>
      <c r="CT155" s="189">
        <f>+BD121</f>
        <v>0</v>
      </c>
      <c r="CU155" s="189">
        <f>+BJ121</f>
        <v>0</v>
      </c>
      <c r="CV155" s="190" t="e">
        <f>+BN121</f>
        <v>#DIV/0!</v>
      </c>
    </row>
    <row r="156" spans="1:100" ht="15.75" customHeight="1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S156" s="161" t="s">
        <v>166</v>
      </c>
      <c r="CT156" s="189">
        <f>+BT121</f>
        <v>0</v>
      </c>
      <c r="CU156" s="189">
        <f>+BZ121</f>
        <v>0</v>
      </c>
      <c r="CV156" s="190" t="e">
        <f>+CD121</f>
        <v>#DIV/0!</v>
      </c>
    </row>
    <row r="157" spans="1:100" ht="15.75" customHeight="1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S157" s="161" t="s">
        <v>165</v>
      </c>
      <c r="CT157" s="189" t="e">
        <f>+#REF!</f>
        <v>#REF!</v>
      </c>
      <c r="CU157" s="189" t="e">
        <f>+#REF!</f>
        <v>#REF!</v>
      </c>
      <c r="CV157" s="190" t="e">
        <f>+#REF!</f>
        <v>#REF!</v>
      </c>
    </row>
    <row r="158" spans="1:100" ht="15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S158" s="148"/>
      <c r="CT158" s="219"/>
      <c r="CU158" s="219"/>
      <c r="CV158" s="220"/>
    </row>
    <row r="159" spans="1:100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S159" s="167" t="s">
        <v>168</v>
      </c>
      <c r="CT159" s="191" t="e">
        <f>+CT74/CT17</f>
        <v>#DIV/0!</v>
      </c>
      <c r="CU159" s="191" t="e">
        <f>+CU74/CU17</f>
        <v>#DIV/0!</v>
      </c>
      <c r="CV159" s="192" t="e">
        <f>+CV74/CV17</f>
        <v>#DIV/0!</v>
      </c>
    </row>
    <row r="160" spans="1:100" ht="15.75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S160" s="161" t="s">
        <v>125</v>
      </c>
      <c r="CT160" s="189">
        <f>+H123</f>
        <v>0</v>
      </c>
      <c r="CU160" s="189">
        <f>+N123</f>
        <v>0</v>
      </c>
      <c r="CV160" s="190" t="e">
        <f>+R123</f>
        <v>#DIV/0!</v>
      </c>
    </row>
    <row r="161" spans="1:100" ht="15.75" customHeight="1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S161" s="161" t="s">
        <v>131</v>
      </c>
      <c r="CT161" s="189">
        <f>+X123</f>
        <v>0</v>
      </c>
      <c r="CU161" s="189">
        <f>+AD123</f>
        <v>0</v>
      </c>
      <c r="CV161" s="190" t="e">
        <f>+AH123</f>
        <v>#DIV/0!</v>
      </c>
    </row>
    <row r="162" spans="1:100" ht="15.75" customHeight="1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S162" s="161" t="s">
        <v>201</v>
      </c>
      <c r="CT162" s="189">
        <f>+AN123</f>
        <v>0</v>
      </c>
      <c r="CU162" s="189">
        <f>+AT123</f>
        <v>0</v>
      </c>
      <c r="CV162" s="190" t="e">
        <f>+AX123</f>
        <v>#DIV/0!</v>
      </c>
    </row>
    <row r="163" spans="1:100" ht="15.75" customHeight="1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S163" s="161" t="s">
        <v>164</v>
      </c>
      <c r="CT163" s="189">
        <f>+BD123</f>
        <v>0</v>
      </c>
      <c r="CU163" s="189">
        <f>+BJ123</f>
        <v>0</v>
      </c>
      <c r="CV163" s="190" t="e">
        <f>+BN123</f>
        <v>#DIV/0!</v>
      </c>
    </row>
    <row r="164" spans="1:100" ht="15.75" customHeight="1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S164" s="161" t="s">
        <v>166</v>
      </c>
      <c r="CT164" s="189">
        <f>+BT123</f>
        <v>0</v>
      </c>
      <c r="CU164" s="189">
        <f>+BZ123</f>
        <v>0</v>
      </c>
      <c r="CV164" s="190" t="e">
        <f>+CD123</f>
        <v>#DIV/0!</v>
      </c>
    </row>
    <row r="165" spans="1:100" ht="15.75" customHeight="1" thickBot="1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S165" s="165" t="s">
        <v>165</v>
      </c>
      <c r="CT165" s="196" t="e">
        <f>+#REF!</f>
        <v>#REF!</v>
      </c>
      <c r="CU165" s="196" t="e">
        <f>+#REF!</f>
        <v>#REF!</v>
      </c>
      <c r="CV165" s="197" t="e">
        <f>+#REF!</f>
        <v>#REF!</v>
      </c>
    </row>
    <row r="166" spans="1:100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</row>
    <row r="167" spans="1:100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</row>
    <row r="168" spans="1:100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</row>
    <row r="169" spans="1:100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</row>
    <row r="170" spans="1:100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</row>
    <row r="171" spans="1:100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</row>
    <row r="172" spans="1:100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</row>
    <row r="173" spans="1:100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</row>
    <row r="174" spans="1:100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</row>
    <row r="175" spans="1:100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</row>
    <row r="176" spans="1:100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</row>
    <row r="177" spans="1:9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</row>
    <row r="178" spans="1:9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</row>
    <row r="179" spans="1:9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</row>
    <row r="180" spans="1:9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</row>
    <row r="181" spans="1:9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</row>
    <row r="182" spans="1:9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</row>
    <row r="183" spans="1:9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</row>
    <row r="184" spans="1:9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</row>
    <row r="185" spans="1:9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</row>
    <row r="186" spans="1:9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</row>
    <row r="187" spans="1:9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</row>
    <row r="188" spans="1:9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</row>
    <row r="189" spans="1:9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</row>
    <row r="190" spans="1:9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</row>
    <row r="191" spans="1:9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</row>
    <row r="192" spans="1:9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</row>
    <row r="193" spans="1:9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</row>
    <row r="194" spans="1:9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</row>
    <row r="195" spans="1:9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</row>
    <row r="196" spans="1:9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</row>
    <row r="197" spans="1:9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</row>
    <row r="198" spans="1:9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</row>
    <row r="199" spans="1:9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</row>
    <row r="200" spans="1:9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Y127"/>
  <sheetViews>
    <sheetView zoomScale="99" zoomScaleNormal="99" workbookViewId="0">
      <pane xSplit="3" ySplit="5" topLeftCell="D9" activePane="bottomRight" state="frozen"/>
      <selection activeCell="B21" sqref="B21"/>
      <selection pane="topRight" activeCell="B21" sqref="B21"/>
      <selection pane="bottomLeft" activeCell="B21" sqref="B21"/>
      <selection pane="bottomRight" activeCell="A2" sqref="A2"/>
    </sheetView>
  </sheetViews>
  <sheetFormatPr defaultColWidth="9.109375" defaultRowHeight="13.2" x14ac:dyDescent="0.25"/>
  <cols>
    <col min="1" max="1" width="3.33203125" style="1" customWidth="1"/>
    <col min="2" max="2" width="63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7.10937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41.6640625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280</v>
      </c>
      <c r="B1" s="22"/>
      <c r="C1" s="359" t="s">
        <v>267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  <c r="CH1" s="360"/>
      <c r="CI1" s="360"/>
      <c r="CJ1" s="360"/>
      <c r="CK1" s="361"/>
      <c r="CQ1" s="200"/>
    </row>
    <row r="2" spans="1:101" s="20" customFormat="1" ht="18" customHeight="1" thickBot="1" x14ac:dyDescent="0.45">
      <c r="A2" s="23" t="s">
        <v>14</v>
      </c>
      <c r="B2" s="22"/>
      <c r="D2" s="362" t="s">
        <v>150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4"/>
      <c r="S2" s="185"/>
      <c r="T2" s="365" t="s">
        <v>151</v>
      </c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4"/>
      <c r="AI2" s="186"/>
      <c r="AJ2" s="365" t="s">
        <v>194</v>
      </c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4"/>
      <c r="AY2" s="186"/>
      <c r="AZ2" s="365" t="s">
        <v>155</v>
      </c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4"/>
      <c r="BO2" s="186"/>
      <c r="BP2" s="365" t="s">
        <v>156</v>
      </c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4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69" t="s">
        <v>130</v>
      </c>
      <c r="E3" s="370"/>
      <c r="F3" s="370"/>
      <c r="G3" s="370"/>
      <c r="H3" s="370"/>
      <c r="I3" s="371"/>
      <c r="J3" s="370" t="s">
        <v>129</v>
      </c>
      <c r="K3" s="370"/>
      <c r="L3" s="370"/>
      <c r="M3" s="370"/>
      <c r="N3" s="370"/>
      <c r="O3" s="371"/>
      <c r="P3" s="366" t="s">
        <v>180</v>
      </c>
      <c r="Q3" s="367"/>
      <c r="R3" s="368"/>
      <c r="S3" s="187"/>
      <c r="T3" s="372" t="s">
        <v>128</v>
      </c>
      <c r="U3" s="370"/>
      <c r="V3" s="370"/>
      <c r="W3" s="370"/>
      <c r="X3" s="370"/>
      <c r="Y3" s="371"/>
      <c r="Z3" s="372" t="s">
        <v>127</v>
      </c>
      <c r="AA3" s="370"/>
      <c r="AB3" s="370"/>
      <c r="AC3" s="370"/>
      <c r="AD3" s="370"/>
      <c r="AE3" s="371"/>
      <c r="AF3" s="366" t="s">
        <v>181</v>
      </c>
      <c r="AG3" s="367"/>
      <c r="AH3" s="368"/>
      <c r="AI3" s="188"/>
      <c r="AJ3" s="369" t="s">
        <v>195</v>
      </c>
      <c r="AK3" s="370"/>
      <c r="AL3" s="370"/>
      <c r="AM3" s="370"/>
      <c r="AN3" s="370"/>
      <c r="AO3" s="371"/>
      <c r="AP3" s="370" t="s">
        <v>196</v>
      </c>
      <c r="AQ3" s="370"/>
      <c r="AR3" s="370"/>
      <c r="AS3" s="370"/>
      <c r="AT3" s="370"/>
      <c r="AU3" s="371"/>
      <c r="AV3" s="366" t="s">
        <v>250</v>
      </c>
      <c r="AW3" s="367"/>
      <c r="AX3" s="368"/>
      <c r="AY3" s="188"/>
      <c r="AZ3" s="369" t="s">
        <v>137</v>
      </c>
      <c r="BA3" s="370"/>
      <c r="BB3" s="370"/>
      <c r="BC3" s="370"/>
      <c r="BD3" s="370"/>
      <c r="BE3" s="371"/>
      <c r="BF3" s="370" t="s">
        <v>138</v>
      </c>
      <c r="BG3" s="370"/>
      <c r="BH3" s="370"/>
      <c r="BI3" s="370"/>
      <c r="BJ3" s="370"/>
      <c r="BK3" s="371"/>
      <c r="BL3" s="366" t="s">
        <v>182</v>
      </c>
      <c r="BM3" s="367"/>
      <c r="BN3" s="368"/>
      <c r="BO3" s="188"/>
      <c r="BP3" s="369" t="s">
        <v>135</v>
      </c>
      <c r="BQ3" s="370"/>
      <c r="BR3" s="370"/>
      <c r="BS3" s="370"/>
      <c r="BT3" s="370"/>
      <c r="BU3" s="371"/>
      <c r="BV3" s="370" t="s">
        <v>136</v>
      </c>
      <c r="BW3" s="370"/>
      <c r="BX3" s="370"/>
      <c r="BY3" s="370"/>
      <c r="BZ3" s="370"/>
      <c r="CA3" s="371"/>
      <c r="CB3" s="366" t="s">
        <v>183</v>
      </c>
      <c r="CC3" s="367"/>
      <c r="CD3" s="368"/>
      <c r="CF3" s="373" t="s">
        <v>141</v>
      </c>
      <c r="CG3" s="374"/>
      <c r="CH3" s="374"/>
      <c r="CI3" s="374"/>
      <c r="CJ3" s="374"/>
      <c r="CK3" s="375"/>
      <c r="CL3" s="376" t="s">
        <v>142</v>
      </c>
      <c r="CM3" s="374"/>
      <c r="CN3" s="374"/>
      <c r="CO3" s="374"/>
      <c r="CP3" s="374"/>
      <c r="CQ3" s="375"/>
      <c r="CR3" s="158"/>
      <c r="CS3" s="377" t="s">
        <v>277</v>
      </c>
      <c r="CT3" s="378"/>
      <c r="CU3" s="378"/>
      <c r="CV3" s="379"/>
      <c r="CW3"/>
    </row>
    <row r="4" spans="1:101" s="12" customFormat="1" ht="13.5" customHeight="1" thickBot="1" x14ac:dyDescent="0.3">
      <c r="D4" s="232">
        <v>1044</v>
      </c>
      <c r="E4" s="233"/>
      <c r="F4" s="233"/>
      <c r="G4" s="233"/>
      <c r="H4" s="233"/>
      <c r="I4" s="234"/>
      <c r="J4" s="12">
        <v>1044</v>
      </c>
      <c r="O4" s="14"/>
      <c r="P4" s="13"/>
      <c r="Q4" s="182"/>
      <c r="R4" s="183"/>
      <c r="S4" s="15"/>
      <c r="T4" s="232">
        <v>1045</v>
      </c>
      <c r="U4" s="233"/>
      <c r="V4" s="233"/>
      <c r="W4" s="233"/>
      <c r="X4" s="233"/>
      <c r="Y4" s="234"/>
      <c r="AE4" s="184"/>
      <c r="AF4" s="13"/>
      <c r="AG4" s="182"/>
      <c r="AH4" s="183"/>
      <c r="AI4" s="15"/>
      <c r="AJ4" s="13">
        <v>1046</v>
      </c>
      <c r="AO4" s="14"/>
      <c r="AU4" s="14"/>
      <c r="AV4" s="13"/>
      <c r="AW4" s="182"/>
      <c r="AX4" s="183"/>
      <c r="AY4" s="15"/>
      <c r="AZ4" s="13">
        <v>1047</v>
      </c>
      <c r="BE4" s="14"/>
      <c r="BK4" s="14"/>
      <c r="BL4" s="13"/>
      <c r="BM4" s="182"/>
      <c r="BN4" s="183"/>
      <c r="BO4" s="15"/>
      <c r="BP4" s="13">
        <v>1048</v>
      </c>
      <c r="BU4" s="14"/>
      <c r="CA4" s="14"/>
      <c r="CB4" s="13"/>
      <c r="CC4" s="182"/>
      <c r="CD4" s="183"/>
      <c r="CE4" s="17"/>
      <c r="CF4" s="149"/>
      <c r="CK4" s="14"/>
      <c r="CL4" s="13"/>
      <c r="CQ4" s="14"/>
      <c r="CS4" s="380"/>
      <c r="CT4" s="381"/>
      <c r="CU4" s="381"/>
      <c r="CV4" s="382"/>
      <c r="CW4"/>
    </row>
    <row r="5" spans="1:101" s="19" customFormat="1" ht="48" customHeight="1" thickBot="1" x14ac:dyDescent="0.35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242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4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242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4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242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242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3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31"/>
      <c r="AK6" s="29"/>
      <c r="AL6" s="29"/>
      <c r="AM6" s="29"/>
      <c r="AN6" s="29"/>
      <c r="AO6" s="30"/>
      <c r="AP6" s="243"/>
      <c r="AQ6" s="29"/>
      <c r="AR6" s="29"/>
      <c r="AS6" s="29"/>
      <c r="AT6" s="29"/>
      <c r="AU6" s="30"/>
      <c r="AV6" s="113"/>
      <c r="AW6" s="114"/>
      <c r="AX6" s="115"/>
      <c r="AY6" s="32"/>
      <c r="AZ6" s="31"/>
      <c r="BA6" s="29"/>
      <c r="BB6" s="29"/>
      <c r="BC6" s="29"/>
      <c r="BD6" s="29"/>
      <c r="BE6" s="30"/>
      <c r="BF6" s="243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243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4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8"/>
      <c r="AK7" s="36"/>
      <c r="AL7" s="36"/>
      <c r="AM7" s="36"/>
      <c r="AN7" s="36"/>
      <c r="AO7" s="37"/>
      <c r="AP7" s="244"/>
      <c r="AQ7" s="36"/>
      <c r="AR7" s="36"/>
      <c r="AS7" s="36"/>
      <c r="AT7" s="36"/>
      <c r="AU7" s="37"/>
      <c r="AV7" s="116"/>
      <c r="AW7" s="117"/>
      <c r="AX7" s="118"/>
      <c r="AY7" s="32"/>
      <c r="AZ7" s="38"/>
      <c r="BA7" s="36"/>
      <c r="BB7" s="36"/>
      <c r="BC7" s="36"/>
      <c r="BD7" s="36"/>
      <c r="BE7" s="37"/>
      <c r="BF7" s="244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244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8"/>
      <c r="E8" s="36"/>
      <c r="F8" s="36"/>
      <c r="G8" s="36"/>
      <c r="H8" s="36"/>
      <c r="I8" s="37"/>
      <c r="J8" s="244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8"/>
      <c r="U8" s="36"/>
      <c r="V8" s="36"/>
      <c r="W8" s="36"/>
      <c r="X8" s="36"/>
      <c r="Y8" s="37"/>
      <c r="Z8" s="244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8"/>
      <c r="AK8" s="36"/>
      <c r="AL8" s="36"/>
      <c r="AM8" s="36"/>
      <c r="AN8" s="36"/>
      <c r="AO8" s="37"/>
      <c r="AP8" s="244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"/>
      <c r="BA8" s="3"/>
      <c r="BB8" s="3"/>
      <c r="BC8" s="3"/>
      <c r="BD8" s="3"/>
      <c r="BE8" s="3"/>
      <c r="BF8" s="244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8"/>
      <c r="BQ8" s="36"/>
      <c r="BR8" s="36"/>
      <c r="BS8" s="36"/>
      <c r="BT8" s="36"/>
      <c r="BU8" s="37"/>
      <c r="BV8" s="244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>
        <f>+D8+T8+AJ8+AZ8+BP8</f>
        <v>0</v>
      </c>
      <c r="CG8" s="36"/>
      <c r="CH8" s="36">
        <f>+F8+V8+AL8+BB8+BR8</f>
        <v>0</v>
      </c>
      <c r="CI8" s="39"/>
      <c r="CJ8" s="36">
        <f>+CF8+CH8</f>
        <v>0</v>
      </c>
      <c r="CK8" s="40"/>
      <c r="CL8" s="38">
        <f>+J8+Z8+AP8+BF8+BV8</f>
        <v>0</v>
      </c>
      <c r="CM8" s="39"/>
      <c r="CN8" s="36">
        <f>+L8+AB8+AR8+BH8+BX8</f>
        <v>0</v>
      </c>
      <c r="CO8" s="39"/>
      <c r="CP8" s="36">
        <f>+CL8+CN8</f>
        <v>0</v>
      </c>
      <c r="CQ8" s="40"/>
      <c r="CR8" s="152"/>
      <c r="CS8" s="161" t="s">
        <v>15</v>
      </c>
      <c r="CT8" s="38">
        <f>+CJ8</f>
        <v>0</v>
      </c>
      <c r="CU8" s="36">
        <f>+CP8</f>
        <v>0</v>
      </c>
      <c r="CV8" s="37">
        <f>+CT8+CU8</f>
        <v>0</v>
      </c>
      <c r="CW8"/>
    </row>
    <row r="9" spans="1:101" s="19" customFormat="1" ht="13.2" customHeight="1" x14ac:dyDescent="0.3">
      <c r="A9" s="26"/>
      <c r="B9" s="26" t="s">
        <v>16</v>
      </c>
      <c r="C9" s="34"/>
      <c r="D9" s="38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8"/>
      <c r="U9" s="36"/>
      <c r="V9" s="36"/>
      <c r="W9" s="36"/>
      <c r="X9" s="36"/>
      <c r="Y9" s="37"/>
      <c r="Z9" s="244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8"/>
      <c r="AK9" s="36"/>
      <c r="AL9" s="36"/>
      <c r="AM9" s="36"/>
      <c r="AN9" s="36"/>
      <c r="AO9" s="37"/>
      <c r="AP9" s="244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"/>
      <c r="BA9" s="3"/>
      <c r="BB9" s="3"/>
      <c r="BC9" s="3"/>
      <c r="BD9" s="3"/>
      <c r="BE9" s="3"/>
      <c r="BF9" s="244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244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 t="shared" ref="CF9:CF16" si="15">+D9+T9+AJ9+AZ9+BP9</f>
        <v>0</v>
      </c>
      <c r="CG9" s="36"/>
      <c r="CH9" s="36">
        <f t="shared" ref="CH9:CH16" si="16">+F9+V9+AL9+BB9+BR9</f>
        <v>0</v>
      </c>
      <c r="CI9" s="39"/>
      <c r="CJ9" s="36">
        <f t="shared" ref="CJ9:CJ17" si="17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5"/>
      <c r="E10" s="43"/>
      <c r="F10" s="43"/>
      <c r="G10" s="43"/>
      <c r="H10" s="43"/>
      <c r="I10" s="44"/>
      <c r="J10" s="245"/>
      <c r="K10" s="43"/>
      <c r="L10" s="43"/>
      <c r="M10" s="43"/>
      <c r="N10" s="43"/>
      <c r="O10" s="44"/>
      <c r="P10" s="122">
        <f t="shared" si="0"/>
        <v>0</v>
      </c>
      <c r="Q10" s="123">
        <f t="shared" si="1"/>
        <v>0</v>
      </c>
      <c r="R10" s="124">
        <f t="shared" si="2"/>
        <v>0</v>
      </c>
      <c r="S10" s="32"/>
      <c r="T10" s="45"/>
      <c r="U10" s="43"/>
      <c r="V10" s="43"/>
      <c r="W10" s="43"/>
      <c r="X10" s="43"/>
      <c r="Y10" s="44"/>
      <c r="Z10" s="245"/>
      <c r="AA10" s="43"/>
      <c r="AB10" s="43"/>
      <c r="AC10" s="43"/>
      <c r="AD10" s="43"/>
      <c r="AE10" s="44"/>
      <c r="AF10" s="122">
        <f t="shared" si="3"/>
        <v>0</v>
      </c>
      <c r="AG10" s="123">
        <f t="shared" si="4"/>
        <v>0</v>
      </c>
      <c r="AH10" s="124">
        <f t="shared" si="5"/>
        <v>0</v>
      </c>
      <c r="AI10" s="32"/>
      <c r="AJ10" s="45"/>
      <c r="AK10" s="43"/>
      <c r="AL10" s="43"/>
      <c r="AM10" s="43"/>
      <c r="AN10" s="43"/>
      <c r="AO10" s="44"/>
      <c r="AP10" s="245"/>
      <c r="AQ10" s="43"/>
      <c r="AR10" s="43"/>
      <c r="AS10" s="43"/>
      <c r="AT10" s="43"/>
      <c r="AU10" s="44"/>
      <c r="AV10" s="122">
        <f t="shared" si="6"/>
        <v>0</v>
      </c>
      <c r="AW10" s="123">
        <f t="shared" si="7"/>
        <v>0</v>
      </c>
      <c r="AX10" s="124">
        <f t="shared" si="8"/>
        <v>0</v>
      </c>
      <c r="AY10" s="32"/>
      <c r="AZ10" s="193"/>
      <c r="BA10" s="193"/>
      <c r="BB10" s="193"/>
      <c r="BC10" s="193"/>
      <c r="BD10" s="193"/>
      <c r="BE10" s="193"/>
      <c r="BF10" s="245"/>
      <c r="BG10" s="43"/>
      <c r="BH10" s="43"/>
      <c r="BI10" s="43"/>
      <c r="BJ10" s="43"/>
      <c r="BK10" s="44"/>
      <c r="BL10" s="122">
        <f t="shared" si="9"/>
        <v>0</v>
      </c>
      <c r="BM10" s="123">
        <f t="shared" si="10"/>
        <v>0</v>
      </c>
      <c r="BN10" s="124">
        <f t="shared" si="11"/>
        <v>0</v>
      </c>
      <c r="BO10" s="32"/>
      <c r="BP10" s="45"/>
      <c r="BQ10" s="43"/>
      <c r="BR10" s="43"/>
      <c r="BS10" s="43"/>
      <c r="BT10" s="43"/>
      <c r="BU10" s="44"/>
      <c r="BV10" s="245"/>
      <c r="BW10" s="43"/>
      <c r="BX10" s="43"/>
      <c r="BY10" s="43"/>
      <c r="BZ10" s="43"/>
      <c r="CA10" s="44"/>
      <c r="CB10" s="122">
        <f t="shared" si="12"/>
        <v>0</v>
      </c>
      <c r="CC10" s="123">
        <f t="shared" si="13"/>
        <v>0</v>
      </c>
      <c r="CD10" s="124">
        <f t="shared" si="14"/>
        <v>0</v>
      </c>
      <c r="CE10" s="32"/>
      <c r="CF10" s="38">
        <f t="shared" si="15"/>
        <v>0</v>
      </c>
      <c r="CG10" s="36"/>
      <c r="CH10" s="36">
        <f t="shared" si="16"/>
        <v>0</v>
      </c>
      <c r="CI10" s="46"/>
      <c r="CJ10" s="36">
        <f t="shared" si="17"/>
        <v>0</v>
      </c>
      <c r="CK10" s="47"/>
      <c r="CL10" s="45">
        <f>+CL8+CL9</f>
        <v>0</v>
      </c>
      <c r="CM10" s="46"/>
      <c r="CN10" s="43">
        <f>+CN8+CN9</f>
        <v>0</v>
      </c>
      <c r="CO10" s="46"/>
      <c r="CP10" s="43">
        <f>+CP8+CP9</f>
        <v>0</v>
      </c>
      <c r="CQ10" s="47"/>
      <c r="CR10" s="153"/>
      <c r="CS10" s="161" t="s">
        <v>17</v>
      </c>
      <c r="CT10" s="45">
        <f>+CT8</f>
        <v>0</v>
      </c>
      <c r="CU10" s="43">
        <f>+CU8</f>
        <v>0</v>
      </c>
      <c r="CV10" s="44">
        <f>+CV8</f>
        <v>0</v>
      </c>
      <c r="CW10"/>
    </row>
    <row r="11" spans="1:101" s="19" customFormat="1" ht="15.6" x14ac:dyDescent="0.3">
      <c r="A11" s="26">
        <v>2</v>
      </c>
      <c r="B11" s="26" t="s">
        <v>268</v>
      </c>
      <c r="C11" s="34"/>
      <c r="D11" s="38"/>
      <c r="E11" s="36"/>
      <c r="F11" s="36"/>
      <c r="G11" s="36"/>
      <c r="H11" s="36"/>
      <c r="I11" s="37"/>
      <c r="J11" s="244"/>
      <c r="K11" s="36"/>
      <c r="L11" s="36"/>
      <c r="M11" s="36"/>
      <c r="N11" s="36"/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8"/>
      <c r="U11" s="36"/>
      <c r="V11" s="36"/>
      <c r="W11" s="36"/>
      <c r="X11" s="36"/>
      <c r="Y11" s="37"/>
      <c r="Z11" s="244"/>
      <c r="AA11" s="36"/>
      <c r="AB11" s="36"/>
      <c r="AC11" s="36"/>
      <c r="AD11" s="36"/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8"/>
      <c r="AK11" s="36"/>
      <c r="AL11" s="36"/>
      <c r="AM11" s="36"/>
      <c r="AN11" s="36"/>
      <c r="AO11" s="37"/>
      <c r="AP11" s="244"/>
      <c r="AQ11" s="36"/>
      <c r="AR11" s="36"/>
      <c r="AS11" s="36"/>
      <c r="AT11" s="36"/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"/>
      <c r="BA11" s="3"/>
      <c r="BB11" s="3"/>
      <c r="BC11" s="3"/>
      <c r="BD11" s="3"/>
      <c r="BE11" s="3"/>
      <c r="BF11" s="244"/>
      <c r="BG11" s="36"/>
      <c r="BH11" s="36"/>
      <c r="BI11" s="36"/>
      <c r="BJ11" s="36"/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/>
      <c r="BQ11" s="36"/>
      <c r="BR11" s="36"/>
      <c r="BS11" s="36"/>
      <c r="BT11" s="36"/>
      <c r="BU11" s="37"/>
      <c r="BV11" s="244"/>
      <c r="BW11" s="36"/>
      <c r="BX11" s="36"/>
      <c r="BY11" s="36"/>
      <c r="BZ11" s="36"/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si="15"/>
        <v>0</v>
      </c>
      <c r="CG11" s="36"/>
      <c r="CH11" s="36">
        <f t="shared" si="16"/>
        <v>0</v>
      </c>
      <c r="CI11" s="39"/>
      <c r="CJ11" s="36">
        <f t="shared" si="17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161" t="s">
        <v>1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6" x14ac:dyDescent="0.3">
      <c r="A12" s="26"/>
      <c r="B12" s="26" t="s">
        <v>269</v>
      </c>
      <c r="C12" s="34"/>
      <c r="D12" s="38"/>
      <c r="E12" s="36"/>
      <c r="F12" s="36"/>
      <c r="G12" s="36"/>
      <c r="H12" s="36"/>
      <c r="I12" s="37"/>
      <c r="J12" s="244"/>
      <c r="K12" s="36"/>
      <c r="L12" s="36"/>
      <c r="M12" s="36"/>
      <c r="N12" s="36"/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8"/>
      <c r="U12" s="36"/>
      <c r="V12" s="36"/>
      <c r="W12" s="36"/>
      <c r="X12" s="36"/>
      <c r="Y12" s="37"/>
      <c r="Z12" s="244"/>
      <c r="AA12" s="36"/>
      <c r="AB12" s="36"/>
      <c r="AC12" s="36"/>
      <c r="AD12" s="36"/>
      <c r="AE12" s="37"/>
      <c r="AF12" s="116">
        <f t="shared" ref="AF12" si="27">+T12+Z12</f>
        <v>0</v>
      </c>
      <c r="AG12" s="117">
        <f t="shared" ref="AG12" si="28">+V12+AB12</f>
        <v>0</v>
      </c>
      <c r="AH12" s="118">
        <f t="shared" ref="AH12" si="29">+AF12+AG12</f>
        <v>0</v>
      </c>
      <c r="AI12" s="32"/>
      <c r="AJ12" s="38"/>
      <c r="AK12" s="36"/>
      <c r="AL12" s="36"/>
      <c r="AM12" s="36"/>
      <c r="AN12" s="36"/>
      <c r="AO12" s="37"/>
      <c r="AP12" s="244"/>
      <c r="AQ12" s="36"/>
      <c r="AR12" s="36"/>
      <c r="AS12" s="36"/>
      <c r="AT12" s="36"/>
      <c r="AU12" s="37"/>
      <c r="AV12" s="116">
        <f t="shared" ref="AV12" si="30">+AJ12+AP12</f>
        <v>0</v>
      </c>
      <c r="AW12" s="117">
        <f t="shared" ref="AW12" si="31">+AL12+AR12</f>
        <v>0</v>
      </c>
      <c r="AX12" s="118">
        <f t="shared" ref="AX12" si="32">+AV12+AW12</f>
        <v>0</v>
      </c>
      <c r="AY12" s="32"/>
      <c r="AZ12" s="3"/>
      <c r="BA12" s="3"/>
      <c r="BB12" s="3"/>
      <c r="BC12" s="3"/>
      <c r="BD12" s="3"/>
      <c r="BE12" s="3"/>
      <c r="BF12" s="244"/>
      <c r="BG12" s="36"/>
      <c r="BH12" s="36"/>
      <c r="BI12" s="36"/>
      <c r="BJ12" s="36"/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8"/>
      <c r="BQ12" s="36"/>
      <c r="BR12" s="36"/>
      <c r="BS12" s="36"/>
      <c r="BT12" s="36"/>
      <c r="BU12" s="37"/>
      <c r="BV12" s="244"/>
      <c r="BW12" s="36"/>
      <c r="BX12" s="36"/>
      <c r="BY12" s="36"/>
      <c r="BZ12" s="36"/>
      <c r="CA12" s="37"/>
      <c r="CB12" s="116">
        <f t="shared" ref="CB12" si="36">+BP12+BV12</f>
        <v>0</v>
      </c>
      <c r="CC12" s="117">
        <f t="shared" ref="CC12" si="37">+BR12+BX12</f>
        <v>0</v>
      </c>
      <c r="CD12" s="118">
        <f t="shared" ref="CD12" si="38">+CB12+CC12</f>
        <v>0</v>
      </c>
      <c r="CE12" s="32"/>
      <c r="CF12" s="38">
        <f t="shared" si="15"/>
        <v>0</v>
      </c>
      <c r="CG12" s="36"/>
      <c r="CH12" s="36">
        <f t="shared" si="16"/>
        <v>0</v>
      </c>
      <c r="CI12" s="39"/>
      <c r="CJ12" s="36"/>
      <c r="CK12" s="40"/>
      <c r="CL12" s="38">
        <f t="shared" si="18"/>
        <v>0</v>
      </c>
      <c r="CM12" s="39"/>
      <c r="CN12" s="36">
        <f t="shared" si="19"/>
        <v>0</v>
      </c>
      <c r="CO12" s="39"/>
      <c r="CP12" s="36"/>
      <c r="CQ12" s="40"/>
      <c r="CR12" s="152"/>
      <c r="CS12" s="161"/>
      <c r="CT12" s="38"/>
      <c r="CU12" s="36"/>
      <c r="CV12" s="37"/>
      <c r="CW12"/>
    </row>
    <row r="13" spans="1:101" s="19" customFormat="1" ht="15.6" x14ac:dyDescent="0.3">
      <c r="A13" s="26">
        <v>3</v>
      </c>
      <c r="B13" s="26" t="s">
        <v>2</v>
      </c>
      <c r="C13" s="34"/>
      <c r="D13" s="38"/>
      <c r="E13" s="36"/>
      <c r="F13" s="36"/>
      <c r="G13" s="36"/>
      <c r="H13" s="36"/>
      <c r="I13" s="37"/>
      <c r="J13" s="244"/>
      <c r="K13" s="36"/>
      <c r="L13" s="36"/>
      <c r="M13" s="36"/>
      <c r="N13" s="36"/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8"/>
      <c r="U13" s="36"/>
      <c r="V13" s="36"/>
      <c r="W13" s="36"/>
      <c r="X13" s="36"/>
      <c r="Y13" s="37"/>
      <c r="Z13" s="244"/>
      <c r="AA13" s="36"/>
      <c r="AB13" s="36"/>
      <c r="AC13" s="36"/>
      <c r="AD13" s="36"/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8"/>
      <c r="AK13" s="36"/>
      <c r="AL13" s="36"/>
      <c r="AM13" s="36"/>
      <c r="AN13" s="36"/>
      <c r="AO13" s="37"/>
      <c r="AP13" s="244"/>
      <c r="AQ13" s="36"/>
      <c r="AR13" s="36"/>
      <c r="AS13" s="36"/>
      <c r="AT13" s="36"/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"/>
      <c r="BA13" s="3"/>
      <c r="BB13" s="3"/>
      <c r="BC13" s="3"/>
      <c r="BD13" s="3"/>
      <c r="BE13" s="3"/>
      <c r="BF13" s="244"/>
      <c r="BG13" s="36"/>
      <c r="BH13" s="36"/>
      <c r="BI13" s="36"/>
      <c r="BJ13" s="36"/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/>
      <c r="BQ13" s="36"/>
      <c r="BR13" s="36"/>
      <c r="BS13" s="36"/>
      <c r="BT13" s="36"/>
      <c r="BU13" s="37"/>
      <c r="BV13" s="244"/>
      <c r="BW13" s="36"/>
      <c r="BX13" s="36"/>
      <c r="BY13" s="36"/>
      <c r="BZ13" s="36"/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si="15"/>
        <v>0</v>
      </c>
      <c r="CG13" s="36"/>
      <c r="CH13" s="36">
        <f t="shared" si="16"/>
        <v>0</v>
      </c>
      <c r="CI13" s="39"/>
      <c r="CJ13" s="36">
        <f t="shared" si="17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8"/>
      <c r="E14" s="36"/>
      <c r="F14" s="36"/>
      <c r="G14" s="36"/>
      <c r="H14" s="36"/>
      <c r="I14" s="37"/>
      <c r="J14" s="244"/>
      <c r="K14" s="36"/>
      <c r="L14" s="36"/>
      <c r="M14" s="36"/>
      <c r="N14" s="36"/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8"/>
      <c r="U14" s="36"/>
      <c r="V14" s="36"/>
      <c r="W14" s="36"/>
      <c r="X14" s="36"/>
      <c r="Y14" s="37"/>
      <c r="Z14" s="244"/>
      <c r="AA14" s="36"/>
      <c r="AB14" s="36"/>
      <c r="AC14" s="36"/>
      <c r="AD14" s="36"/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8"/>
      <c r="AK14" s="36"/>
      <c r="AL14" s="36"/>
      <c r="AM14" s="36"/>
      <c r="AN14" s="36"/>
      <c r="AO14" s="37"/>
      <c r="AP14" s="244"/>
      <c r="AQ14" s="36"/>
      <c r="AR14" s="36"/>
      <c r="AS14" s="36"/>
      <c r="AT14" s="36"/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"/>
      <c r="BA14" s="3"/>
      <c r="BB14" s="3"/>
      <c r="BC14" s="3"/>
      <c r="BD14" s="3"/>
      <c r="BE14" s="3"/>
      <c r="BF14" s="244"/>
      <c r="BG14" s="36"/>
      <c r="BH14" s="36"/>
      <c r="BI14" s="36"/>
      <c r="BJ14" s="36"/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/>
      <c r="BQ14" s="36"/>
      <c r="BR14" s="36"/>
      <c r="BS14" s="36"/>
      <c r="BT14" s="36"/>
      <c r="BU14" s="37"/>
      <c r="BV14" s="244"/>
      <c r="BW14" s="36"/>
      <c r="BX14" s="36"/>
      <c r="BY14" s="36"/>
      <c r="BZ14" s="36"/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15"/>
        <v>0</v>
      </c>
      <c r="CG14" s="36"/>
      <c r="CH14" s="36">
        <f t="shared" si="16"/>
        <v>0</v>
      </c>
      <c r="CI14" s="39"/>
      <c r="CJ14" s="36">
        <f t="shared" si="17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8"/>
      <c r="E15" s="36"/>
      <c r="F15" s="36"/>
      <c r="G15" s="36"/>
      <c r="H15" s="36"/>
      <c r="I15" s="37"/>
      <c r="J15" s="244"/>
      <c r="K15" s="36"/>
      <c r="L15" s="36"/>
      <c r="M15" s="36"/>
      <c r="N15" s="36"/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8"/>
      <c r="U15" s="36"/>
      <c r="V15" s="36"/>
      <c r="W15" s="36"/>
      <c r="X15" s="36"/>
      <c r="Y15" s="37"/>
      <c r="Z15" s="244"/>
      <c r="AA15" s="36"/>
      <c r="AB15" s="36"/>
      <c r="AC15" s="36"/>
      <c r="AD15" s="36"/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8"/>
      <c r="AK15" s="36"/>
      <c r="AL15" s="36"/>
      <c r="AM15" s="36"/>
      <c r="AN15" s="36"/>
      <c r="AO15" s="37"/>
      <c r="AP15" s="244"/>
      <c r="AQ15" s="36"/>
      <c r="AR15" s="36"/>
      <c r="AS15" s="36"/>
      <c r="AT15" s="36"/>
      <c r="AU15" s="37"/>
      <c r="AV15" s="116">
        <f t="shared" si="6"/>
        <v>0</v>
      </c>
      <c r="AW15" s="117">
        <f t="shared" si="7"/>
        <v>0</v>
      </c>
      <c r="AX15" s="118">
        <f t="shared" si="8"/>
        <v>0</v>
      </c>
      <c r="AY15" s="32"/>
      <c r="AZ15" s="3"/>
      <c r="BA15" s="3"/>
      <c r="BB15" s="3"/>
      <c r="BC15" s="3"/>
      <c r="BD15" s="3"/>
      <c r="BE15" s="3"/>
      <c r="BF15" s="244"/>
      <c r="BG15" s="36"/>
      <c r="BH15" s="36"/>
      <c r="BI15" s="36"/>
      <c r="BJ15" s="36"/>
      <c r="BK15" s="37"/>
      <c r="BL15" s="116">
        <f t="shared" si="9"/>
        <v>0</v>
      </c>
      <c r="BM15" s="117">
        <f t="shared" si="10"/>
        <v>0</v>
      </c>
      <c r="BN15" s="118">
        <f t="shared" si="11"/>
        <v>0</v>
      </c>
      <c r="BO15" s="32"/>
      <c r="BP15" s="38"/>
      <c r="BQ15" s="36"/>
      <c r="BR15" s="36"/>
      <c r="BS15" s="36"/>
      <c r="BT15" s="36"/>
      <c r="BU15" s="37"/>
      <c r="BV15" s="244"/>
      <c r="BW15" s="36"/>
      <c r="BX15" s="36"/>
      <c r="BY15" s="36"/>
      <c r="BZ15" s="36"/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15"/>
        <v>0</v>
      </c>
      <c r="CG15" s="36"/>
      <c r="CH15" s="36">
        <f t="shared" si="16"/>
        <v>0</v>
      </c>
      <c r="CI15" s="39"/>
      <c r="CJ15" s="36">
        <f t="shared" si="17"/>
        <v>0</v>
      </c>
      <c r="CK15" s="40"/>
      <c r="CL15" s="38">
        <f t="shared" si="18"/>
        <v>0</v>
      </c>
      <c r="CM15" s="39"/>
      <c r="CN15" s="36">
        <f t="shared" si="19"/>
        <v>0</v>
      </c>
      <c r="CO15" s="39"/>
      <c r="CP15" s="36">
        <f t="shared" si="20"/>
        <v>0</v>
      </c>
      <c r="CQ15" s="40"/>
      <c r="CR15" s="152"/>
      <c r="CS15" s="161" t="s">
        <v>4</v>
      </c>
      <c r="CT15" s="38">
        <f t="shared" si="21"/>
        <v>0</v>
      </c>
      <c r="CU15" s="36">
        <f t="shared" si="22"/>
        <v>0</v>
      </c>
      <c r="CV15" s="37">
        <f t="shared" si="23"/>
        <v>0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8"/>
      <c r="E16" s="36"/>
      <c r="F16" s="36"/>
      <c r="G16" s="36"/>
      <c r="H16" s="36"/>
      <c r="I16" s="37"/>
      <c r="J16" s="244"/>
      <c r="K16" s="36"/>
      <c r="L16" s="36"/>
      <c r="M16" s="36"/>
      <c r="N16" s="36"/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8"/>
      <c r="U16" s="36"/>
      <c r="V16" s="36"/>
      <c r="W16" s="36"/>
      <c r="X16" s="36"/>
      <c r="Y16" s="37"/>
      <c r="Z16" s="244"/>
      <c r="AA16" s="36"/>
      <c r="AB16" s="36"/>
      <c r="AC16" s="36"/>
      <c r="AD16" s="36"/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8"/>
      <c r="AK16" s="36"/>
      <c r="AL16" s="36"/>
      <c r="AM16" s="36"/>
      <c r="AN16" s="36"/>
      <c r="AO16" s="37"/>
      <c r="AP16" s="244"/>
      <c r="AQ16" s="36"/>
      <c r="AR16" s="36"/>
      <c r="AS16" s="36"/>
      <c r="AT16" s="36"/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"/>
      <c r="BA16" s="3"/>
      <c r="BB16" s="3"/>
      <c r="BC16" s="3"/>
      <c r="BD16" s="3"/>
      <c r="BE16" s="3"/>
      <c r="BF16" s="244"/>
      <c r="BG16" s="36"/>
      <c r="BH16" s="36"/>
      <c r="BI16" s="36"/>
      <c r="BJ16" s="36"/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/>
      <c r="BQ16" s="36"/>
      <c r="BR16" s="36"/>
      <c r="BS16" s="36"/>
      <c r="BT16" s="36"/>
      <c r="BU16" s="37"/>
      <c r="BV16" s="244"/>
      <c r="BW16" s="36"/>
      <c r="BX16" s="36"/>
      <c r="BY16" s="36"/>
      <c r="BZ16" s="36"/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15"/>
        <v>0</v>
      </c>
      <c r="CG16" s="36"/>
      <c r="CH16" s="36">
        <f t="shared" si="16"/>
        <v>0</v>
      </c>
      <c r="CI16" s="39"/>
      <c r="CJ16" s="36">
        <f t="shared" si="17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5"/>
      <c r="E17" s="46"/>
      <c r="F17" s="43"/>
      <c r="G17" s="46"/>
      <c r="H17" s="43"/>
      <c r="I17" s="47"/>
      <c r="J17" s="245"/>
      <c r="K17" s="46"/>
      <c r="L17" s="43"/>
      <c r="M17" s="46"/>
      <c r="N17" s="43"/>
      <c r="O17" s="47"/>
      <c r="P17" s="122">
        <f t="shared" si="0"/>
        <v>0</v>
      </c>
      <c r="Q17" s="123">
        <f t="shared" si="1"/>
        <v>0</v>
      </c>
      <c r="R17" s="124">
        <f t="shared" si="2"/>
        <v>0</v>
      </c>
      <c r="S17" s="32"/>
      <c r="T17" s="45"/>
      <c r="U17" s="46"/>
      <c r="V17" s="43"/>
      <c r="W17" s="46"/>
      <c r="X17" s="43"/>
      <c r="Y17" s="47"/>
      <c r="Z17" s="245"/>
      <c r="AA17" s="46"/>
      <c r="AB17" s="43"/>
      <c r="AC17" s="46"/>
      <c r="AD17" s="43"/>
      <c r="AE17" s="47"/>
      <c r="AF17" s="122">
        <f t="shared" si="3"/>
        <v>0</v>
      </c>
      <c r="AG17" s="123">
        <f t="shared" si="4"/>
        <v>0</v>
      </c>
      <c r="AH17" s="124">
        <f t="shared" si="5"/>
        <v>0</v>
      </c>
      <c r="AI17" s="32"/>
      <c r="AJ17" s="45"/>
      <c r="AK17" s="46"/>
      <c r="AL17" s="43"/>
      <c r="AM17" s="46"/>
      <c r="AN17" s="43"/>
      <c r="AO17" s="47"/>
      <c r="AP17" s="245"/>
      <c r="AQ17" s="46"/>
      <c r="AR17" s="43"/>
      <c r="AS17" s="46"/>
      <c r="AT17" s="43"/>
      <c r="AU17" s="47"/>
      <c r="AV17" s="122">
        <f t="shared" si="6"/>
        <v>0</v>
      </c>
      <c r="AW17" s="123">
        <f t="shared" si="7"/>
        <v>0</v>
      </c>
      <c r="AX17" s="124">
        <f t="shared" si="8"/>
        <v>0</v>
      </c>
      <c r="AY17" s="32"/>
      <c r="AZ17" s="193"/>
      <c r="BA17" s="194"/>
      <c r="BB17" s="193"/>
      <c r="BC17" s="194"/>
      <c r="BD17" s="193"/>
      <c r="BE17" s="194"/>
      <c r="BF17" s="245"/>
      <c r="BG17" s="46"/>
      <c r="BH17" s="43"/>
      <c r="BI17" s="46"/>
      <c r="BJ17" s="43"/>
      <c r="BK17" s="47"/>
      <c r="BL17" s="122">
        <f t="shared" si="9"/>
        <v>0</v>
      </c>
      <c r="BM17" s="123">
        <f t="shared" si="10"/>
        <v>0</v>
      </c>
      <c r="BN17" s="124">
        <f t="shared" si="11"/>
        <v>0</v>
      </c>
      <c r="BO17" s="32"/>
      <c r="BP17" s="45"/>
      <c r="BQ17" s="46"/>
      <c r="BR17" s="43"/>
      <c r="BS17" s="46"/>
      <c r="BT17" s="43"/>
      <c r="BU17" s="47"/>
      <c r="BV17" s="245"/>
      <c r="BW17" s="46"/>
      <c r="BX17" s="45"/>
      <c r="BY17" s="46"/>
      <c r="BZ17" s="45"/>
      <c r="CA17" s="47"/>
      <c r="CB17" s="122">
        <f t="shared" si="12"/>
        <v>0</v>
      </c>
      <c r="CC17" s="123">
        <f t="shared" si="13"/>
        <v>0</v>
      </c>
      <c r="CD17" s="124">
        <f t="shared" si="14"/>
        <v>0</v>
      </c>
      <c r="CE17" s="32"/>
      <c r="CF17" s="45">
        <f>SUM(CF10:CF16)</f>
        <v>0</v>
      </c>
      <c r="CG17" s="46" t="e">
        <f>+CF17/$CF$112</f>
        <v>#DIV/0!</v>
      </c>
      <c r="CH17" s="43">
        <f>SUM(CH10:CH16)</f>
        <v>0</v>
      </c>
      <c r="CI17" s="46" t="e">
        <f>+CH17/$CH$112</f>
        <v>#DIV/0!</v>
      </c>
      <c r="CJ17" s="43">
        <f t="shared" si="17"/>
        <v>0</v>
      </c>
      <c r="CK17" s="47" t="e">
        <f>+CJ17/$CJ$112</f>
        <v>#DIV/0!</v>
      </c>
      <c r="CL17" s="45">
        <f>SUM(CL10:CL16)</f>
        <v>0</v>
      </c>
      <c r="CM17" s="46" t="e">
        <f>+CL17/$CL$112</f>
        <v>#DIV/0!</v>
      </c>
      <c r="CN17" s="43">
        <f>SUM(CN10:CN16)</f>
        <v>0</v>
      </c>
      <c r="CO17" s="46" t="e">
        <f>+CN17/$CN$112</f>
        <v>#DIV/0!</v>
      </c>
      <c r="CP17" s="43">
        <f>SUM(CP10:CP16)</f>
        <v>0</v>
      </c>
      <c r="CQ17" s="47" t="e">
        <f>+CP17/$CP$112</f>
        <v>#DIV/0!</v>
      </c>
      <c r="CR17" s="153"/>
      <c r="CS17" s="161" t="s">
        <v>92</v>
      </c>
      <c r="CT17" s="45">
        <f>SUM(CT10:CT16)</f>
        <v>0</v>
      </c>
      <c r="CU17" s="43">
        <f>SUM(CU10:CU16)</f>
        <v>0</v>
      </c>
      <c r="CV17" s="44">
        <f>SUM(CV10:CV16)</f>
        <v>0</v>
      </c>
      <c r="CW17"/>
      <c r="CY17" s="48"/>
    </row>
    <row r="18" spans="1:103" s="19" customFormat="1" ht="15.6" x14ac:dyDescent="0.3">
      <c r="A18" s="26"/>
      <c r="B18" s="26"/>
      <c r="C18" s="34"/>
      <c r="D18" s="38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8"/>
      <c r="AK18" s="36"/>
      <c r="AL18" s="36"/>
      <c r="AM18" s="36"/>
      <c r="AN18" s="36"/>
      <c r="AO18" s="37"/>
      <c r="AP18" s="244"/>
      <c r="AQ18" s="36"/>
      <c r="AR18" s="36"/>
      <c r="AS18" s="36"/>
      <c r="AT18" s="36"/>
      <c r="AU18" s="37"/>
      <c r="AV18" s="125"/>
      <c r="AW18" s="126"/>
      <c r="AX18" s="127"/>
      <c r="AY18" s="32"/>
      <c r="AZ18" s="3"/>
      <c r="BA18" s="3"/>
      <c r="BB18" s="3"/>
      <c r="BC18" s="3"/>
      <c r="BD18" s="3"/>
      <c r="BE18" s="3"/>
      <c r="BF18" s="244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244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8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8"/>
      <c r="AK19" s="36"/>
      <c r="AL19" s="36"/>
      <c r="AM19" s="36"/>
      <c r="AN19" s="36"/>
      <c r="AO19" s="37"/>
      <c r="AP19" s="244"/>
      <c r="AQ19" s="36"/>
      <c r="AR19" s="36"/>
      <c r="AS19" s="36"/>
      <c r="AT19" s="36"/>
      <c r="AU19" s="37"/>
      <c r="AV19" s="125"/>
      <c r="AW19" s="126"/>
      <c r="AX19" s="127"/>
      <c r="AY19" s="32"/>
      <c r="AZ19" s="3"/>
      <c r="BA19" s="3"/>
      <c r="BB19" s="3"/>
      <c r="BC19" s="3"/>
      <c r="BD19" s="3"/>
      <c r="BE19" s="3"/>
      <c r="BF19" s="244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244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8"/>
      <c r="E20" s="36"/>
      <c r="F20" s="36"/>
      <c r="G20" s="36"/>
      <c r="H20" s="36"/>
      <c r="I20" s="37"/>
      <c r="J20" s="244"/>
      <c r="K20" s="36"/>
      <c r="L20" s="36"/>
      <c r="M20" s="36"/>
      <c r="N20" s="36"/>
      <c r="O20" s="37"/>
      <c r="P20" s="125"/>
      <c r="Q20" s="126"/>
      <c r="R20" s="127"/>
      <c r="S20" s="32"/>
      <c r="T20" s="38"/>
      <c r="U20" s="36"/>
      <c r="V20" s="36"/>
      <c r="W20" s="36"/>
      <c r="X20" s="36"/>
      <c r="Y20" s="37"/>
      <c r="Z20" s="244"/>
      <c r="AA20" s="36"/>
      <c r="AB20" s="36"/>
      <c r="AC20" s="36"/>
      <c r="AD20" s="36"/>
      <c r="AE20" s="37"/>
      <c r="AF20" s="125"/>
      <c r="AG20" s="126"/>
      <c r="AH20" s="127"/>
      <c r="AI20" s="32"/>
      <c r="AJ20" s="38"/>
      <c r="AK20" s="36"/>
      <c r="AL20" s="36"/>
      <c r="AM20" s="36"/>
      <c r="AN20" s="36"/>
      <c r="AO20" s="37"/>
      <c r="AP20" s="244"/>
      <c r="AQ20" s="36"/>
      <c r="AR20" s="36"/>
      <c r="AS20" s="36"/>
      <c r="AT20" s="36"/>
      <c r="AU20" s="37"/>
      <c r="AV20" s="125"/>
      <c r="AW20" s="126"/>
      <c r="AX20" s="127"/>
      <c r="AY20" s="32"/>
      <c r="AZ20" s="3"/>
      <c r="BA20" s="3"/>
      <c r="BB20" s="3"/>
      <c r="BC20" s="3"/>
      <c r="BD20" s="3"/>
      <c r="BE20" s="3"/>
      <c r="BF20" s="244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244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8"/>
      <c r="E21" s="39"/>
      <c r="F21" s="36"/>
      <c r="G21" s="39"/>
      <c r="H21" s="36"/>
      <c r="I21" s="40"/>
      <c r="J21" s="244"/>
      <c r="K21" s="39"/>
      <c r="L21" s="36"/>
      <c r="M21" s="39"/>
      <c r="N21" s="36"/>
      <c r="O21" s="40"/>
      <c r="P21" s="116">
        <f t="shared" ref="P21:P64" si="39">+D21+J21</f>
        <v>0</v>
      </c>
      <c r="Q21" s="117">
        <f t="shared" ref="Q21:Q64" si="40">+F21+L21</f>
        <v>0</v>
      </c>
      <c r="R21" s="118">
        <f t="shared" ref="R21:R64" si="41">+P21+Q21</f>
        <v>0</v>
      </c>
      <c r="S21" s="32"/>
      <c r="T21" s="38"/>
      <c r="U21" s="39"/>
      <c r="V21" s="36"/>
      <c r="W21" s="39"/>
      <c r="X21" s="36"/>
      <c r="Y21" s="40"/>
      <c r="Z21" s="244"/>
      <c r="AA21" s="39"/>
      <c r="AB21" s="36"/>
      <c r="AC21" s="39"/>
      <c r="AD21" s="36"/>
      <c r="AE21" s="40"/>
      <c r="AF21" s="116">
        <f t="shared" ref="AF21:AF64" si="42">+T21+Z21</f>
        <v>0</v>
      </c>
      <c r="AG21" s="117">
        <f t="shared" ref="AG21:AG62" si="43">+V21+AB21</f>
        <v>0</v>
      </c>
      <c r="AH21" s="118">
        <f t="shared" ref="AH21:AH63" si="44">+AF21+AG21</f>
        <v>0</v>
      </c>
      <c r="AI21" s="32"/>
      <c r="AJ21" s="38"/>
      <c r="AK21" s="39"/>
      <c r="AL21" s="36"/>
      <c r="AM21" s="39"/>
      <c r="AN21" s="36"/>
      <c r="AO21" s="40"/>
      <c r="AP21" s="244"/>
      <c r="AQ21" s="39"/>
      <c r="AR21" s="36"/>
      <c r="AS21" s="39"/>
      <c r="AT21" s="36"/>
      <c r="AU21" s="40"/>
      <c r="AV21" s="116">
        <f t="shared" ref="AV21:AV64" si="45">+AJ21+AP21</f>
        <v>0</v>
      </c>
      <c r="AW21" s="117">
        <f t="shared" ref="AW21:AW64" si="46">+AL21+AR21</f>
        <v>0</v>
      </c>
      <c r="AX21" s="118">
        <f t="shared" ref="AX21:AX64" si="47">+AV21+AW21</f>
        <v>0</v>
      </c>
      <c r="AY21" s="32"/>
      <c r="AZ21" s="3"/>
      <c r="BA21" s="5"/>
      <c r="BB21" s="3"/>
      <c r="BC21" s="5"/>
      <c r="BD21" s="3"/>
      <c r="BE21" s="5"/>
      <c r="BF21" s="244"/>
      <c r="BG21" s="39"/>
      <c r="BH21" s="36"/>
      <c r="BI21" s="39"/>
      <c r="BJ21" s="36"/>
      <c r="BK21" s="40"/>
      <c r="BL21" s="116">
        <f t="shared" ref="BL21:BL64" si="48">+AZ21+BF21</f>
        <v>0</v>
      </c>
      <c r="BM21" s="117">
        <f t="shared" ref="BM21:BM64" si="49">+BB21+BH21</f>
        <v>0</v>
      </c>
      <c r="BN21" s="118">
        <f t="shared" ref="BN21:BN64" si="50">+BL21+BM21</f>
        <v>0</v>
      </c>
      <c r="BO21" s="32"/>
      <c r="BP21" s="38"/>
      <c r="BQ21" s="39"/>
      <c r="BR21" s="36"/>
      <c r="BS21" s="39"/>
      <c r="BT21" s="36"/>
      <c r="BU21" s="40"/>
      <c r="BV21" s="244"/>
      <c r="BW21" s="39"/>
      <c r="BX21" s="36"/>
      <c r="BY21" s="39"/>
      <c r="BZ21" s="36"/>
      <c r="CA21" s="40"/>
      <c r="CB21" s="116">
        <f t="shared" ref="CB21:CB64" si="51">+BP21+BV21</f>
        <v>0</v>
      </c>
      <c r="CC21" s="117">
        <f t="shared" ref="CC21:CC64" si="52">+BR21+BX21</f>
        <v>0</v>
      </c>
      <c r="CD21" s="118">
        <f t="shared" ref="CD21:CD64" si="53">+CB21+CC21</f>
        <v>0</v>
      </c>
      <c r="CE21" s="32"/>
      <c r="CF21" s="38">
        <f t="shared" ref="CF21:CF61" si="54">+D21+T21+AJ21+AZ21+BP21</f>
        <v>0</v>
      </c>
      <c r="CG21" s="39" t="e">
        <f t="shared" ref="CG21:CG64" si="55">+CF21/$CF$112</f>
        <v>#DIV/0!</v>
      </c>
      <c r="CH21" s="36">
        <f t="shared" ref="CH21:CH61" si="56">+F21+V21+AL21+BB21+BR21</f>
        <v>0</v>
      </c>
      <c r="CI21" s="39" t="e">
        <f t="shared" ref="CI21:CI64" si="57">+CH21/$CH$112</f>
        <v>#DIV/0!</v>
      </c>
      <c r="CJ21" s="36">
        <f t="shared" ref="CJ21:CJ64" si="58">+CF21+CH21</f>
        <v>0</v>
      </c>
      <c r="CK21" s="40" t="e">
        <f t="shared" ref="CK21:CK64" si="59">+CJ21/$CJ$112</f>
        <v>#DIV/0!</v>
      </c>
      <c r="CL21" s="38">
        <f t="shared" ref="CL21:CL61" si="60">+J21+Z21+AP21+BF21+BV21</f>
        <v>0</v>
      </c>
      <c r="CM21" s="39" t="e">
        <f t="shared" ref="CM21:CM64" si="61">+CL21/$CL$112</f>
        <v>#DIV/0!</v>
      </c>
      <c r="CN21" s="36">
        <f t="shared" ref="CN21:CN61" si="62">+L21+AB21+AR21+BH21+BX21</f>
        <v>0</v>
      </c>
      <c r="CO21" s="39" t="e">
        <f t="shared" ref="CO21:CO64" si="63">+CN21/$CN$112</f>
        <v>#DIV/0!</v>
      </c>
      <c r="CP21" s="36">
        <f t="shared" ref="CP21:CP61" si="64">+CL21+CN21</f>
        <v>0</v>
      </c>
      <c r="CQ21" s="40" t="e">
        <f t="shared" ref="CQ21:CQ64" si="65">+CP21/$CP$112</f>
        <v>#DIV/0!</v>
      </c>
      <c r="CR21" s="152"/>
      <c r="CS21" s="161" t="s">
        <v>19</v>
      </c>
      <c r="CT21" s="38">
        <f t="shared" ref="CT21:CT61" si="66">+CJ21</f>
        <v>0</v>
      </c>
      <c r="CU21" s="36">
        <f t="shared" ref="CU21:CU61" si="67">+CP21</f>
        <v>0</v>
      </c>
      <c r="CV21" s="37">
        <f t="shared" ref="CV21:CV63" si="68">+CT21+CU21</f>
        <v>0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8"/>
      <c r="E22" s="39"/>
      <c r="F22" s="36"/>
      <c r="G22" s="39"/>
      <c r="H22" s="36"/>
      <c r="I22" s="40"/>
      <c r="J22" s="244"/>
      <c r="K22" s="39"/>
      <c r="L22" s="36"/>
      <c r="M22" s="39"/>
      <c r="N22" s="36"/>
      <c r="O22" s="40"/>
      <c r="P22" s="116">
        <f t="shared" si="39"/>
        <v>0</v>
      </c>
      <c r="Q22" s="117">
        <f t="shared" si="40"/>
        <v>0</v>
      </c>
      <c r="R22" s="118">
        <f t="shared" si="41"/>
        <v>0</v>
      </c>
      <c r="S22" s="32"/>
      <c r="T22" s="38"/>
      <c r="U22" s="39"/>
      <c r="V22" s="36"/>
      <c r="W22" s="39"/>
      <c r="X22" s="36"/>
      <c r="Y22" s="40"/>
      <c r="Z22" s="244"/>
      <c r="AA22" s="39"/>
      <c r="AB22" s="36"/>
      <c r="AC22" s="39"/>
      <c r="AD22" s="36"/>
      <c r="AE22" s="40"/>
      <c r="AF22" s="116">
        <f t="shared" si="42"/>
        <v>0</v>
      </c>
      <c r="AG22" s="117">
        <f t="shared" si="43"/>
        <v>0</v>
      </c>
      <c r="AH22" s="118">
        <f t="shared" si="44"/>
        <v>0</v>
      </c>
      <c r="AI22" s="32"/>
      <c r="AJ22" s="38"/>
      <c r="AK22" s="39"/>
      <c r="AL22" s="36"/>
      <c r="AM22" s="39"/>
      <c r="AN22" s="36"/>
      <c r="AO22" s="40"/>
      <c r="AP22" s="244"/>
      <c r="AQ22" s="39"/>
      <c r="AR22" s="36"/>
      <c r="AS22" s="39"/>
      <c r="AT22" s="36"/>
      <c r="AU22" s="40"/>
      <c r="AV22" s="116">
        <f t="shared" si="45"/>
        <v>0</v>
      </c>
      <c r="AW22" s="117">
        <f t="shared" si="46"/>
        <v>0</v>
      </c>
      <c r="AX22" s="118">
        <f t="shared" si="47"/>
        <v>0</v>
      </c>
      <c r="AY22" s="32"/>
      <c r="AZ22" s="3"/>
      <c r="BA22" s="5"/>
      <c r="BB22" s="3"/>
      <c r="BC22" s="5"/>
      <c r="BD22" s="3"/>
      <c r="BE22" s="5"/>
      <c r="BF22" s="244"/>
      <c r="BG22" s="39"/>
      <c r="BH22" s="36"/>
      <c r="BI22" s="39"/>
      <c r="BJ22" s="36"/>
      <c r="BK22" s="40"/>
      <c r="BL22" s="116">
        <f t="shared" si="48"/>
        <v>0</v>
      </c>
      <c r="BM22" s="117">
        <f t="shared" si="49"/>
        <v>0</v>
      </c>
      <c r="BN22" s="118">
        <f t="shared" si="50"/>
        <v>0</v>
      </c>
      <c r="BO22" s="32"/>
      <c r="BP22" s="38"/>
      <c r="BQ22" s="39"/>
      <c r="BR22" s="36"/>
      <c r="BS22" s="39"/>
      <c r="BT22" s="36"/>
      <c r="BU22" s="40"/>
      <c r="BV22" s="244"/>
      <c r="BW22" s="39"/>
      <c r="BX22" s="36"/>
      <c r="BY22" s="39"/>
      <c r="BZ22" s="36"/>
      <c r="CA22" s="40"/>
      <c r="CB22" s="116">
        <f t="shared" si="51"/>
        <v>0</v>
      </c>
      <c r="CC22" s="117">
        <f t="shared" si="52"/>
        <v>0</v>
      </c>
      <c r="CD22" s="118">
        <f t="shared" si="53"/>
        <v>0</v>
      </c>
      <c r="CE22" s="32"/>
      <c r="CF22" s="38">
        <f t="shared" si="54"/>
        <v>0</v>
      </c>
      <c r="CG22" s="39" t="e">
        <f t="shared" si="55"/>
        <v>#DIV/0!</v>
      </c>
      <c r="CH22" s="36">
        <f t="shared" si="56"/>
        <v>0</v>
      </c>
      <c r="CI22" s="39" t="e">
        <f t="shared" si="57"/>
        <v>#DIV/0!</v>
      </c>
      <c r="CJ22" s="36">
        <f t="shared" si="58"/>
        <v>0</v>
      </c>
      <c r="CK22" s="40" t="e">
        <f t="shared" si="59"/>
        <v>#DIV/0!</v>
      </c>
      <c r="CL22" s="38">
        <f t="shared" si="60"/>
        <v>0</v>
      </c>
      <c r="CM22" s="39" t="e">
        <f t="shared" si="61"/>
        <v>#DIV/0!</v>
      </c>
      <c r="CN22" s="36">
        <f t="shared" si="62"/>
        <v>0</v>
      </c>
      <c r="CO22" s="39" t="e">
        <f t="shared" si="63"/>
        <v>#DIV/0!</v>
      </c>
      <c r="CP22" s="36">
        <f t="shared" si="64"/>
        <v>0</v>
      </c>
      <c r="CQ22" s="40" t="e">
        <f t="shared" si="65"/>
        <v>#DIV/0!</v>
      </c>
      <c r="CR22" s="152"/>
      <c r="CS22" s="161" t="s">
        <v>20</v>
      </c>
      <c r="CT22" s="38">
        <f t="shared" si="66"/>
        <v>0</v>
      </c>
      <c r="CU22" s="36">
        <f t="shared" si="67"/>
        <v>0</v>
      </c>
      <c r="CV22" s="37">
        <f t="shared" si="68"/>
        <v>0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8"/>
      <c r="E23" s="39"/>
      <c r="F23" s="36"/>
      <c r="G23" s="39"/>
      <c r="H23" s="36"/>
      <c r="I23" s="40"/>
      <c r="J23" s="244"/>
      <c r="K23" s="39"/>
      <c r="L23" s="36"/>
      <c r="M23" s="39"/>
      <c r="N23" s="36"/>
      <c r="O23" s="40"/>
      <c r="P23" s="116">
        <f t="shared" si="39"/>
        <v>0</v>
      </c>
      <c r="Q23" s="117">
        <f t="shared" si="40"/>
        <v>0</v>
      </c>
      <c r="R23" s="118">
        <f t="shared" si="41"/>
        <v>0</v>
      </c>
      <c r="S23" s="32"/>
      <c r="T23" s="38"/>
      <c r="U23" s="39"/>
      <c r="V23" s="36"/>
      <c r="W23" s="39"/>
      <c r="X23" s="36"/>
      <c r="Y23" s="40"/>
      <c r="Z23" s="244"/>
      <c r="AA23" s="39"/>
      <c r="AB23" s="36"/>
      <c r="AC23" s="39"/>
      <c r="AD23" s="36"/>
      <c r="AE23" s="40"/>
      <c r="AF23" s="116">
        <f t="shared" si="42"/>
        <v>0</v>
      </c>
      <c r="AG23" s="117">
        <f t="shared" si="43"/>
        <v>0</v>
      </c>
      <c r="AH23" s="118">
        <f t="shared" si="44"/>
        <v>0</v>
      </c>
      <c r="AI23" s="32"/>
      <c r="AJ23" s="38"/>
      <c r="AK23" s="39"/>
      <c r="AL23" s="36"/>
      <c r="AM23" s="39"/>
      <c r="AN23" s="36"/>
      <c r="AO23" s="40"/>
      <c r="AP23" s="244"/>
      <c r="AQ23" s="39"/>
      <c r="AR23" s="36"/>
      <c r="AS23" s="39"/>
      <c r="AT23" s="36"/>
      <c r="AU23" s="40"/>
      <c r="AV23" s="116">
        <f t="shared" si="45"/>
        <v>0</v>
      </c>
      <c r="AW23" s="117">
        <f t="shared" si="46"/>
        <v>0</v>
      </c>
      <c r="AX23" s="118">
        <f t="shared" si="47"/>
        <v>0</v>
      </c>
      <c r="AY23" s="32"/>
      <c r="AZ23" s="3"/>
      <c r="BA23" s="5"/>
      <c r="BB23" s="3"/>
      <c r="BC23" s="5"/>
      <c r="BD23" s="3"/>
      <c r="BE23" s="5"/>
      <c r="BF23" s="244"/>
      <c r="BG23" s="39"/>
      <c r="BH23" s="36"/>
      <c r="BI23" s="39"/>
      <c r="BJ23" s="36"/>
      <c r="BK23" s="40"/>
      <c r="BL23" s="116">
        <f t="shared" si="48"/>
        <v>0</v>
      </c>
      <c r="BM23" s="117">
        <f t="shared" si="49"/>
        <v>0</v>
      </c>
      <c r="BN23" s="118">
        <f t="shared" si="50"/>
        <v>0</v>
      </c>
      <c r="BO23" s="32"/>
      <c r="BP23" s="38"/>
      <c r="BQ23" s="39"/>
      <c r="BR23" s="36"/>
      <c r="BS23" s="39"/>
      <c r="BT23" s="36"/>
      <c r="BU23" s="40"/>
      <c r="BV23" s="244"/>
      <c r="BW23" s="39"/>
      <c r="BX23" s="36"/>
      <c r="BY23" s="39"/>
      <c r="BZ23" s="36"/>
      <c r="CA23" s="40"/>
      <c r="CB23" s="116">
        <f t="shared" si="51"/>
        <v>0</v>
      </c>
      <c r="CC23" s="117">
        <f t="shared" si="52"/>
        <v>0</v>
      </c>
      <c r="CD23" s="118">
        <f t="shared" si="53"/>
        <v>0</v>
      </c>
      <c r="CE23" s="32"/>
      <c r="CF23" s="38">
        <f t="shared" si="54"/>
        <v>0</v>
      </c>
      <c r="CG23" s="39" t="e">
        <f t="shared" si="55"/>
        <v>#DIV/0!</v>
      </c>
      <c r="CH23" s="36">
        <f t="shared" si="56"/>
        <v>0</v>
      </c>
      <c r="CI23" s="39" t="e">
        <f t="shared" si="57"/>
        <v>#DIV/0!</v>
      </c>
      <c r="CJ23" s="36">
        <f t="shared" si="58"/>
        <v>0</v>
      </c>
      <c r="CK23" s="40" t="e">
        <f t="shared" si="59"/>
        <v>#DIV/0!</v>
      </c>
      <c r="CL23" s="38">
        <f t="shared" si="60"/>
        <v>0</v>
      </c>
      <c r="CM23" s="39" t="e">
        <f t="shared" si="61"/>
        <v>#DIV/0!</v>
      </c>
      <c r="CN23" s="36">
        <f t="shared" si="62"/>
        <v>0</v>
      </c>
      <c r="CO23" s="39" t="e">
        <f t="shared" si="63"/>
        <v>#DIV/0!</v>
      </c>
      <c r="CP23" s="36">
        <f t="shared" si="64"/>
        <v>0</v>
      </c>
      <c r="CQ23" s="40" t="e">
        <f t="shared" si="65"/>
        <v>#DIV/0!</v>
      </c>
      <c r="CR23" s="152"/>
      <c r="CS23" s="161" t="s">
        <v>21</v>
      </c>
      <c r="CT23" s="38">
        <f t="shared" si="66"/>
        <v>0</v>
      </c>
      <c r="CU23" s="36">
        <f t="shared" si="67"/>
        <v>0</v>
      </c>
      <c r="CV23" s="37">
        <f t="shared" si="68"/>
        <v>0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8"/>
      <c r="E24" s="39"/>
      <c r="F24" s="36"/>
      <c r="G24" s="39"/>
      <c r="H24" s="36"/>
      <c r="I24" s="40"/>
      <c r="J24" s="244"/>
      <c r="K24" s="39"/>
      <c r="L24" s="36"/>
      <c r="M24" s="39"/>
      <c r="N24" s="36"/>
      <c r="O24" s="40"/>
      <c r="P24" s="116">
        <f t="shared" si="39"/>
        <v>0</v>
      </c>
      <c r="Q24" s="117">
        <f t="shared" si="40"/>
        <v>0</v>
      </c>
      <c r="R24" s="118">
        <f t="shared" si="41"/>
        <v>0</v>
      </c>
      <c r="S24" s="32"/>
      <c r="T24" s="38"/>
      <c r="U24" s="39"/>
      <c r="V24" s="36"/>
      <c r="W24" s="39"/>
      <c r="X24" s="36"/>
      <c r="Y24" s="40"/>
      <c r="Z24" s="244"/>
      <c r="AA24" s="39"/>
      <c r="AB24" s="36"/>
      <c r="AC24" s="39"/>
      <c r="AD24" s="36"/>
      <c r="AE24" s="40"/>
      <c r="AF24" s="116">
        <f t="shared" si="42"/>
        <v>0</v>
      </c>
      <c r="AG24" s="117">
        <f t="shared" si="43"/>
        <v>0</v>
      </c>
      <c r="AH24" s="118">
        <f t="shared" si="44"/>
        <v>0</v>
      </c>
      <c r="AI24" s="32"/>
      <c r="AJ24" s="38"/>
      <c r="AK24" s="39"/>
      <c r="AL24" s="36"/>
      <c r="AM24" s="39"/>
      <c r="AN24" s="36"/>
      <c r="AO24" s="40"/>
      <c r="AP24" s="244"/>
      <c r="AQ24" s="39"/>
      <c r="AR24" s="36"/>
      <c r="AS24" s="39"/>
      <c r="AT24" s="36"/>
      <c r="AU24" s="40"/>
      <c r="AV24" s="116">
        <f t="shared" si="45"/>
        <v>0</v>
      </c>
      <c r="AW24" s="117">
        <f t="shared" si="46"/>
        <v>0</v>
      </c>
      <c r="AX24" s="118">
        <f t="shared" si="47"/>
        <v>0</v>
      </c>
      <c r="AY24" s="32"/>
      <c r="AZ24" s="3"/>
      <c r="BA24" s="5"/>
      <c r="BB24" s="3"/>
      <c r="BC24" s="5"/>
      <c r="BD24" s="3"/>
      <c r="BE24" s="5"/>
      <c r="BF24" s="244"/>
      <c r="BG24" s="39"/>
      <c r="BH24" s="36"/>
      <c r="BI24" s="39"/>
      <c r="BJ24" s="36"/>
      <c r="BK24" s="40"/>
      <c r="BL24" s="116">
        <f t="shared" si="48"/>
        <v>0</v>
      </c>
      <c r="BM24" s="117">
        <f t="shared" si="49"/>
        <v>0</v>
      </c>
      <c r="BN24" s="118">
        <f t="shared" si="50"/>
        <v>0</v>
      </c>
      <c r="BO24" s="32"/>
      <c r="BP24" s="38"/>
      <c r="BQ24" s="39"/>
      <c r="BR24" s="36"/>
      <c r="BS24" s="39"/>
      <c r="BT24" s="36"/>
      <c r="BU24" s="40"/>
      <c r="BV24" s="244"/>
      <c r="BW24" s="39"/>
      <c r="BX24" s="36"/>
      <c r="BY24" s="39"/>
      <c r="BZ24" s="36"/>
      <c r="CA24" s="40"/>
      <c r="CB24" s="116">
        <f t="shared" si="51"/>
        <v>0</v>
      </c>
      <c r="CC24" s="117">
        <f t="shared" si="52"/>
        <v>0</v>
      </c>
      <c r="CD24" s="118">
        <f t="shared" si="53"/>
        <v>0</v>
      </c>
      <c r="CE24" s="32"/>
      <c r="CF24" s="38">
        <f t="shared" si="54"/>
        <v>0</v>
      </c>
      <c r="CG24" s="39" t="e">
        <f t="shared" si="55"/>
        <v>#DIV/0!</v>
      </c>
      <c r="CH24" s="36">
        <f t="shared" si="56"/>
        <v>0</v>
      </c>
      <c r="CI24" s="39" t="e">
        <f t="shared" si="57"/>
        <v>#DIV/0!</v>
      </c>
      <c r="CJ24" s="36">
        <f t="shared" si="58"/>
        <v>0</v>
      </c>
      <c r="CK24" s="40" t="e">
        <f t="shared" si="59"/>
        <v>#DIV/0!</v>
      </c>
      <c r="CL24" s="38">
        <f t="shared" si="60"/>
        <v>0</v>
      </c>
      <c r="CM24" s="39" t="e">
        <f t="shared" si="61"/>
        <v>#DIV/0!</v>
      </c>
      <c r="CN24" s="36">
        <f t="shared" si="62"/>
        <v>0</v>
      </c>
      <c r="CO24" s="39" t="e">
        <f t="shared" si="63"/>
        <v>#DIV/0!</v>
      </c>
      <c r="CP24" s="36">
        <f t="shared" si="64"/>
        <v>0</v>
      </c>
      <c r="CQ24" s="40" t="e">
        <f t="shared" si="65"/>
        <v>#DIV/0!</v>
      </c>
      <c r="CR24" s="152"/>
      <c r="CS24" s="161" t="s">
        <v>22</v>
      </c>
      <c r="CT24" s="38">
        <f t="shared" si="66"/>
        <v>0</v>
      </c>
      <c r="CU24" s="36">
        <f t="shared" si="67"/>
        <v>0</v>
      </c>
      <c r="CV24" s="37">
        <f t="shared" si="68"/>
        <v>0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8"/>
      <c r="E25" s="39"/>
      <c r="F25" s="36"/>
      <c r="G25" s="39"/>
      <c r="H25" s="36"/>
      <c r="I25" s="40"/>
      <c r="J25" s="244"/>
      <c r="K25" s="39"/>
      <c r="L25" s="36"/>
      <c r="M25" s="39"/>
      <c r="N25" s="36"/>
      <c r="O25" s="40"/>
      <c r="P25" s="116">
        <f t="shared" si="39"/>
        <v>0</v>
      </c>
      <c r="Q25" s="117">
        <f t="shared" si="40"/>
        <v>0</v>
      </c>
      <c r="R25" s="118">
        <f t="shared" si="41"/>
        <v>0</v>
      </c>
      <c r="S25" s="32"/>
      <c r="T25" s="38"/>
      <c r="U25" s="39"/>
      <c r="V25" s="36"/>
      <c r="W25" s="39"/>
      <c r="X25" s="36"/>
      <c r="Y25" s="40"/>
      <c r="Z25" s="244"/>
      <c r="AA25" s="39"/>
      <c r="AB25" s="36"/>
      <c r="AC25" s="39"/>
      <c r="AD25" s="36"/>
      <c r="AE25" s="40"/>
      <c r="AF25" s="116">
        <f t="shared" si="42"/>
        <v>0</v>
      </c>
      <c r="AG25" s="117">
        <f t="shared" si="43"/>
        <v>0</v>
      </c>
      <c r="AH25" s="118">
        <f t="shared" si="44"/>
        <v>0</v>
      </c>
      <c r="AI25" s="32"/>
      <c r="AJ25" s="38"/>
      <c r="AK25" s="39"/>
      <c r="AL25" s="36"/>
      <c r="AM25" s="39"/>
      <c r="AN25" s="36"/>
      <c r="AO25" s="40"/>
      <c r="AP25" s="244"/>
      <c r="AQ25" s="39"/>
      <c r="AR25" s="36"/>
      <c r="AS25" s="39"/>
      <c r="AT25" s="36"/>
      <c r="AU25" s="40"/>
      <c r="AV25" s="116">
        <f t="shared" si="45"/>
        <v>0</v>
      </c>
      <c r="AW25" s="117">
        <f t="shared" si="46"/>
        <v>0</v>
      </c>
      <c r="AX25" s="118">
        <f t="shared" si="47"/>
        <v>0</v>
      </c>
      <c r="AY25" s="32"/>
      <c r="AZ25" s="3"/>
      <c r="BA25" s="5"/>
      <c r="BB25" s="3"/>
      <c r="BC25" s="5"/>
      <c r="BD25" s="3"/>
      <c r="BE25" s="5"/>
      <c r="BF25" s="244"/>
      <c r="BG25" s="39"/>
      <c r="BH25" s="36"/>
      <c r="BI25" s="39"/>
      <c r="BJ25" s="36"/>
      <c r="BK25" s="40"/>
      <c r="BL25" s="116">
        <f t="shared" si="48"/>
        <v>0</v>
      </c>
      <c r="BM25" s="117">
        <f t="shared" si="49"/>
        <v>0</v>
      </c>
      <c r="BN25" s="118">
        <f t="shared" si="50"/>
        <v>0</v>
      </c>
      <c r="BO25" s="32"/>
      <c r="BP25" s="38"/>
      <c r="BQ25" s="39"/>
      <c r="BR25" s="36"/>
      <c r="BS25" s="39"/>
      <c r="BT25" s="36"/>
      <c r="BU25" s="40"/>
      <c r="BV25" s="244"/>
      <c r="BW25" s="39"/>
      <c r="BX25" s="36"/>
      <c r="BY25" s="39"/>
      <c r="BZ25" s="36"/>
      <c r="CA25" s="40"/>
      <c r="CB25" s="116">
        <f t="shared" si="51"/>
        <v>0</v>
      </c>
      <c r="CC25" s="117">
        <f t="shared" si="52"/>
        <v>0</v>
      </c>
      <c r="CD25" s="118">
        <f t="shared" si="53"/>
        <v>0</v>
      </c>
      <c r="CE25" s="32"/>
      <c r="CF25" s="38">
        <f t="shared" si="54"/>
        <v>0</v>
      </c>
      <c r="CG25" s="39" t="e">
        <f t="shared" si="55"/>
        <v>#DIV/0!</v>
      </c>
      <c r="CH25" s="36">
        <f t="shared" si="56"/>
        <v>0</v>
      </c>
      <c r="CI25" s="39" t="e">
        <f t="shared" si="57"/>
        <v>#DIV/0!</v>
      </c>
      <c r="CJ25" s="36">
        <f t="shared" si="58"/>
        <v>0</v>
      </c>
      <c r="CK25" s="40" t="e">
        <f t="shared" si="59"/>
        <v>#DIV/0!</v>
      </c>
      <c r="CL25" s="38">
        <f t="shared" si="60"/>
        <v>0</v>
      </c>
      <c r="CM25" s="39" t="e">
        <f t="shared" si="61"/>
        <v>#DIV/0!</v>
      </c>
      <c r="CN25" s="36">
        <f t="shared" si="62"/>
        <v>0</v>
      </c>
      <c r="CO25" s="39" t="e">
        <f t="shared" si="63"/>
        <v>#DIV/0!</v>
      </c>
      <c r="CP25" s="36">
        <f t="shared" si="64"/>
        <v>0</v>
      </c>
      <c r="CQ25" s="40" t="e">
        <f t="shared" si="65"/>
        <v>#DIV/0!</v>
      </c>
      <c r="CR25" s="152"/>
      <c r="CS25" s="161" t="s">
        <v>23</v>
      </c>
      <c r="CT25" s="38">
        <f t="shared" si="66"/>
        <v>0</v>
      </c>
      <c r="CU25" s="36">
        <f t="shared" si="67"/>
        <v>0</v>
      </c>
      <c r="CV25" s="37">
        <f t="shared" si="68"/>
        <v>0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8"/>
      <c r="E26" s="39"/>
      <c r="F26" s="36"/>
      <c r="G26" s="39"/>
      <c r="H26" s="36"/>
      <c r="I26" s="40"/>
      <c r="J26" s="244"/>
      <c r="K26" s="39"/>
      <c r="L26" s="36"/>
      <c r="M26" s="39"/>
      <c r="N26" s="36"/>
      <c r="O26" s="40"/>
      <c r="P26" s="116">
        <f t="shared" si="39"/>
        <v>0</v>
      </c>
      <c r="Q26" s="117">
        <f t="shared" si="40"/>
        <v>0</v>
      </c>
      <c r="R26" s="118">
        <f t="shared" si="41"/>
        <v>0</v>
      </c>
      <c r="S26" s="32"/>
      <c r="T26" s="38"/>
      <c r="U26" s="39"/>
      <c r="V26" s="36"/>
      <c r="W26" s="39"/>
      <c r="X26" s="36"/>
      <c r="Y26" s="40"/>
      <c r="Z26" s="244"/>
      <c r="AA26" s="39"/>
      <c r="AB26" s="36"/>
      <c r="AC26" s="39"/>
      <c r="AD26" s="36"/>
      <c r="AE26" s="40"/>
      <c r="AF26" s="116">
        <f t="shared" si="42"/>
        <v>0</v>
      </c>
      <c r="AG26" s="117">
        <f t="shared" si="43"/>
        <v>0</v>
      </c>
      <c r="AH26" s="118">
        <f t="shared" si="44"/>
        <v>0</v>
      </c>
      <c r="AI26" s="32"/>
      <c r="AJ26" s="38"/>
      <c r="AK26" s="39"/>
      <c r="AL26" s="36"/>
      <c r="AM26" s="39"/>
      <c r="AN26" s="36"/>
      <c r="AO26" s="40"/>
      <c r="AP26" s="244"/>
      <c r="AQ26" s="39"/>
      <c r="AR26" s="36"/>
      <c r="AS26" s="39"/>
      <c r="AT26" s="36"/>
      <c r="AU26" s="40"/>
      <c r="AV26" s="116">
        <f t="shared" si="45"/>
        <v>0</v>
      </c>
      <c r="AW26" s="117">
        <f t="shared" si="46"/>
        <v>0</v>
      </c>
      <c r="AX26" s="118">
        <f t="shared" si="47"/>
        <v>0</v>
      </c>
      <c r="AY26" s="32"/>
      <c r="AZ26" s="3"/>
      <c r="BA26" s="5"/>
      <c r="BB26" s="3"/>
      <c r="BC26" s="5"/>
      <c r="BD26" s="3"/>
      <c r="BE26" s="5"/>
      <c r="BF26" s="244"/>
      <c r="BG26" s="39"/>
      <c r="BH26" s="36"/>
      <c r="BI26" s="39"/>
      <c r="BJ26" s="36"/>
      <c r="BK26" s="40"/>
      <c r="BL26" s="116">
        <f t="shared" si="48"/>
        <v>0</v>
      </c>
      <c r="BM26" s="117">
        <f t="shared" si="49"/>
        <v>0</v>
      </c>
      <c r="BN26" s="118">
        <f t="shared" si="50"/>
        <v>0</v>
      </c>
      <c r="BO26" s="32"/>
      <c r="BP26" s="38"/>
      <c r="BQ26" s="39"/>
      <c r="BR26" s="36"/>
      <c r="BS26" s="39"/>
      <c r="BT26" s="36"/>
      <c r="BU26" s="40"/>
      <c r="BV26" s="244"/>
      <c r="BW26" s="39"/>
      <c r="BX26" s="36"/>
      <c r="BY26" s="39"/>
      <c r="BZ26" s="36"/>
      <c r="CA26" s="40"/>
      <c r="CB26" s="116">
        <f t="shared" si="51"/>
        <v>0</v>
      </c>
      <c r="CC26" s="117">
        <f t="shared" si="52"/>
        <v>0</v>
      </c>
      <c r="CD26" s="118">
        <f t="shared" si="53"/>
        <v>0</v>
      </c>
      <c r="CE26" s="32"/>
      <c r="CF26" s="38">
        <f t="shared" si="54"/>
        <v>0</v>
      </c>
      <c r="CG26" s="39" t="e">
        <f t="shared" si="55"/>
        <v>#DIV/0!</v>
      </c>
      <c r="CH26" s="36">
        <f t="shared" si="56"/>
        <v>0</v>
      </c>
      <c r="CI26" s="39" t="e">
        <f t="shared" si="57"/>
        <v>#DIV/0!</v>
      </c>
      <c r="CJ26" s="36">
        <f t="shared" si="58"/>
        <v>0</v>
      </c>
      <c r="CK26" s="40" t="e">
        <f t="shared" si="59"/>
        <v>#DIV/0!</v>
      </c>
      <c r="CL26" s="38">
        <f t="shared" si="60"/>
        <v>0</v>
      </c>
      <c r="CM26" s="39" t="e">
        <f t="shared" si="61"/>
        <v>#DIV/0!</v>
      </c>
      <c r="CN26" s="36">
        <f t="shared" si="62"/>
        <v>0</v>
      </c>
      <c r="CO26" s="39" t="e">
        <f t="shared" si="63"/>
        <v>#DIV/0!</v>
      </c>
      <c r="CP26" s="36">
        <f t="shared" si="64"/>
        <v>0</v>
      </c>
      <c r="CQ26" s="40" t="e">
        <f t="shared" si="65"/>
        <v>#DIV/0!</v>
      </c>
      <c r="CR26" s="152"/>
      <c r="CS26" s="161" t="s">
        <v>24</v>
      </c>
      <c r="CT26" s="38">
        <f t="shared" si="66"/>
        <v>0</v>
      </c>
      <c r="CU26" s="36">
        <f t="shared" si="67"/>
        <v>0</v>
      </c>
      <c r="CV26" s="37">
        <f t="shared" si="68"/>
        <v>0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8"/>
      <c r="E27" s="39"/>
      <c r="F27" s="36"/>
      <c r="G27" s="39"/>
      <c r="H27" s="36"/>
      <c r="I27" s="40"/>
      <c r="J27" s="244"/>
      <c r="K27" s="39"/>
      <c r="L27" s="36"/>
      <c r="M27" s="39"/>
      <c r="N27" s="36"/>
      <c r="O27" s="40"/>
      <c r="P27" s="116">
        <f t="shared" si="39"/>
        <v>0</v>
      </c>
      <c r="Q27" s="117">
        <f t="shared" si="40"/>
        <v>0</v>
      </c>
      <c r="R27" s="118">
        <f t="shared" si="41"/>
        <v>0</v>
      </c>
      <c r="S27" s="32"/>
      <c r="T27" s="38"/>
      <c r="U27" s="39"/>
      <c r="V27" s="36"/>
      <c r="W27" s="39"/>
      <c r="X27" s="36"/>
      <c r="Y27" s="40"/>
      <c r="Z27" s="244"/>
      <c r="AA27" s="39"/>
      <c r="AB27" s="36"/>
      <c r="AC27" s="39"/>
      <c r="AD27" s="36"/>
      <c r="AE27" s="40"/>
      <c r="AF27" s="116">
        <f t="shared" si="42"/>
        <v>0</v>
      </c>
      <c r="AG27" s="117">
        <f t="shared" si="43"/>
        <v>0</v>
      </c>
      <c r="AH27" s="118">
        <f t="shared" si="44"/>
        <v>0</v>
      </c>
      <c r="AI27" s="32"/>
      <c r="AJ27" s="38"/>
      <c r="AK27" s="39"/>
      <c r="AL27" s="36"/>
      <c r="AM27" s="39"/>
      <c r="AN27" s="36"/>
      <c r="AO27" s="40"/>
      <c r="AP27" s="244"/>
      <c r="AQ27" s="39"/>
      <c r="AR27" s="36"/>
      <c r="AS27" s="39"/>
      <c r="AT27" s="36"/>
      <c r="AU27" s="40"/>
      <c r="AV27" s="116">
        <f t="shared" si="45"/>
        <v>0</v>
      </c>
      <c r="AW27" s="117">
        <f t="shared" si="46"/>
        <v>0</v>
      </c>
      <c r="AX27" s="118">
        <f t="shared" si="47"/>
        <v>0</v>
      </c>
      <c r="AY27" s="32"/>
      <c r="AZ27" s="3"/>
      <c r="BA27" s="5"/>
      <c r="BB27" s="3"/>
      <c r="BC27" s="5"/>
      <c r="BD27" s="3"/>
      <c r="BE27" s="5"/>
      <c r="BF27" s="244"/>
      <c r="BG27" s="39"/>
      <c r="BH27" s="36"/>
      <c r="BI27" s="39"/>
      <c r="BJ27" s="36"/>
      <c r="BK27" s="40"/>
      <c r="BL27" s="116">
        <f t="shared" si="48"/>
        <v>0</v>
      </c>
      <c r="BM27" s="117">
        <f t="shared" si="49"/>
        <v>0</v>
      </c>
      <c r="BN27" s="118">
        <f t="shared" si="50"/>
        <v>0</v>
      </c>
      <c r="BO27" s="32"/>
      <c r="BP27" s="38"/>
      <c r="BQ27" s="39"/>
      <c r="BR27" s="36"/>
      <c r="BS27" s="39"/>
      <c r="BT27" s="36"/>
      <c r="BU27" s="40"/>
      <c r="BV27" s="244"/>
      <c r="BW27" s="39"/>
      <c r="BX27" s="36"/>
      <c r="BY27" s="39"/>
      <c r="BZ27" s="36"/>
      <c r="CA27" s="40"/>
      <c r="CB27" s="116">
        <f t="shared" si="51"/>
        <v>0</v>
      </c>
      <c r="CC27" s="117">
        <f t="shared" si="52"/>
        <v>0</v>
      </c>
      <c r="CD27" s="118">
        <f t="shared" si="53"/>
        <v>0</v>
      </c>
      <c r="CE27" s="32"/>
      <c r="CF27" s="38">
        <f t="shared" si="54"/>
        <v>0</v>
      </c>
      <c r="CG27" s="39" t="e">
        <f t="shared" si="55"/>
        <v>#DIV/0!</v>
      </c>
      <c r="CH27" s="36">
        <f t="shared" si="56"/>
        <v>0</v>
      </c>
      <c r="CI27" s="39" t="e">
        <f t="shared" si="57"/>
        <v>#DIV/0!</v>
      </c>
      <c r="CJ27" s="36">
        <f t="shared" si="58"/>
        <v>0</v>
      </c>
      <c r="CK27" s="40" t="e">
        <f t="shared" si="59"/>
        <v>#DIV/0!</v>
      </c>
      <c r="CL27" s="38">
        <f t="shared" si="60"/>
        <v>0</v>
      </c>
      <c r="CM27" s="39" t="e">
        <f t="shared" si="61"/>
        <v>#DIV/0!</v>
      </c>
      <c r="CN27" s="36">
        <f t="shared" si="62"/>
        <v>0</v>
      </c>
      <c r="CO27" s="39" t="e">
        <f t="shared" si="63"/>
        <v>#DIV/0!</v>
      </c>
      <c r="CP27" s="36">
        <f t="shared" si="64"/>
        <v>0</v>
      </c>
      <c r="CQ27" s="40" t="e">
        <f t="shared" si="65"/>
        <v>#DIV/0!</v>
      </c>
      <c r="CR27" s="152"/>
      <c r="CS27" s="161" t="s">
        <v>25</v>
      </c>
      <c r="CT27" s="38">
        <f t="shared" si="66"/>
        <v>0</v>
      </c>
      <c r="CU27" s="36">
        <f t="shared" si="67"/>
        <v>0</v>
      </c>
      <c r="CV27" s="37">
        <f t="shared" si="68"/>
        <v>0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8"/>
      <c r="E28" s="39"/>
      <c r="F28" s="36"/>
      <c r="G28" s="39"/>
      <c r="H28" s="36"/>
      <c r="I28" s="40"/>
      <c r="J28" s="244"/>
      <c r="K28" s="39"/>
      <c r="L28" s="36"/>
      <c r="M28" s="39"/>
      <c r="N28" s="36"/>
      <c r="O28" s="40"/>
      <c r="P28" s="116">
        <f t="shared" si="39"/>
        <v>0</v>
      </c>
      <c r="Q28" s="117">
        <f t="shared" si="40"/>
        <v>0</v>
      </c>
      <c r="R28" s="118">
        <f t="shared" si="41"/>
        <v>0</v>
      </c>
      <c r="S28" s="32"/>
      <c r="T28" s="38"/>
      <c r="U28" s="39"/>
      <c r="V28" s="36"/>
      <c r="W28" s="39"/>
      <c r="X28" s="36"/>
      <c r="Y28" s="40"/>
      <c r="Z28" s="244"/>
      <c r="AA28" s="39"/>
      <c r="AB28" s="36"/>
      <c r="AC28" s="39"/>
      <c r="AD28" s="36"/>
      <c r="AE28" s="40"/>
      <c r="AF28" s="116">
        <f t="shared" si="42"/>
        <v>0</v>
      </c>
      <c r="AG28" s="117">
        <f t="shared" si="43"/>
        <v>0</v>
      </c>
      <c r="AH28" s="118">
        <f t="shared" si="44"/>
        <v>0</v>
      </c>
      <c r="AI28" s="32"/>
      <c r="AJ28" s="38"/>
      <c r="AK28" s="39"/>
      <c r="AL28" s="36"/>
      <c r="AM28" s="39"/>
      <c r="AN28" s="36"/>
      <c r="AO28" s="40"/>
      <c r="AP28" s="244"/>
      <c r="AQ28" s="39"/>
      <c r="AR28" s="36"/>
      <c r="AS28" s="39"/>
      <c r="AT28" s="36"/>
      <c r="AU28" s="40"/>
      <c r="AV28" s="116">
        <f t="shared" si="45"/>
        <v>0</v>
      </c>
      <c r="AW28" s="117">
        <f t="shared" si="46"/>
        <v>0</v>
      </c>
      <c r="AX28" s="118">
        <f t="shared" si="47"/>
        <v>0</v>
      </c>
      <c r="AY28" s="32"/>
      <c r="AZ28" s="3"/>
      <c r="BA28" s="5"/>
      <c r="BB28" s="3"/>
      <c r="BC28" s="5"/>
      <c r="BD28" s="3"/>
      <c r="BE28" s="5"/>
      <c r="BF28" s="244"/>
      <c r="BG28" s="39"/>
      <c r="BH28" s="36"/>
      <c r="BI28" s="39"/>
      <c r="BJ28" s="36"/>
      <c r="BK28" s="40"/>
      <c r="BL28" s="116">
        <f t="shared" si="48"/>
        <v>0</v>
      </c>
      <c r="BM28" s="117">
        <f t="shared" si="49"/>
        <v>0</v>
      </c>
      <c r="BN28" s="118">
        <f t="shared" si="50"/>
        <v>0</v>
      </c>
      <c r="BO28" s="32"/>
      <c r="BP28" s="38"/>
      <c r="BQ28" s="39"/>
      <c r="BR28" s="36"/>
      <c r="BS28" s="39"/>
      <c r="BT28" s="36"/>
      <c r="BU28" s="40"/>
      <c r="BV28" s="244"/>
      <c r="BW28" s="39"/>
      <c r="BX28" s="36"/>
      <c r="BY28" s="39"/>
      <c r="BZ28" s="36"/>
      <c r="CA28" s="40"/>
      <c r="CB28" s="116">
        <f t="shared" si="51"/>
        <v>0</v>
      </c>
      <c r="CC28" s="117">
        <f t="shared" si="52"/>
        <v>0</v>
      </c>
      <c r="CD28" s="118">
        <f t="shared" si="53"/>
        <v>0</v>
      </c>
      <c r="CE28" s="32"/>
      <c r="CF28" s="38">
        <f t="shared" si="54"/>
        <v>0</v>
      </c>
      <c r="CG28" s="39" t="e">
        <f t="shared" si="55"/>
        <v>#DIV/0!</v>
      </c>
      <c r="CH28" s="36">
        <f t="shared" si="56"/>
        <v>0</v>
      </c>
      <c r="CI28" s="39" t="e">
        <f t="shared" si="57"/>
        <v>#DIV/0!</v>
      </c>
      <c r="CJ28" s="36">
        <f t="shared" si="58"/>
        <v>0</v>
      </c>
      <c r="CK28" s="40" t="e">
        <f t="shared" si="59"/>
        <v>#DIV/0!</v>
      </c>
      <c r="CL28" s="38">
        <f t="shared" si="60"/>
        <v>0</v>
      </c>
      <c r="CM28" s="39" t="e">
        <f t="shared" si="61"/>
        <v>#DIV/0!</v>
      </c>
      <c r="CN28" s="36">
        <f t="shared" si="62"/>
        <v>0</v>
      </c>
      <c r="CO28" s="39" t="e">
        <f t="shared" si="63"/>
        <v>#DIV/0!</v>
      </c>
      <c r="CP28" s="36">
        <f t="shared" si="64"/>
        <v>0</v>
      </c>
      <c r="CQ28" s="40" t="e">
        <f t="shared" si="65"/>
        <v>#DIV/0!</v>
      </c>
      <c r="CR28" s="152"/>
      <c r="CS28" s="161" t="s">
        <v>26</v>
      </c>
      <c r="CT28" s="38">
        <f t="shared" si="66"/>
        <v>0</v>
      </c>
      <c r="CU28" s="36">
        <f t="shared" si="67"/>
        <v>0</v>
      </c>
      <c r="CV28" s="37">
        <f t="shared" si="68"/>
        <v>0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8"/>
      <c r="E29" s="39"/>
      <c r="F29" s="36"/>
      <c r="G29" s="39"/>
      <c r="H29" s="36"/>
      <c r="I29" s="40"/>
      <c r="J29" s="244"/>
      <c r="K29" s="39"/>
      <c r="L29" s="36"/>
      <c r="M29" s="39"/>
      <c r="N29" s="36"/>
      <c r="O29" s="40"/>
      <c r="P29" s="116">
        <f t="shared" si="39"/>
        <v>0</v>
      </c>
      <c r="Q29" s="117">
        <f t="shared" si="40"/>
        <v>0</v>
      </c>
      <c r="R29" s="118">
        <f t="shared" si="41"/>
        <v>0</v>
      </c>
      <c r="S29" s="32"/>
      <c r="T29" s="38"/>
      <c r="U29" s="39"/>
      <c r="V29" s="36"/>
      <c r="W29" s="39"/>
      <c r="X29" s="36"/>
      <c r="Y29" s="40"/>
      <c r="Z29" s="244"/>
      <c r="AA29" s="39"/>
      <c r="AB29" s="36"/>
      <c r="AC29" s="39"/>
      <c r="AD29" s="36"/>
      <c r="AE29" s="40"/>
      <c r="AF29" s="116">
        <f t="shared" si="42"/>
        <v>0</v>
      </c>
      <c r="AG29" s="117">
        <f t="shared" si="43"/>
        <v>0</v>
      </c>
      <c r="AH29" s="118">
        <f t="shared" si="44"/>
        <v>0</v>
      </c>
      <c r="AI29" s="32"/>
      <c r="AJ29" s="38"/>
      <c r="AK29" s="39"/>
      <c r="AL29" s="36"/>
      <c r="AM29" s="39"/>
      <c r="AN29" s="36"/>
      <c r="AO29" s="40"/>
      <c r="AP29" s="244"/>
      <c r="AQ29" s="39"/>
      <c r="AR29" s="36"/>
      <c r="AS29" s="39"/>
      <c r="AT29" s="36"/>
      <c r="AU29" s="40"/>
      <c r="AV29" s="116">
        <f t="shared" si="45"/>
        <v>0</v>
      </c>
      <c r="AW29" s="117">
        <f t="shared" si="46"/>
        <v>0</v>
      </c>
      <c r="AX29" s="118">
        <f t="shared" si="47"/>
        <v>0</v>
      </c>
      <c r="AY29" s="32"/>
      <c r="AZ29" s="3"/>
      <c r="BA29" s="5"/>
      <c r="BB29" s="3"/>
      <c r="BC29" s="5"/>
      <c r="BD29" s="3"/>
      <c r="BE29" s="5"/>
      <c r="BF29" s="244"/>
      <c r="BG29" s="39"/>
      <c r="BH29" s="36"/>
      <c r="BI29" s="39"/>
      <c r="BJ29" s="36"/>
      <c r="BK29" s="40"/>
      <c r="BL29" s="116">
        <f t="shared" si="48"/>
        <v>0</v>
      </c>
      <c r="BM29" s="117">
        <f t="shared" si="49"/>
        <v>0</v>
      </c>
      <c r="BN29" s="118">
        <f t="shared" si="50"/>
        <v>0</v>
      </c>
      <c r="BO29" s="32"/>
      <c r="BP29" s="38"/>
      <c r="BQ29" s="39"/>
      <c r="BR29" s="36"/>
      <c r="BS29" s="39"/>
      <c r="BT29" s="36"/>
      <c r="BU29" s="40"/>
      <c r="BV29" s="244"/>
      <c r="BW29" s="39"/>
      <c r="BX29" s="36"/>
      <c r="BY29" s="39"/>
      <c r="BZ29" s="36"/>
      <c r="CA29" s="40"/>
      <c r="CB29" s="116">
        <f t="shared" si="51"/>
        <v>0</v>
      </c>
      <c r="CC29" s="117">
        <f t="shared" si="52"/>
        <v>0</v>
      </c>
      <c r="CD29" s="118">
        <f t="shared" si="53"/>
        <v>0</v>
      </c>
      <c r="CE29" s="32"/>
      <c r="CF29" s="38">
        <f t="shared" si="54"/>
        <v>0</v>
      </c>
      <c r="CG29" s="39" t="e">
        <f t="shared" si="55"/>
        <v>#DIV/0!</v>
      </c>
      <c r="CH29" s="36">
        <f t="shared" si="56"/>
        <v>0</v>
      </c>
      <c r="CI29" s="39" t="e">
        <f t="shared" si="57"/>
        <v>#DIV/0!</v>
      </c>
      <c r="CJ29" s="36">
        <f t="shared" si="58"/>
        <v>0</v>
      </c>
      <c r="CK29" s="40" t="e">
        <f t="shared" si="59"/>
        <v>#DIV/0!</v>
      </c>
      <c r="CL29" s="38">
        <f t="shared" si="60"/>
        <v>0</v>
      </c>
      <c r="CM29" s="39" t="e">
        <f t="shared" si="61"/>
        <v>#DIV/0!</v>
      </c>
      <c r="CN29" s="36">
        <f t="shared" si="62"/>
        <v>0</v>
      </c>
      <c r="CO29" s="39" t="e">
        <f t="shared" si="63"/>
        <v>#DIV/0!</v>
      </c>
      <c r="CP29" s="36">
        <f t="shared" si="64"/>
        <v>0</v>
      </c>
      <c r="CQ29" s="40" t="e">
        <f t="shared" si="65"/>
        <v>#DIV/0!</v>
      </c>
      <c r="CR29" s="152"/>
      <c r="CS29" s="161" t="s">
        <v>27</v>
      </c>
      <c r="CT29" s="38">
        <f t="shared" si="66"/>
        <v>0</v>
      </c>
      <c r="CU29" s="36">
        <f t="shared" si="67"/>
        <v>0</v>
      </c>
      <c r="CV29" s="37">
        <f t="shared" si="68"/>
        <v>0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8"/>
      <c r="E30" s="39"/>
      <c r="F30" s="36"/>
      <c r="G30" s="39"/>
      <c r="H30" s="36"/>
      <c r="I30" s="40"/>
      <c r="J30" s="244"/>
      <c r="K30" s="39"/>
      <c r="L30" s="36"/>
      <c r="M30" s="39"/>
      <c r="N30" s="36"/>
      <c r="O30" s="40"/>
      <c r="P30" s="116">
        <f t="shared" si="39"/>
        <v>0</v>
      </c>
      <c r="Q30" s="117">
        <f t="shared" si="40"/>
        <v>0</v>
      </c>
      <c r="R30" s="118">
        <f t="shared" si="41"/>
        <v>0</v>
      </c>
      <c r="S30" s="32"/>
      <c r="T30" s="38"/>
      <c r="U30" s="39"/>
      <c r="V30" s="36"/>
      <c r="W30" s="39"/>
      <c r="X30" s="36"/>
      <c r="Y30" s="40"/>
      <c r="Z30" s="244"/>
      <c r="AA30" s="39"/>
      <c r="AB30" s="36"/>
      <c r="AC30" s="39"/>
      <c r="AD30" s="36"/>
      <c r="AE30" s="40"/>
      <c r="AF30" s="116">
        <f t="shared" si="42"/>
        <v>0</v>
      </c>
      <c r="AG30" s="117">
        <f t="shared" si="43"/>
        <v>0</v>
      </c>
      <c r="AH30" s="118">
        <f t="shared" si="44"/>
        <v>0</v>
      </c>
      <c r="AI30" s="32"/>
      <c r="AJ30" s="38"/>
      <c r="AK30" s="39"/>
      <c r="AL30" s="36"/>
      <c r="AM30" s="39"/>
      <c r="AN30" s="36"/>
      <c r="AO30" s="40"/>
      <c r="AP30" s="244"/>
      <c r="AQ30" s="39"/>
      <c r="AR30" s="36"/>
      <c r="AS30" s="39"/>
      <c r="AT30" s="36"/>
      <c r="AU30" s="40"/>
      <c r="AV30" s="116">
        <f t="shared" si="45"/>
        <v>0</v>
      </c>
      <c r="AW30" s="117">
        <f t="shared" si="46"/>
        <v>0</v>
      </c>
      <c r="AX30" s="118">
        <f t="shared" si="47"/>
        <v>0</v>
      </c>
      <c r="AY30" s="32"/>
      <c r="AZ30" s="3"/>
      <c r="BA30" s="5"/>
      <c r="BB30" s="3"/>
      <c r="BC30" s="5"/>
      <c r="BD30" s="3"/>
      <c r="BE30" s="5"/>
      <c r="BF30" s="244"/>
      <c r="BG30" s="39"/>
      <c r="BH30" s="36"/>
      <c r="BI30" s="39"/>
      <c r="BJ30" s="36"/>
      <c r="BK30" s="40"/>
      <c r="BL30" s="116">
        <f t="shared" si="48"/>
        <v>0</v>
      </c>
      <c r="BM30" s="117">
        <f t="shared" si="49"/>
        <v>0</v>
      </c>
      <c r="BN30" s="118">
        <f t="shared" si="50"/>
        <v>0</v>
      </c>
      <c r="BO30" s="32"/>
      <c r="BP30" s="38"/>
      <c r="BQ30" s="39"/>
      <c r="BR30" s="36"/>
      <c r="BS30" s="39"/>
      <c r="BT30" s="36"/>
      <c r="BU30" s="40"/>
      <c r="BV30" s="244"/>
      <c r="BW30" s="39"/>
      <c r="BX30" s="36"/>
      <c r="BY30" s="39"/>
      <c r="BZ30" s="36"/>
      <c r="CA30" s="40"/>
      <c r="CB30" s="116">
        <f t="shared" si="51"/>
        <v>0</v>
      </c>
      <c r="CC30" s="117">
        <f t="shared" si="52"/>
        <v>0</v>
      </c>
      <c r="CD30" s="118">
        <f t="shared" si="53"/>
        <v>0</v>
      </c>
      <c r="CE30" s="32"/>
      <c r="CF30" s="38">
        <f t="shared" si="54"/>
        <v>0</v>
      </c>
      <c r="CG30" s="39" t="e">
        <f t="shared" si="55"/>
        <v>#DIV/0!</v>
      </c>
      <c r="CH30" s="36">
        <f t="shared" si="56"/>
        <v>0</v>
      </c>
      <c r="CI30" s="39" t="e">
        <f t="shared" si="57"/>
        <v>#DIV/0!</v>
      </c>
      <c r="CJ30" s="36">
        <f t="shared" si="58"/>
        <v>0</v>
      </c>
      <c r="CK30" s="40" t="e">
        <f t="shared" si="59"/>
        <v>#DIV/0!</v>
      </c>
      <c r="CL30" s="38">
        <f t="shared" si="60"/>
        <v>0</v>
      </c>
      <c r="CM30" s="39" t="e">
        <f t="shared" si="61"/>
        <v>#DIV/0!</v>
      </c>
      <c r="CN30" s="36">
        <f t="shared" si="62"/>
        <v>0</v>
      </c>
      <c r="CO30" s="39" t="e">
        <f t="shared" si="63"/>
        <v>#DIV/0!</v>
      </c>
      <c r="CP30" s="36">
        <f t="shared" si="64"/>
        <v>0</v>
      </c>
      <c r="CQ30" s="40" t="e">
        <f t="shared" si="65"/>
        <v>#DIV/0!</v>
      </c>
      <c r="CR30" s="152"/>
      <c r="CS30" s="161" t="s">
        <v>28</v>
      </c>
      <c r="CT30" s="38">
        <f t="shared" si="66"/>
        <v>0</v>
      </c>
      <c r="CU30" s="36">
        <f t="shared" si="67"/>
        <v>0</v>
      </c>
      <c r="CV30" s="37">
        <f t="shared" si="68"/>
        <v>0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8"/>
      <c r="E31" s="39"/>
      <c r="F31" s="36"/>
      <c r="G31" s="39"/>
      <c r="H31" s="36"/>
      <c r="I31" s="40"/>
      <c r="J31" s="244"/>
      <c r="K31" s="39"/>
      <c r="L31" s="36"/>
      <c r="M31" s="39"/>
      <c r="N31" s="36"/>
      <c r="O31" s="40"/>
      <c r="P31" s="116">
        <f t="shared" si="39"/>
        <v>0</v>
      </c>
      <c r="Q31" s="117">
        <f t="shared" si="40"/>
        <v>0</v>
      </c>
      <c r="R31" s="118">
        <f t="shared" si="41"/>
        <v>0</v>
      </c>
      <c r="S31" s="32"/>
      <c r="T31" s="38"/>
      <c r="U31" s="39"/>
      <c r="V31" s="36"/>
      <c r="W31" s="39"/>
      <c r="X31" s="36"/>
      <c r="Y31" s="40"/>
      <c r="Z31" s="244"/>
      <c r="AA31" s="39"/>
      <c r="AB31" s="36"/>
      <c r="AC31" s="39"/>
      <c r="AD31" s="36"/>
      <c r="AE31" s="40"/>
      <c r="AF31" s="116">
        <f t="shared" si="42"/>
        <v>0</v>
      </c>
      <c r="AG31" s="117">
        <f t="shared" si="43"/>
        <v>0</v>
      </c>
      <c r="AH31" s="118">
        <f t="shared" si="44"/>
        <v>0</v>
      </c>
      <c r="AI31" s="32"/>
      <c r="AJ31" s="38"/>
      <c r="AK31" s="39"/>
      <c r="AL31" s="36"/>
      <c r="AM31" s="39"/>
      <c r="AN31" s="36"/>
      <c r="AO31" s="40"/>
      <c r="AP31" s="244"/>
      <c r="AQ31" s="39"/>
      <c r="AR31" s="36"/>
      <c r="AS31" s="39"/>
      <c r="AT31" s="36"/>
      <c r="AU31" s="40"/>
      <c r="AV31" s="116">
        <f t="shared" si="45"/>
        <v>0</v>
      </c>
      <c r="AW31" s="117">
        <f t="shared" si="46"/>
        <v>0</v>
      </c>
      <c r="AX31" s="118">
        <f t="shared" si="47"/>
        <v>0</v>
      </c>
      <c r="AY31" s="32"/>
      <c r="AZ31" s="3"/>
      <c r="BA31" s="5"/>
      <c r="BB31" s="3"/>
      <c r="BC31" s="5"/>
      <c r="BD31" s="3"/>
      <c r="BE31" s="5"/>
      <c r="BF31" s="244"/>
      <c r="BG31" s="39"/>
      <c r="BH31" s="36"/>
      <c r="BI31" s="39"/>
      <c r="BJ31" s="36"/>
      <c r="BK31" s="40"/>
      <c r="BL31" s="116">
        <f t="shared" si="48"/>
        <v>0</v>
      </c>
      <c r="BM31" s="117">
        <f t="shared" si="49"/>
        <v>0</v>
      </c>
      <c r="BN31" s="118">
        <f t="shared" si="50"/>
        <v>0</v>
      </c>
      <c r="BO31" s="32"/>
      <c r="BP31" s="38"/>
      <c r="BQ31" s="39"/>
      <c r="BR31" s="36"/>
      <c r="BS31" s="39"/>
      <c r="BT31" s="36"/>
      <c r="BU31" s="40"/>
      <c r="BV31" s="244"/>
      <c r="BW31" s="39"/>
      <c r="BX31" s="36"/>
      <c r="BY31" s="39"/>
      <c r="BZ31" s="36"/>
      <c r="CA31" s="40"/>
      <c r="CB31" s="116">
        <f t="shared" si="51"/>
        <v>0</v>
      </c>
      <c r="CC31" s="117">
        <f t="shared" si="52"/>
        <v>0</v>
      </c>
      <c r="CD31" s="118">
        <f t="shared" si="53"/>
        <v>0</v>
      </c>
      <c r="CE31" s="32"/>
      <c r="CF31" s="38">
        <f t="shared" si="54"/>
        <v>0</v>
      </c>
      <c r="CG31" s="39" t="e">
        <f t="shared" si="55"/>
        <v>#DIV/0!</v>
      </c>
      <c r="CH31" s="36">
        <f t="shared" si="56"/>
        <v>0</v>
      </c>
      <c r="CI31" s="39" t="e">
        <f t="shared" si="57"/>
        <v>#DIV/0!</v>
      </c>
      <c r="CJ31" s="36">
        <f t="shared" si="58"/>
        <v>0</v>
      </c>
      <c r="CK31" s="40" t="e">
        <f t="shared" si="59"/>
        <v>#DIV/0!</v>
      </c>
      <c r="CL31" s="38">
        <f t="shared" si="60"/>
        <v>0</v>
      </c>
      <c r="CM31" s="39" t="e">
        <f t="shared" si="61"/>
        <v>#DIV/0!</v>
      </c>
      <c r="CN31" s="36">
        <f t="shared" si="62"/>
        <v>0</v>
      </c>
      <c r="CO31" s="39" t="e">
        <f t="shared" si="63"/>
        <v>#DIV/0!</v>
      </c>
      <c r="CP31" s="36">
        <f t="shared" si="64"/>
        <v>0</v>
      </c>
      <c r="CQ31" s="40" t="e">
        <f t="shared" si="65"/>
        <v>#DIV/0!</v>
      </c>
      <c r="CR31" s="152"/>
      <c r="CS31" s="161" t="s">
        <v>29</v>
      </c>
      <c r="CT31" s="38">
        <f t="shared" si="66"/>
        <v>0</v>
      </c>
      <c r="CU31" s="36">
        <f t="shared" si="67"/>
        <v>0</v>
      </c>
      <c r="CV31" s="37">
        <f t="shared" si="68"/>
        <v>0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8"/>
      <c r="E32" s="39"/>
      <c r="F32" s="36"/>
      <c r="G32" s="39"/>
      <c r="H32" s="36"/>
      <c r="I32" s="40"/>
      <c r="J32" s="244"/>
      <c r="K32" s="39"/>
      <c r="L32" s="36"/>
      <c r="M32" s="39"/>
      <c r="N32" s="36"/>
      <c r="O32" s="40"/>
      <c r="P32" s="116">
        <f t="shared" si="39"/>
        <v>0</v>
      </c>
      <c r="Q32" s="117">
        <f t="shared" si="40"/>
        <v>0</v>
      </c>
      <c r="R32" s="118">
        <f t="shared" si="41"/>
        <v>0</v>
      </c>
      <c r="S32" s="32"/>
      <c r="T32" s="38"/>
      <c r="U32" s="39"/>
      <c r="V32" s="36"/>
      <c r="W32" s="39"/>
      <c r="X32" s="36"/>
      <c r="Y32" s="40"/>
      <c r="Z32" s="244"/>
      <c r="AA32" s="39"/>
      <c r="AB32" s="36"/>
      <c r="AC32" s="39"/>
      <c r="AD32" s="36"/>
      <c r="AE32" s="40"/>
      <c r="AF32" s="116">
        <f t="shared" si="42"/>
        <v>0</v>
      </c>
      <c r="AG32" s="117">
        <f t="shared" si="43"/>
        <v>0</v>
      </c>
      <c r="AH32" s="118">
        <f t="shared" si="44"/>
        <v>0</v>
      </c>
      <c r="AI32" s="32"/>
      <c r="AJ32" s="38"/>
      <c r="AK32" s="39"/>
      <c r="AL32" s="36"/>
      <c r="AM32" s="39"/>
      <c r="AN32" s="36"/>
      <c r="AO32" s="40"/>
      <c r="AP32" s="244"/>
      <c r="AQ32" s="39"/>
      <c r="AR32" s="36"/>
      <c r="AS32" s="39"/>
      <c r="AT32" s="36"/>
      <c r="AU32" s="40"/>
      <c r="AV32" s="116">
        <f t="shared" si="45"/>
        <v>0</v>
      </c>
      <c r="AW32" s="117">
        <f t="shared" si="46"/>
        <v>0</v>
      </c>
      <c r="AX32" s="118">
        <f t="shared" si="47"/>
        <v>0</v>
      </c>
      <c r="AY32" s="32"/>
      <c r="AZ32" s="3"/>
      <c r="BA32" s="5"/>
      <c r="BB32" s="3"/>
      <c r="BC32" s="5"/>
      <c r="BD32" s="3"/>
      <c r="BE32" s="5"/>
      <c r="BF32" s="244"/>
      <c r="BG32" s="39"/>
      <c r="BH32" s="36"/>
      <c r="BI32" s="39"/>
      <c r="BJ32" s="36"/>
      <c r="BK32" s="40"/>
      <c r="BL32" s="116">
        <f t="shared" si="48"/>
        <v>0</v>
      </c>
      <c r="BM32" s="117">
        <f t="shared" si="49"/>
        <v>0</v>
      </c>
      <c r="BN32" s="118">
        <f t="shared" si="50"/>
        <v>0</v>
      </c>
      <c r="BO32" s="32"/>
      <c r="BP32" s="38"/>
      <c r="BQ32" s="39"/>
      <c r="BR32" s="36"/>
      <c r="BS32" s="39"/>
      <c r="BT32" s="36"/>
      <c r="BU32" s="40"/>
      <c r="BV32" s="244"/>
      <c r="BW32" s="39"/>
      <c r="BX32" s="36"/>
      <c r="BY32" s="39"/>
      <c r="BZ32" s="36"/>
      <c r="CA32" s="40"/>
      <c r="CB32" s="116">
        <f t="shared" si="51"/>
        <v>0</v>
      </c>
      <c r="CC32" s="117">
        <f t="shared" si="52"/>
        <v>0</v>
      </c>
      <c r="CD32" s="118">
        <f t="shared" si="53"/>
        <v>0</v>
      </c>
      <c r="CE32" s="32"/>
      <c r="CF32" s="38">
        <f t="shared" si="54"/>
        <v>0</v>
      </c>
      <c r="CG32" s="39" t="e">
        <f t="shared" si="55"/>
        <v>#DIV/0!</v>
      </c>
      <c r="CH32" s="36">
        <f t="shared" si="56"/>
        <v>0</v>
      </c>
      <c r="CI32" s="39" t="e">
        <f t="shared" si="57"/>
        <v>#DIV/0!</v>
      </c>
      <c r="CJ32" s="36">
        <f t="shared" si="58"/>
        <v>0</v>
      </c>
      <c r="CK32" s="40" t="e">
        <f t="shared" si="59"/>
        <v>#DIV/0!</v>
      </c>
      <c r="CL32" s="38">
        <f t="shared" si="60"/>
        <v>0</v>
      </c>
      <c r="CM32" s="39" t="e">
        <f t="shared" si="61"/>
        <v>#DIV/0!</v>
      </c>
      <c r="CN32" s="36">
        <f t="shared" si="62"/>
        <v>0</v>
      </c>
      <c r="CO32" s="39" t="e">
        <f t="shared" si="63"/>
        <v>#DIV/0!</v>
      </c>
      <c r="CP32" s="36">
        <f t="shared" si="64"/>
        <v>0</v>
      </c>
      <c r="CQ32" s="40" t="e">
        <f t="shared" si="65"/>
        <v>#DIV/0!</v>
      </c>
      <c r="CR32" s="152"/>
      <c r="CS32" s="161" t="s">
        <v>59</v>
      </c>
      <c r="CT32" s="38">
        <f t="shared" si="66"/>
        <v>0</v>
      </c>
      <c r="CU32" s="36">
        <f t="shared" si="67"/>
        <v>0</v>
      </c>
      <c r="CV32" s="37">
        <f t="shared" si="68"/>
        <v>0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8"/>
      <c r="E33" s="39"/>
      <c r="F33" s="36"/>
      <c r="G33" s="39"/>
      <c r="H33" s="36"/>
      <c r="I33" s="40"/>
      <c r="J33" s="244"/>
      <c r="K33" s="39"/>
      <c r="L33" s="36"/>
      <c r="M33" s="39"/>
      <c r="N33" s="36"/>
      <c r="O33" s="40"/>
      <c r="P33" s="116">
        <f t="shared" si="39"/>
        <v>0</v>
      </c>
      <c r="Q33" s="117">
        <f t="shared" si="40"/>
        <v>0</v>
      </c>
      <c r="R33" s="118">
        <f t="shared" si="41"/>
        <v>0</v>
      </c>
      <c r="S33" s="32"/>
      <c r="T33" s="38"/>
      <c r="U33" s="39"/>
      <c r="V33" s="36"/>
      <c r="W33" s="39"/>
      <c r="X33" s="36"/>
      <c r="Y33" s="40"/>
      <c r="Z33" s="244"/>
      <c r="AA33" s="39"/>
      <c r="AB33" s="36"/>
      <c r="AC33" s="39"/>
      <c r="AD33" s="36"/>
      <c r="AE33" s="40"/>
      <c r="AF33" s="116">
        <f t="shared" si="42"/>
        <v>0</v>
      </c>
      <c r="AG33" s="117">
        <f t="shared" si="43"/>
        <v>0</v>
      </c>
      <c r="AH33" s="118">
        <f t="shared" si="44"/>
        <v>0</v>
      </c>
      <c r="AI33" s="32"/>
      <c r="AJ33" s="38"/>
      <c r="AK33" s="39"/>
      <c r="AL33" s="36"/>
      <c r="AM33" s="39"/>
      <c r="AN33" s="36"/>
      <c r="AO33" s="40"/>
      <c r="AP33" s="244"/>
      <c r="AQ33" s="39"/>
      <c r="AR33" s="36"/>
      <c r="AS33" s="39"/>
      <c r="AT33" s="36"/>
      <c r="AU33" s="40"/>
      <c r="AV33" s="116">
        <f t="shared" si="45"/>
        <v>0</v>
      </c>
      <c r="AW33" s="117">
        <f t="shared" si="46"/>
        <v>0</v>
      </c>
      <c r="AX33" s="118">
        <f t="shared" si="47"/>
        <v>0</v>
      </c>
      <c r="AY33" s="32"/>
      <c r="AZ33" s="3"/>
      <c r="BA33" s="5"/>
      <c r="BB33" s="3"/>
      <c r="BC33" s="5"/>
      <c r="BD33" s="3"/>
      <c r="BE33" s="5"/>
      <c r="BF33" s="244"/>
      <c r="BG33" s="39"/>
      <c r="BH33" s="36"/>
      <c r="BI33" s="39"/>
      <c r="BJ33" s="36"/>
      <c r="BK33" s="40"/>
      <c r="BL33" s="116">
        <f t="shared" si="48"/>
        <v>0</v>
      </c>
      <c r="BM33" s="117">
        <f t="shared" si="49"/>
        <v>0</v>
      </c>
      <c r="BN33" s="118">
        <f t="shared" si="50"/>
        <v>0</v>
      </c>
      <c r="BO33" s="32"/>
      <c r="BP33" s="38"/>
      <c r="BQ33" s="39"/>
      <c r="BR33" s="36"/>
      <c r="BS33" s="39"/>
      <c r="BT33" s="36"/>
      <c r="BU33" s="40"/>
      <c r="BV33" s="244"/>
      <c r="BW33" s="39"/>
      <c r="BX33" s="36"/>
      <c r="BY33" s="39"/>
      <c r="BZ33" s="36"/>
      <c r="CA33" s="40"/>
      <c r="CB33" s="116">
        <f t="shared" si="51"/>
        <v>0</v>
      </c>
      <c r="CC33" s="117">
        <f t="shared" si="52"/>
        <v>0</v>
      </c>
      <c r="CD33" s="118">
        <f t="shared" si="53"/>
        <v>0</v>
      </c>
      <c r="CE33" s="32"/>
      <c r="CF33" s="38">
        <f t="shared" si="54"/>
        <v>0</v>
      </c>
      <c r="CG33" s="39" t="e">
        <f t="shared" si="55"/>
        <v>#DIV/0!</v>
      </c>
      <c r="CH33" s="36">
        <f t="shared" si="56"/>
        <v>0</v>
      </c>
      <c r="CI33" s="39" t="e">
        <f t="shared" si="57"/>
        <v>#DIV/0!</v>
      </c>
      <c r="CJ33" s="36">
        <f t="shared" si="58"/>
        <v>0</v>
      </c>
      <c r="CK33" s="40" t="e">
        <f t="shared" si="59"/>
        <v>#DIV/0!</v>
      </c>
      <c r="CL33" s="38">
        <f t="shared" si="60"/>
        <v>0</v>
      </c>
      <c r="CM33" s="39" t="e">
        <f t="shared" si="61"/>
        <v>#DIV/0!</v>
      </c>
      <c r="CN33" s="36">
        <f t="shared" si="62"/>
        <v>0</v>
      </c>
      <c r="CO33" s="39" t="e">
        <f t="shared" si="63"/>
        <v>#DIV/0!</v>
      </c>
      <c r="CP33" s="36">
        <f t="shared" si="64"/>
        <v>0</v>
      </c>
      <c r="CQ33" s="40" t="e">
        <f t="shared" si="65"/>
        <v>#DIV/0!</v>
      </c>
      <c r="CR33" s="152"/>
      <c r="CS33" s="161" t="s">
        <v>30</v>
      </c>
      <c r="CT33" s="38">
        <f t="shared" si="66"/>
        <v>0</v>
      </c>
      <c r="CU33" s="36">
        <f t="shared" si="67"/>
        <v>0</v>
      </c>
      <c r="CV33" s="37">
        <f t="shared" si="68"/>
        <v>0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8"/>
      <c r="E34" s="39"/>
      <c r="F34" s="36"/>
      <c r="G34" s="39"/>
      <c r="H34" s="36"/>
      <c r="I34" s="40"/>
      <c r="J34" s="244"/>
      <c r="K34" s="39"/>
      <c r="L34" s="36"/>
      <c r="M34" s="39"/>
      <c r="N34" s="36"/>
      <c r="O34" s="40"/>
      <c r="P34" s="116">
        <f t="shared" si="39"/>
        <v>0</v>
      </c>
      <c r="Q34" s="117">
        <f t="shared" si="40"/>
        <v>0</v>
      </c>
      <c r="R34" s="118">
        <f t="shared" si="41"/>
        <v>0</v>
      </c>
      <c r="S34" s="32"/>
      <c r="T34" s="38"/>
      <c r="U34" s="39"/>
      <c r="V34" s="36"/>
      <c r="W34" s="39"/>
      <c r="X34" s="36"/>
      <c r="Y34" s="40"/>
      <c r="Z34" s="244"/>
      <c r="AA34" s="39"/>
      <c r="AB34" s="36"/>
      <c r="AC34" s="39"/>
      <c r="AD34" s="36"/>
      <c r="AE34" s="40"/>
      <c r="AF34" s="116">
        <f t="shared" si="42"/>
        <v>0</v>
      </c>
      <c r="AG34" s="117">
        <f t="shared" si="43"/>
        <v>0</v>
      </c>
      <c r="AH34" s="118">
        <f t="shared" si="44"/>
        <v>0</v>
      </c>
      <c r="AI34" s="32"/>
      <c r="AJ34" s="38"/>
      <c r="AK34" s="39"/>
      <c r="AL34" s="36"/>
      <c r="AM34" s="39"/>
      <c r="AN34" s="36"/>
      <c r="AO34" s="40"/>
      <c r="AP34" s="244"/>
      <c r="AQ34" s="39"/>
      <c r="AR34" s="36"/>
      <c r="AS34" s="39"/>
      <c r="AT34" s="36"/>
      <c r="AU34" s="40"/>
      <c r="AV34" s="116">
        <f t="shared" si="45"/>
        <v>0</v>
      </c>
      <c r="AW34" s="117">
        <f t="shared" si="46"/>
        <v>0</v>
      </c>
      <c r="AX34" s="118">
        <f t="shared" si="47"/>
        <v>0</v>
      </c>
      <c r="AY34" s="32"/>
      <c r="AZ34" s="3"/>
      <c r="BA34" s="5"/>
      <c r="BB34" s="3"/>
      <c r="BC34" s="5"/>
      <c r="BD34" s="3"/>
      <c r="BE34" s="5"/>
      <c r="BF34" s="244"/>
      <c r="BG34" s="39"/>
      <c r="BH34" s="36"/>
      <c r="BI34" s="39"/>
      <c r="BJ34" s="36"/>
      <c r="BK34" s="40"/>
      <c r="BL34" s="116">
        <f t="shared" si="48"/>
        <v>0</v>
      </c>
      <c r="BM34" s="117">
        <f t="shared" si="49"/>
        <v>0</v>
      </c>
      <c r="BN34" s="118">
        <f t="shared" si="50"/>
        <v>0</v>
      </c>
      <c r="BO34" s="32"/>
      <c r="BP34" s="38"/>
      <c r="BQ34" s="39"/>
      <c r="BR34" s="36"/>
      <c r="BS34" s="39"/>
      <c r="BT34" s="36"/>
      <c r="BU34" s="40"/>
      <c r="BV34" s="244"/>
      <c r="BW34" s="39"/>
      <c r="BX34" s="36"/>
      <c r="BY34" s="39"/>
      <c r="BZ34" s="36"/>
      <c r="CA34" s="40"/>
      <c r="CB34" s="116">
        <f t="shared" si="51"/>
        <v>0</v>
      </c>
      <c r="CC34" s="117">
        <f t="shared" si="52"/>
        <v>0</v>
      </c>
      <c r="CD34" s="118">
        <f t="shared" si="53"/>
        <v>0</v>
      </c>
      <c r="CE34" s="32"/>
      <c r="CF34" s="38">
        <f t="shared" si="54"/>
        <v>0</v>
      </c>
      <c r="CG34" s="39" t="e">
        <f t="shared" si="55"/>
        <v>#DIV/0!</v>
      </c>
      <c r="CH34" s="36">
        <f t="shared" si="56"/>
        <v>0</v>
      </c>
      <c r="CI34" s="39" t="e">
        <f t="shared" si="57"/>
        <v>#DIV/0!</v>
      </c>
      <c r="CJ34" s="36">
        <f t="shared" si="58"/>
        <v>0</v>
      </c>
      <c r="CK34" s="40" t="e">
        <f t="shared" si="59"/>
        <v>#DIV/0!</v>
      </c>
      <c r="CL34" s="38">
        <f t="shared" si="60"/>
        <v>0</v>
      </c>
      <c r="CM34" s="39" t="e">
        <f t="shared" si="61"/>
        <v>#DIV/0!</v>
      </c>
      <c r="CN34" s="36">
        <f t="shared" si="62"/>
        <v>0</v>
      </c>
      <c r="CO34" s="39" t="e">
        <f t="shared" si="63"/>
        <v>#DIV/0!</v>
      </c>
      <c r="CP34" s="36">
        <f t="shared" si="64"/>
        <v>0</v>
      </c>
      <c r="CQ34" s="40" t="e">
        <f t="shared" si="65"/>
        <v>#DIV/0!</v>
      </c>
      <c r="CR34" s="152"/>
      <c r="CS34" s="161" t="s">
        <v>31</v>
      </c>
      <c r="CT34" s="38">
        <f t="shared" si="66"/>
        <v>0</v>
      </c>
      <c r="CU34" s="36">
        <f t="shared" si="67"/>
        <v>0</v>
      </c>
      <c r="CV34" s="37">
        <f t="shared" si="68"/>
        <v>0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8"/>
      <c r="E35" s="39"/>
      <c r="F35" s="36"/>
      <c r="G35" s="39"/>
      <c r="H35" s="36"/>
      <c r="I35" s="40"/>
      <c r="J35" s="244"/>
      <c r="K35" s="39"/>
      <c r="L35" s="36"/>
      <c r="M35" s="39"/>
      <c r="N35" s="36"/>
      <c r="O35" s="40"/>
      <c r="P35" s="116">
        <f t="shared" si="39"/>
        <v>0</v>
      </c>
      <c r="Q35" s="117">
        <f t="shared" si="40"/>
        <v>0</v>
      </c>
      <c r="R35" s="118">
        <f t="shared" si="41"/>
        <v>0</v>
      </c>
      <c r="S35" s="32"/>
      <c r="T35" s="38"/>
      <c r="U35" s="39"/>
      <c r="V35" s="36"/>
      <c r="W35" s="39"/>
      <c r="X35" s="36"/>
      <c r="Y35" s="40"/>
      <c r="Z35" s="244"/>
      <c r="AA35" s="39"/>
      <c r="AB35" s="36"/>
      <c r="AC35" s="39"/>
      <c r="AD35" s="36"/>
      <c r="AE35" s="40"/>
      <c r="AF35" s="116">
        <f t="shared" si="42"/>
        <v>0</v>
      </c>
      <c r="AG35" s="117">
        <f t="shared" si="43"/>
        <v>0</v>
      </c>
      <c r="AH35" s="118">
        <f t="shared" si="44"/>
        <v>0</v>
      </c>
      <c r="AI35" s="32"/>
      <c r="AJ35" s="38"/>
      <c r="AK35" s="39"/>
      <c r="AL35" s="36"/>
      <c r="AM35" s="39"/>
      <c r="AN35" s="36"/>
      <c r="AO35" s="40"/>
      <c r="AP35" s="244"/>
      <c r="AQ35" s="39"/>
      <c r="AR35" s="36"/>
      <c r="AS35" s="39"/>
      <c r="AT35" s="36"/>
      <c r="AU35" s="40"/>
      <c r="AV35" s="116">
        <f t="shared" si="45"/>
        <v>0</v>
      </c>
      <c r="AW35" s="117">
        <f t="shared" si="46"/>
        <v>0</v>
      </c>
      <c r="AX35" s="118">
        <f t="shared" si="47"/>
        <v>0</v>
      </c>
      <c r="AY35" s="32"/>
      <c r="AZ35" s="3"/>
      <c r="BA35" s="5"/>
      <c r="BB35" s="3"/>
      <c r="BC35" s="5"/>
      <c r="BD35" s="3"/>
      <c r="BE35" s="5"/>
      <c r="BF35" s="244"/>
      <c r="BG35" s="39"/>
      <c r="BH35" s="36"/>
      <c r="BI35" s="39"/>
      <c r="BJ35" s="36"/>
      <c r="BK35" s="40"/>
      <c r="BL35" s="116">
        <f t="shared" si="48"/>
        <v>0</v>
      </c>
      <c r="BM35" s="117">
        <f t="shared" si="49"/>
        <v>0</v>
      </c>
      <c r="BN35" s="118">
        <f t="shared" si="50"/>
        <v>0</v>
      </c>
      <c r="BO35" s="32"/>
      <c r="BP35" s="38"/>
      <c r="BQ35" s="39"/>
      <c r="BR35" s="36"/>
      <c r="BS35" s="39"/>
      <c r="BT35" s="36"/>
      <c r="BU35" s="40"/>
      <c r="BV35" s="244"/>
      <c r="BW35" s="39"/>
      <c r="BX35" s="36"/>
      <c r="BY35" s="39"/>
      <c r="BZ35" s="36"/>
      <c r="CA35" s="40"/>
      <c r="CB35" s="116">
        <f t="shared" si="51"/>
        <v>0</v>
      </c>
      <c r="CC35" s="117">
        <f t="shared" si="52"/>
        <v>0</v>
      </c>
      <c r="CD35" s="118">
        <f t="shared" si="53"/>
        <v>0</v>
      </c>
      <c r="CE35" s="32"/>
      <c r="CF35" s="38">
        <f t="shared" si="54"/>
        <v>0</v>
      </c>
      <c r="CG35" s="39" t="e">
        <f t="shared" si="55"/>
        <v>#DIV/0!</v>
      </c>
      <c r="CH35" s="36">
        <f t="shared" si="56"/>
        <v>0</v>
      </c>
      <c r="CI35" s="39" t="e">
        <f t="shared" si="57"/>
        <v>#DIV/0!</v>
      </c>
      <c r="CJ35" s="36">
        <f t="shared" si="58"/>
        <v>0</v>
      </c>
      <c r="CK35" s="40" t="e">
        <f t="shared" si="59"/>
        <v>#DIV/0!</v>
      </c>
      <c r="CL35" s="38">
        <f t="shared" si="60"/>
        <v>0</v>
      </c>
      <c r="CM35" s="39" t="e">
        <f t="shared" si="61"/>
        <v>#DIV/0!</v>
      </c>
      <c r="CN35" s="36">
        <f t="shared" si="62"/>
        <v>0</v>
      </c>
      <c r="CO35" s="39" t="e">
        <f t="shared" si="63"/>
        <v>#DIV/0!</v>
      </c>
      <c r="CP35" s="36">
        <f t="shared" si="64"/>
        <v>0</v>
      </c>
      <c r="CQ35" s="40" t="e">
        <f t="shared" si="65"/>
        <v>#DIV/0!</v>
      </c>
      <c r="CR35" s="152"/>
      <c r="CS35" s="161" t="s">
        <v>32</v>
      </c>
      <c r="CT35" s="38">
        <f t="shared" si="66"/>
        <v>0</v>
      </c>
      <c r="CU35" s="36">
        <f t="shared" si="67"/>
        <v>0</v>
      </c>
      <c r="CV35" s="37">
        <f t="shared" si="68"/>
        <v>0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8"/>
      <c r="E36" s="39"/>
      <c r="F36" s="36"/>
      <c r="G36" s="39"/>
      <c r="H36" s="36"/>
      <c r="I36" s="40"/>
      <c r="J36" s="244"/>
      <c r="K36" s="39"/>
      <c r="L36" s="36"/>
      <c r="M36" s="39"/>
      <c r="N36" s="36"/>
      <c r="O36" s="40"/>
      <c r="P36" s="116">
        <f t="shared" si="39"/>
        <v>0</v>
      </c>
      <c r="Q36" s="117">
        <f t="shared" si="40"/>
        <v>0</v>
      </c>
      <c r="R36" s="118">
        <f t="shared" si="41"/>
        <v>0</v>
      </c>
      <c r="S36" s="32"/>
      <c r="T36" s="38"/>
      <c r="U36" s="39"/>
      <c r="V36" s="36"/>
      <c r="W36" s="39"/>
      <c r="X36" s="36"/>
      <c r="Y36" s="40"/>
      <c r="Z36" s="244"/>
      <c r="AA36" s="39"/>
      <c r="AB36" s="36"/>
      <c r="AC36" s="39"/>
      <c r="AD36" s="36"/>
      <c r="AE36" s="40"/>
      <c r="AF36" s="116">
        <f t="shared" si="42"/>
        <v>0</v>
      </c>
      <c r="AG36" s="117">
        <f t="shared" si="43"/>
        <v>0</v>
      </c>
      <c r="AH36" s="118">
        <f t="shared" si="44"/>
        <v>0</v>
      </c>
      <c r="AI36" s="32"/>
      <c r="AJ36" s="38"/>
      <c r="AK36" s="39"/>
      <c r="AL36" s="36"/>
      <c r="AM36" s="39"/>
      <c r="AN36" s="36"/>
      <c r="AO36" s="40"/>
      <c r="AP36" s="244"/>
      <c r="AQ36" s="39"/>
      <c r="AR36" s="36"/>
      <c r="AS36" s="39"/>
      <c r="AT36" s="36"/>
      <c r="AU36" s="40"/>
      <c r="AV36" s="116">
        <f t="shared" si="45"/>
        <v>0</v>
      </c>
      <c r="AW36" s="117">
        <f t="shared" si="46"/>
        <v>0</v>
      </c>
      <c r="AX36" s="118">
        <f t="shared" si="47"/>
        <v>0</v>
      </c>
      <c r="AY36" s="32"/>
      <c r="AZ36" s="3"/>
      <c r="BA36" s="5"/>
      <c r="BB36" s="3"/>
      <c r="BC36" s="5"/>
      <c r="BD36" s="3"/>
      <c r="BE36" s="5"/>
      <c r="BF36" s="244"/>
      <c r="BG36" s="39"/>
      <c r="BH36" s="36"/>
      <c r="BI36" s="39"/>
      <c r="BJ36" s="36"/>
      <c r="BK36" s="40"/>
      <c r="BL36" s="116">
        <f t="shared" si="48"/>
        <v>0</v>
      </c>
      <c r="BM36" s="117">
        <f t="shared" si="49"/>
        <v>0</v>
      </c>
      <c r="BN36" s="118">
        <f t="shared" si="50"/>
        <v>0</v>
      </c>
      <c r="BO36" s="32"/>
      <c r="BP36" s="38"/>
      <c r="BQ36" s="39"/>
      <c r="BR36" s="36"/>
      <c r="BS36" s="39"/>
      <c r="BT36" s="36"/>
      <c r="BU36" s="40"/>
      <c r="BV36" s="244"/>
      <c r="BW36" s="39"/>
      <c r="BX36" s="36"/>
      <c r="BY36" s="39"/>
      <c r="BZ36" s="36"/>
      <c r="CA36" s="40"/>
      <c r="CB36" s="116">
        <f t="shared" si="51"/>
        <v>0</v>
      </c>
      <c r="CC36" s="117">
        <f t="shared" si="52"/>
        <v>0</v>
      </c>
      <c r="CD36" s="118">
        <f t="shared" si="53"/>
        <v>0</v>
      </c>
      <c r="CE36" s="32"/>
      <c r="CF36" s="38">
        <f t="shared" si="54"/>
        <v>0</v>
      </c>
      <c r="CG36" s="39" t="e">
        <f t="shared" si="55"/>
        <v>#DIV/0!</v>
      </c>
      <c r="CH36" s="36">
        <f t="shared" si="56"/>
        <v>0</v>
      </c>
      <c r="CI36" s="39" t="e">
        <f t="shared" si="57"/>
        <v>#DIV/0!</v>
      </c>
      <c r="CJ36" s="36">
        <f t="shared" si="58"/>
        <v>0</v>
      </c>
      <c r="CK36" s="40" t="e">
        <f t="shared" si="59"/>
        <v>#DIV/0!</v>
      </c>
      <c r="CL36" s="38">
        <f t="shared" si="60"/>
        <v>0</v>
      </c>
      <c r="CM36" s="39" t="e">
        <f t="shared" si="61"/>
        <v>#DIV/0!</v>
      </c>
      <c r="CN36" s="36">
        <f t="shared" si="62"/>
        <v>0</v>
      </c>
      <c r="CO36" s="39" t="e">
        <f t="shared" si="63"/>
        <v>#DIV/0!</v>
      </c>
      <c r="CP36" s="36">
        <f t="shared" si="64"/>
        <v>0</v>
      </c>
      <c r="CQ36" s="40" t="e">
        <f t="shared" si="65"/>
        <v>#DIV/0!</v>
      </c>
      <c r="CR36" s="152"/>
      <c r="CS36" s="161" t="s">
        <v>33</v>
      </c>
      <c r="CT36" s="38">
        <f t="shared" si="66"/>
        <v>0</v>
      </c>
      <c r="CU36" s="36">
        <f t="shared" si="67"/>
        <v>0</v>
      </c>
      <c r="CV36" s="37">
        <f t="shared" si="68"/>
        <v>0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8"/>
      <c r="E37" s="39"/>
      <c r="F37" s="36"/>
      <c r="G37" s="39"/>
      <c r="H37" s="36"/>
      <c r="I37" s="40"/>
      <c r="J37" s="244"/>
      <c r="K37" s="39"/>
      <c r="L37" s="36"/>
      <c r="M37" s="39"/>
      <c r="N37" s="36"/>
      <c r="O37" s="40"/>
      <c r="P37" s="116">
        <f t="shared" si="39"/>
        <v>0</v>
      </c>
      <c r="Q37" s="117">
        <f t="shared" si="40"/>
        <v>0</v>
      </c>
      <c r="R37" s="118">
        <f t="shared" si="41"/>
        <v>0</v>
      </c>
      <c r="S37" s="32"/>
      <c r="T37" s="38"/>
      <c r="U37" s="39"/>
      <c r="V37" s="36"/>
      <c r="W37" s="39"/>
      <c r="X37" s="36"/>
      <c r="Y37" s="40"/>
      <c r="Z37" s="244"/>
      <c r="AA37" s="39"/>
      <c r="AB37" s="36"/>
      <c r="AC37" s="39"/>
      <c r="AD37" s="36"/>
      <c r="AE37" s="40"/>
      <c r="AF37" s="116">
        <f t="shared" si="42"/>
        <v>0</v>
      </c>
      <c r="AG37" s="117">
        <f t="shared" si="43"/>
        <v>0</v>
      </c>
      <c r="AH37" s="118">
        <f t="shared" si="44"/>
        <v>0</v>
      </c>
      <c r="AI37" s="32"/>
      <c r="AJ37" s="38"/>
      <c r="AK37" s="39"/>
      <c r="AL37" s="36"/>
      <c r="AM37" s="39"/>
      <c r="AN37" s="36"/>
      <c r="AO37" s="40"/>
      <c r="AP37" s="244"/>
      <c r="AQ37" s="39"/>
      <c r="AR37" s="36"/>
      <c r="AS37" s="39"/>
      <c r="AT37" s="36"/>
      <c r="AU37" s="40"/>
      <c r="AV37" s="116">
        <f t="shared" si="45"/>
        <v>0</v>
      </c>
      <c r="AW37" s="117">
        <f t="shared" si="46"/>
        <v>0</v>
      </c>
      <c r="AX37" s="118">
        <f t="shared" si="47"/>
        <v>0</v>
      </c>
      <c r="AY37" s="32"/>
      <c r="AZ37" s="3"/>
      <c r="BA37" s="5"/>
      <c r="BB37" s="3"/>
      <c r="BC37" s="5"/>
      <c r="BD37" s="3"/>
      <c r="BE37" s="5"/>
      <c r="BF37" s="244"/>
      <c r="BG37" s="39"/>
      <c r="BH37" s="36"/>
      <c r="BI37" s="39"/>
      <c r="BJ37" s="36"/>
      <c r="BK37" s="40"/>
      <c r="BL37" s="116">
        <f t="shared" si="48"/>
        <v>0</v>
      </c>
      <c r="BM37" s="117">
        <f t="shared" si="49"/>
        <v>0</v>
      </c>
      <c r="BN37" s="118">
        <f t="shared" si="50"/>
        <v>0</v>
      </c>
      <c r="BO37" s="32"/>
      <c r="BP37" s="38"/>
      <c r="BQ37" s="39"/>
      <c r="BR37" s="36"/>
      <c r="BS37" s="39"/>
      <c r="BT37" s="36"/>
      <c r="BU37" s="40"/>
      <c r="BV37" s="244"/>
      <c r="BW37" s="39"/>
      <c r="BX37" s="36"/>
      <c r="BY37" s="39"/>
      <c r="BZ37" s="36"/>
      <c r="CA37" s="40"/>
      <c r="CB37" s="116">
        <f t="shared" si="51"/>
        <v>0</v>
      </c>
      <c r="CC37" s="117">
        <f t="shared" si="52"/>
        <v>0</v>
      </c>
      <c r="CD37" s="118">
        <f t="shared" si="53"/>
        <v>0</v>
      </c>
      <c r="CE37" s="32"/>
      <c r="CF37" s="38">
        <f t="shared" si="54"/>
        <v>0</v>
      </c>
      <c r="CG37" s="39" t="e">
        <f t="shared" si="55"/>
        <v>#DIV/0!</v>
      </c>
      <c r="CH37" s="36">
        <f t="shared" si="56"/>
        <v>0</v>
      </c>
      <c r="CI37" s="39" t="e">
        <f t="shared" si="57"/>
        <v>#DIV/0!</v>
      </c>
      <c r="CJ37" s="36">
        <f t="shared" si="58"/>
        <v>0</v>
      </c>
      <c r="CK37" s="40" t="e">
        <f t="shared" si="59"/>
        <v>#DIV/0!</v>
      </c>
      <c r="CL37" s="38">
        <f t="shared" si="60"/>
        <v>0</v>
      </c>
      <c r="CM37" s="39" t="e">
        <f t="shared" si="61"/>
        <v>#DIV/0!</v>
      </c>
      <c r="CN37" s="36">
        <f t="shared" si="62"/>
        <v>0</v>
      </c>
      <c r="CO37" s="39" t="e">
        <f t="shared" si="63"/>
        <v>#DIV/0!</v>
      </c>
      <c r="CP37" s="36">
        <f t="shared" si="64"/>
        <v>0</v>
      </c>
      <c r="CQ37" s="40" t="e">
        <f t="shared" si="65"/>
        <v>#DIV/0!</v>
      </c>
      <c r="CR37" s="152"/>
      <c r="CS37" s="161" t="s">
        <v>34</v>
      </c>
      <c r="CT37" s="38">
        <f t="shared" si="66"/>
        <v>0</v>
      </c>
      <c r="CU37" s="36">
        <f t="shared" si="67"/>
        <v>0</v>
      </c>
      <c r="CV37" s="37">
        <f t="shared" si="68"/>
        <v>0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8"/>
      <c r="E38" s="39"/>
      <c r="F38" s="36"/>
      <c r="G38" s="39"/>
      <c r="H38" s="36"/>
      <c r="I38" s="40"/>
      <c r="J38" s="244"/>
      <c r="K38" s="39"/>
      <c r="L38" s="36"/>
      <c r="M38" s="39"/>
      <c r="N38" s="36"/>
      <c r="O38" s="40"/>
      <c r="P38" s="116">
        <f t="shared" si="39"/>
        <v>0</v>
      </c>
      <c r="Q38" s="117">
        <f t="shared" si="40"/>
        <v>0</v>
      </c>
      <c r="R38" s="118">
        <f t="shared" si="41"/>
        <v>0</v>
      </c>
      <c r="S38" s="32"/>
      <c r="T38" s="38"/>
      <c r="U38" s="39"/>
      <c r="V38" s="36"/>
      <c r="W38" s="39"/>
      <c r="X38" s="36"/>
      <c r="Y38" s="40"/>
      <c r="Z38" s="244"/>
      <c r="AA38" s="39"/>
      <c r="AB38" s="36"/>
      <c r="AC38" s="39"/>
      <c r="AD38" s="36"/>
      <c r="AE38" s="40"/>
      <c r="AF38" s="116">
        <f t="shared" si="42"/>
        <v>0</v>
      </c>
      <c r="AG38" s="117">
        <f t="shared" si="43"/>
        <v>0</v>
      </c>
      <c r="AH38" s="118">
        <f t="shared" si="44"/>
        <v>0</v>
      </c>
      <c r="AI38" s="32"/>
      <c r="AJ38" s="38"/>
      <c r="AK38" s="39"/>
      <c r="AL38" s="36"/>
      <c r="AM38" s="39"/>
      <c r="AN38" s="36"/>
      <c r="AO38" s="40"/>
      <c r="AP38" s="244"/>
      <c r="AQ38" s="39"/>
      <c r="AR38" s="36"/>
      <c r="AS38" s="39"/>
      <c r="AT38" s="36"/>
      <c r="AU38" s="40"/>
      <c r="AV38" s="116">
        <f t="shared" si="45"/>
        <v>0</v>
      </c>
      <c r="AW38" s="117">
        <f t="shared" si="46"/>
        <v>0</v>
      </c>
      <c r="AX38" s="118">
        <f t="shared" si="47"/>
        <v>0</v>
      </c>
      <c r="AY38" s="32"/>
      <c r="AZ38" s="3"/>
      <c r="BA38" s="5"/>
      <c r="BB38" s="3"/>
      <c r="BC38" s="5"/>
      <c r="BD38" s="3"/>
      <c r="BE38" s="5"/>
      <c r="BF38" s="244"/>
      <c r="BG38" s="39"/>
      <c r="BH38" s="36"/>
      <c r="BI38" s="39"/>
      <c r="BJ38" s="36"/>
      <c r="BK38" s="40"/>
      <c r="BL38" s="116">
        <f t="shared" si="48"/>
        <v>0</v>
      </c>
      <c r="BM38" s="117">
        <f t="shared" si="49"/>
        <v>0</v>
      </c>
      <c r="BN38" s="118">
        <f t="shared" si="50"/>
        <v>0</v>
      </c>
      <c r="BO38" s="32"/>
      <c r="BP38" s="38"/>
      <c r="BQ38" s="39"/>
      <c r="BR38" s="36"/>
      <c r="BS38" s="39"/>
      <c r="BT38" s="36"/>
      <c r="BU38" s="40"/>
      <c r="BV38" s="244"/>
      <c r="BW38" s="39"/>
      <c r="BX38" s="36"/>
      <c r="BY38" s="39"/>
      <c r="BZ38" s="36"/>
      <c r="CA38" s="40"/>
      <c r="CB38" s="116">
        <f t="shared" si="51"/>
        <v>0</v>
      </c>
      <c r="CC38" s="117">
        <f t="shared" si="52"/>
        <v>0</v>
      </c>
      <c r="CD38" s="118">
        <f t="shared" si="53"/>
        <v>0</v>
      </c>
      <c r="CE38" s="32"/>
      <c r="CF38" s="38">
        <f t="shared" si="54"/>
        <v>0</v>
      </c>
      <c r="CG38" s="39" t="e">
        <f t="shared" si="55"/>
        <v>#DIV/0!</v>
      </c>
      <c r="CH38" s="36">
        <f t="shared" si="56"/>
        <v>0</v>
      </c>
      <c r="CI38" s="39" t="e">
        <f t="shared" si="57"/>
        <v>#DIV/0!</v>
      </c>
      <c r="CJ38" s="36">
        <f t="shared" si="58"/>
        <v>0</v>
      </c>
      <c r="CK38" s="40" t="e">
        <f t="shared" si="59"/>
        <v>#DIV/0!</v>
      </c>
      <c r="CL38" s="38">
        <f t="shared" si="60"/>
        <v>0</v>
      </c>
      <c r="CM38" s="39" t="e">
        <f t="shared" si="61"/>
        <v>#DIV/0!</v>
      </c>
      <c r="CN38" s="36">
        <f t="shared" si="62"/>
        <v>0</v>
      </c>
      <c r="CO38" s="39" t="e">
        <f t="shared" si="63"/>
        <v>#DIV/0!</v>
      </c>
      <c r="CP38" s="36">
        <f t="shared" si="64"/>
        <v>0</v>
      </c>
      <c r="CQ38" s="40" t="e">
        <f t="shared" si="65"/>
        <v>#DIV/0!</v>
      </c>
      <c r="CR38" s="152"/>
      <c r="CS38" s="161" t="s">
        <v>35</v>
      </c>
      <c r="CT38" s="38">
        <f t="shared" si="66"/>
        <v>0</v>
      </c>
      <c r="CU38" s="36">
        <f t="shared" si="67"/>
        <v>0</v>
      </c>
      <c r="CV38" s="37">
        <f t="shared" si="68"/>
        <v>0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8"/>
      <c r="E39" s="39"/>
      <c r="F39" s="36"/>
      <c r="G39" s="39"/>
      <c r="H39" s="36"/>
      <c r="I39" s="40"/>
      <c r="J39" s="244"/>
      <c r="K39" s="39"/>
      <c r="L39" s="36"/>
      <c r="M39" s="39"/>
      <c r="N39" s="36"/>
      <c r="O39" s="40"/>
      <c r="P39" s="116">
        <f t="shared" si="39"/>
        <v>0</v>
      </c>
      <c r="Q39" s="117">
        <f t="shared" si="40"/>
        <v>0</v>
      </c>
      <c r="R39" s="118">
        <f t="shared" si="41"/>
        <v>0</v>
      </c>
      <c r="S39" s="32"/>
      <c r="T39" s="38"/>
      <c r="U39" s="39"/>
      <c r="V39" s="36"/>
      <c r="W39" s="39"/>
      <c r="X39" s="36"/>
      <c r="Y39" s="40"/>
      <c r="Z39" s="244"/>
      <c r="AA39" s="39"/>
      <c r="AB39" s="36"/>
      <c r="AC39" s="39"/>
      <c r="AD39" s="36"/>
      <c r="AE39" s="40"/>
      <c r="AF39" s="116">
        <f t="shared" si="42"/>
        <v>0</v>
      </c>
      <c r="AG39" s="117">
        <f t="shared" si="43"/>
        <v>0</v>
      </c>
      <c r="AH39" s="118">
        <f t="shared" si="44"/>
        <v>0</v>
      </c>
      <c r="AI39" s="32"/>
      <c r="AJ39" s="38"/>
      <c r="AK39" s="39"/>
      <c r="AL39" s="36"/>
      <c r="AM39" s="39"/>
      <c r="AN39" s="36"/>
      <c r="AO39" s="40"/>
      <c r="AP39" s="244"/>
      <c r="AQ39" s="39"/>
      <c r="AR39" s="36"/>
      <c r="AS39" s="39"/>
      <c r="AT39" s="36"/>
      <c r="AU39" s="40"/>
      <c r="AV39" s="116">
        <f t="shared" si="45"/>
        <v>0</v>
      </c>
      <c r="AW39" s="117">
        <f t="shared" si="46"/>
        <v>0</v>
      </c>
      <c r="AX39" s="118">
        <f t="shared" si="47"/>
        <v>0</v>
      </c>
      <c r="AY39" s="32"/>
      <c r="AZ39" s="3"/>
      <c r="BA39" s="5"/>
      <c r="BB39" s="3"/>
      <c r="BC39" s="5"/>
      <c r="BD39" s="3"/>
      <c r="BE39" s="5"/>
      <c r="BF39" s="244"/>
      <c r="BG39" s="39"/>
      <c r="BH39" s="36"/>
      <c r="BI39" s="39"/>
      <c r="BJ39" s="36"/>
      <c r="BK39" s="40"/>
      <c r="BL39" s="116">
        <f t="shared" si="48"/>
        <v>0</v>
      </c>
      <c r="BM39" s="117">
        <f t="shared" si="49"/>
        <v>0</v>
      </c>
      <c r="BN39" s="118">
        <f t="shared" si="50"/>
        <v>0</v>
      </c>
      <c r="BO39" s="32"/>
      <c r="BP39" s="38"/>
      <c r="BQ39" s="39"/>
      <c r="BR39" s="36"/>
      <c r="BS39" s="39"/>
      <c r="BT39" s="36"/>
      <c r="BU39" s="40"/>
      <c r="BV39" s="244"/>
      <c r="BW39" s="39"/>
      <c r="BX39" s="36"/>
      <c r="BY39" s="39"/>
      <c r="BZ39" s="36"/>
      <c r="CA39" s="40"/>
      <c r="CB39" s="116">
        <f t="shared" si="51"/>
        <v>0</v>
      </c>
      <c r="CC39" s="117">
        <f t="shared" si="52"/>
        <v>0</v>
      </c>
      <c r="CD39" s="118">
        <f t="shared" si="53"/>
        <v>0</v>
      </c>
      <c r="CE39" s="32"/>
      <c r="CF39" s="38">
        <f t="shared" si="54"/>
        <v>0</v>
      </c>
      <c r="CG39" s="39" t="e">
        <f t="shared" si="55"/>
        <v>#DIV/0!</v>
      </c>
      <c r="CH39" s="36">
        <f t="shared" si="56"/>
        <v>0</v>
      </c>
      <c r="CI39" s="39" t="e">
        <f t="shared" si="57"/>
        <v>#DIV/0!</v>
      </c>
      <c r="CJ39" s="36">
        <f t="shared" si="58"/>
        <v>0</v>
      </c>
      <c r="CK39" s="40" t="e">
        <f t="shared" si="59"/>
        <v>#DIV/0!</v>
      </c>
      <c r="CL39" s="38">
        <f t="shared" si="60"/>
        <v>0</v>
      </c>
      <c r="CM39" s="39" t="e">
        <f t="shared" si="61"/>
        <v>#DIV/0!</v>
      </c>
      <c r="CN39" s="36">
        <f t="shared" si="62"/>
        <v>0</v>
      </c>
      <c r="CO39" s="39" t="e">
        <f t="shared" si="63"/>
        <v>#DIV/0!</v>
      </c>
      <c r="CP39" s="36">
        <f t="shared" si="64"/>
        <v>0</v>
      </c>
      <c r="CQ39" s="40" t="e">
        <f t="shared" si="65"/>
        <v>#DIV/0!</v>
      </c>
      <c r="CR39" s="152"/>
      <c r="CS39" s="161" t="s">
        <v>36</v>
      </c>
      <c r="CT39" s="38">
        <f t="shared" si="66"/>
        <v>0</v>
      </c>
      <c r="CU39" s="36">
        <f t="shared" si="67"/>
        <v>0</v>
      </c>
      <c r="CV39" s="37">
        <f t="shared" si="68"/>
        <v>0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8"/>
      <c r="E40" s="39"/>
      <c r="F40" s="36"/>
      <c r="G40" s="39"/>
      <c r="H40" s="36"/>
      <c r="I40" s="40"/>
      <c r="J40" s="244"/>
      <c r="K40" s="39"/>
      <c r="L40" s="36"/>
      <c r="M40" s="39"/>
      <c r="N40" s="36"/>
      <c r="O40" s="40"/>
      <c r="P40" s="116">
        <f t="shared" si="39"/>
        <v>0</v>
      </c>
      <c r="Q40" s="117">
        <f t="shared" si="40"/>
        <v>0</v>
      </c>
      <c r="R40" s="118">
        <f t="shared" si="41"/>
        <v>0</v>
      </c>
      <c r="S40" s="32"/>
      <c r="T40" s="38"/>
      <c r="U40" s="39"/>
      <c r="V40" s="36"/>
      <c r="W40" s="39"/>
      <c r="X40" s="36"/>
      <c r="Y40" s="40"/>
      <c r="Z40" s="244"/>
      <c r="AA40" s="39"/>
      <c r="AB40" s="36"/>
      <c r="AC40" s="39"/>
      <c r="AD40" s="36"/>
      <c r="AE40" s="40"/>
      <c r="AF40" s="116">
        <f t="shared" si="42"/>
        <v>0</v>
      </c>
      <c r="AG40" s="117">
        <f t="shared" si="43"/>
        <v>0</v>
      </c>
      <c r="AH40" s="118">
        <f t="shared" si="44"/>
        <v>0</v>
      </c>
      <c r="AI40" s="32"/>
      <c r="AJ40" s="38"/>
      <c r="AK40" s="39"/>
      <c r="AL40" s="36"/>
      <c r="AM40" s="39"/>
      <c r="AN40" s="36"/>
      <c r="AO40" s="40"/>
      <c r="AP40" s="244"/>
      <c r="AQ40" s="39"/>
      <c r="AR40" s="36"/>
      <c r="AS40" s="39"/>
      <c r="AT40" s="36"/>
      <c r="AU40" s="40"/>
      <c r="AV40" s="116">
        <f t="shared" si="45"/>
        <v>0</v>
      </c>
      <c r="AW40" s="117">
        <f t="shared" si="46"/>
        <v>0</v>
      </c>
      <c r="AX40" s="118">
        <f t="shared" si="47"/>
        <v>0</v>
      </c>
      <c r="AY40" s="32"/>
      <c r="AZ40" s="3"/>
      <c r="BA40" s="5"/>
      <c r="BB40" s="3"/>
      <c r="BC40" s="5"/>
      <c r="BD40" s="3"/>
      <c r="BE40" s="5"/>
      <c r="BF40" s="244"/>
      <c r="BG40" s="39"/>
      <c r="BH40" s="36"/>
      <c r="BI40" s="39"/>
      <c r="BJ40" s="36"/>
      <c r="BK40" s="40"/>
      <c r="BL40" s="116">
        <f t="shared" si="48"/>
        <v>0</v>
      </c>
      <c r="BM40" s="117">
        <f t="shared" si="49"/>
        <v>0</v>
      </c>
      <c r="BN40" s="118">
        <f t="shared" si="50"/>
        <v>0</v>
      </c>
      <c r="BO40" s="32"/>
      <c r="BP40" s="38"/>
      <c r="BQ40" s="39"/>
      <c r="BR40" s="36"/>
      <c r="BS40" s="39"/>
      <c r="BT40" s="36"/>
      <c r="BU40" s="40"/>
      <c r="BV40" s="244"/>
      <c r="BW40" s="39"/>
      <c r="BX40" s="36"/>
      <c r="BY40" s="39"/>
      <c r="BZ40" s="36"/>
      <c r="CA40" s="40"/>
      <c r="CB40" s="116">
        <f t="shared" si="51"/>
        <v>0</v>
      </c>
      <c r="CC40" s="117">
        <f t="shared" si="52"/>
        <v>0</v>
      </c>
      <c r="CD40" s="118">
        <f t="shared" si="53"/>
        <v>0</v>
      </c>
      <c r="CE40" s="32"/>
      <c r="CF40" s="38">
        <f t="shared" si="54"/>
        <v>0</v>
      </c>
      <c r="CG40" s="39" t="e">
        <f t="shared" si="55"/>
        <v>#DIV/0!</v>
      </c>
      <c r="CH40" s="36">
        <f t="shared" si="56"/>
        <v>0</v>
      </c>
      <c r="CI40" s="39" t="e">
        <f t="shared" si="57"/>
        <v>#DIV/0!</v>
      </c>
      <c r="CJ40" s="36">
        <f t="shared" si="58"/>
        <v>0</v>
      </c>
      <c r="CK40" s="40" t="e">
        <f t="shared" si="59"/>
        <v>#DIV/0!</v>
      </c>
      <c r="CL40" s="38">
        <f t="shared" si="60"/>
        <v>0</v>
      </c>
      <c r="CM40" s="39" t="e">
        <f t="shared" si="61"/>
        <v>#DIV/0!</v>
      </c>
      <c r="CN40" s="36">
        <f t="shared" si="62"/>
        <v>0</v>
      </c>
      <c r="CO40" s="39" t="e">
        <f t="shared" si="63"/>
        <v>#DIV/0!</v>
      </c>
      <c r="CP40" s="36">
        <f t="shared" si="64"/>
        <v>0</v>
      </c>
      <c r="CQ40" s="40" t="e">
        <f t="shared" si="65"/>
        <v>#DIV/0!</v>
      </c>
      <c r="CR40" s="152"/>
      <c r="CS40" s="161" t="s">
        <v>37</v>
      </c>
      <c r="CT40" s="38">
        <f t="shared" si="66"/>
        <v>0</v>
      </c>
      <c r="CU40" s="36">
        <f t="shared" si="67"/>
        <v>0</v>
      </c>
      <c r="CV40" s="37">
        <f t="shared" si="68"/>
        <v>0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8"/>
      <c r="E41" s="39"/>
      <c r="F41" s="36"/>
      <c r="G41" s="39"/>
      <c r="H41" s="36"/>
      <c r="I41" s="40"/>
      <c r="J41" s="244"/>
      <c r="K41" s="39"/>
      <c r="L41" s="36"/>
      <c r="M41" s="39"/>
      <c r="N41" s="36"/>
      <c r="O41" s="40"/>
      <c r="P41" s="116">
        <f t="shared" si="39"/>
        <v>0</v>
      </c>
      <c r="Q41" s="117">
        <f t="shared" si="40"/>
        <v>0</v>
      </c>
      <c r="R41" s="118">
        <f t="shared" si="41"/>
        <v>0</v>
      </c>
      <c r="S41" s="32"/>
      <c r="T41" s="38"/>
      <c r="U41" s="39"/>
      <c r="V41" s="36"/>
      <c r="W41" s="39"/>
      <c r="X41" s="36"/>
      <c r="Y41" s="40"/>
      <c r="Z41" s="244"/>
      <c r="AA41" s="39"/>
      <c r="AB41" s="36"/>
      <c r="AC41" s="39"/>
      <c r="AD41" s="36"/>
      <c r="AE41" s="40"/>
      <c r="AF41" s="116">
        <f t="shared" si="42"/>
        <v>0</v>
      </c>
      <c r="AG41" s="117">
        <f t="shared" si="43"/>
        <v>0</v>
      </c>
      <c r="AH41" s="118">
        <f t="shared" si="44"/>
        <v>0</v>
      </c>
      <c r="AI41" s="32"/>
      <c r="AJ41" s="38"/>
      <c r="AK41" s="39"/>
      <c r="AL41" s="36"/>
      <c r="AM41" s="39"/>
      <c r="AN41" s="36"/>
      <c r="AO41" s="40"/>
      <c r="AP41" s="244"/>
      <c r="AQ41" s="39"/>
      <c r="AR41" s="36"/>
      <c r="AS41" s="39"/>
      <c r="AT41" s="36"/>
      <c r="AU41" s="40"/>
      <c r="AV41" s="116">
        <f t="shared" si="45"/>
        <v>0</v>
      </c>
      <c r="AW41" s="117">
        <f t="shared" si="46"/>
        <v>0</v>
      </c>
      <c r="AX41" s="118">
        <f t="shared" si="47"/>
        <v>0</v>
      </c>
      <c r="AY41" s="32"/>
      <c r="AZ41" s="3"/>
      <c r="BA41" s="5"/>
      <c r="BB41" s="3"/>
      <c r="BC41" s="5"/>
      <c r="BD41" s="3"/>
      <c r="BE41" s="5"/>
      <c r="BF41" s="244"/>
      <c r="BG41" s="39"/>
      <c r="BH41" s="36"/>
      <c r="BI41" s="39"/>
      <c r="BJ41" s="36"/>
      <c r="BK41" s="40"/>
      <c r="BL41" s="116">
        <f t="shared" si="48"/>
        <v>0</v>
      </c>
      <c r="BM41" s="117">
        <f t="shared" si="49"/>
        <v>0</v>
      </c>
      <c r="BN41" s="118">
        <f t="shared" si="50"/>
        <v>0</v>
      </c>
      <c r="BO41" s="32"/>
      <c r="BP41" s="38"/>
      <c r="BQ41" s="39"/>
      <c r="BR41" s="36"/>
      <c r="BS41" s="39"/>
      <c r="BT41" s="36"/>
      <c r="BU41" s="40"/>
      <c r="BV41" s="244"/>
      <c r="BW41" s="39"/>
      <c r="BX41" s="36"/>
      <c r="BY41" s="39"/>
      <c r="BZ41" s="36"/>
      <c r="CA41" s="40"/>
      <c r="CB41" s="116">
        <f t="shared" si="51"/>
        <v>0</v>
      </c>
      <c r="CC41" s="117">
        <f t="shared" si="52"/>
        <v>0</v>
      </c>
      <c r="CD41" s="118">
        <f t="shared" si="53"/>
        <v>0</v>
      </c>
      <c r="CE41" s="32"/>
      <c r="CF41" s="38">
        <f t="shared" si="54"/>
        <v>0</v>
      </c>
      <c r="CG41" s="39" t="e">
        <f t="shared" si="55"/>
        <v>#DIV/0!</v>
      </c>
      <c r="CH41" s="36">
        <f t="shared" si="56"/>
        <v>0</v>
      </c>
      <c r="CI41" s="39" t="e">
        <f t="shared" si="57"/>
        <v>#DIV/0!</v>
      </c>
      <c r="CJ41" s="36">
        <f t="shared" si="58"/>
        <v>0</v>
      </c>
      <c r="CK41" s="40" t="e">
        <f t="shared" si="59"/>
        <v>#DIV/0!</v>
      </c>
      <c r="CL41" s="38">
        <f t="shared" si="60"/>
        <v>0</v>
      </c>
      <c r="CM41" s="39" t="e">
        <f t="shared" si="61"/>
        <v>#DIV/0!</v>
      </c>
      <c r="CN41" s="36">
        <f t="shared" si="62"/>
        <v>0</v>
      </c>
      <c r="CO41" s="39" t="e">
        <f t="shared" si="63"/>
        <v>#DIV/0!</v>
      </c>
      <c r="CP41" s="36">
        <f t="shared" si="64"/>
        <v>0</v>
      </c>
      <c r="CQ41" s="40" t="e">
        <f t="shared" si="65"/>
        <v>#DIV/0!</v>
      </c>
      <c r="CR41" s="152"/>
      <c r="CS41" s="161" t="s">
        <v>38</v>
      </c>
      <c r="CT41" s="38">
        <f t="shared" si="66"/>
        <v>0</v>
      </c>
      <c r="CU41" s="36">
        <f t="shared" si="67"/>
        <v>0</v>
      </c>
      <c r="CV41" s="37">
        <f t="shared" si="68"/>
        <v>0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8"/>
      <c r="E42" s="39"/>
      <c r="F42" s="36"/>
      <c r="G42" s="39"/>
      <c r="H42" s="36"/>
      <c r="I42" s="40"/>
      <c r="J42" s="244"/>
      <c r="K42" s="39"/>
      <c r="L42" s="36"/>
      <c r="M42" s="39"/>
      <c r="N42" s="36"/>
      <c r="O42" s="40"/>
      <c r="P42" s="116">
        <f t="shared" si="39"/>
        <v>0</v>
      </c>
      <c r="Q42" s="117">
        <f t="shared" si="40"/>
        <v>0</v>
      </c>
      <c r="R42" s="118">
        <f t="shared" si="41"/>
        <v>0</v>
      </c>
      <c r="S42" s="32"/>
      <c r="T42" s="38"/>
      <c r="U42" s="39"/>
      <c r="V42" s="36"/>
      <c r="W42" s="39"/>
      <c r="X42" s="36"/>
      <c r="Y42" s="40"/>
      <c r="Z42" s="244"/>
      <c r="AA42" s="39"/>
      <c r="AB42" s="36"/>
      <c r="AC42" s="39"/>
      <c r="AD42" s="36"/>
      <c r="AE42" s="40"/>
      <c r="AF42" s="116">
        <f t="shared" si="42"/>
        <v>0</v>
      </c>
      <c r="AG42" s="117">
        <f t="shared" si="43"/>
        <v>0</v>
      </c>
      <c r="AH42" s="118">
        <f t="shared" si="44"/>
        <v>0</v>
      </c>
      <c r="AI42" s="32"/>
      <c r="AJ42" s="38"/>
      <c r="AK42" s="39"/>
      <c r="AL42" s="36"/>
      <c r="AM42" s="39"/>
      <c r="AN42" s="36"/>
      <c r="AO42" s="40"/>
      <c r="AP42" s="244"/>
      <c r="AQ42" s="39"/>
      <c r="AR42" s="36"/>
      <c r="AS42" s="39"/>
      <c r="AT42" s="36"/>
      <c r="AU42" s="40"/>
      <c r="AV42" s="116">
        <f t="shared" si="45"/>
        <v>0</v>
      </c>
      <c r="AW42" s="117">
        <f t="shared" si="46"/>
        <v>0</v>
      </c>
      <c r="AX42" s="118">
        <f t="shared" si="47"/>
        <v>0</v>
      </c>
      <c r="AY42" s="32"/>
      <c r="AZ42" s="3"/>
      <c r="BA42" s="5"/>
      <c r="BB42" s="3"/>
      <c r="BC42" s="5"/>
      <c r="BD42" s="3"/>
      <c r="BE42" s="5"/>
      <c r="BF42" s="244"/>
      <c r="BG42" s="39"/>
      <c r="BH42" s="36"/>
      <c r="BI42" s="39"/>
      <c r="BJ42" s="36"/>
      <c r="BK42" s="40"/>
      <c r="BL42" s="116">
        <f t="shared" si="48"/>
        <v>0</v>
      </c>
      <c r="BM42" s="117">
        <f t="shared" si="49"/>
        <v>0</v>
      </c>
      <c r="BN42" s="118">
        <f t="shared" si="50"/>
        <v>0</v>
      </c>
      <c r="BO42" s="32"/>
      <c r="BP42" s="38"/>
      <c r="BQ42" s="39"/>
      <c r="BR42" s="36"/>
      <c r="BS42" s="39"/>
      <c r="BT42" s="36"/>
      <c r="BU42" s="40"/>
      <c r="BV42" s="244"/>
      <c r="BW42" s="39"/>
      <c r="BX42" s="36"/>
      <c r="BY42" s="39"/>
      <c r="BZ42" s="36"/>
      <c r="CA42" s="40"/>
      <c r="CB42" s="116">
        <f t="shared" si="51"/>
        <v>0</v>
      </c>
      <c r="CC42" s="117">
        <f t="shared" si="52"/>
        <v>0</v>
      </c>
      <c r="CD42" s="118">
        <f t="shared" si="53"/>
        <v>0</v>
      </c>
      <c r="CE42" s="32"/>
      <c r="CF42" s="38">
        <f t="shared" si="54"/>
        <v>0</v>
      </c>
      <c r="CG42" s="39" t="e">
        <f t="shared" si="55"/>
        <v>#DIV/0!</v>
      </c>
      <c r="CH42" s="36">
        <f t="shared" si="56"/>
        <v>0</v>
      </c>
      <c r="CI42" s="39" t="e">
        <f t="shared" si="57"/>
        <v>#DIV/0!</v>
      </c>
      <c r="CJ42" s="36">
        <f t="shared" si="58"/>
        <v>0</v>
      </c>
      <c r="CK42" s="40" t="e">
        <f t="shared" si="59"/>
        <v>#DIV/0!</v>
      </c>
      <c r="CL42" s="38">
        <f t="shared" si="60"/>
        <v>0</v>
      </c>
      <c r="CM42" s="39" t="e">
        <f t="shared" si="61"/>
        <v>#DIV/0!</v>
      </c>
      <c r="CN42" s="36">
        <f t="shared" si="62"/>
        <v>0</v>
      </c>
      <c r="CO42" s="39" t="e">
        <f t="shared" si="63"/>
        <v>#DIV/0!</v>
      </c>
      <c r="CP42" s="36">
        <f t="shared" si="64"/>
        <v>0</v>
      </c>
      <c r="CQ42" s="40" t="e">
        <f t="shared" si="65"/>
        <v>#DIV/0!</v>
      </c>
      <c r="CR42" s="152"/>
      <c r="CS42" s="161" t="s">
        <v>39</v>
      </c>
      <c r="CT42" s="38">
        <f t="shared" si="66"/>
        <v>0</v>
      </c>
      <c r="CU42" s="36">
        <f t="shared" si="67"/>
        <v>0</v>
      </c>
      <c r="CV42" s="37">
        <f t="shared" si="68"/>
        <v>0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8"/>
      <c r="E43" s="39"/>
      <c r="F43" s="36"/>
      <c r="G43" s="39"/>
      <c r="H43" s="36"/>
      <c r="I43" s="40"/>
      <c r="J43" s="244"/>
      <c r="K43" s="39"/>
      <c r="L43" s="36"/>
      <c r="M43" s="39"/>
      <c r="N43" s="36"/>
      <c r="O43" s="40"/>
      <c r="P43" s="116">
        <f t="shared" si="39"/>
        <v>0</v>
      </c>
      <c r="Q43" s="117">
        <f t="shared" si="40"/>
        <v>0</v>
      </c>
      <c r="R43" s="118">
        <f t="shared" si="41"/>
        <v>0</v>
      </c>
      <c r="S43" s="32"/>
      <c r="T43" s="38"/>
      <c r="U43" s="39"/>
      <c r="V43" s="36"/>
      <c r="W43" s="39"/>
      <c r="X43" s="36"/>
      <c r="Y43" s="40"/>
      <c r="Z43" s="244"/>
      <c r="AA43" s="39"/>
      <c r="AB43" s="36"/>
      <c r="AC43" s="39"/>
      <c r="AD43" s="36"/>
      <c r="AE43" s="40"/>
      <c r="AF43" s="116">
        <f t="shared" si="42"/>
        <v>0</v>
      </c>
      <c r="AG43" s="117">
        <f t="shared" si="43"/>
        <v>0</v>
      </c>
      <c r="AH43" s="118">
        <f t="shared" si="44"/>
        <v>0</v>
      </c>
      <c r="AI43" s="32"/>
      <c r="AJ43" s="38"/>
      <c r="AK43" s="39"/>
      <c r="AL43" s="36"/>
      <c r="AM43" s="39"/>
      <c r="AN43" s="36"/>
      <c r="AO43" s="40"/>
      <c r="AP43" s="244"/>
      <c r="AQ43" s="39"/>
      <c r="AR43" s="36"/>
      <c r="AS43" s="39"/>
      <c r="AT43" s="36"/>
      <c r="AU43" s="40"/>
      <c r="AV43" s="116">
        <f t="shared" si="45"/>
        <v>0</v>
      </c>
      <c r="AW43" s="117">
        <f t="shared" si="46"/>
        <v>0</v>
      </c>
      <c r="AX43" s="118">
        <f t="shared" si="47"/>
        <v>0</v>
      </c>
      <c r="AY43" s="32"/>
      <c r="AZ43" s="3"/>
      <c r="BA43" s="5"/>
      <c r="BB43" s="3"/>
      <c r="BC43" s="5"/>
      <c r="BD43" s="3"/>
      <c r="BE43" s="5"/>
      <c r="BF43" s="244"/>
      <c r="BG43" s="39"/>
      <c r="BH43" s="36"/>
      <c r="BI43" s="39"/>
      <c r="BJ43" s="36"/>
      <c r="BK43" s="40"/>
      <c r="BL43" s="116">
        <f t="shared" si="48"/>
        <v>0</v>
      </c>
      <c r="BM43" s="117">
        <f t="shared" si="49"/>
        <v>0</v>
      </c>
      <c r="BN43" s="118">
        <f t="shared" si="50"/>
        <v>0</v>
      </c>
      <c r="BO43" s="32"/>
      <c r="BP43" s="38"/>
      <c r="BQ43" s="39"/>
      <c r="BR43" s="36"/>
      <c r="BS43" s="39"/>
      <c r="BT43" s="36"/>
      <c r="BU43" s="40"/>
      <c r="BV43" s="244"/>
      <c r="BW43" s="39"/>
      <c r="BX43" s="36"/>
      <c r="BY43" s="39"/>
      <c r="BZ43" s="36"/>
      <c r="CA43" s="40"/>
      <c r="CB43" s="116">
        <f t="shared" si="51"/>
        <v>0</v>
      </c>
      <c r="CC43" s="117">
        <f t="shared" si="52"/>
        <v>0</v>
      </c>
      <c r="CD43" s="118">
        <f t="shared" si="53"/>
        <v>0</v>
      </c>
      <c r="CE43" s="32"/>
      <c r="CF43" s="38">
        <f t="shared" si="54"/>
        <v>0</v>
      </c>
      <c r="CG43" s="39" t="e">
        <f t="shared" si="55"/>
        <v>#DIV/0!</v>
      </c>
      <c r="CH43" s="36">
        <f t="shared" si="56"/>
        <v>0</v>
      </c>
      <c r="CI43" s="39" t="e">
        <f t="shared" si="57"/>
        <v>#DIV/0!</v>
      </c>
      <c r="CJ43" s="36">
        <f t="shared" si="58"/>
        <v>0</v>
      </c>
      <c r="CK43" s="40" t="e">
        <f t="shared" si="59"/>
        <v>#DIV/0!</v>
      </c>
      <c r="CL43" s="38">
        <f t="shared" si="60"/>
        <v>0</v>
      </c>
      <c r="CM43" s="39" t="e">
        <f t="shared" si="61"/>
        <v>#DIV/0!</v>
      </c>
      <c r="CN43" s="36">
        <f t="shared" si="62"/>
        <v>0</v>
      </c>
      <c r="CO43" s="39" t="e">
        <f t="shared" si="63"/>
        <v>#DIV/0!</v>
      </c>
      <c r="CP43" s="36">
        <f t="shared" si="64"/>
        <v>0</v>
      </c>
      <c r="CQ43" s="40" t="e">
        <f t="shared" si="65"/>
        <v>#DIV/0!</v>
      </c>
      <c r="CR43" s="152"/>
      <c r="CS43" s="161" t="s">
        <v>55</v>
      </c>
      <c r="CT43" s="38">
        <f t="shared" si="66"/>
        <v>0</v>
      </c>
      <c r="CU43" s="36">
        <f t="shared" si="67"/>
        <v>0</v>
      </c>
      <c r="CV43" s="37">
        <f t="shared" si="68"/>
        <v>0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8"/>
      <c r="E44" s="39"/>
      <c r="F44" s="36"/>
      <c r="G44" s="39"/>
      <c r="H44" s="36"/>
      <c r="I44" s="40"/>
      <c r="J44" s="244"/>
      <c r="K44" s="39"/>
      <c r="L44" s="36"/>
      <c r="M44" s="39"/>
      <c r="N44" s="36"/>
      <c r="O44" s="40"/>
      <c r="P44" s="116">
        <f t="shared" si="39"/>
        <v>0</v>
      </c>
      <c r="Q44" s="117">
        <f t="shared" si="40"/>
        <v>0</v>
      </c>
      <c r="R44" s="118">
        <f t="shared" si="41"/>
        <v>0</v>
      </c>
      <c r="S44" s="32"/>
      <c r="T44" s="38"/>
      <c r="U44" s="39"/>
      <c r="V44" s="36"/>
      <c r="W44" s="39"/>
      <c r="X44" s="36"/>
      <c r="Y44" s="40"/>
      <c r="Z44" s="244"/>
      <c r="AA44" s="39"/>
      <c r="AB44" s="36"/>
      <c r="AC44" s="39"/>
      <c r="AD44" s="36"/>
      <c r="AE44" s="40"/>
      <c r="AF44" s="116">
        <f t="shared" si="42"/>
        <v>0</v>
      </c>
      <c r="AG44" s="117">
        <f t="shared" si="43"/>
        <v>0</v>
      </c>
      <c r="AH44" s="118">
        <f t="shared" si="44"/>
        <v>0</v>
      </c>
      <c r="AI44" s="32"/>
      <c r="AJ44" s="38"/>
      <c r="AK44" s="39"/>
      <c r="AL44" s="36"/>
      <c r="AM44" s="39"/>
      <c r="AN44" s="36"/>
      <c r="AO44" s="40"/>
      <c r="AP44" s="244"/>
      <c r="AQ44" s="39"/>
      <c r="AR44" s="36"/>
      <c r="AS44" s="39"/>
      <c r="AT44" s="36"/>
      <c r="AU44" s="40"/>
      <c r="AV44" s="116">
        <f t="shared" si="45"/>
        <v>0</v>
      </c>
      <c r="AW44" s="117">
        <f t="shared" si="46"/>
        <v>0</v>
      </c>
      <c r="AX44" s="118">
        <f t="shared" si="47"/>
        <v>0</v>
      </c>
      <c r="AY44" s="32"/>
      <c r="AZ44" s="3"/>
      <c r="BA44" s="5"/>
      <c r="BB44" s="3"/>
      <c r="BC44" s="5"/>
      <c r="BD44" s="3"/>
      <c r="BE44" s="5"/>
      <c r="BF44" s="244"/>
      <c r="BG44" s="39"/>
      <c r="BH44" s="36"/>
      <c r="BI44" s="39"/>
      <c r="BJ44" s="36"/>
      <c r="BK44" s="40"/>
      <c r="BL44" s="116">
        <f t="shared" si="48"/>
        <v>0</v>
      </c>
      <c r="BM44" s="117">
        <f t="shared" si="49"/>
        <v>0</v>
      </c>
      <c r="BN44" s="118">
        <f t="shared" si="50"/>
        <v>0</v>
      </c>
      <c r="BO44" s="32"/>
      <c r="BP44" s="38"/>
      <c r="BQ44" s="39"/>
      <c r="BR44" s="36"/>
      <c r="BS44" s="39"/>
      <c r="BT44" s="36"/>
      <c r="BU44" s="40"/>
      <c r="BV44" s="244"/>
      <c r="BW44" s="39"/>
      <c r="BX44" s="36"/>
      <c r="BY44" s="39"/>
      <c r="BZ44" s="36"/>
      <c r="CA44" s="40"/>
      <c r="CB44" s="116">
        <f t="shared" si="51"/>
        <v>0</v>
      </c>
      <c r="CC44" s="117">
        <f t="shared" si="52"/>
        <v>0</v>
      </c>
      <c r="CD44" s="118">
        <f t="shared" si="53"/>
        <v>0</v>
      </c>
      <c r="CE44" s="32"/>
      <c r="CF44" s="38">
        <f t="shared" si="54"/>
        <v>0</v>
      </c>
      <c r="CG44" s="39" t="e">
        <f t="shared" si="55"/>
        <v>#DIV/0!</v>
      </c>
      <c r="CH44" s="36">
        <f t="shared" si="56"/>
        <v>0</v>
      </c>
      <c r="CI44" s="39" t="e">
        <f t="shared" si="57"/>
        <v>#DIV/0!</v>
      </c>
      <c r="CJ44" s="36">
        <f t="shared" si="58"/>
        <v>0</v>
      </c>
      <c r="CK44" s="40" t="e">
        <f t="shared" si="59"/>
        <v>#DIV/0!</v>
      </c>
      <c r="CL44" s="38">
        <f t="shared" si="60"/>
        <v>0</v>
      </c>
      <c r="CM44" s="39" t="e">
        <f t="shared" si="61"/>
        <v>#DIV/0!</v>
      </c>
      <c r="CN44" s="36">
        <f t="shared" si="62"/>
        <v>0</v>
      </c>
      <c r="CO44" s="39" t="e">
        <f t="shared" si="63"/>
        <v>#DIV/0!</v>
      </c>
      <c r="CP44" s="36">
        <f t="shared" si="64"/>
        <v>0</v>
      </c>
      <c r="CQ44" s="40" t="e">
        <f t="shared" si="65"/>
        <v>#DIV/0!</v>
      </c>
      <c r="CR44" s="152"/>
      <c r="CS44" s="161" t="s">
        <v>56</v>
      </c>
      <c r="CT44" s="38">
        <f t="shared" si="66"/>
        <v>0</v>
      </c>
      <c r="CU44" s="36">
        <f t="shared" si="67"/>
        <v>0</v>
      </c>
      <c r="CV44" s="37">
        <f t="shared" si="68"/>
        <v>0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8"/>
      <c r="E45" s="39"/>
      <c r="F45" s="36"/>
      <c r="G45" s="39"/>
      <c r="H45" s="36"/>
      <c r="I45" s="40"/>
      <c r="J45" s="244"/>
      <c r="K45" s="39"/>
      <c r="L45" s="36"/>
      <c r="M45" s="39"/>
      <c r="N45" s="36"/>
      <c r="O45" s="40"/>
      <c r="P45" s="116">
        <f t="shared" si="39"/>
        <v>0</v>
      </c>
      <c r="Q45" s="117">
        <f t="shared" si="40"/>
        <v>0</v>
      </c>
      <c r="R45" s="118">
        <f t="shared" si="41"/>
        <v>0</v>
      </c>
      <c r="S45" s="32"/>
      <c r="T45" s="38"/>
      <c r="U45" s="39"/>
      <c r="V45" s="36"/>
      <c r="W45" s="39"/>
      <c r="X45" s="36"/>
      <c r="Y45" s="40"/>
      <c r="Z45" s="244"/>
      <c r="AA45" s="39"/>
      <c r="AB45" s="36"/>
      <c r="AC45" s="39"/>
      <c r="AD45" s="36"/>
      <c r="AE45" s="40"/>
      <c r="AF45" s="116">
        <f t="shared" si="42"/>
        <v>0</v>
      </c>
      <c r="AG45" s="117">
        <f t="shared" si="43"/>
        <v>0</v>
      </c>
      <c r="AH45" s="118">
        <f t="shared" si="44"/>
        <v>0</v>
      </c>
      <c r="AI45" s="32"/>
      <c r="AJ45" s="38"/>
      <c r="AK45" s="39"/>
      <c r="AL45" s="36"/>
      <c r="AM45" s="39"/>
      <c r="AN45" s="36"/>
      <c r="AO45" s="40"/>
      <c r="AP45" s="244"/>
      <c r="AQ45" s="39"/>
      <c r="AR45" s="36"/>
      <c r="AS45" s="39"/>
      <c r="AT45" s="36"/>
      <c r="AU45" s="40"/>
      <c r="AV45" s="116">
        <f t="shared" si="45"/>
        <v>0</v>
      </c>
      <c r="AW45" s="117">
        <f t="shared" si="46"/>
        <v>0</v>
      </c>
      <c r="AX45" s="118">
        <f t="shared" si="47"/>
        <v>0</v>
      </c>
      <c r="AY45" s="32"/>
      <c r="AZ45" s="3"/>
      <c r="BA45" s="5"/>
      <c r="BB45" s="3"/>
      <c r="BC45" s="5"/>
      <c r="BD45" s="3"/>
      <c r="BE45" s="5"/>
      <c r="BF45" s="244"/>
      <c r="BG45" s="39"/>
      <c r="BH45" s="36"/>
      <c r="BI45" s="39"/>
      <c r="BJ45" s="36"/>
      <c r="BK45" s="40"/>
      <c r="BL45" s="116">
        <f t="shared" si="48"/>
        <v>0</v>
      </c>
      <c r="BM45" s="117">
        <f t="shared" si="49"/>
        <v>0</v>
      </c>
      <c r="BN45" s="118">
        <f t="shared" si="50"/>
        <v>0</v>
      </c>
      <c r="BO45" s="32"/>
      <c r="BP45" s="38"/>
      <c r="BQ45" s="39"/>
      <c r="BR45" s="36"/>
      <c r="BS45" s="39"/>
      <c r="BT45" s="36"/>
      <c r="BU45" s="40"/>
      <c r="BV45" s="244"/>
      <c r="BW45" s="39"/>
      <c r="BX45" s="36"/>
      <c r="BY45" s="39"/>
      <c r="BZ45" s="36"/>
      <c r="CA45" s="40"/>
      <c r="CB45" s="116">
        <f t="shared" si="51"/>
        <v>0</v>
      </c>
      <c r="CC45" s="117">
        <f t="shared" si="52"/>
        <v>0</v>
      </c>
      <c r="CD45" s="118">
        <f t="shared" si="53"/>
        <v>0</v>
      </c>
      <c r="CE45" s="32"/>
      <c r="CF45" s="38">
        <f t="shared" si="54"/>
        <v>0</v>
      </c>
      <c r="CG45" s="39" t="e">
        <f t="shared" si="55"/>
        <v>#DIV/0!</v>
      </c>
      <c r="CH45" s="36">
        <f t="shared" si="56"/>
        <v>0</v>
      </c>
      <c r="CI45" s="39" t="e">
        <f t="shared" si="57"/>
        <v>#DIV/0!</v>
      </c>
      <c r="CJ45" s="36">
        <f t="shared" si="58"/>
        <v>0</v>
      </c>
      <c r="CK45" s="40" t="e">
        <f t="shared" si="59"/>
        <v>#DIV/0!</v>
      </c>
      <c r="CL45" s="38">
        <f t="shared" si="60"/>
        <v>0</v>
      </c>
      <c r="CM45" s="39" t="e">
        <f t="shared" si="61"/>
        <v>#DIV/0!</v>
      </c>
      <c r="CN45" s="36">
        <f t="shared" si="62"/>
        <v>0</v>
      </c>
      <c r="CO45" s="39" t="e">
        <f t="shared" si="63"/>
        <v>#DIV/0!</v>
      </c>
      <c r="CP45" s="36">
        <f t="shared" si="64"/>
        <v>0</v>
      </c>
      <c r="CQ45" s="40" t="e">
        <f t="shared" si="65"/>
        <v>#DIV/0!</v>
      </c>
      <c r="CR45" s="152"/>
      <c r="CS45" s="161" t="s">
        <v>60</v>
      </c>
      <c r="CT45" s="38">
        <f t="shared" si="66"/>
        <v>0</v>
      </c>
      <c r="CU45" s="36">
        <f t="shared" si="67"/>
        <v>0</v>
      </c>
      <c r="CV45" s="37">
        <f t="shared" si="68"/>
        <v>0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8"/>
      <c r="E46" s="39"/>
      <c r="F46" s="36"/>
      <c r="G46" s="39"/>
      <c r="H46" s="36"/>
      <c r="I46" s="40"/>
      <c r="J46" s="244"/>
      <c r="K46" s="39"/>
      <c r="L46" s="36"/>
      <c r="M46" s="39"/>
      <c r="N46" s="36"/>
      <c r="O46" s="40"/>
      <c r="P46" s="116">
        <f t="shared" si="39"/>
        <v>0</v>
      </c>
      <c r="Q46" s="117">
        <f t="shared" si="40"/>
        <v>0</v>
      </c>
      <c r="R46" s="118">
        <f t="shared" si="41"/>
        <v>0</v>
      </c>
      <c r="S46" s="32"/>
      <c r="T46" s="38"/>
      <c r="U46" s="39"/>
      <c r="V46" s="36"/>
      <c r="W46" s="39"/>
      <c r="X46" s="36"/>
      <c r="Y46" s="40"/>
      <c r="Z46" s="244"/>
      <c r="AA46" s="39"/>
      <c r="AB46" s="36"/>
      <c r="AC46" s="39"/>
      <c r="AD46" s="36"/>
      <c r="AE46" s="40"/>
      <c r="AF46" s="116">
        <f t="shared" si="42"/>
        <v>0</v>
      </c>
      <c r="AG46" s="117">
        <f t="shared" si="43"/>
        <v>0</v>
      </c>
      <c r="AH46" s="118">
        <f t="shared" si="44"/>
        <v>0</v>
      </c>
      <c r="AI46" s="32"/>
      <c r="AJ46" s="38"/>
      <c r="AK46" s="39"/>
      <c r="AL46" s="36"/>
      <c r="AM46" s="39"/>
      <c r="AN46" s="36"/>
      <c r="AO46" s="40"/>
      <c r="AP46" s="244"/>
      <c r="AQ46" s="39"/>
      <c r="AR46" s="36"/>
      <c r="AS46" s="39"/>
      <c r="AT46" s="36"/>
      <c r="AU46" s="40"/>
      <c r="AV46" s="116">
        <f t="shared" si="45"/>
        <v>0</v>
      </c>
      <c r="AW46" s="117">
        <f t="shared" si="46"/>
        <v>0</v>
      </c>
      <c r="AX46" s="118">
        <f t="shared" si="47"/>
        <v>0</v>
      </c>
      <c r="AY46" s="32"/>
      <c r="AZ46" s="3"/>
      <c r="BA46" s="5"/>
      <c r="BB46" s="3"/>
      <c r="BC46" s="5"/>
      <c r="BD46" s="3"/>
      <c r="BE46" s="5"/>
      <c r="BF46" s="244"/>
      <c r="BG46" s="39"/>
      <c r="BH46" s="36"/>
      <c r="BI46" s="39"/>
      <c r="BJ46" s="36"/>
      <c r="BK46" s="40"/>
      <c r="BL46" s="116">
        <f t="shared" si="48"/>
        <v>0</v>
      </c>
      <c r="BM46" s="117">
        <f t="shared" si="49"/>
        <v>0</v>
      </c>
      <c r="BN46" s="118">
        <f t="shared" si="50"/>
        <v>0</v>
      </c>
      <c r="BO46" s="32"/>
      <c r="BP46" s="38"/>
      <c r="BQ46" s="39"/>
      <c r="BR46" s="36"/>
      <c r="BS46" s="39"/>
      <c r="BT46" s="36"/>
      <c r="BU46" s="40"/>
      <c r="BV46" s="244"/>
      <c r="BW46" s="39"/>
      <c r="BX46" s="36"/>
      <c r="BY46" s="39"/>
      <c r="BZ46" s="36"/>
      <c r="CA46" s="40"/>
      <c r="CB46" s="116">
        <f t="shared" si="51"/>
        <v>0</v>
      </c>
      <c r="CC46" s="117">
        <f t="shared" si="52"/>
        <v>0</v>
      </c>
      <c r="CD46" s="118">
        <f t="shared" si="53"/>
        <v>0</v>
      </c>
      <c r="CE46" s="32"/>
      <c r="CF46" s="38">
        <f t="shared" si="54"/>
        <v>0</v>
      </c>
      <c r="CG46" s="39" t="e">
        <f t="shared" si="55"/>
        <v>#DIV/0!</v>
      </c>
      <c r="CH46" s="36">
        <f t="shared" si="56"/>
        <v>0</v>
      </c>
      <c r="CI46" s="39" t="e">
        <f t="shared" si="57"/>
        <v>#DIV/0!</v>
      </c>
      <c r="CJ46" s="36">
        <f t="shared" si="58"/>
        <v>0</v>
      </c>
      <c r="CK46" s="40" t="e">
        <f t="shared" si="59"/>
        <v>#DIV/0!</v>
      </c>
      <c r="CL46" s="38">
        <f t="shared" si="60"/>
        <v>0</v>
      </c>
      <c r="CM46" s="39" t="e">
        <f t="shared" si="61"/>
        <v>#DIV/0!</v>
      </c>
      <c r="CN46" s="36">
        <f t="shared" si="62"/>
        <v>0</v>
      </c>
      <c r="CO46" s="39" t="e">
        <f t="shared" si="63"/>
        <v>#DIV/0!</v>
      </c>
      <c r="CP46" s="36">
        <f t="shared" si="64"/>
        <v>0</v>
      </c>
      <c r="CQ46" s="40" t="e">
        <f t="shared" si="65"/>
        <v>#DIV/0!</v>
      </c>
      <c r="CR46" s="152"/>
      <c r="CS46" s="161" t="s">
        <v>61</v>
      </c>
      <c r="CT46" s="38">
        <f t="shared" si="66"/>
        <v>0</v>
      </c>
      <c r="CU46" s="36">
        <f t="shared" si="67"/>
        <v>0</v>
      </c>
      <c r="CV46" s="37">
        <f t="shared" si="68"/>
        <v>0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8"/>
      <c r="E47" s="39"/>
      <c r="F47" s="36"/>
      <c r="G47" s="39"/>
      <c r="H47" s="36"/>
      <c r="I47" s="40"/>
      <c r="J47" s="244"/>
      <c r="K47" s="39"/>
      <c r="L47" s="36"/>
      <c r="M47" s="39"/>
      <c r="N47" s="36"/>
      <c r="O47" s="40"/>
      <c r="P47" s="116">
        <f t="shared" si="39"/>
        <v>0</v>
      </c>
      <c r="Q47" s="117">
        <f t="shared" si="40"/>
        <v>0</v>
      </c>
      <c r="R47" s="118">
        <f t="shared" si="41"/>
        <v>0</v>
      </c>
      <c r="S47" s="32"/>
      <c r="T47" s="38"/>
      <c r="U47" s="39"/>
      <c r="V47" s="36"/>
      <c r="W47" s="39"/>
      <c r="X47" s="36"/>
      <c r="Y47" s="40"/>
      <c r="Z47" s="244"/>
      <c r="AA47" s="39"/>
      <c r="AB47" s="36"/>
      <c r="AC47" s="39"/>
      <c r="AD47" s="36"/>
      <c r="AE47" s="40"/>
      <c r="AF47" s="116">
        <f t="shared" si="42"/>
        <v>0</v>
      </c>
      <c r="AG47" s="117">
        <f t="shared" si="43"/>
        <v>0</v>
      </c>
      <c r="AH47" s="118">
        <f t="shared" si="44"/>
        <v>0</v>
      </c>
      <c r="AI47" s="32"/>
      <c r="AJ47" s="38"/>
      <c r="AK47" s="39"/>
      <c r="AL47" s="36"/>
      <c r="AM47" s="39"/>
      <c r="AN47" s="36"/>
      <c r="AO47" s="40"/>
      <c r="AP47" s="244"/>
      <c r="AQ47" s="39"/>
      <c r="AR47" s="36"/>
      <c r="AS47" s="39"/>
      <c r="AT47" s="36"/>
      <c r="AU47" s="40"/>
      <c r="AV47" s="116">
        <f t="shared" si="45"/>
        <v>0</v>
      </c>
      <c r="AW47" s="117">
        <f t="shared" si="46"/>
        <v>0</v>
      </c>
      <c r="AX47" s="118">
        <f t="shared" si="47"/>
        <v>0</v>
      </c>
      <c r="AY47" s="32"/>
      <c r="AZ47" s="3"/>
      <c r="BA47" s="5"/>
      <c r="BB47" s="3"/>
      <c r="BC47" s="5"/>
      <c r="BD47" s="3"/>
      <c r="BE47" s="5"/>
      <c r="BF47" s="244"/>
      <c r="BG47" s="39"/>
      <c r="BH47" s="36"/>
      <c r="BI47" s="39"/>
      <c r="BJ47" s="36"/>
      <c r="BK47" s="40"/>
      <c r="BL47" s="116">
        <f t="shared" si="48"/>
        <v>0</v>
      </c>
      <c r="BM47" s="117">
        <f t="shared" si="49"/>
        <v>0</v>
      </c>
      <c r="BN47" s="118">
        <f t="shared" si="50"/>
        <v>0</v>
      </c>
      <c r="BO47" s="32"/>
      <c r="BP47" s="38"/>
      <c r="BQ47" s="39"/>
      <c r="BR47" s="36"/>
      <c r="BS47" s="39"/>
      <c r="BT47" s="36"/>
      <c r="BU47" s="40"/>
      <c r="BV47" s="244"/>
      <c r="BW47" s="39"/>
      <c r="BX47" s="36"/>
      <c r="BY47" s="39"/>
      <c r="BZ47" s="36"/>
      <c r="CA47" s="40"/>
      <c r="CB47" s="116">
        <f t="shared" si="51"/>
        <v>0</v>
      </c>
      <c r="CC47" s="117">
        <f t="shared" si="52"/>
        <v>0</v>
      </c>
      <c r="CD47" s="118">
        <f t="shared" si="53"/>
        <v>0</v>
      </c>
      <c r="CE47" s="32"/>
      <c r="CF47" s="38">
        <f t="shared" si="54"/>
        <v>0</v>
      </c>
      <c r="CG47" s="39" t="e">
        <f t="shared" si="55"/>
        <v>#DIV/0!</v>
      </c>
      <c r="CH47" s="36">
        <f t="shared" si="56"/>
        <v>0</v>
      </c>
      <c r="CI47" s="39" t="e">
        <f t="shared" si="57"/>
        <v>#DIV/0!</v>
      </c>
      <c r="CJ47" s="36">
        <f t="shared" si="58"/>
        <v>0</v>
      </c>
      <c r="CK47" s="40" t="e">
        <f t="shared" si="59"/>
        <v>#DIV/0!</v>
      </c>
      <c r="CL47" s="38">
        <f t="shared" si="60"/>
        <v>0</v>
      </c>
      <c r="CM47" s="39" t="e">
        <f t="shared" si="61"/>
        <v>#DIV/0!</v>
      </c>
      <c r="CN47" s="36">
        <f t="shared" si="62"/>
        <v>0</v>
      </c>
      <c r="CO47" s="39" t="e">
        <f t="shared" si="63"/>
        <v>#DIV/0!</v>
      </c>
      <c r="CP47" s="36">
        <f t="shared" si="64"/>
        <v>0</v>
      </c>
      <c r="CQ47" s="40" t="e">
        <f t="shared" si="65"/>
        <v>#DIV/0!</v>
      </c>
      <c r="CR47" s="152"/>
      <c r="CS47" s="161" t="s">
        <v>47</v>
      </c>
      <c r="CT47" s="38">
        <f t="shared" si="66"/>
        <v>0</v>
      </c>
      <c r="CU47" s="36">
        <f t="shared" si="67"/>
        <v>0</v>
      </c>
      <c r="CV47" s="37">
        <f t="shared" si="68"/>
        <v>0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8"/>
      <c r="E48" s="39"/>
      <c r="F48" s="36"/>
      <c r="G48" s="39"/>
      <c r="H48" s="36"/>
      <c r="I48" s="40"/>
      <c r="J48" s="244"/>
      <c r="K48" s="39"/>
      <c r="L48" s="36"/>
      <c r="M48" s="39"/>
      <c r="N48" s="36"/>
      <c r="O48" s="40"/>
      <c r="P48" s="116">
        <f t="shared" si="39"/>
        <v>0</v>
      </c>
      <c r="Q48" s="117">
        <f t="shared" si="40"/>
        <v>0</v>
      </c>
      <c r="R48" s="118">
        <f t="shared" si="41"/>
        <v>0</v>
      </c>
      <c r="S48" s="32"/>
      <c r="T48" s="38"/>
      <c r="U48" s="39"/>
      <c r="V48" s="36"/>
      <c r="W48" s="39"/>
      <c r="X48" s="36"/>
      <c r="Y48" s="40"/>
      <c r="Z48" s="244"/>
      <c r="AA48" s="39"/>
      <c r="AB48" s="36"/>
      <c r="AC48" s="39"/>
      <c r="AD48" s="36"/>
      <c r="AE48" s="40"/>
      <c r="AF48" s="116">
        <f t="shared" si="42"/>
        <v>0</v>
      </c>
      <c r="AG48" s="117">
        <f t="shared" si="43"/>
        <v>0</v>
      </c>
      <c r="AH48" s="118">
        <f t="shared" si="44"/>
        <v>0</v>
      </c>
      <c r="AI48" s="32"/>
      <c r="AJ48" s="38"/>
      <c r="AK48" s="39"/>
      <c r="AL48" s="36"/>
      <c r="AM48" s="39"/>
      <c r="AN48" s="36"/>
      <c r="AO48" s="40"/>
      <c r="AP48" s="244"/>
      <c r="AQ48" s="39"/>
      <c r="AR48" s="36"/>
      <c r="AS48" s="39"/>
      <c r="AT48" s="36"/>
      <c r="AU48" s="40"/>
      <c r="AV48" s="116">
        <f t="shared" si="45"/>
        <v>0</v>
      </c>
      <c r="AW48" s="117">
        <f t="shared" si="46"/>
        <v>0</v>
      </c>
      <c r="AX48" s="118">
        <f t="shared" si="47"/>
        <v>0</v>
      </c>
      <c r="AY48" s="32"/>
      <c r="AZ48" s="3"/>
      <c r="BA48" s="5"/>
      <c r="BB48" s="3"/>
      <c r="BC48" s="5"/>
      <c r="BD48" s="3"/>
      <c r="BE48" s="5"/>
      <c r="BF48" s="244"/>
      <c r="BG48" s="39"/>
      <c r="BH48" s="36"/>
      <c r="BI48" s="39"/>
      <c r="BJ48" s="36"/>
      <c r="BK48" s="40"/>
      <c r="BL48" s="116">
        <f t="shared" si="48"/>
        <v>0</v>
      </c>
      <c r="BM48" s="117">
        <f t="shared" si="49"/>
        <v>0</v>
      </c>
      <c r="BN48" s="118">
        <f t="shared" si="50"/>
        <v>0</v>
      </c>
      <c r="BO48" s="32"/>
      <c r="BP48" s="38"/>
      <c r="BQ48" s="39"/>
      <c r="BR48" s="36"/>
      <c r="BS48" s="39"/>
      <c r="BT48" s="36"/>
      <c r="BU48" s="40"/>
      <c r="BV48" s="244"/>
      <c r="BW48" s="39"/>
      <c r="BX48" s="36"/>
      <c r="BY48" s="39"/>
      <c r="BZ48" s="36"/>
      <c r="CA48" s="40"/>
      <c r="CB48" s="116">
        <f t="shared" si="51"/>
        <v>0</v>
      </c>
      <c r="CC48" s="117">
        <f t="shared" si="52"/>
        <v>0</v>
      </c>
      <c r="CD48" s="118">
        <f t="shared" si="53"/>
        <v>0</v>
      </c>
      <c r="CE48" s="32"/>
      <c r="CF48" s="38">
        <f t="shared" si="54"/>
        <v>0</v>
      </c>
      <c r="CG48" s="39" t="e">
        <f t="shared" si="55"/>
        <v>#DIV/0!</v>
      </c>
      <c r="CH48" s="36">
        <f t="shared" si="56"/>
        <v>0</v>
      </c>
      <c r="CI48" s="39" t="e">
        <f t="shared" si="57"/>
        <v>#DIV/0!</v>
      </c>
      <c r="CJ48" s="36">
        <f t="shared" si="58"/>
        <v>0</v>
      </c>
      <c r="CK48" s="40" t="e">
        <f t="shared" si="59"/>
        <v>#DIV/0!</v>
      </c>
      <c r="CL48" s="38">
        <f t="shared" si="60"/>
        <v>0</v>
      </c>
      <c r="CM48" s="39" t="e">
        <f t="shared" si="61"/>
        <v>#DIV/0!</v>
      </c>
      <c r="CN48" s="36">
        <f t="shared" si="62"/>
        <v>0</v>
      </c>
      <c r="CO48" s="39" t="e">
        <f t="shared" si="63"/>
        <v>#DIV/0!</v>
      </c>
      <c r="CP48" s="36">
        <f t="shared" si="64"/>
        <v>0</v>
      </c>
      <c r="CQ48" s="40" t="e">
        <f t="shared" si="65"/>
        <v>#DIV/0!</v>
      </c>
      <c r="CR48" s="152"/>
      <c r="CS48" s="161" t="s">
        <v>40</v>
      </c>
      <c r="CT48" s="38">
        <f t="shared" si="66"/>
        <v>0</v>
      </c>
      <c r="CU48" s="36">
        <f t="shared" si="67"/>
        <v>0</v>
      </c>
      <c r="CV48" s="37">
        <f t="shared" si="68"/>
        <v>0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8"/>
      <c r="E49" s="39"/>
      <c r="F49" s="36"/>
      <c r="G49" s="39"/>
      <c r="H49" s="36"/>
      <c r="I49" s="40"/>
      <c r="J49" s="244"/>
      <c r="K49" s="39"/>
      <c r="L49" s="36"/>
      <c r="M49" s="39"/>
      <c r="N49" s="36"/>
      <c r="O49" s="40"/>
      <c r="P49" s="116">
        <f t="shared" si="39"/>
        <v>0</v>
      </c>
      <c r="Q49" s="117">
        <f t="shared" si="40"/>
        <v>0</v>
      </c>
      <c r="R49" s="118">
        <f t="shared" si="41"/>
        <v>0</v>
      </c>
      <c r="S49" s="32"/>
      <c r="T49" s="38"/>
      <c r="U49" s="39"/>
      <c r="V49" s="36"/>
      <c r="W49" s="39"/>
      <c r="X49" s="36"/>
      <c r="Y49" s="40"/>
      <c r="Z49" s="244"/>
      <c r="AA49" s="39"/>
      <c r="AB49" s="36"/>
      <c r="AC49" s="39"/>
      <c r="AD49" s="36"/>
      <c r="AE49" s="40"/>
      <c r="AF49" s="116">
        <f t="shared" si="42"/>
        <v>0</v>
      </c>
      <c r="AG49" s="117">
        <f t="shared" si="43"/>
        <v>0</v>
      </c>
      <c r="AH49" s="118">
        <f t="shared" si="44"/>
        <v>0</v>
      </c>
      <c r="AI49" s="32"/>
      <c r="AJ49" s="38"/>
      <c r="AK49" s="39"/>
      <c r="AL49" s="36"/>
      <c r="AM49" s="39"/>
      <c r="AN49" s="36"/>
      <c r="AO49" s="40"/>
      <c r="AP49" s="244"/>
      <c r="AQ49" s="39"/>
      <c r="AR49" s="36"/>
      <c r="AS49" s="39"/>
      <c r="AT49" s="36"/>
      <c r="AU49" s="40"/>
      <c r="AV49" s="116">
        <f t="shared" si="45"/>
        <v>0</v>
      </c>
      <c r="AW49" s="117">
        <f t="shared" si="46"/>
        <v>0</v>
      </c>
      <c r="AX49" s="118">
        <f t="shared" si="47"/>
        <v>0</v>
      </c>
      <c r="AY49" s="32"/>
      <c r="AZ49" s="3"/>
      <c r="BA49" s="5"/>
      <c r="BB49" s="3"/>
      <c r="BC49" s="5"/>
      <c r="BD49" s="3"/>
      <c r="BE49" s="5"/>
      <c r="BF49" s="244"/>
      <c r="BG49" s="39"/>
      <c r="BH49" s="36"/>
      <c r="BI49" s="39"/>
      <c r="BJ49" s="36"/>
      <c r="BK49" s="40"/>
      <c r="BL49" s="116">
        <f t="shared" si="48"/>
        <v>0</v>
      </c>
      <c r="BM49" s="117">
        <f t="shared" si="49"/>
        <v>0</v>
      </c>
      <c r="BN49" s="118">
        <f t="shared" si="50"/>
        <v>0</v>
      </c>
      <c r="BO49" s="32"/>
      <c r="BP49" s="38"/>
      <c r="BQ49" s="39"/>
      <c r="BR49" s="36"/>
      <c r="BS49" s="39"/>
      <c r="BT49" s="36"/>
      <c r="BU49" s="40"/>
      <c r="BV49" s="244"/>
      <c r="BW49" s="39"/>
      <c r="BX49" s="36"/>
      <c r="BY49" s="39"/>
      <c r="BZ49" s="36"/>
      <c r="CA49" s="40"/>
      <c r="CB49" s="116">
        <f t="shared" si="51"/>
        <v>0</v>
      </c>
      <c r="CC49" s="117">
        <f t="shared" si="52"/>
        <v>0</v>
      </c>
      <c r="CD49" s="118">
        <f t="shared" si="53"/>
        <v>0</v>
      </c>
      <c r="CE49" s="32"/>
      <c r="CF49" s="38">
        <f t="shared" si="54"/>
        <v>0</v>
      </c>
      <c r="CG49" s="39" t="e">
        <f t="shared" si="55"/>
        <v>#DIV/0!</v>
      </c>
      <c r="CH49" s="36">
        <f t="shared" si="56"/>
        <v>0</v>
      </c>
      <c r="CI49" s="39" t="e">
        <f t="shared" si="57"/>
        <v>#DIV/0!</v>
      </c>
      <c r="CJ49" s="36">
        <f t="shared" si="58"/>
        <v>0</v>
      </c>
      <c r="CK49" s="40" t="e">
        <f t="shared" si="59"/>
        <v>#DIV/0!</v>
      </c>
      <c r="CL49" s="38">
        <f t="shared" si="60"/>
        <v>0</v>
      </c>
      <c r="CM49" s="39" t="e">
        <f t="shared" si="61"/>
        <v>#DIV/0!</v>
      </c>
      <c r="CN49" s="36">
        <f t="shared" si="62"/>
        <v>0</v>
      </c>
      <c r="CO49" s="39" t="e">
        <f t="shared" si="63"/>
        <v>#DIV/0!</v>
      </c>
      <c r="CP49" s="36">
        <f t="shared" si="64"/>
        <v>0</v>
      </c>
      <c r="CQ49" s="40" t="e">
        <f t="shared" si="65"/>
        <v>#DIV/0!</v>
      </c>
      <c r="CR49" s="152"/>
      <c r="CS49" s="161" t="s">
        <v>53</v>
      </c>
      <c r="CT49" s="38">
        <f t="shared" si="66"/>
        <v>0</v>
      </c>
      <c r="CU49" s="36">
        <f t="shared" si="67"/>
        <v>0</v>
      </c>
      <c r="CV49" s="37">
        <f t="shared" si="68"/>
        <v>0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8"/>
      <c r="E50" s="39"/>
      <c r="F50" s="36"/>
      <c r="G50" s="39"/>
      <c r="H50" s="36"/>
      <c r="I50" s="40"/>
      <c r="J50" s="244"/>
      <c r="K50" s="39"/>
      <c r="L50" s="36"/>
      <c r="M50" s="39"/>
      <c r="N50" s="36"/>
      <c r="O50" s="40"/>
      <c r="P50" s="116">
        <f t="shared" si="39"/>
        <v>0</v>
      </c>
      <c r="Q50" s="117">
        <f t="shared" si="40"/>
        <v>0</v>
      </c>
      <c r="R50" s="118">
        <f t="shared" si="41"/>
        <v>0</v>
      </c>
      <c r="S50" s="32"/>
      <c r="T50" s="38"/>
      <c r="U50" s="39"/>
      <c r="V50" s="36"/>
      <c r="W50" s="39"/>
      <c r="X50" s="36"/>
      <c r="Y50" s="40"/>
      <c r="Z50" s="244"/>
      <c r="AA50" s="39"/>
      <c r="AB50" s="36"/>
      <c r="AC50" s="39"/>
      <c r="AD50" s="36"/>
      <c r="AE50" s="40"/>
      <c r="AF50" s="116">
        <f t="shared" si="42"/>
        <v>0</v>
      </c>
      <c r="AG50" s="117">
        <f t="shared" si="43"/>
        <v>0</v>
      </c>
      <c r="AH50" s="118">
        <f t="shared" si="44"/>
        <v>0</v>
      </c>
      <c r="AI50" s="32"/>
      <c r="AJ50" s="38"/>
      <c r="AK50" s="39"/>
      <c r="AL50" s="36"/>
      <c r="AM50" s="39"/>
      <c r="AN50" s="36"/>
      <c r="AO50" s="40"/>
      <c r="AP50" s="244"/>
      <c r="AQ50" s="39"/>
      <c r="AR50" s="36"/>
      <c r="AS50" s="39"/>
      <c r="AT50" s="36"/>
      <c r="AU50" s="40"/>
      <c r="AV50" s="116">
        <f t="shared" si="45"/>
        <v>0</v>
      </c>
      <c r="AW50" s="117">
        <f t="shared" si="46"/>
        <v>0</v>
      </c>
      <c r="AX50" s="118">
        <f t="shared" si="47"/>
        <v>0</v>
      </c>
      <c r="AY50" s="32"/>
      <c r="AZ50" s="3"/>
      <c r="BA50" s="5"/>
      <c r="BB50" s="3"/>
      <c r="BC50" s="5"/>
      <c r="BD50" s="3"/>
      <c r="BE50" s="5"/>
      <c r="BF50" s="244"/>
      <c r="BG50" s="39"/>
      <c r="BH50" s="36"/>
      <c r="BI50" s="39"/>
      <c r="BJ50" s="36"/>
      <c r="BK50" s="40"/>
      <c r="BL50" s="116">
        <f t="shared" si="48"/>
        <v>0</v>
      </c>
      <c r="BM50" s="117">
        <f t="shared" si="49"/>
        <v>0</v>
      </c>
      <c r="BN50" s="118">
        <f t="shared" si="50"/>
        <v>0</v>
      </c>
      <c r="BO50" s="32"/>
      <c r="BP50" s="38"/>
      <c r="BQ50" s="39"/>
      <c r="BR50" s="36"/>
      <c r="BS50" s="39"/>
      <c r="BT50" s="36"/>
      <c r="BU50" s="40"/>
      <c r="BV50" s="244"/>
      <c r="BW50" s="39"/>
      <c r="BX50" s="36"/>
      <c r="BY50" s="39"/>
      <c r="BZ50" s="36"/>
      <c r="CA50" s="40"/>
      <c r="CB50" s="116">
        <f t="shared" si="51"/>
        <v>0</v>
      </c>
      <c r="CC50" s="117">
        <f t="shared" si="52"/>
        <v>0</v>
      </c>
      <c r="CD50" s="118">
        <f t="shared" si="53"/>
        <v>0</v>
      </c>
      <c r="CE50" s="32"/>
      <c r="CF50" s="38">
        <f t="shared" si="54"/>
        <v>0</v>
      </c>
      <c r="CG50" s="39" t="e">
        <f t="shared" si="55"/>
        <v>#DIV/0!</v>
      </c>
      <c r="CH50" s="36">
        <f t="shared" si="56"/>
        <v>0</v>
      </c>
      <c r="CI50" s="39" t="e">
        <f t="shared" si="57"/>
        <v>#DIV/0!</v>
      </c>
      <c r="CJ50" s="36">
        <f t="shared" si="58"/>
        <v>0</v>
      </c>
      <c r="CK50" s="40" t="e">
        <f t="shared" si="59"/>
        <v>#DIV/0!</v>
      </c>
      <c r="CL50" s="38">
        <f t="shared" si="60"/>
        <v>0</v>
      </c>
      <c r="CM50" s="39" t="e">
        <f t="shared" si="61"/>
        <v>#DIV/0!</v>
      </c>
      <c r="CN50" s="36">
        <f t="shared" si="62"/>
        <v>0</v>
      </c>
      <c r="CO50" s="39" t="e">
        <f t="shared" si="63"/>
        <v>#DIV/0!</v>
      </c>
      <c r="CP50" s="36">
        <f t="shared" si="64"/>
        <v>0</v>
      </c>
      <c r="CQ50" s="40" t="e">
        <f t="shared" si="65"/>
        <v>#DIV/0!</v>
      </c>
      <c r="CR50" s="152"/>
      <c r="CS50" s="161" t="s">
        <v>41</v>
      </c>
      <c r="CT50" s="38">
        <f t="shared" si="66"/>
        <v>0</v>
      </c>
      <c r="CU50" s="36">
        <f t="shared" si="67"/>
        <v>0</v>
      </c>
      <c r="CV50" s="37">
        <f t="shared" si="68"/>
        <v>0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8"/>
      <c r="E51" s="39"/>
      <c r="F51" s="36"/>
      <c r="G51" s="39"/>
      <c r="H51" s="36"/>
      <c r="I51" s="40"/>
      <c r="J51" s="244"/>
      <c r="K51" s="39"/>
      <c r="L51" s="36"/>
      <c r="M51" s="39"/>
      <c r="N51" s="36"/>
      <c r="O51" s="40"/>
      <c r="P51" s="116">
        <f t="shared" si="39"/>
        <v>0</v>
      </c>
      <c r="Q51" s="117">
        <f t="shared" si="40"/>
        <v>0</v>
      </c>
      <c r="R51" s="118">
        <f t="shared" si="41"/>
        <v>0</v>
      </c>
      <c r="S51" s="32"/>
      <c r="T51" s="38"/>
      <c r="U51" s="39"/>
      <c r="V51" s="36"/>
      <c r="W51" s="39"/>
      <c r="X51" s="36"/>
      <c r="Y51" s="40"/>
      <c r="Z51" s="244"/>
      <c r="AA51" s="39"/>
      <c r="AB51" s="36"/>
      <c r="AC51" s="39"/>
      <c r="AD51" s="36"/>
      <c r="AE51" s="40"/>
      <c r="AF51" s="116">
        <f t="shared" si="42"/>
        <v>0</v>
      </c>
      <c r="AG51" s="117">
        <f t="shared" si="43"/>
        <v>0</v>
      </c>
      <c r="AH51" s="118">
        <f t="shared" si="44"/>
        <v>0</v>
      </c>
      <c r="AI51" s="32"/>
      <c r="AJ51" s="38"/>
      <c r="AK51" s="39"/>
      <c r="AL51" s="36"/>
      <c r="AM51" s="39"/>
      <c r="AN51" s="36"/>
      <c r="AO51" s="40"/>
      <c r="AP51" s="244"/>
      <c r="AQ51" s="39"/>
      <c r="AR51" s="36"/>
      <c r="AS51" s="39"/>
      <c r="AT51" s="36"/>
      <c r="AU51" s="40"/>
      <c r="AV51" s="116">
        <f t="shared" si="45"/>
        <v>0</v>
      </c>
      <c r="AW51" s="117">
        <f t="shared" si="46"/>
        <v>0</v>
      </c>
      <c r="AX51" s="118">
        <f t="shared" si="47"/>
        <v>0</v>
      </c>
      <c r="AY51" s="32"/>
      <c r="AZ51" s="3"/>
      <c r="BA51" s="5"/>
      <c r="BB51" s="3"/>
      <c r="BC51" s="5"/>
      <c r="BD51" s="3"/>
      <c r="BE51" s="5"/>
      <c r="BF51" s="244"/>
      <c r="BG51" s="39"/>
      <c r="BH51" s="36"/>
      <c r="BI51" s="39"/>
      <c r="BJ51" s="36"/>
      <c r="BK51" s="40"/>
      <c r="BL51" s="116">
        <f t="shared" si="48"/>
        <v>0</v>
      </c>
      <c r="BM51" s="117">
        <f t="shared" si="49"/>
        <v>0</v>
      </c>
      <c r="BN51" s="118">
        <f t="shared" si="50"/>
        <v>0</v>
      </c>
      <c r="BO51" s="32"/>
      <c r="BP51" s="38"/>
      <c r="BQ51" s="39"/>
      <c r="BR51" s="36"/>
      <c r="BS51" s="39"/>
      <c r="BT51" s="36"/>
      <c r="BU51" s="40"/>
      <c r="BV51" s="244"/>
      <c r="BW51" s="39"/>
      <c r="BX51" s="36"/>
      <c r="BY51" s="39"/>
      <c r="BZ51" s="36"/>
      <c r="CA51" s="40"/>
      <c r="CB51" s="116">
        <f t="shared" si="51"/>
        <v>0</v>
      </c>
      <c r="CC51" s="117">
        <f t="shared" si="52"/>
        <v>0</v>
      </c>
      <c r="CD51" s="118">
        <f t="shared" si="53"/>
        <v>0</v>
      </c>
      <c r="CE51" s="32"/>
      <c r="CF51" s="38">
        <f t="shared" si="54"/>
        <v>0</v>
      </c>
      <c r="CG51" s="39" t="e">
        <f t="shared" si="55"/>
        <v>#DIV/0!</v>
      </c>
      <c r="CH51" s="36">
        <f t="shared" si="56"/>
        <v>0</v>
      </c>
      <c r="CI51" s="39" t="e">
        <f t="shared" si="57"/>
        <v>#DIV/0!</v>
      </c>
      <c r="CJ51" s="36">
        <f t="shared" si="58"/>
        <v>0</v>
      </c>
      <c r="CK51" s="40" t="e">
        <f t="shared" si="59"/>
        <v>#DIV/0!</v>
      </c>
      <c r="CL51" s="38">
        <f t="shared" si="60"/>
        <v>0</v>
      </c>
      <c r="CM51" s="39" t="e">
        <f t="shared" si="61"/>
        <v>#DIV/0!</v>
      </c>
      <c r="CN51" s="36">
        <f t="shared" si="62"/>
        <v>0</v>
      </c>
      <c r="CO51" s="39" t="e">
        <f t="shared" si="63"/>
        <v>#DIV/0!</v>
      </c>
      <c r="CP51" s="36">
        <f t="shared" si="64"/>
        <v>0</v>
      </c>
      <c r="CQ51" s="40" t="e">
        <f t="shared" si="65"/>
        <v>#DIV/0!</v>
      </c>
      <c r="CR51" s="152"/>
      <c r="CS51" s="161" t="s">
        <v>42</v>
      </c>
      <c r="CT51" s="38">
        <f t="shared" si="66"/>
        <v>0</v>
      </c>
      <c r="CU51" s="36">
        <f t="shared" si="67"/>
        <v>0</v>
      </c>
      <c r="CV51" s="37">
        <f t="shared" si="68"/>
        <v>0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8"/>
      <c r="E52" s="39"/>
      <c r="F52" s="36"/>
      <c r="G52" s="39"/>
      <c r="H52" s="36"/>
      <c r="I52" s="40"/>
      <c r="J52" s="244"/>
      <c r="K52" s="39"/>
      <c r="L52" s="36"/>
      <c r="M52" s="39"/>
      <c r="N52" s="36"/>
      <c r="O52" s="40"/>
      <c r="P52" s="116">
        <f t="shared" si="39"/>
        <v>0</v>
      </c>
      <c r="Q52" s="117">
        <f t="shared" si="40"/>
        <v>0</v>
      </c>
      <c r="R52" s="118">
        <f t="shared" si="41"/>
        <v>0</v>
      </c>
      <c r="S52" s="32"/>
      <c r="T52" s="38"/>
      <c r="U52" s="39"/>
      <c r="V52" s="36"/>
      <c r="W52" s="39"/>
      <c r="X52" s="36"/>
      <c r="Y52" s="40"/>
      <c r="Z52" s="244"/>
      <c r="AA52" s="39"/>
      <c r="AB52" s="36"/>
      <c r="AC52" s="39"/>
      <c r="AD52" s="36"/>
      <c r="AE52" s="40"/>
      <c r="AF52" s="116">
        <f t="shared" si="42"/>
        <v>0</v>
      </c>
      <c r="AG52" s="117">
        <f t="shared" si="43"/>
        <v>0</v>
      </c>
      <c r="AH52" s="118">
        <f t="shared" si="44"/>
        <v>0</v>
      </c>
      <c r="AI52" s="32"/>
      <c r="AJ52" s="38"/>
      <c r="AK52" s="39"/>
      <c r="AL52" s="36"/>
      <c r="AM52" s="39"/>
      <c r="AN52" s="36"/>
      <c r="AO52" s="40"/>
      <c r="AP52" s="244"/>
      <c r="AQ52" s="39"/>
      <c r="AR52" s="36"/>
      <c r="AS52" s="39"/>
      <c r="AT52" s="36"/>
      <c r="AU52" s="40"/>
      <c r="AV52" s="116">
        <f t="shared" si="45"/>
        <v>0</v>
      </c>
      <c r="AW52" s="117">
        <f t="shared" si="46"/>
        <v>0</v>
      </c>
      <c r="AX52" s="118">
        <f t="shared" si="47"/>
        <v>0</v>
      </c>
      <c r="AY52" s="32"/>
      <c r="AZ52" s="3"/>
      <c r="BA52" s="5"/>
      <c r="BB52" s="3"/>
      <c r="BC52" s="5"/>
      <c r="BD52" s="3"/>
      <c r="BE52" s="5"/>
      <c r="BF52" s="244"/>
      <c r="BG52" s="39"/>
      <c r="BH52" s="36"/>
      <c r="BI52" s="39"/>
      <c r="BJ52" s="36"/>
      <c r="BK52" s="40"/>
      <c r="BL52" s="116">
        <f t="shared" si="48"/>
        <v>0</v>
      </c>
      <c r="BM52" s="117">
        <f t="shared" si="49"/>
        <v>0</v>
      </c>
      <c r="BN52" s="118">
        <f t="shared" si="50"/>
        <v>0</v>
      </c>
      <c r="BO52" s="32"/>
      <c r="BP52" s="38"/>
      <c r="BQ52" s="39"/>
      <c r="BR52" s="36"/>
      <c r="BS52" s="39"/>
      <c r="BT52" s="36"/>
      <c r="BU52" s="40"/>
      <c r="BV52" s="244"/>
      <c r="BW52" s="39"/>
      <c r="BX52" s="36"/>
      <c r="BY52" s="39"/>
      <c r="BZ52" s="36"/>
      <c r="CA52" s="40"/>
      <c r="CB52" s="116">
        <f t="shared" si="51"/>
        <v>0</v>
      </c>
      <c r="CC52" s="117">
        <f t="shared" si="52"/>
        <v>0</v>
      </c>
      <c r="CD52" s="118">
        <f t="shared" si="53"/>
        <v>0</v>
      </c>
      <c r="CE52" s="32"/>
      <c r="CF52" s="38">
        <f t="shared" si="54"/>
        <v>0</v>
      </c>
      <c r="CG52" s="39" t="e">
        <f t="shared" si="55"/>
        <v>#DIV/0!</v>
      </c>
      <c r="CH52" s="36">
        <f t="shared" si="56"/>
        <v>0</v>
      </c>
      <c r="CI52" s="39" t="e">
        <f t="shared" si="57"/>
        <v>#DIV/0!</v>
      </c>
      <c r="CJ52" s="36">
        <f t="shared" si="58"/>
        <v>0</v>
      </c>
      <c r="CK52" s="40" t="e">
        <f t="shared" si="59"/>
        <v>#DIV/0!</v>
      </c>
      <c r="CL52" s="38">
        <f t="shared" si="60"/>
        <v>0</v>
      </c>
      <c r="CM52" s="39" t="e">
        <f t="shared" si="61"/>
        <v>#DIV/0!</v>
      </c>
      <c r="CN52" s="36">
        <f t="shared" si="62"/>
        <v>0</v>
      </c>
      <c r="CO52" s="39" t="e">
        <f t="shared" si="63"/>
        <v>#DIV/0!</v>
      </c>
      <c r="CP52" s="36">
        <f t="shared" si="64"/>
        <v>0</v>
      </c>
      <c r="CQ52" s="40" t="e">
        <f t="shared" si="65"/>
        <v>#DIV/0!</v>
      </c>
      <c r="CR52" s="152"/>
      <c r="CS52" s="161" t="s">
        <v>62</v>
      </c>
      <c r="CT52" s="38">
        <f t="shared" si="66"/>
        <v>0</v>
      </c>
      <c r="CU52" s="36">
        <f t="shared" si="67"/>
        <v>0</v>
      </c>
      <c r="CV52" s="37">
        <f t="shared" si="68"/>
        <v>0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8"/>
      <c r="E53" s="39"/>
      <c r="F53" s="36"/>
      <c r="G53" s="39"/>
      <c r="H53" s="36"/>
      <c r="I53" s="40"/>
      <c r="J53" s="244"/>
      <c r="K53" s="39"/>
      <c r="L53" s="36"/>
      <c r="M53" s="39"/>
      <c r="N53" s="36"/>
      <c r="O53" s="40"/>
      <c r="P53" s="116">
        <f t="shared" si="39"/>
        <v>0</v>
      </c>
      <c r="Q53" s="117">
        <f t="shared" si="40"/>
        <v>0</v>
      </c>
      <c r="R53" s="118">
        <f t="shared" si="41"/>
        <v>0</v>
      </c>
      <c r="S53" s="32"/>
      <c r="T53" s="38"/>
      <c r="U53" s="39"/>
      <c r="V53" s="36"/>
      <c r="W53" s="39"/>
      <c r="X53" s="36"/>
      <c r="Y53" s="40"/>
      <c r="Z53" s="244"/>
      <c r="AA53" s="39"/>
      <c r="AB53" s="36"/>
      <c r="AC53" s="39"/>
      <c r="AD53" s="36"/>
      <c r="AE53" s="40"/>
      <c r="AF53" s="116">
        <f t="shared" si="42"/>
        <v>0</v>
      </c>
      <c r="AG53" s="117">
        <f t="shared" si="43"/>
        <v>0</v>
      </c>
      <c r="AH53" s="118">
        <f t="shared" si="44"/>
        <v>0</v>
      </c>
      <c r="AI53" s="32"/>
      <c r="AJ53" s="38"/>
      <c r="AK53" s="39"/>
      <c r="AL53" s="36"/>
      <c r="AM53" s="39"/>
      <c r="AN53" s="36"/>
      <c r="AO53" s="40"/>
      <c r="AP53" s="244"/>
      <c r="AQ53" s="39"/>
      <c r="AR53" s="36"/>
      <c r="AS53" s="39"/>
      <c r="AT53" s="36"/>
      <c r="AU53" s="40"/>
      <c r="AV53" s="116">
        <f t="shared" si="45"/>
        <v>0</v>
      </c>
      <c r="AW53" s="117">
        <f t="shared" si="46"/>
        <v>0</v>
      </c>
      <c r="AX53" s="118">
        <f t="shared" si="47"/>
        <v>0</v>
      </c>
      <c r="AY53" s="32"/>
      <c r="AZ53" s="3"/>
      <c r="BA53" s="5"/>
      <c r="BB53" s="3"/>
      <c r="BC53" s="5"/>
      <c r="BD53" s="3"/>
      <c r="BE53" s="5"/>
      <c r="BF53" s="244"/>
      <c r="BG53" s="39"/>
      <c r="BH53" s="36"/>
      <c r="BI53" s="39"/>
      <c r="BJ53" s="36"/>
      <c r="BK53" s="40"/>
      <c r="BL53" s="116">
        <f t="shared" si="48"/>
        <v>0</v>
      </c>
      <c r="BM53" s="117">
        <f t="shared" si="49"/>
        <v>0</v>
      </c>
      <c r="BN53" s="118">
        <f t="shared" si="50"/>
        <v>0</v>
      </c>
      <c r="BO53" s="32"/>
      <c r="BP53" s="38"/>
      <c r="BQ53" s="39"/>
      <c r="BR53" s="36"/>
      <c r="BS53" s="39"/>
      <c r="BT53" s="36"/>
      <c r="BU53" s="40"/>
      <c r="BV53" s="244"/>
      <c r="BW53" s="39"/>
      <c r="BX53" s="36"/>
      <c r="BY53" s="39"/>
      <c r="BZ53" s="36"/>
      <c r="CA53" s="40"/>
      <c r="CB53" s="116">
        <f t="shared" si="51"/>
        <v>0</v>
      </c>
      <c r="CC53" s="117">
        <f t="shared" si="52"/>
        <v>0</v>
      </c>
      <c r="CD53" s="118">
        <f t="shared" si="53"/>
        <v>0</v>
      </c>
      <c r="CE53" s="32"/>
      <c r="CF53" s="38">
        <f t="shared" si="54"/>
        <v>0</v>
      </c>
      <c r="CG53" s="39" t="e">
        <f t="shared" si="55"/>
        <v>#DIV/0!</v>
      </c>
      <c r="CH53" s="36">
        <f t="shared" si="56"/>
        <v>0</v>
      </c>
      <c r="CI53" s="39" t="e">
        <f t="shared" si="57"/>
        <v>#DIV/0!</v>
      </c>
      <c r="CJ53" s="36">
        <f t="shared" si="58"/>
        <v>0</v>
      </c>
      <c r="CK53" s="40" t="e">
        <f t="shared" si="59"/>
        <v>#DIV/0!</v>
      </c>
      <c r="CL53" s="38">
        <f t="shared" si="60"/>
        <v>0</v>
      </c>
      <c r="CM53" s="39" t="e">
        <f t="shared" si="61"/>
        <v>#DIV/0!</v>
      </c>
      <c r="CN53" s="36">
        <f t="shared" si="62"/>
        <v>0</v>
      </c>
      <c r="CO53" s="39" t="e">
        <f t="shared" si="63"/>
        <v>#DIV/0!</v>
      </c>
      <c r="CP53" s="36">
        <f t="shared" si="64"/>
        <v>0</v>
      </c>
      <c r="CQ53" s="40" t="e">
        <f t="shared" si="65"/>
        <v>#DIV/0!</v>
      </c>
      <c r="CR53" s="152"/>
      <c r="CS53" s="161" t="s">
        <v>43</v>
      </c>
      <c r="CT53" s="38">
        <f t="shared" si="66"/>
        <v>0</v>
      </c>
      <c r="CU53" s="36">
        <f t="shared" si="67"/>
        <v>0</v>
      </c>
      <c r="CV53" s="37">
        <f t="shared" si="68"/>
        <v>0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8"/>
      <c r="E54" s="39"/>
      <c r="F54" s="36"/>
      <c r="G54" s="39"/>
      <c r="H54" s="36"/>
      <c r="I54" s="40"/>
      <c r="J54" s="244"/>
      <c r="K54" s="39"/>
      <c r="L54" s="36"/>
      <c r="M54" s="39"/>
      <c r="N54" s="36"/>
      <c r="O54" s="40"/>
      <c r="P54" s="116">
        <f t="shared" si="39"/>
        <v>0</v>
      </c>
      <c r="Q54" s="117">
        <f t="shared" si="40"/>
        <v>0</v>
      </c>
      <c r="R54" s="118">
        <f t="shared" si="41"/>
        <v>0</v>
      </c>
      <c r="S54" s="32"/>
      <c r="T54" s="38"/>
      <c r="U54" s="39"/>
      <c r="V54" s="36"/>
      <c r="W54" s="39"/>
      <c r="X54" s="36"/>
      <c r="Y54" s="40"/>
      <c r="Z54" s="244"/>
      <c r="AA54" s="39"/>
      <c r="AB54" s="36"/>
      <c r="AC54" s="39"/>
      <c r="AD54" s="36"/>
      <c r="AE54" s="40"/>
      <c r="AF54" s="116">
        <f t="shared" si="42"/>
        <v>0</v>
      </c>
      <c r="AG54" s="117">
        <f t="shared" si="43"/>
        <v>0</v>
      </c>
      <c r="AH54" s="118">
        <f t="shared" si="44"/>
        <v>0</v>
      </c>
      <c r="AI54" s="32"/>
      <c r="AJ54" s="38"/>
      <c r="AK54" s="39"/>
      <c r="AL54" s="36"/>
      <c r="AM54" s="39"/>
      <c r="AN54" s="36"/>
      <c r="AO54" s="40"/>
      <c r="AP54" s="244"/>
      <c r="AQ54" s="39"/>
      <c r="AR54" s="36"/>
      <c r="AS54" s="39"/>
      <c r="AT54" s="36"/>
      <c r="AU54" s="40"/>
      <c r="AV54" s="116">
        <f t="shared" si="45"/>
        <v>0</v>
      </c>
      <c r="AW54" s="117">
        <f t="shared" si="46"/>
        <v>0</v>
      </c>
      <c r="AX54" s="118">
        <f t="shared" si="47"/>
        <v>0</v>
      </c>
      <c r="AY54" s="32"/>
      <c r="AZ54" s="3"/>
      <c r="BA54" s="5"/>
      <c r="BB54" s="3"/>
      <c r="BC54" s="5"/>
      <c r="BD54" s="3"/>
      <c r="BE54" s="5"/>
      <c r="BF54" s="244"/>
      <c r="BG54" s="39"/>
      <c r="BH54" s="36"/>
      <c r="BI54" s="39"/>
      <c r="BJ54" s="36"/>
      <c r="BK54" s="40"/>
      <c r="BL54" s="116">
        <f t="shared" si="48"/>
        <v>0</v>
      </c>
      <c r="BM54" s="117">
        <f t="shared" si="49"/>
        <v>0</v>
      </c>
      <c r="BN54" s="118">
        <f t="shared" si="50"/>
        <v>0</v>
      </c>
      <c r="BO54" s="32"/>
      <c r="BP54" s="38"/>
      <c r="BQ54" s="39"/>
      <c r="BR54" s="36"/>
      <c r="BS54" s="39"/>
      <c r="BT54" s="36"/>
      <c r="BU54" s="40"/>
      <c r="BV54" s="244"/>
      <c r="BW54" s="39"/>
      <c r="BX54" s="36"/>
      <c r="BY54" s="39"/>
      <c r="BZ54" s="36"/>
      <c r="CA54" s="40"/>
      <c r="CB54" s="116">
        <f t="shared" si="51"/>
        <v>0</v>
      </c>
      <c r="CC54" s="117">
        <f t="shared" si="52"/>
        <v>0</v>
      </c>
      <c r="CD54" s="118">
        <f t="shared" si="53"/>
        <v>0</v>
      </c>
      <c r="CE54" s="32"/>
      <c r="CF54" s="38">
        <f t="shared" si="54"/>
        <v>0</v>
      </c>
      <c r="CG54" s="39" t="e">
        <f t="shared" si="55"/>
        <v>#DIV/0!</v>
      </c>
      <c r="CH54" s="36">
        <f t="shared" si="56"/>
        <v>0</v>
      </c>
      <c r="CI54" s="39" t="e">
        <f t="shared" si="57"/>
        <v>#DIV/0!</v>
      </c>
      <c r="CJ54" s="36">
        <f t="shared" si="58"/>
        <v>0</v>
      </c>
      <c r="CK54" s="40" t="e">
        <f t="shared" si="59"/>
        <v>#DIV/0!</v>
      </c>
      <c r="CL54" s="38">
        <f t="shared" si="60"/>
        <v>0</v>
      </c>
      <c r="CM54" s="39" t="e">
        <f t="shared" si="61"/>
        <v>#DIV/0!</v>
      </c>
      <c r="CN54" s="36">
        <f t="shared" si="62"/>
        <v>0</v>
      </c>
      <c r="CO54" s="39" t="e">
        <f t="shared" si="63"/>
        <v>#DIV/0!</v>
      </c>
      <c r="CP54" s="36">
        <f t="shared" si="64"/>
        <v>0</v>
      </c>
      <c r="CQ54" s="40" t="e">
        <f t="shared" si="65"/>
        <v>#DIV/0!</v>
      </c>
      <c r="CR54" s="152"/>
      <c r="CS54" s="161" t="s">
        <v>44</v>
      </c>
      <c r="CT54" s="38">
        <f t="shared" si="66"/>
        <v>0</v>
      </c>
      <c r="CU54" s="36">
        <f t="shared" si="67"/>
        <v>0</v>
      </c>
      <c r="CV54" s="37">
        <f t="shared" si="68"/>
        <v>0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8"/>
      <c r="E55" s="39"/>
      <c r="F55" s="36"/>
      <c r="G55" s="39"/>
      <c r="H55" s="36"/>
      <c r="I55" s="40"/>
      <c r="J55" s="244"/>
      <c r="K55" s="39"/>
      <c r="L55" s="36"/>
      <c r="M55" s="39"/>
      <c r="N55" s="36"/>
      <c r="O55" s="40"/>
      <c r="P55" s="116">
        <f t="shared" si="39"/>
        <v>0</v>
      </c>
      <c r="Q55" s="117">
        <f t="shared" si="40"/>
        <v>0</v>
      </c>
      <c r="R55" s="118">
        <f t="shared" si="41"/>
        <v>0</v>
      </c>
      <c r="S55" s="32"/>
      <c r="T55" s="38"/>
      <c r="U55" s="39"/>
      <c r="V55" s="36"/>
      <c r="W55" s="39"/>
      <c r="X55" s="36"/>
      <c r="Y55" s="40"/>
      <c r="Z55" s="244"/>
      <c r="AA55" s="39"/>
      <c r="AB55" s="36"/>
      <c r="AC55" s="39"/>
      <c r="AD55" s="36"/>
      <c r="AE55" s="40"/>
      <c r="AF55" s="116">
        <f t="shared" si="42"/>
        <v>0</v>
      </c>
      <c r="AG55" s="117">
        <f t="shared" si="43"/>
        <v>0</v>
      </c>
      <c r="AH55" s="118">
        <f t="shared" si="44"/>
        <v>0</v>
      </c>
      <c r="AI55" s="32"/>
      <c r="AJ55" s="38"/>
      <c r="AK55" s="39"/>
      <c r="AL55" s="36"/>
      <c r="AM55" s="39"/>
      <c r="AN55" s="36"/>
      <c r="AO55" s="40"/>
      <c r="AP55" s="244"/>
      <c r="AQ55" s="39"/>
      <c r="AR55" s="36"/>
      <c r="AS55" s="39"/>
      <c r="AT55" s="36"/>
      <c r="AU55" s="40"/>
      <c r="AV55" s="116">
        <f t="shared" si="45"/>
        <v>0</v>
      </c>
      <c r="AW55" s="117">
        <f t="shared" si="46"/>
        <v>0</v>
      </c>
      <c r="AX55" s="118">
        <f t="shared" si="47"/>
        <v>0</v>
      </c>
      <c r="AY55" s="32"/>
      <c r="AZ55" s="3"/>
      <c r="BA55" s="5"/>
      <c r="BB55" s="3"/>
      <c r="BC55" s="5"/>
      <c r="BD55" s="3"/>
      <c r="BE55" s="5"/>
      <c r="BF55" s="244"/>
      <c r="BG55" s="39"/>
      <c r="BH55" s="36"/>
      <c r="BI55" s="39"/>
      <c r="BJ55" s="36"/>
      <c r="BK55" s="40"/>
      <c r="BL55" s="116">
        <f t="shared" si="48"/>
        <v>0</v>
      </c>
      <c r="BM55" s="117">
        <f t="shared" si="49"/>
        <v>0</v>
      </c>
      <c r="BN55" s="118">
        <f t="shared" si="50"/>
        <v>0</v>
      </c>
      <c r="BO55" s="32"/>
      <c r="BP55" s="38"/>
      <c r="BQ55" s="39"/>
      <c r="BR55" s="36"/>
      <c r="BS55" s="39"/>
      <c r="BT55" s="36"/>
      <c r="BU55" s="40"/>
      <c r="BV55" s="244"/>
      <c r="BW55" s="39"/>
      <c r="BX55" s="36"/>
      <c r="BY55" s="39"/>
      <c r="BZ55" s="36"/>
      <c r="CA55" s="40"/>
      <c r="CB55" s="116">
        <f t="shared" si="51"/>
        <v>0</v>
      </c>
      <c r="CC55" s="117">
        <f t="shared" si="52"/>
        <v>0</v>
      </c>
      <c r="CD55" s="118">
        <f t="shared" si="53"/>
        <v>0</v>
      </c>
      <c r="CE55" s="32"/>
      <c r="CF55" s="38">
        <f t="shared" si="54"/>
        <v>0</v>
      </c>
      <c r="CG55" s="39" t="e">
        <f t="shared" si="55"/>
        <v>#DIV/0!</v>
      </c>
      <c r="CH55" s="36">
        <f t="shared" si="56"/>
        <v>0</v>
      </c>
      <c r="CI55" s="39" t="e">
        <f t="shared" si="57"/>
        <v>#DIV/0!</v>
      </c>
      <c r="CJ55" s="36">
        <f t="shared" si="58"/>
        <v>0</v>
      </c>
      <c r="CK55" s="40" t="e">
        <f t="shared" si="59"/>
        <v>#DIV/0!</v>
      </c>
      <c r="CL55" s="38">
        <f t="shared" si="60"/>
        <v>0</v>
      </c>
      <c r="CM55" s="39" t="e">
        <f t="shared" si="61"/>
        <v>#DIV/0!</v>
      </c>
      <c r="CN55" s="36">
        <f t="shared" si="62"/>
        <v>0</v>
      </c>
      <c r="CO55" s="39" t="e">
        <f t="shared" si="63"/>
        <v>#DIV/0!</v>
      </c>
      <c r="CP55" s="36">
        <f t="shared" si="64"/>
        <v>0</v>
      </c>
      <c r="CQ55" s="40" t="e">
        <f t="shared" si="65"/>
        <v>#DIV/0!</v>
      </c>
      <c r="CR55" s="152"/>
      <c r="CS55" s="161" t="s">
        <v>45</v>
      </c>
      <c r="CT55" s="38">
        <f t="shared" si="66"/>
        <v>0</v>
      </c>
      <c r="CU55" s="36">
        <f t="shared" si="67"/>
        <v>0</v>
      </c>
      <c r="CV55" s="37">
        <f t="shared" si="68"/>
        <v>0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8"/>
      <c r="E56" s="39"/>
      <c r="F56" s="36"/>
      <c r="G56" s="39"/>
      <c r="H56" s="36"/>
      <c r="I56" s="40"/>
      <c r="J56" s="244"/>
      <c r="K56" s="39"/>
      <c r="L56" s="36"/>
      <c r="M56" s="39"/>
      <c r="N56" s="36"/>
      <c r="O56" s="40"/>
      <c r="P56" s="116">
        <f t="shared" si="39"/>
        <v>0</v>
      </c>
      <c r="Q56" s="117">
        <f t="shared" si="40"/>
        <v>0</v>
      </c>
      <c r="R56" s="118">
        <f t="shared" si="41"/>
        <v>0</v>
      </c>
      <c r="S56" s="32"/>
      <c r="T56" s="38"/>
      <c r="U56" s="39"/>
      <c r="V56" s="36"/>
      <c r="W56" s="39"/>
      <c r="X56" s="36"/>
      <c r="Y56" s="40"/>
      <c r="Z56" s="244"/>
      <c r="AA56" s="39"/>
      <c r="AB56" s="36"/>
      <c r="AC56" s="39"/>
      <c r="AD56" s="36"/>
      <c r="AE56" s="40"/>
      <c r="AF56" s="116">
        <f t="shared" si="42"/>
        <v>0</v>
      </c>
      <c r="AG56" s="117">
        <f t="shared" si="43"/>
        <v>0</v>
      </c>
      <c r="AH56" s="118">
        <f t="shared" si="44"/>
        <v>0</v>
      </c>
      <c r="AI56" s="32"/>
      <c r="AJ56" s="38"/>
      <c r="AK56" s="39"/>
      <c r="AL56" s="36"/>
      <c r="AM56" s="39"/>
      <c r="AN56" s="36"/>
      <c r="AO56" s="40"/>
      <c r="AP56" s="244"/>
      <c r="AQ56" s="39"/>
      <c r="AR56" s="36"/>
      <c r="AS56" s="39"/>
      <c r="AT56" s="36"/>
      <c r="AU56" s="40"/>
      <c r="AV56" s="116">
        <f t="shared" si="45"/>
        <v>0</v>
      </c>
      <c r="AW56" s="117">
        <f t="shared" si="46"/>
        <v>0</v>
      </c>
      <c r="AX56" s="118">
        <f t="shared" si="47"/>
        <v>0</v>
      </c>
      <c r="AY56" s="32"/>
      <c r="AZ56" s="3"/>
      <c r="BA56" s="5"/>
      <c r="BB56" s="3"/>
      <c r="BC56" s="5"/>
      <c r="BD56" s="3"/>
      <c r="BE56" s="5"/>
      <c r="BF56" s="244"/>
      <c r="BG56" s="39"/>
      <c r="BH56" s="36"/>
      <c r="BI56" s="39"/>
      <c r="BJ56" s="36"/>
      <c r="BK56" s="40"/>
      <c r="BL56" s="116">
        <f t="shared" si="48"/>
        <v>0</v>
      </c>
      <c r="BM56" s="117">
        <f t="shared" si="49"/>
        <v>0</v>
      </c>
      <c r="BN56" s="118">
        <f t="shared" si="50"/>
        <v>0</v>
      </c>
      <c r="BO56" s="32"/>
      <c r="BP56" s="38"/>
      <c r="BQ56" s="39"/>
      <c r="BR56" s="36"/>
      <c r="BS56" s="39"/>
      <c r="BT56" s="36"/>
      <c r="BU56" s="40"/>
      <c r="BV56" s="244"/>
      <c r="BW56" s="39"/>
      <c r="BX56" s="36"/>
      <c r="BY56" s="39"/>
      <c r="BZ56" s="36"/>
      <c r="CA56" s="40"/>
      <c r="CB56" s="116">
        <f t="shared" si="51"/>
        <v>0</v>
      </c>
      <c r="CC56" s="117">
        <f t="shared" si="52"/>
        <v>0</v>
      </c>
      <c r="CD56" s="118">
        <f t="shared" si="53"/>
        <v>0</v>
      </c>
      <c r="CE56" s="32"/>
      <c r="CF56" s="38">
        <f t="shared" si="54"/>
        <v>0</v>
      </c>
      <c r="CG56" s="39" t="e">
        <f t="shared" si="55"/>
        <v>#DIV/0!</v>
      </c>
      <c r="CH56" s="36">
        <f t="shared" si="56"/>
        <v>0</v>
      </c>
      <c r="CI56" s="39" t="e">
        <f t="shared" si="57"/>
        <v>#DIV/0!</v>
      </c>
      <c r="CJ56" s="36">
        <f t="shared" si="58"/>
        <v>0</v>
      </c>
      <c r="CK56" s="40" t="e">
        <f t="shared" si="59"/>
        <v>#DIV/0!</v>
      </c>
      <c r="CL56" s="38">
        <f t="shared" si="60"/>
        <v>0</v>
      </c>
      <c r="CM56" s="39" t="e">
        <f t="shared" si="61"/>
        <v>#DIV/0!</v>
      </c>
      <c r="CN56" s="36">
        <f t="shared" si="62"/>
        <v>0</v>
      </c>
      <c r="CO56" s="39" t="e">
        <f t="shared" si="63"/>
        <v>#DIV/0!</v>
      </c>
      <c r="CP56" s="36">
        <f t="shared" si="64"/>
        <v>0</v>
      </c>
      <c r="CQ56" s="40" t="e">
        <f t="shared" si="65"/>
        <v>#DIV/0!</v>
      </c>
      <c r="CR56" s="152"/>
      <c r="CS56" s="161" t="s">
        <v>179</v>
      </c>
      <c r="CT56" s="38">
        <f t="shared" si="66"/>
        <v>0</v>
      </c>
      <c r="CU56" s="36">
        <f t="shared" si="67"/>
        <v>0</v>
      </c>
      <c r="CV56" s="37">
        <f t="shared" si="68"/>
        <v>0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8"/>
      <c r="E57" s="39"/>
      <c r="F57" s="36"/>
      <c r="G57" s="39"/>
      <c r="H57" s="36"/>
      <c r="I57" s="40"/>
      <c r="J57" s="244"/>
      <c r="K57" s="39"/>
      <c r="L57" s="36"/>
      <c r="M57" s="39"/>
      <c r="N57" s="36"/>
      <c r="O57" s="40"/>
      <c r="P57" s="116">
        <f t="shared" si="39"/>
        <v>0</v>
      </c>
      <c r="Q57" s="117">
        <f t="shared" si="40"/>
        <v>0</v>
      </c>
      <c r="R57" s="118">
        <f t="shared" si="41"/>
        <v>0</v>
      </c>
      <c r="S57" s="32"/>
      <c r="T57" s="38"/>
      <c r="U57" s="39"/>
      <c r="V57" s="36"/>
      <c r="W57" s="39"/>
      <c r="X57" s="36"/>
      <c r="Y57" s="40"/>
      <c r="Z57" s="244"/>
      <c r="AA57" s="39"/>
      <c r="AB57" s="36"/>
      <c r="AC57" s="39"/>
      <c r="AD57" s="36"/>
      <c r="AE57" s="40"/>
      <c r="AF57" s="116">
        <f t="shared" si="42"/>
        <v>0</v>
      </c>
      <c r="AG57" s="117">
        <f t="shared" si="43"/>
        <v>0</v>
      </c>
      <c r="AH57" s="118">
        <f t="shared" si="44"/>
        <v>0</v>
      </c>
      <c r="AI57" s="32"/>
      <c r="AJ57" s="38"/>
      <c r="AK57" s="39"/>
      <c r="AL57" s="36"/>
      <c r="AM57" s="39"/>
      <c r="AN57" s="36"/>
      <c r="AO57" s="40"/>
      <c r="AP57" s="244"/>
      <c r="AQ57" s="39"/>
      <c r="AR57" s="36"/>
      <c r="AS57" s="39"/>
      <c r="AT57" s="36"/>
      <c r="AU57" s="40"/>
      <c r="AV57" s="116">
        <f t="shared" si="45"/>
        <v>0</v>
      </c>
      <c r="AW57" s="117">
        <f t="shared" si="46"/>
        <v>0</v>
      </c>
      <c r="AX57" s="118">
        <f t="shared" si="47"/>
        <v>0</v>
      </c>
      <c r="AY57" s="32"/>
      <c r="AZ57" s="3"/>
      <c r="BA57" s="5"/>
      <c r="BB57" s="3"/>
      <c r="BC57" s="5"/>
      <c r="BD57" s="3"/>
      <c r="BE57" s="5"/>
      <c r="BF57" s="244"/>
      <c r="BG57" s="39"/>
      <c r="BH57" s="36"/>
      <c r="BI57" s="39"/>
      <c r="BJ57" s="36"/>
      <c r="BK57" s="40"/>
      <c r="BL57" s="116">
        <f t="shared" si="48"/>
        <v>0</v>
      </c>
      <c r="BM57" s="117">
        <f t="shared" si="49"/>
        <v>0</v>
      </c>
      <c r="BN57" s="118">
        <f t="shared" si="50"/>
        <v>0</v>
      </c>
      <c r="BO57" s="32"/>
      <c r="BP57" s="38"/>
      <c r="BQ57" s="39"/>
      <c r="BR57" s="36"/>
      <c r="BS57" s="39"/>
      <c r="BT57" s="36"/>
      <c r="BU57" s="40"/>
      <c r="BV57" s="244"/>
      <c r="BW57" s="39"/>
      <c r="BX57" s="36"/>
      <c r="BY57" s="39"/>
      <c r="BZ57" s="36"/>
      <c r="CA57" s="40"/>
      <c r="CB57" s="116">
        <f t="shared" si="51"/>
        <v>0</v>
      </c>
      <c r="CC57" s="117">
        <f t="shared" si="52"/>
        <v>0</v>
      </c>
      <c r="CD57" s="118">
        <f t="shared" si="53"/>
        <v>0</v>
      </c>
      <c r="CE57" s="32"/>
      <c r="CF57" s="38">
        <f t="shared" si="54"/>
        <v>0</v>
      </c>
      <c r="CG57" s="39" t="e">
        <f t="shared" si="55"/>
        <v>#DIV/0!</v>
      </c>
      <c r="CH57" s="36">
        <f t="shared" si="56"/>
        <v>0</v>
      </c>
      <c r="CI57" s="39" t="e">
        <f t="shared" si="57"/>
        <v>#DIV/0!</v>
      </c>
      <c r="CJ57" s="36">
        <f t="shared" si="58"/>
        <v>0</v>
      </c>
      <c r="CK57" s="40" t="e">
        <f t="shared" si="59"/>
        <v>#DIV/0!</v>
      </c>
      <c r="CL57" s="38">
        <f t="shared" si="60"/>
        <v>0</v>
      </c>
      <c r="CM57" s="39" t="e">
        <f t="shared" si="61"/>
        <v>#DIV/0!</v>
      </c>
      <c r="CN57" s="36">
        <f t="shared" si="62"/>
        <v>0</v>
      </c>
      <c r="CO57" s="39" t="e">
        <f t="shared" si="63"/>
        <v>#DIV/0!</v>
      </c>
      <c r="CP57" s="36">
        <f t="shared" si="64"/>
        <v>0</v>
      </c>
      <c r="CQ57" s="40" t="e">
        <f t="shared" si="65"/>
        <v>#DIV/0!</v>
      </c>
      <c r="CR57" s="152"/>
      <c r="CS57" s="161" t="s">
        <v>46</v>
      </c>
      <c r="CT57" s="38">
        <f t="shared" si="66"/>
        <v>0</v>
      </c>
      <c r="CU57" s="36">
        <f t="shared" si="67"/>
        <v>0</v>
      </c>
      <c r="CV57" s="37">
        <f t="shared" si="68"/>
        <v>0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8"/>
      <c r="E58" s="39"/>
      <c r="F58" s="36"/>
      <c r="G58" s="39"/>
      <c r="H58" s="36"/>
      <c r="I58" s="40"/>
      <c r="J58" s="244"/>
      <c r="K58" s="39"/>
      <c r="L58" s="36"/>
      <c r="M58" s="39"/>
      <c r="N58" s="36"/>
      <c r="O58" s="40"/>
      <c r="P58" s="116">
        <f t="shared" si="39"/>
        <v>0</v>
      </c>
      <c r="Q58" s="117">
        <f t="shared" si="40"/>
        <v>0</v>
      </c>
      <c r="R58" s="118">
        <f t="shared" si="41"/>
        <v>0</v>
      </c>
      <c r="S58" s="32"/>
      <c r="T58" s="38"/>
      <c r="U58" s="39"/>
      <c r="V58" s="36"/>
      <c r="W58" s="39"/>
      <c r="X58" s="36"/>
      <c r="Y58" s="40"/>
      <c r="Z58" s="244"/>
      <c r="AA58" s="39"/>
      <c r="AB58" s="36"/>
      <c r="AC58" s="39"/>
      <c r="AD58" s="36"/>
      <c r="AE58" s="40"/>
      <c r="AF58" s="116">
        <f t="shared" si="42"/>
        <v>0</v>
      </c>
      <c r="AG58" s="117">
        <f t="shared" si="43"/>
        <v>0</v>
      </c>
      <c r="AH58" s="118">
        <f t="shared" si="44"/>
        <v>0</v>
      </c>
      <c r="AI58" s="32"/>
      <c r="AJ58" s="38"/>
      <c r="AK58" s="39"/>
      <c r="AL58" s="36"/>
      <c r="AM58" s="39"/>
      <c r="AN58" s="36"/>
      <c r="AO58" s="40"/>
      <c r="AP58" s="244"/>
      <c r="AQ58" s="39"/>
      <c r="AR58" s="36"/>
      <c r="AS58" s="39"/>
      <c r="AT58" s="36"/>
      <c r="AU58" s="40"/>
      <c r="AV58" s="116">
        <f t="shared" si="45"/>
        <v>0</v>
      </c>
      <c r="AW58" s="117">
        <f t="shared" si="46"/>
        <v>0</v>
      </c>
      <c r="AX58" s="118">
        <f t="shared" si="47"/>
        <v>0</v>
      </c>
      <c r="AY58" s="32"/>
      <c r="AZ58" s="3"/>
      <c r="BA58" s="5"/>
      <c r="BB58" s="3"/>
      <c r="BC58" s="5"/>
      <c r="BD58" s="3"/>
      <c r="BE58" s="5"/>
      <c r="BF58" s="244"/>
      <c r="BG58" s="39"/>
      <c r="BH58" s="36"/>
      <c r="BI58" s="39"/>
      <c r="BJ58" s="36"/>
      <c r="BK58" s="40"/>
      <c r="BL58" s="116">
        <f t="shared" si="48"/>
        <v>0</v>
      </c>
      <c r="BM58" s="117">
        <f t="shared" si="49"/>
        <v>0</v>
      </c>
      <c r="BN58" s="118">
        <f t="shared" si="50"/>
        <v>0</v>
      </c>
      <c r="BO58" s="32"/>
      <c r="BP58" s="38"/>
      <c r="BQ58" s="39"/>
      <c r="BR58" s="36"/>
      <c r="BS58" s="39"/>
      <c r="BT58" s="36"/>
      <c r="BU58" s="40"/>
      <c r="BV58" s="244"/>
      <c r="BW58" s="39"/>
      <c r="BX58" s="36"/>
      <c r="BY58" s="39"/>
      <c r="BZ58" s="36"/>
      <c r="CA58" s="40"/>
      <c r="CB58" s="116">
        <f t="shared" si="51"/>
        <v>0</v>
      </c>
      <c r="CC58" s="117">
        <f t="shared" si="52"/>
        <v>0</v>
      </c>
      <c r="CD58" s="118">
        <f t="shared" si="53"/>
        <v>0</v>
      </c>
      <c r="CE58" s="32"/>
      <c r="CF58" s="38">
        <f t="shared" si="54"/>
        <v>0</v>
      </c>
      <c r="CG58" s="39" t="e">
        <f t="shared" si="55"/>
        <v>#DIV/0!</v>
      </c>
      <c r="CH58" s="36">
        <f t="shared" si="56"/>
        <v>0</v>
      </c>
      <c r="CI58" s="39" t="e">
        <f t="shared" si="57"/>
        <v>#DIV/0!</v>
      </c>
      <c r="CJ58" s="36">
        <f t="shared" si="58"/>
        <v>0</v>
      </c>
      <c r="CK58" s="40" t="e">
        <f t="shared" si="59"/>
        <v>#DIV/0!</v>
      </c>
      <c r="CL58" s="38">
        <f t="shared" si="60"/>
        <v>0</v>
      </c>
      <c r="CM58" s="39" t="e">
        <f t="shared" si="61"/>
        <v>#DIV/0!</v>
      </c>
      <c r="CN58" s="36">
        <f t="shared" si="62"/>
        <v>0</v>
      </c>
      <c r="CO58" s="39" t="e">
        <f t="shared" si="63"/>
        <v>#DIV/0!</v>
      </c>
      <c r="CP58" s="36">
        <f t="shared" si="64"/>
        <v>0</v>
      </c>
      <c r="CQ58" s="40" t="e">
        <f t="shared" si="65"/>
        <v>#DIV/0!</v>
      </c>
      <c r="CR58" s="152"/>
      <c r="CS58" s="161" t="s">
        <v>57</v>
      </c>
      <c r="CT58" s="38">
        <f t="shared" si="66"/>
        <v>0</v>
      </c>
      <c r="CU58" s="36">
        <f t="shared" si="67"/>
        <v>0</v>
      </c>
      <c r="CV58" s="37">
        <f t="shared" si="68"/>
        <v>0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8"/>
      <c r="E59" s="39"/>
      <c r="F59" s="36"/>
      <c r="G59" s="39"/>
      <c r="H59" s="36"/>
      <c r="I59" s="40"/>
      <c r="J59" s="244"/>
      <c r="K59" s="39"/>
      <c r="L59" s="36"/>
      <c r="M59" s="39"/>
      <c r="N59" s="36"/>
      <c r="O59" s="40"/>
      <c r="P59" s="116">
        <f t="shared" si="39"/>
        <v>0</v>
      </c>
      <c r="Q59" s="117">
        <f t="shared" si="40"/>
        <v>0</v>
      </c>
      <c r="R59" s="118">
        <f t="shared" si="41"/>
        <v>0</v>
      </c>
      <c r="S59" s="32"/>
      <c r="T59" s="38"/>
      <c r="U59" s="39"/>
      <c r="V59" s="36"/>
      <c r="W59" s="39"/>
      <c r="X59" s="36"/>
      <c r="Y59" s="40"/>
      <c r="Z59" s="244"/>
      <c r="AA59" s="39"/>
      <c r="AB59" s="36"/>
      <c r="AC59" s="39"/>
      <c r="AD59" s="36"/>
      <c r="AE59" s="40"/>
      <c r="AF59" s="116">
        <f t="shared" si="42"/>
        <v>0</v>
      </c>
      <c r="AG59" s="117">
        <f t="shared" si="43"/>
        <v>0</v>
      </c>
      <c r="AH59" s="118">
        <f t="shared" si="44"/>
        <v>0</v>
      </c>
      <c r="AI59" s="32"/>
      <c r="AJ59" s="38"/>
      <c r="AK59" s="39"/>
      <c r="AL59" s="36"/>
      <c r="AM59" s="39"/>
      <c r="AN59" s="36"/>
      <c r="AO59" s="40"/>
      <c r="AP59" s="244"/>
      <c r="AQ59" s="39"/>
      <c r="AR59" s="36"/>
      <c r="AS59" s="39"/>
      <c r="AT59" s="36"/>
      <c r="AU59" s="40"/>
      <c r="AV59" s="116">
        <f t="shared" si="45"/>
        <v>0</v>
      </c>
      <c r="AW59" s="117">
        <f t="shared" si="46"/>
        <v>0</v>
      </c>
      <c r="AX59" s="118">
        <f t="shared" si="47"/>
        <v>0</v>
      </c>
      <c r="AY59" s="32"/>
      <c r="AZ59" s="3"/>
      <c r="BA59" s="5"/>
      <c r="BB59" s="3"/>
      <c r="BC59" s="5"/>
      <c r="BD59" s="3"/>
      <c r="BE59" s="5"/>
      <c r="BF59" s="244"/>
      <c r="BG59" s="39"/>
      <c r="BH59" s="36"/>
      <c r="BI59" s="39"/>
      <c r="BJ59" s="36"/>
      <c r="BK59" s="40"/>
      <c r="BL59" s="116">
        <f t="shared" si="48"/>
        <v>0</v>
      </c>
      <c r="BM59" s="117">
        <f t="shared" si="49"/>
        <v>0</v>
      </c>
      <c r="BN59" s="118">
        <f t="shared" si="50"/>
        <v>0</v>
      </c>
      <c r="BO59" s="32"/>
      <c r="BP59" s="38"/>
      <c r="BQ59" s="39"/>
      <c r="BR59" s="36"/>
      <c r="BS59" s="39"/>
      <c r="BT59" s="36"/>
      <c r="BU59" s="40"/>
      <c r="BV59" s="244"/>
      <c r="BW59" s="39"/>
      <c r="BX59" s="36"/>
      <c r="BY59" s="39"/>
      <c r="BZ59" s="36"/>
      <c r="CA59" s="40"/>
      <c r="CB59" s="116">
        <f t="shared" si="51"/>
        <v>0</v>
      </c>
      <c r="CC59" s="117">
        <f t="shared" si="52"/>
        <v>0</v>
      </c>
      <c r="CD59" s="118">
        <f t="shared" si="53"/>
        <v>0</v>
      </c>
      <c r="CE59" s="32"/>
      <c r="CF59" s="38">
        <f t="shared" si="54"/>
        <v>0</v>
      </c>
      <c r="CG59" s="39" t="e">
        <f t="shared" si="55"/>
        <v>#DIV/0!</v>
      </c>
      <c r="CH59" s="36">
        <f t="shared" si="56"/>
        <v>0</v>
      </c>
      <c r="CI59" s="39" t="e">
        <f t="shared" si="57"/>
        <v>#DIV/0!</v>
      </c>
      <c r="CJ59" s="36">
        <f t="shared" si="58"/>
        <v>0</v>
      </c>
      <c r="CK59" s="40" t="e">
        <f t="shared" si="59"/>
        <v>#DIV/0!</v>
      </c>
      <c r="CL59" s="38">
        <f t="shared" si="60"/>
        <v>0</v>
      </c>
      <c r="CM59" s="39" t="e">
        <f t="shared" si="61"/>
        <v>#DIV/0!</v>
      </c>
      <c r="CN59" s="36">
        <f t="shared" si="62"/>
        <v>0</v>
      </c>
      <c r="CO59" s="39" t="e">
        <f t="shared" si="63"/>
        <v>#DIV/0!</v>
      </c>
      <c r="CP59" s="36">
        <f t="shared" si="64"/>
        <v>0</v>
      </c>
      <c r="CQ59" s="40" t="e">
        <f t="shared" si="65"/>
        <v>#DIV/0!</v>
      </c>
      <c r="CR59" s="152"/>
      <c r="CS59" s="161" t="s">
        <v>58</v>
      </c>
      <c r="CT59" s="38">
        <f t="shared" si="66"/>
        <v>0</v>
      </c>
      <c r="CU59" s="36">
        <f t="shared" si="67"/>
        <v>0</v>
      </c>
      <c r="CV59" s="37">
        <f t="shared" si="68"/>
        <v>0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8"/>
      <c r="E60" s="39"/>
      <c r="F60" s="36"/>
      <c r="G60" s="39"/>
      <c r="H60" s="36"/>
      <c r="I60" s="40"/>
      <c r="J60" s="244"/>
      <c r="K60" s="39"/>
      <c r="L60" s="36"/>
      <c r="M60" s="39"/>
      <c r="N60" s="36"/>
      <c r="O60" s="40"/>
      <c r="P60" s="116">
        <f t="shared" si="39"/>
        <v>0</v>
      </c>
      <c r="Q60" s="117">
        <f t="shared" si="40"/>
        <v>0</v>
      </c>
      <c r="R60" s="118">
        <f t="shared" si="41"/>
        <v>0</v>
      </c>
      <c r="S60" s="32"/>
      <c r="T60" s="38"/>
      <c r="U60" s="39"/>
      <c r="V60" s="36"/>
      <c r="W60" s="39"/>
      <c r="X60" s="36"/>
      <c r="Y60" s="40"/>
      <c r="Z60" s="244"/>
      <c r="AA60" s="39"/>
      <c r="AB60" s="36"/>
      <c r="AC60" s="39"/>
      <c r="AD60" s="36"/>
      <c r="AE60" s="40"/>
      <c r="AF60" s="116">
        <f t="shared" si="42"/>
        <v>0</v>
      </c>
      <c r="AG60" s="117">
        <f t="shared" si="43"/>
        <v>0</v>
      </c>
      <c r="AH60" s="118">
        <f t="shared" si="44"/>
        <v>0</v>
      </c>
      <c r="AI60" s="32"/>
      <c r="AJ60" s="38"/>
      <c r="AK60" s="39"/>
      <c r="AL60" s="36"/>
      <c r="AM60" s="39"/>
      <c r="AN60" s="36"/>
      <c r="AO60" s="40"/>
      <c r="AP60" s="244"/>
      <c r="AQ60" s="39"/>
      <c r="AR60" s="36"/>
      <c r="AS60" s="39"/>
      <c r="AT60" s="36"/>
      <c r="AU60" s="40"/>
      <c r="AV60" s="116">
        <f t="shared" si="45"/>
        <v>0</v>
      </c>
      <c r="AW60" s="117">
        <f t="shared" si="46"/>
        <v>0</v>
      </c>
      <c r="AX60" s="118">
        <f t="shared" si="47"/>
        <v>0</v>
      </c>
      <c r="AY60" s="32"/>
      <c r="AZ60" s="3"/>
      <c r="BA60" s="5"/>
      <c r="BB60" s="3"/>
      <c r="BC60" s="5"/>
      <c r="BD60" s="3"/>
      <c r="BE60" s="5"/>
      <c r="BF60" s="244"/>
      <c r="BG60" s="39"/>
      <c r="BH60" s="36"/>
      <c r="BI60" s="39"/>
      <c r="BJ60" s="36"/>
      <c r="BK60" s="40"/>
      <c r="BL60" s="116">
        <f t="shared" si="48"/>
        <v>0</v>
      </c>
      <c r="BM60" s="117">
        <f t="shared" si="49"/>
        <v>0</v>
      </c>
      <c r="BN60" s="118">
        <f t="shared" si="50"/>
        <v>0</v>
      </c>
      <c r="BO60" s="32"/>
      <c r="BP60" s="38"/>
      <c r="BQ60" s="39"/>
      <c r="BR60" s="36"/>
      <c r="BS60" s="39"/>
      <c r="BT60" s="36"/>
      <c r="BU60" s="40"/>
      <c r="BV60" s="244"/>
      <c r="BW60" s="39"/>
      <c r="BX60" s="36"/>
      <c r="BY60" s="39"/>
      <c r="BZ60" s="36"/>
      <c r="CA60" s="40"/>
      <c r="CB60" s="116">
        <f t="shared" si="51"/>
        <v>0</v>
      </c>
      <c r="CC60" s="117">
        <f t="shared" si="52"/>
        <v>0</v>
      </c>
      <c r="CD60" s="118">
        <f t="shared" si="53"/>
        <v>0</v>
      </c>
      <c r="CE60" s="32"/>
      <c r="CF60" s="38">
        <f t="shared" si="54"/>
        <v>0</v>
      </c>
      <c r="CG60" s="39" t="e">
        <f t="shared" si="55"/>
        <v>#DIV/0!</v>
      </c>
      <c r="CH60" s="36">
        <f t="shared" si="56"/>
        <v>0</v>
      </c>
      <c r="CI60" s="39" t="e">
        <f t="shared" si="57"/>
        <v>#DIV/0!</v>
      </c>
      <c r="CJ60" s="36">
        <f t="shared" si="58"/>
        <v>0</v>
      </c>
      <c r="CK60" s="40" t="e">
        <f t="shared" si="59"/>
        <v>#DIV/0!</v>
      </c>
      <c r="CL60" s="38">
        <f t="shared" si="60"/>
        <v>0</v>
      </c>
      <c r="CM60" s="39" t="e">
        <f t="shared" si="61"/>
        <v>#DIV/0!</v>
      </c>
      <c r="CN60" s="36">
        <f t="shared" si="62"/>
        <v>0</v>
      </c>
      <c r="CO60" s="39" t="e">
        <f t="shared" si="63"/>
        <v>#DIV/0!</v>
      </c>
      <c r="CP60" s="36">
        <f t="shared" si="64"/>
        <v>0</v>
      </c>
      <c r="CQ60" s="40" t="e">
        <f t="shared" si="65"/>
        <v>#DIV/0!</v>
      </c>
      <c r="CR60" s="152"/>
      <c r="CS60" s="161" t="s">
        <v>6</v>
      </c>
      <c r="CT60" s="38">
        <f t="shared" si="66"/>
        <v>0</v>
      </c>
      <c r="CU60" s="36">
        <f t="shared" si="67"/>
        <v>0</v>
      </c>
      <c r="CV60" s="37">
        <f t="shared" si="68"/>
        <v>0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8"/>
      <c r="E61" s="39"/>
      <c r="F61" s="36"/>
      <c r="G61" s="39"/>
      <c r="H61" s="36"/>
      <c r="I61" s="40"/>
      <c r="J61" s="244"/>
      <c r="K61" s="39"/>
      <c r="L61" s="36"/>
      <c r="M61" s="39"/>
      <c r="N61" s="36"/>
      <c r="O61" s="40"/>
      <c r="P61" s="116">
        <f t="shared" si="39"/>
        <v>0</v>
      </c>
      <c r="Q61" s="117">
        <f t="shared" si="40"/>
        <v>0</v>
      </c>
      <c r="R61" s="118">
        <f t="shared" si="41"/>
        <v>0</v>
      </c>
      <c r="S61" s="32"/>
      <c r="T61" s="38"/>
      <c r="U61" s="39"/>
      <c r="V61" s="36"/>
      <c r="W61" s="39"/>
      <c r="X61" s="36"/>
      <c r="Y61" s="40"/>
      <c r="Z61" s="244"/>
      <c r="AA61" s="39"/>
      <c r="AB61" s="36"/>
      <c r="AC61" s="39"/>
      <c r="AD61" s="36"/>
      <c r="AE61" s="40"/>
      <c r="AF61" s="116">
        <f t="shared" si="42"/>
        <v>0</v>
      </c>
      <c r="AG61" s="117">
        <f t="shared" si="43"/>
        <v>0</v>
      </c>
      <c r="AH61" s="118">
        <f t="shared" si="44"/>
        <v>0</v>
      </c>
      <c r="AI61" s="32"/>
      <c r="AJ61" s="38"/>
      <c r="AK61" s="39"/>
      <c r="AL61" s="36"/>
      <c r="AM61" s="39"/>
      <c r="AN61" s="36"/>
      <c r="AO61" s="40"/>
      <c r="AP61" s="244"/>
      <c r="AQ61" s="39"/>
      <c r="AR61" s="36"/>
      <c r="AS61" s="39"/>
      <c r="AT61" s="36"/>
      <c r="AU61" s="40"/>
      <c r="AV61" s="116">
        <f t="shared" si="45"/>
        <v>0</v>
      </c>
      <c r="AW61" s="117">
        <f t="shared" si="46"/>
        <v>0</v>
      </c>
      <c r="AX61" s="118">
        <f t="shared" si="47"/>
        <v>0</v>
      </c>
      <c r="AY61" s="32"/>
      <c r="AZ61" s="3"/>
      <c r="BA61" s="5"/>
      <c r="BB61" s="3"/>
      <c r="BC61" s="5"/>
      <c r="BD61" s="3"/>
      <c r="BE61" s="5"/>
      <c r="BF61" s="244"/>
      <c r="BG61" s="39"/>
      <c r="BH61" s="36"/>
      <c r="BI61" s="39"/>
      <c r="BJ61" s="36"/>
      <c r="BK61" s="40"/>
      <c r="BL61" s="116">
        <f t="shared" si="48"/>
        <v>0</v>
      </c>
      <c r="BM61" s="117">
        <f t="shared" si="49"/>
        <v>0</v>
      </c>
      <c r="BN61" s="118">
        <f t="shared" si="50"/>
        <v>0</v>
      </c>
      <c r="BO61" s="32"/>
      <c r="BP61" s="38"/>
      <c r="BQ61" s="39"/>
      <c r="BR61" s="36"/>
      <c r="BS61" s="39"/>
      <c r="BT61" s="36"/>
      <c r="BU61" s="40"/>
      <c r="BV61" s="244"/>
      <c r="BW61" s="39"/>
      <c r="BX61" s="36"/>
      <c r="BY61" s="39"/>
      <c r="BZ61" s="36"/>
      <c r="CA61" s="40"/>
      <c r="CB61" s="116">
        <f t="shared" si="51"/>
        <v>0</v>
      </c>
      <c r="CC61" s="117">
        <f t="shared" si="52"/>
        <v>0</v>
      </c>
      <c r="CD61" s="118">
        <f t="shared" si="53"/>
        <v>0</v>
      </c>
      <c r="CE61" s="32"/>
      <c r="CF61" s="38">
        <f t="shared" si="54"/>
        <v>0</v>
      </c>
      <c r="CG61" s="39" t="e">
        <f t="shared" si="55"/>
        <v>#DIV/0!</v>
      </c>
      <c r="CH61" s="36">
        <f t="shared" si="56"/>
        <v>0</v>
      </c>
      <c r="CI61" s="39" t="e">
        <f t="shared" si="57"/>
        <v>#DIV/0!</v>
      </c>
      <c r="CJ61" s="36">
        <f t="shared" si="58"/>
        <v>0</v>
      </c>
      <c r="CK61" s="40" t="e">
        <f t="shared" si="59"/>
        <v>#DIV/0!</v>
      </c>
      <c r="CL61" s="38">
        <f t="shared" si="60"/>
        <v>0</v>
      </c>
      <c r="CM61" s="39" t="e">
        <f t="shared" si="61"/>
        <v>#DIV/0!</v>
      </c>
      <c r="CN61" s="36">
        <f t="shared" si="62"/>
        <v>0</v>
      </c>
      <c r="CO61" s="39" t="e">
        <f t="shared" si="63"/>
        <v>#DIV/0!</v>
      </c>
      <c r="CP61" s="36">
        <f t="shared" si="64"/>
        <v>0</v>
      </c>
      <c r="CQ61" s="40" t="e">
        <f t="shared" si="65"/>
        <v>#DIV/0!</v>
      </c>
      <c r="CR61" s="152"/>
      <c r="CS61" s="161" t="s">
        <v>7</v>
      </c>
      <c r="CT61" s="38">
        <f t="shared" si="66"/>
        <v>0</v>
      </c>
      <c r="CU61" s="36">
        <f t="shared" si="67"/>
        <v>0</v>
      </c>
      <c r="CV61" s="37">
        <f t="shared" si="68"/>
        <v>0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5"/>
      <c r="E62" s="46"/>
      <c r="F62" s="43"/>
      <c r="G62" s="46"/>
      <c r="H62" s="43"/>
      <c r="I62" s="47"/>
      <c r="J62" s="245"/>
      <c r="K62" s="46"/>
      <c r="L62" s="43"/>
      <c r="M62" s="46"/>
      <c r="N62" s="43"/>
      <c r="O62" s="47"/>
      <c r="P62" s="122">
        <f t="shared" si="39"/>
        <v>0</v>
      </c>
      <c r="Q62" s="123">
        <f t="shared" si="40"/>
        <v>0</v>
      </c>
      <c r="R62" s="124">
        <f t="shared" si="41"/>
        <v>0</v>
      </c>
      <c r="S62" s="32"/>
      <c r="T62" s="45"/>
      <c r="U62" s="46"/>
      <c r="V62" s="43"/>
      <c r="W62" s="46"/>
      <c r="X62" s="43"/>
      <c r="Y62" s="47"/>
      <c r="Z62" s="245"/>
      <c r="AA62" s="46"/>
      <c r="AB62" s="43"/>
      <c r="AC62" s="46"/>
      <c r="AD62" s="43"/>
      <c r="AE62" s="47"/>
      <c r="AF62" s="122">
        <f t="shared" si="42"/>
        <v>0</v>
      </c>
      <c r="AG62" s="123">
        <f t="shared" si="43"/>
        <v>0</v>
      </c>
      <c r="AH62" s="124">
        <f t="shared" si="44"/>
        <v>0</v>
      </c>
      <c r="AI62" s="32"/>
      <c r="AJ62" s="45"/>
      <c r="AK62" s="46"/>
      <c r="AL62" s="43"/>
      <c r="AM62" s="46"/>
      <c r="AN62" s="43"/>
      <c r="AO62" s="47"/>
      <c r="AP62" s="245"/>
      <c r="AQ62" s="46"/>
      <c r="AR62" s="43"/>
      <c r="AS62" s="46"/>
      <c r="AT62" s="43"/>
      <c r="AU62" s="47"/>
      <c r="AV62" s="122">
        <f t="shared" si="45"/>
        <v>0</v>
      </c>
      <c r="AW62" s="123">
        <f t="shared" si="46"/>
        <v>0</v>
      </c>
      <c r="AX62" s="124">
        <f t="shared" si="47"/>
        <v>0</v>
      </c>
      <c r="AY62" s="32"/>
      <c r="AZ62" s="193"/>
      <c r="BA62" s="194"/>
      <c r="BB62" s="193"/>
      <c r="BC62" s="194"/>
      <c r="BD62" s="193"/>
      <c r="BE62" s="194"/>
      <c r="BF62" s="245"/>
      <c r="BG62" s="46"/>
      <c r="BH62" s="43"/>
      <c r="BI62" s="46"/>
      <c r="BJ62" s="43"/>
      <c r="BK62" s="47"/>
      <c r="BL62" s="122">
        <f t="shared" si="48"/>
        <v>0</v>
      </c>
      <c r="BM62" s="123">
        <f t="shared" si="49"/>
        <v>0</v>
      </c>
      <c r="BN62" s="124">
        <f t="shared" si="50"/>
        <v>0</v>
      </c>
      <c r="BO62" s="32"/>
      <c r="BP62" s="45"/>
      <c r="BQ62" s="46"/>
      <c r="BR62" s="43"/>
      <c r="BS62" s="46"/>
      <c r="BT62" s="43"/>
      <c r="BU62" s="47"/>
      <c r="BV62" s="245"/>
      <c r="BW62" s="46"/>
      <c r="BX62" s="43"/>
      <c r="BY62" s="46"/>
      <c r="BZ62" s="43"/>
      <c r="CA62" s="47"/>
      <c r="CB62" s="122">
        <f t="shared" si="51"/>
        <v>0</v>
      </c>
      <c r="CC62" s="123">
        <f t="shared" si="52"/>
        <v>0</v>
      </c>
      <c r="CD62" s="124">
        <f t="shared" si="53"/>
        <v>0</v>
      </c>
      <c r="CE62" s="32"/>
      <c r="CF62" s="45">
        <f>SUM(CF21:CF61)</f>
        <v>0</v>
      </c>
      <c r="CG62" s="46" t="e">
        <f t="shared" si="55"/>
        <v>#DIV/0!</v>
      </c>
      <c r="CH62" s="43">
        <f>SUM(CH21:CH61)</f>
        <v>0</v>
      </c>
      <c r="CI62" s="46" t="e">
        <f t="shared" si="57"/>
        <v>#DIV/0!</v>
      </c>
      <c r="CJ62" s="43">
        <f t="shared" si="58"/>
        <v>0</v>
      </c>
      <c r="CK62" s="47" t="e">
        <f t="shared" si="59"/>
        <v>#DIV/0!</v>
      </c>
      <c r="CL62" s="45">
        <f>SUM(CL21:CL61)</f>
        <v>0</v>
      </c>
      <c r="CM62" s="46" t="e">
        <f t="shared" si="61"/>
        <v>#DIV/0!</v>
      </c>
      <c r="CN62" s="43">
        <f>SUM(CN21:CN61)</f>
        <v>0</v>
      </c>
      <c r="CO62" s="46" t="e">
        <f t="shared" si="63"/>
        <v>#DIV/0!</v>
      </c>
      <c r="CP62" s="43">
        <f>SUM(CP21:CP61)</f>
        <v>0</v>
      </c>
      <c r="CQ62" s="47" t="e">
        <f t="shared" si="65"/>
        <v>#DIV/0!</v>
      </c>
      <c r="CR62" s="153"/>
      <c r="CS62" s="161" t="s">
        <v>172</v>
      </c>
      <c r="CT62" s="45">
        <f>SUM(CT21:CT61)</f>
        <v>0</v>
      </c>
      <c r="CU62" s="43">
        <f>SUM(CU21:CU61)</f>
        <v>0</v>
      </c>
      <c r="CV62" s="44">
        <f t="shared" si="68"/>
        <v>0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8"/>
      <c r="E63" s="39"/>
      <c r="F63" s="36"/>
      <c r="G63" s="39"/>
      <c r="H63" s="36"/>
      <c r="I63" s="40"/>
      <c r="J63" s="244"/>
      <c r="K63" s="39"/>
      <c r="L63" s="36"/>
      <c r="M63" s="39"/>
      <c r="N63" s="36"/>
      <c r="O63" s="40"/>
      <c r="P63" s="116">
        <f t="shared" si="39"/>
        <v>0</v>
      </c>
      <c r="Q63" s="117">
        <f t="shared" si="40"/>
        <v>0</v>
      </c>
      <c r="R63" s="118">
        <f t="shared" si="41"/>
        <v>0</v>
      </c>
      <c r="S63" s="32"/>
      <c r="T63" s="38"/>
      <c r="U63" s="39"/>
      <c r="V63" s="36"/>
      <c r="W63" s="39"/>
      <c r="X63" s="36"/>
      <c r="Y63" s="40"/>
      <c r="Z63" s="244"/>
      <c r="AA63" s="39"/>
      <c r="AB63" s="36"/>
      <c r="AC63" s="39"/>
      <c r="AD63" s="36"/>
      <c r="AE63" s="40"/>
      <c r="AF63" s="116">
        <f t="shared" si="42"/>
        <v>0</v>
      </c>
      <c r="AG63" s="117">
        <f>+V63+AB63</f>
        <v>0</v>
      </c>
      <c r="AH63" s="118">
        <f t="shared" si="44"/>
        <v>0</v>
      </c>
      <c r="AI63" s="32"/>
      <c r="AJ63" s="38"/>
      <c r="AK63" s="39"/>
      <c r="AL63" s="36"/>
      <c r="AM63" s="39"/>
      <c r="AN63" s="36"/>
      <c r="AO63" s="40"/>
      <c r="AP63" s="244"/>
      <c r="AQ63" s="39"/>
      <c r="AR63" s="36"/>
      <c r="AS63" s="39"/>
      <c r="AT63" s="36"/>
      <c r="AU63" s="40"/>
      <c r="AV63" s="116">
        <f t="shared" si="45"/>
        <v>0</v>
      </c>
      <c r="AW63" s="117">
        <f t="shared" si="46"/>
        <v>0</v>
      </c>
      <c r="AX63" s="118">
        <f t="shared" si="47"/>
        <v>0</v>
      </c>
      <c r="AY63" s="32"/>
      <c r="AZ63" s="3"/>
      <c r="BA63" s="5"/>
      <c r="BB63" s="3"/>
      <c r="BC63" s="5"/>
      <c r="BD63" s="3"/>
      <c r="BE63" s="5"/>
      <c r="BF63" s="244"/>
      <c r="BG63" s="39"/>
      <c r="BH63" s="36"/>
      <c r="BI63" s="39"/>
      <c r="BJ63" s="36"/>
      <c r="BK63" s="40"/>
      <c r="BL63" s="116">
        <f t="shared" si="48"/>
        <v>0</v>
      </c>
      <c r="BM63" s="117">
        <f t="shared" si="49"/>
        <v>0</v>
      </c>
      <c r="BN63" s="118">
        <f t="shared" si="50"/>
        <v>0</v>
      </c>
      <c r="BO63" s="32"/>
      <c r="BP63" s="38"/>
      <c r="BQ63" s="39"/>
      <c r="BR63" s="36"/>
      <c r="BS63" s="39"/>
      <c r="BT63" s="36"/>
      <c r="BU63" s="40"/>
      <c r="BV63" s="244"/>
      <c r="BW63" s="39"/>
      <c r="BX63" s="36"/>
      <c r="BY63" s="39"/>
      <c r="BZ63" s="36"/>
      <c r="CA63" s="40"/>
      <c r="CB63" s="116">
        <f t="shared" si="51"/>
        <v>0</v>
      </c>
      <c r="CC63" s="117">
        <f t="shared" si="52"/>
        <v>0</v>
      </c>
      <c r="CD63" s="118">
        <f t="shared" si="53"/>
        <v>0</v>
      </c>
      <c r="CE63" s="32"/>
      <c r="CF63" s="38">
        <f t="shared" ref="CF63" si="69">+D63+T63+AJ63+AZ63+BP63</f>
        <v>0</v>
      </c>
      <c r="CG63" s="39" t="e">
        <f t="shared" si="55"/>
        <v>#DIV/0!</v>
      </c>
      <c r="CH63" s="36">
        <f t="shared" ref="CH63" si="70">+F63+V63+AL63+BB63+BR63</f>
        <v>0</v>
      </c>
      <c r="CI63" s="39" t="e">
        <f t="shared" si="57"/>
        <v>#DIV/0!</v>
      </c>
      <c r="CJ63" s="36">
        <f t="shared" si="58"/>
        <v>0</v>
      </c>
      <c r="CK63" s="40" t="e">
        <f t="shared" si="59"/>
        <v>#DIV/0!</v>
      </c>
      <c r="CL63" s="38">
        <f>+J63+Z63+AP63+BF63+BV63</f>
        <v>0</v>
      </c>
      <c r="CM63" s="39" t="e">
        <f t="shared" si="61"/>
        <v>#DIV/0!</v>
      </c>
      <c r="CN63" s="36">
        <f>+L63+AB63+AR63+BH63+BX63</f>
        <v>0</v>
      </c>
      <c r="CO63" s="39" t="e">
        <f t="shared" si="63"/>
        <v>#DIV/0!</v>
      </c>
      <c r="CP63" s="36">
        <f>+CL63+CN63</f>
        <v>0</v>
      </c>
      <c r="CQ63" s="40" t="e">
        <f t="shared" si="65"/>
        <v>#DIV/0!</v>
      </c>
      <c r="CR63" s="152"/>
      <c r="CS63" s="161" t="s">
        <v>8</v>
      </c>
      <c r="CT63" s="38">
        <f t="shared" ref="CT63" si="71">+CJ63</f>
        <v>0</v>
      </c>
      <c r="CU63" s="36">
        <f t="shared" ref="CU63" si="72">+CP63</f>
        <v>0</v>
      </c>
      <c r="CV63" s="37">
        <f t="shared" si="68"/>
        <v>0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5"/>
      <c r="E64" s="46"/>
      <c r="F64" s="43"/>
      <c r="G64" s="46"/>
      <c r="H64" s="43"/>
      <c r="I64" s="47"/>
      <c r="J64" s="245"/>
      <c r="K64" s="46"/>
      <c r="L64" s="43"/>
      <c r="M64" s="46"/>
      <c r="N64" s="43"/>
      <c r="O64" s="47"/>
      <c r="P64" s="122">
        <f t="shared" si="39"/>
        <v>0</v>
      </c>
      <c r="Q64" s="123">
        <f t="shared" si="40"/>
        <v>0</v>
      </c>
      <c r="R64" s="124">
        <f t="shared" si="41"/>
        <v>0</v>
      </c>
      <c r="S64" s="32"/>
      <c r="T64" s="45"/>
      <c r="U64" s="46"/>
      <c r="V64" s="43"/>
      <c r="W64" s="46"/>
      <c r="X64" s="43"/>
      <c r="Y64" s="47"/>
      <c r="Z64" s="245"/>
      <c r="AA64" s="46"/>
      <c r="AB64" s="43"/>
      <c r="AC64" s="46"/>
      <c r="AD64" s="43"/>
      <c r="AE64" s="47"/>
      <c r="AF64" s="122">
        <f t="shared" si="42"/>
        <v>0</v>
      </c>
      <c r="AG64" s="123">
        <f>+V64+AB64</f>
        <v>0</v>
      </c>
      <c r="AH64" s="124">
        <f>+AF64+AG64</f>
        <v>0</v>
      </c>
      <c r="AI64" s="32"/>
      <c r="AJ64" s="45"/>
      <c r="AK64" s="46"/>
      <c r="AL64" s="43"/>
      <c r="AM64" s="46"/>
      <c r="AN64" s="43"/>
      <c r="AO64" s="47"/>
      <c r="AP64" s="245"/>
      <c r="AQ64" s="46"/>
      <c r="AR64" s="43"/>
      <c r="AS64" s="46"/>
      <c r="AT64" s="43"/>
      <c r="AU64" s="47"/>
      <c r="AV64" s="122">
        <f t="shared" si="45"/>
        <v>0</v>
      </c>
      <c r="AW64" s="123">
        <f t="shared" si="46"/>
        <v>0</v>
      </c>
      <c r="AX64" s="124">
        <f t="shared" si="47"/>
        <v>0</v>
      </c>
      <c r="AY64" s="32"/>
      <c r="AZ64" s="193"/>
      <c r="BA64" s="194"/>
      <c r="BB64" s="193"/>
      <c r="BC64" s="194"/>
      <c r="BD64" s="193"/>
      <c r="BE64" s="194"/>
      <c r="BF64" s="245"/>
      <c r="BG64" s="46"/>
      <c r="BH64" s="43"/>
      <c r="BI64" s="46"/>
      <c r="BJ64" s="43"/>
      <c r="BK64" s="47"/>
      <c r="BL64" s="122">
        <f t="shared" si="48"/>
        <v>0</v>
      </c>
      <c r="BM64" s="123">
        <f t="shared" si="49"/>
        <v>0</v>
      </c>
      <c r="BN64" s="124">
        <f t="shared" si="50"/>
        <v>0</v>
      </c>
      <c r="BO64" s="32"/>
      <c r="BP64" s="45"/>
      <c r="BQ64" s="46"/>
      <c r="BR64" s="43"/>
      <c r="BS64" s="46"/>
      <c r="BT64" s="43"/>
      <c r="BU64" s="47"/>
      <c r="BV64" s="245"/>
      <c r="BW64" s="46"/>
      <c r="BX64" s="43"/>
      <c r="BY64" s="46"/>
      <c r="BZ64" s="43"/>
      <c r="CA64" s="47"/>
      <c r="CB64" s="122">
        <f t="shared" si="51"/>
        <v>0</v>
      </c>
      <c r="CC64" s="123">
        <f t="shared" si="52"/>
        <v>0</v>
      </c>
      <c r="CD64" s="124">
        <f t="shared" si="53"/>
        <v>0</v>
      </c>
      <c r="CE64" s="32"/>
      <c r="CF64" s="45">
        <f>+CF62-CF63</f>
        <v>0</v>
      </c>
      <c r="CG64" s="46" t="e">
        <f t="shared" si="55"/>
        <v>#DIV/0!</v>
      </c>
      <c r="CH64" s="43">
        <f>+CH62-CH63</f>
        <v>0</v>
      </c>
      <c r="CI64" s="46" t="e">
        <f t="shared" si="57"/>
        <v>#DIV/0!</v>
      </c>
      <c r="CJ64" s="43">
        <f t="shared" si="58"/>
        <v>0</v>
      </c>
      <c r="CK64" s="47" t="e">
        <f t="shared" si="59"/>
        <v>#DIV/0!</v>
      </c>
      <c r="CL64" s="45">
        <f>+CL62-CL63</f>
        <v>0</v>
      </c>
      <c r="CM64" s="46" t="e">
        <f t="shared" si="61"/>
        <v>#DIV/0!</v>
      </c>
      <c r="CN64" s="43">
        <f>+CN62-CN63</f>
        <v>0</v>
      </c>
      <c r="CO64" s="46" t="e">
        <f t="shared" si="63"/>
        <v>#DIV/0!</v>
      </c>
      <c r="CP64" s="43">
        <f>+CP62-CP63</f>
        <v>0</v>
      </c>
      <c r="CQ64" s="47" t="e">
        <f t="shared" si="65"/>
        <v>#DIV/0!</v>
      </c>
      <c r="CR64" s="153"/>
      <c r="CS64" s="161" t="s">
        <v>173</v>
      </c>
      <c r="CT64" s="45">
        <f>+CT62-CT63</f>
        <v>0</v>
      </c>
      <c r="CU64" s="43">
        <f t="shared" ref="CU64:CV64" si="73">+CU62-CU63</f>
        <v>0</v>
      </c>
      <c r="CV64" s="44">
        <f t="shared" si="73"/>
        <v>0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8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8"/>
      <c r="AK65" s="39"/>
      <c r="AL65" s="39"/>
      <c r="AM65" s="39"/>
      <c r="AN65" s="39"/>
      <c r="AO65" s="40"/>
      <c r="AP65" s="244"/>
      <c r="AQ65" s="39"/>
      <c r="AR65" s="39"/>
      <c r="AS65" s="39"/>
      <c r="AT65" s="39"/>
      <c r="AU65" s="40"/>
      <c r="AV65" s="125"/>
      <c r="AW65" s="126"/>
      <c r="AX65" s="127"/>
      <c r="AY65" s="32"/>
      <c r="AZ65" s="3"/>
      <c r="BA65" s="3"/>
      <c r="BB65" s="3"/>
      <c r="BC65" s="3"/>
      <c r="BD65" s="3"/>
      <c r="BE65" s="3"/>
      <c r="BF65" s="244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244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6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8"/>
      <c r="E66" s="39"/>
      <c r="F66" s="39"/>
      <c r="G66" s="39"/>
      <c r="H66" s="39"/>
      <c r="I66" s="40"/>
      <c r="J66" s="244"/>
      <c r="K66" s="39"/>
      <c r="L66" s="39"/>
      <c r="M66" s="39"/>
      <c r="N66" s="39"/>
      <c r="O66" s="40"/>
      <c r="P66" s="125"/>
      <c r="Q66" s="126"/>
      <c r="R66" s="127"/>
      <c r="S66" s="32"/>
      <c r="T66" s="38"/>
      <c r="U66" s="39"/>
      <c r="V66" s="39"/>
      <c r="W66" s="39"/>
      <c r="X66" s="39"/>
      <c r="Y66" s="40"/>
      <c r="Z66" s="244"/>
      <c r="AA66" s="39"/>
      <c r="AB66" s="39"/>
      <c r="AC66" s="39"/>
      <c r="AD66" s="39"/>
      <c r="AE66" s="40"/>
      <c r="AF66" s="125"/>
      <c r="AG66" s="126"/>
      <c r="AH66" s="127"/>
      <c r="AI66" s="32"/>
      <c r="AJ66" s="38"/>
      <c r="AK66" s="39"/>
      <c r="AL66" s="39"/>
      <c r="AM66" s="39"/>
      <c r="AN66" s="39"/>
      <c r="AO66" s="40"/>
      <c r="AP66" s="244"/>
      <c r="AQ66" s="39"/>
      <c r="AR66" s="39"/>
      <c r="AS66" s="39"/>
      <c r="AT66" s="39"/>
      <c r="AU66" s="40"/>
      <c r="AV66" s="125"/>
      <c r="AW66" s="126"/>
      <c r="AX66" s="127"/>
      <c r="AY66" s="32"/>
      <c r="AZ66" s="3"/>
      <c r="BA66" s="3"/>
      <c r="BB66" s="3"/>
      <c r="BC66" s="3"/>
      <c r="BD66" s="3"/>
      <c r="BE66" s="3"/>
      <c r="BF66" s="244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244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6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8"/>
      <c r="E67" s="39"/>
      <c r="F67" s="36"/>
      <c r="G67" s="39"/>
      <c r="H67" s="36"/>
      <c r="I67" s="40"/>
      <c r="J67" s="244"/>
      <c r="K67" s="39"/>
      <c r="L67" s="36"/>
      <c r="M67" s="39"/>
      <c r="N67" s="36"/>
      <c r="O67" s="40"/>
      <c r="P67" s="116">
        <f t="shared" ref="P67:P74" si="74">+D67+J67</f>
        <v>0</v>
      </c>
      <c r="Q67" s="117">
        <f t="shared" ref="Q67:Q74" si="75">+F67+L67</f>
        <v>0</v>
      </c>
      <c r="R67" s="118">
        <f t="shared" ref="R67:R74" si="76">+P67+Q67</f>
        <v>0</v>
      </c>
      <c r="S67" s="32"/>
      <c r="T67" s="38"/>
      <c r="U67" s="39"/>
      <c r="V67" s="36"/>
      <c r="W67" s="39"/>
      <c r="X67" s="36"/>
      <c r="Y67" s="40"/>
      <c r="Z67" s="244"/>
      <c r="AA67" s="39"/>
      <c r="AB67" s="36"/>
      <c r="AC67" s="39"/>
      <c r="AD67" s="36"/>
      <c r="AE67" s="40"/>
      <c r="AF67" s="116">
        <f t="shared" ref="AF67:AF74" si="77">+T67+Z67</f>
        <v>0</v>
      </c>
      <c r="AG67" s="117">
        <f t="shared" ref="AG67:AG74" si="78">+V67+AB67</f>
        <v>0</v>
      </c>
      <c r="AH67" s="118">
        <f t="shared" ref="AH67:AH74" si="79">+AF67+AG67</f>
        <v>0</v>
      </c>
      <c r="AI67" s="32"/>
      <c r="AJ67" s="38"/>
      <c r="AK67" s="39"/>
      <c r="AL67" s="36"/>
      <c r="AM67" s="39"/>
      <c r="AN67" s="36"/>
      <c r="AO67" s="40"/>
      <c r="AP67" s="244"/>
      <c r="AQ67" s="39"/>
      <c r="AR67" s="36"/>
      <c r="AS67" s="39"/>
      <c r="AT67" s="36"/>
      <c r="AU67" s="40"/>
      <c r="AV67" s="116">
        <f t="shared" ref="AV67:AV74" si="80">+AJ67+AP67</f>
        <v>0</v>
      </c>
      <c r="AW67" s="117">
        <f t="shared" ref="AW67:AW74" si="81">+AL67+AR67</f>
        <v>0</v>
      </c>
      <c r="AX67" s="118">
        <f t="shared" ref="AX67:AX74" si="82">+AV67+AW67</f>
        <v>0</v>
      </c>
      <c r="AY67" s="32"/>
      <c r="AZ67" s="3"/>
      <c r="BA67" s="5"/>
      <c r="BB67" s="3"/>
      <c r="BC67" s="5"/>
      <c r="BD67" s="3"/>
      <c r="BE67" s="5"/>
      <c r="BF67" s="244"/>
      <c r="BG67" s="39"/>
      <c r="BH67" s="36"/>
      <c r="BI67" s="39"/>
      <c r="BJ67" s="36"/>
      <c r="BK67" s="40"/>
      <c r="BL67" s="116">
        <f t="shared" ref="BL67:BL74" si="83">+AZ67+BF67</f>
        <v>0</v>
      </c>
      <c r="BM67" s="117">
        <f t="shared" ref="BM67:BM74" si="84">+BB67+BH67</f>
        <v>0</v>
      </c>
      <c r="BN67" s="118">
        <f t="shared" ref="BN67:BN74" si="85">+BL67+BM67</f>
        <v>0</v>
      </c>
      <c r="BO67" s="32"/>
      <c r="BP67" s="38"/>
      <c r="BQ67" s="39"/>
      <c r="BR67" s="36"/>
      <c r="BS67" s="39"/>
      <c r="BT67" s="36"/>
      <c r="BU67" s="40"/>
      <c r="BV67" s="244"/>
      <c r="BW67" s="39"/>
      <c r="BX67" s="36"/>
      <c r="BY67" s="39"/>
      <c r="BZ67" s="36"/>
      <c r="CA67" s="40"/>
      <c r="CB67" s="116">
        <f t="shared" ref="CB67:CB74" si="86">+BP67+BV67</f>
        <v>0</v>
      </c>
      <c r="CC67" s="117">
        <f t="shared" ref="CC67:CC74" si="87">+BR67+BX67</f>
        <v>0</v>
      </c>
      <c r="CD67" s="118">
        <f t="shared" ref="CD67:CD74" si="88">+CB67+CC67</f>
        <v>0</v>
      </c>
      <c r="CE67" s="32"/>
      <c r="CF67" s="38">
        <f t="shared" ref="CF67:CF73" si="89">+D67+T67+AJ67+AZ67+BP67</f>
        <v>0</v>
      </c>
      <c r="CG67" s="39" t="e">
        <f>+CF67/$CF$112</f>
        <v>#DIV/0!</v>
      </c>
      <c r="CH67" s="36">
        <f t="shared" ref="CH67:CH73" si="90">+F67+V67+AL67+BB67+BR67</f>
        <v>0</v>
      </c>
      <c r="CI67" s="39" t="e">
        <f t="shared" ref="CI67:CI74" si="91">+CH67/$CH$112</f>
        <v>#DIV/0!</v>
      </c>
      <c r="CJ67" s="36">
        <f t="shared" ref="CJ67:CJ74" si="92">+CF67+CH67</f>
        <v>0</v>
      </c>
      <c r="CK67" s="40" t="e">
        <f t="shared" ref="CK67:CK74" si="93">+CJ67/$CJ$112</f>
        <v>#DIV/0!</v>
      </c>
      <c r="CL67" s="38">
        <f t="shared" ref="CL67:CL73" si="94">+J67+Z67+AP67+BF67+BV67</f>
        <v>0</v>
      </c>
      <c r="CM67" s="39" t="e">
        <f t="shared" ref="CM67:CM103" si="95">+CL67/$CL$112</f>
        <v>#DIV/0!</v>
      </c>
      <c r="CN67" s="36">
        <f t="shared" ref="CN67:CN73" si="96">+L67+AB67+AR67+BH67+BX67</f>
        <v>0</v>
      </c>
      <c r="CO67" s="39" t="e">
        <f t="shared" ref="CO67:CO74" si="97">+CN67/$CN$112</f>
        <v>#DIV/0!</v>
      </c>
      <c r="CP67" s="36">
        <f t="shared" ref="CP67:CP73" si="98">+CL67+CN67</f>
        <v>0</v>
      </c>
      <c r="CQ67" s="40" t="e">
        <f t="shared" ref="CQ67:CQ74" si="99">+CP67/$CP$112</f>
        <v>#DIV/0!</v>
      </c>
      <c r="CR67" s="152"/>
      <c r="CS67" s="161" t="s">
        <v>66</v>
      </c>
      <c r="CT67" s="38">
        <f t="shared" ref="CT67:CT73" si="100">+CJ67</f>
        <v>0</v>
      </c>
      <c r="CU67" s="36">
        <f t="shared" ref="CU67:CU73" si="101">+CP67</f>
        <v>0</v>
      </c>
      <c r="CV67" s="37">
        <f t="shared" ref="CV67:CV73" si="102">+CT67+CU67</f>
        <v>0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8"/>
      <c r="E68" s="39"/>
      <c r="F68" s="36"/>
      <c r="G68" s="39"/>
      <c r="H68" s="36"/>
      <c r="I68" s="40"/>
      <c r="J68" s="244"/>
      <c r="K68" s="39"/>
      <c r="L68" s="36"/>
      <c r="M68" s="39"/>
      <c r="N68" s="36"/>
      <c r="O68" s="40"/>
      <c r="P68" s="116">
        <f t="shared" si="74"/>
        <v>0</v>
      </c>
      <c r="Q68" s="117">
        <f t="shared" si="75"/>
        <v>0</v>
      </c>
      <c r="R68" s="118">
        <f t="shared" si="76"/>
        <v>0</v>
      </c>
      <c r="S68" s="32"/>
      <c r="T68" s="38"/>
      <c r="U68" s="39"/>
      <c r="V68" s="36"/>
      <c r="W68" s="39"/>
      <c r="X68" s="36"/>
      <c r="Y68" s="40"/>
      <c r="Z68" s="244"/>
      <c r="AA68" s="39"/>
      <c r="AB68" s="36"/>
      <c r="AC68" s="39"/>
      <c r="AD68" s="36"/>
      <c r="AE68" s="40"/>
      <c r="AF68" s="116">
        <f t="shared" si="77"/>
        <v>0</v>
      </c>
      <c r="AG68" s="117">
        <f t="shared" si="78"/>
        <v>0</v>
      </c>
      <c r="AH68" s="118">
        <f t="shared" si="79"/>
        <v>0</v>
      </c>
      <c r="AI68" s="32"/>
      <c r="AJ68" s="38"/>
      <c r="AK68" s="39"/>
      <c r="AL68" s="36"/>
      <c r="AM68" s="39"/>
      <c r="AN68" s="36"/>
      <c r="AO68" s="40"/>
      <c r="AP68" s="244"/>
      <c r="AQ68" s="39"/>
      <c r="AR68" s="36"/>
      <c r="AS68" s="39"/>
      <c r="AT68" s="36"/>
      <c r="AU68" s="40"/>
      <c r="AV68" s="116">
        <f t="shared" si="80"/>
        <v>0</v>
      </c>
      <c r="AW68" s="117">
        <f t="shared" si="81"/>
        <v>0</v>
      </c>
      <c r="AX68" s="118">
        <f t="shared" si="82"/>
        <v>0</v>
      </c>
      <c r="AY68" s="32"/>
      <c r="AZ68" s="3"/>
      <c r="BA68" s="5"/>
      <c r="BB68" s="3"/>
      <c r="BC68" s="5"/>
      <c r="BD68" s="3"/>
      <c r="BE68" s="5"/>
      <c r="BF68" s="244"/>
      <c r="BG68" s="39"/>
      <c r="BH68" s="36"/>
      <c r="BI68" s="39"/>
      <c r="BJ68" s="36"/>
      <c r="BK68" s="40"/>
      <c r="BL68" s="116">
        <f t="shared" si="83"/>
        <v>0</v>
      </c>
      <c r="BM68" s="117">
        <f t="shared" si="84"/>
        <v>0</v>
      </c>
      <c r="BN68" s="118">
        <f t="shared" si="85"/>
        <v>0</v>
      </c>
      <c r="BO68" s="32"/>
      <c r="BP68" s="38"/>
      <c r="BQ68" s="39"/>
      <c r="BR68" s="36"/>
      <c r="BS68" s="39"/>
      <c r="BT68" s="36"/>
      <c r="BU68" s="40"/>
      <c r="BV68" s="244"/>
      <c r="BW68" s="39"/>
      <c r="BX68" s="36"/>
      <c r="BY68" s="39"/>
      <c r="BZ68" s="36"/>
      <c r="CA68" s="40"/>
      <c r="CB68" s="116">
        <f t="shared" si="86"/>
        <v>0</v>
      </c>
      <c r="CC68" s="117">
        <f t="shared" si="87"/>
        <v>0</v>
      </c>
      <c r="CD68" s="118">
        <f t="shared" si="88"/>
        <v>0</v>
      </c>
      <c r="CE68" s="32"/>
      <c r="CF68" s="38">
        <f t="shared" si="89"/>
        <v>0</v>
      </c>
      <c r="CG68" s="39" t="e">
        <f t="shared" ref="CG68:CG103" si="103">+CF68/$CF$112</f>
        <v>#DIV/0!</v>
      </c>
      <c r="CH68" s="36">
        <f t="shared" si="90"/>
        <v>0</v>
      </c>
      <c r="CI68" s="39" t="e">
        <f t="shared" si="91"/>
        <v>#DIV/0!</v>
      </c>
      <c r="CJ68" s="36">
        <f t="shared" si="92"/>
        <v>0</v>
      </c>
      <c r="CK68" s="40" t="e">
        <f t="shared" si="93"/>
        <v>#DIV/0!</v>
      </c>
      <c r="CL68" s="38">
        <f t="shared" si="94"/>
        <v>0</v>
      </c>
      <c r="CM68" s="39" t="e">
        <f t="shared" si="95"/>
        <v>#DIV/0!</v>
      </c>
      <c r="CN68" s="36">
        <f t="shared" si="96"/>
        <v>0</v>
      </c>
      <c r="CO68" s="39" t="e">
        <f t="shared" si="97"/>
        <v>#DIV/0!</v>
      </c>
      <c r="CP68" s="36">
        <f t="shared" si="98"/>
        <v>0</v>
      </c>
      <c r="CQ68" s="40" t="e">
        <f t="shared" si="99"/>
        <v>#DIV/0!</v>
      </c>
      <c r="CR68" s="152"/>
      <c r="CS68" s="161" t="s">
        <v>67</v>
      </c>
      <c r="CT68" s="38">
        <f t="shared" si="100"/>
        <v>0</v>
      </c>
      <c r="CU68" s="36">
        <f t="shared" si="101"/>
        <v>0</v>
      </c>
      <c r="CV68" s="37">
        <f t="shared" si="102"/>
        <v>0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8"/>
      <c r="E69" s="39"/>
      <c r="F69" s="36"/>
      <c r="G69" s="39"/>
      <c r="H69" s="36"/>
      <c r="I69" s="40"/>
      <c r="J69" s="244"/>
      <c r="K69" s="39"/>
      <c r="L69" s="36"/>
      <c r="M69" s="39"/>
      <c r="N69" s="36"/>
      <c r="O69" s="40"/>
      <c r="P69" s="116">
        <f t="shared" si="74"/>
        <v>0</v>
      </c>
      <c r="Q69" s="117">
        <f t="shared" si="75"/>
        <v>0</v>
      </c>
      <c r="R69" s="118">
        <f t="shared" si="76"/>
        <v>0</v>
      </c>
      <c r="S69" s="32"/>
      <c r="T69" s="38"/>
      <c r="U69" s="39"/>
      <c r="V69" s="36"/>
      <c r="W69" s="39"/>
      <c r="X69" s="36"/>
      <c r="Y69" s="40"/>
      <c r="Z69" s="244"/>
      <c r="AA69" s="39"/>
      <c r="AB69" s="36"/>
      <c r="AC69" s="39"/>
      <c r="AD69" s="36"/>
      <c r="AE69" s="40"/>
      <c r="AF69" s="116">
        <f t="shared" si="77"/>
        <v>0</v>
      </c>
      <c r="AG69" s="117">
        <f t="shared" si="78"/>
        <v>0</v>
      </c>
      <c r="AH69" s="118">
        <f t="shared" si="79"/>
        <v>0</v>
      </c>
      <c r="AI69" s="32"/>
      <c r="AJ69" s="38"/>
      <c r="AK69" s="39"/>
      <c r="AL69" s="36"/>
      <c r="AM69" s="39"/>
      <c r="AN69" s="36"/>
      <c r="AO69" s="40"/>
      <c r="AP69" s="244"/>
      <c r="AQ69" s="39"/>
      <c r="AR69" s="36"/>
      <c r="AS69" s="39"/>
      <c r="AT69" s="36"/>
      <c r="AU69" s="40"/>
      <c r="AV69" s="116">
        <f t="shared" si="80"/>
        <v>0</v>
      </c>
      <c r="AW69" s="117">
        <f t="shared" si="81"/>
        <v>0</v>
      </c>
      <c r="AX69" s="118">
        <f t="shared" si="82"/>
        <v>0</v>
      </c>
      <c r="AY69" s="32"/>
      <c r="AZ69" s="3"/>
      <c r="BA69" s="5"/>
      <c r="BB69" s="3"/>
      <c r="BC69" s="5"/>
      <c r="BD69" s="3"/>
      <c r="BE69" s="5"/>
      <c r="BF69" s="244"/>
      <c r="BG69" s="39"/>
      <c r="BH69" s="36"/>
      <c r="BI69" s="39"/>
      <c r="BJ69" s="36"/>
      <c r="BK69" s="40"/>
      <c r="BL69" s="116">
        <f t="shared" si="83"/>
        <v>0</v>
      </c>
      <c r="BM69" s="117">
        <f t="shared" si="84"/>
        <v>0</v>
      </c>
      <c r="BN69" s="118">
        <f t="shared" si="85"/>
        <v>0</v>
      </c>
      <c r="BO69" s="32"/>
      <c r="BP69" s="38"/>
      <c r="BQ69" s="39"/>
      <c r="BR69" s="36"/>
      <c r="BS69" s="39"/>
      <c r="BT69" s="36"/>
      <c r="BU69" s="40"/>
      <c r="BV69" s="244"/>
      <c r="BW69" s="39"/>
      <c r="BX69" s="36"/>
      <c r="BY69" s="39"/>
      <c r="BZ69" s="36"/>
      <c r="CA69" s="40"/>
      <c r="CB69" s="116">
        <f t="shared" si="86"/>
        <v>0</v>
      </c>
      <c r="CC69" s="117">
        <f t="shared" si="87"/>
        <v>0</v>
      </c>
      <c r="CD69" s="118">
        <f t="shared" si="88"/>
        <v>0</v>
      </c>
      <c r="CE69" s="32"/>
      <c r="CF69" s="38">
        <f t="shared" si="89"/>
        <v>0</v>
      </c>
      <c r="CG69" s="39" t="e">
        <f t="shared" si="103"/>
        <v>#DIV/0!</v>
      </c>
      <c r="CH69" s="36">
        <f t="shared" si="90"/>
        <v>0</v>
      </c>
      <c r="CI69" s="39" t="e">
        <f t="shared" si="91"/>
        <v>#DIV/0!</v>
      </c>
      <c r="CJ69" s="36">
        <f t="shared" si="92"/>
        <v>0</v>
      </c>
      <c r="CK69" s="40" t="e">
        <f t="shared" si="93"/>
        <v>#DIV/0!</v>
      </c>
      <c r="CL69" s="38">
        <f t="shared" si="94"/>
        <v>0</v>
      </c>
      <c r="CM69" s="39" t="e">
        <f t="shared" si="95"/>
        <v>#DIV/0!</v>
      </c>
      <c r="CN69" s="36">
        <f t="shared" si="96"/>
        <v>0</v>
      </c>
      <c r="CO69" s="39" t="e">
        <f t="shared" si="97"/>
        <v>#DIV/0!</v>
      </c>
      <c r="CP69" s="36">
        <f t="shared" si="98"/>
        <v>0</v>
      </c>
      <c r="CQ69" s="40" t="e">
        <f t="shared" si="99"/>
        <v>#DIV/0!</v>
      </c>
      <c r="CR69" s="152"/>
      <c r="CS69" s="161" t="s">
        <v>68</v>
      </c>
      <c r="CT69" s="38">
        <f t="shared" si="100"/>
        <v>0</v>
      </c>
      <c r="CU69" s="36">
        <f t="shared" si="101"/>
        <v>0</v>
      </c>
      <c r="CV69" s="37">
        <f t="shared" si="102"/>
        <v>0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8"/>
      <c r="E70" s="39"/>
      <c r="F70" s="36"/>
      <c r="G70" s="39"/>
      <c r="H70" s="36"/>
      <c r="I70" s="40"/>
      <c r="J70" s="244"/>
      <c r="K70" s="39"/>
      <c r="L70" s="36"/>
      <c r="M70" s="39"/>
      <c r="N70" s="36"/>
      <c r="O70" s="40"/>
      <c r="P70" s="116">
        <f t="shared" si="74"/>
        <v>0</v>
      </c>
      <c r="Q70" s="117">
        <f t="shared" si="75"/>
        <v>0</v>
      </c>
      <c r="R70" s="118">
        <f t="shared" si="76"/>
        <v>0</v>
      </c>
      <c r="S70" s="32"/>
      <c r="T70" s="38"/>
      <c r="U70" s="39"/>
      <c r="V70" s="36"/>
      <c r="W70" s="39"/>
      <c r="X70" s="36"/>
      <c r="Y70" s="40"/>
      <c r="Z70" s="244"/>
      <c r="AA70" s="39"/>
      <c r="AB70" s="36"/>
      <c r="AC70" s="39"/>
      <c r="AD70" s="36"/>
      <c r="AE70" s="40"/>
      <c r="AF70" s="116">
        <f t="shared" si="77"/>
        <v>0</v>
      </c>
      <c r="AG70" s="117">
        <f t="shared" si="78"/>
        <v>0</v>
      </c>
      <c r="AH70" s="118">
        <f t="shared" si="79"/>
        <v>0</v>
      </c>
      <c r="AI70" s="32"/>
      <c r="AJ70" s="38"/>
      <c r="AK70" s="39"/>
      <c r="AL70" s="36"/>
      <c r="AM70" s="39"/>
      <c r="AN70" s="36"/>
      <c r="AO70" s="40"/>
      <c r="AP70" s="244"/>
      <c r="AQ70" s="39"/>
      <c r="AR70" s="36"/>
      <c r="AS70" s="39"/>
      <c r="AT70" s="36"/>
      <c r="AU70" s="40"/>
      <c r="AV70" s="116">
        <f t="shared" si="80"/>
        <v>0</v>
      </c>
      <c r="AW70" s="117">
        <f t="shared" si="81"/>
        <v>0</v>
      </c>
      <c r="AX70" s="118">
        <f t="shared" si="82"/>
        <v>0</v>
      </c>
      <c r="AY70" s="32"/>
      <c r="AZ70" s="3"/>
      <c r="BA70" s="5"/>
      <c r="BB70" s="3"/>
      <c r="BC70" s="5"/>
      <c r="BD70" s="3"/>
      <c r="BE70" s="5"/>
      <c r="BF70" s="244"/>
      <c r="BG70" s="39"/>
      <c r="BH70" s="36"/>
      <c r="BI70" s="39"/>
      <c r="BJ70" s="36"/>
      <c r="BK70" s="40"/>
      <c r="BL70" s="116">
        <f t="shared" si="83"/>
        <v>0</v>
      </c>
      <c r="BM70" s="117">
        <f t="shared" si="84"/>
        <v>0</v>
      </c>
      <c r="BN70" s="118">
        <f t="shared" si="85"/>
        <v>0</v>
      </c>
      <c r="BO70" s="32"/>
      <c r="BP70" s="38"/>
      <c r="BQ70" s="39"/>
      <c r="BR70" s="36"/>
      <c r="BS70" s="39"/>
      <c r="BT70" s="36"/>
      <c r="BU70" s="40"/>
      <c r="BV70" s="244"/>
      <c r="BW70" s="39"/>
      <c r="BX70" s="36"/>
      <c r="BY70" s="39"/>
      <c r="BZ70" s="36"/>
      <c r="CA70" s="40"/>
      <c r="CB70" s="116">
        <f t="shared" si="86"/>
        <v>0</v>
      </c>
      <c r="CC70" s="117">
        <f t="shared" si="87"/>
        <v>0</v>
      </c>
      <c r="CD70" s="118">
        <f t="shared" si="88"/>
        <v>0</v>
      </c>
      <c r="CE70" s="32"/>
      <c r="CF70" s="38">
        <f t="shared" si="89"/>
        <v>0</v>
      </c>
      <c r="CG70" s="39" t="e">
        <f t="shared" si="103"/>
        <v>#DIV/0!</v>
      </c>
      <c r="CH70" s="36">
        <f t="shared" si="90"/>
        <v>0</v>
      </c>
      <c r="CI70" s="39" t="e">
        <f t="shared" si="91"/>
        <v>#DIV/0!</v>
      </c>
      <c r="CJ70" s="36">
        <f t="shared" si="92"/>
        <v>0</v>
      </c>
      <c r="CK70" s="40" t="e">
        <f t="shared" si="93"/>
        <v>#DIV/0!</v>
      </c>
      <c r="CL70" s="38">
        <f t="shared" si="94"/>
        <v>0</v>
      </c>
      <c r="CM70" s="39" t="e">
        <f t="shared" si="95"/>
        <v>#DIV/0!</v>
      </c>
      <c r="CN70" s="36">
        <f t="shared" si="96"/>
        <v>0</v>
      </c>
      <c r="CO70" s="39" t="e">
        <f t="shared" si="97"/>
        <v>#DIV/0!</v>
      </c>
      <c r="CP70" s="36">
        <f t="shared" si="98"/>
        <v>0</v>
      </c>
      <c r="CQ70" s="40" t="e">
        <f t="shared" si="99"/>
        <v>#DIV/0!</v>
      </c>
      <c r="CR70" s="152"/>
      <c r="CS70" s="161" t="s">
        <v>69</v>
      </c>
      <c r="CT70" s="38">
        <f t="shared" si="100"/>
        <v>0</v>
      </c>
      <c r="CU70" s="36">
        <f t="shared" si="101"/>
        <v>0</v>
      </c>
      <c r="CV70" s="37">
        <f t="shared" si="102"/>
        <v>0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8"/>
      <c r="E71" s="39"/>
      <c r="F71" s="36"/>
      <c r="G71" s="39"/>
      <c r="H71" s="36"/>
      <c r="I71" s="40"/>
      <c r="J71" s="244"/>
      <c r="K71" s="39"/>
      <c r="L71" s="36"/>
      <c r="M71" s="39"/>
      <c r="N71" s="36"/>
      <c r="O71" s="40"/>
      <c r="P71" s="116">
        <f t="shared" si="74"/>
        <v>0</v>
      </c>
      <c r="Q71" s="117">
        <f t="shared" si="75"/>
        <v>0</v>
      </c>
      <c r="R71" s="118">
        <f t="shared" si="76"/>
        <v>0</v>
      </c>
      <c r="S71" s="32"/>
      <c r="T71" s="38"/>
      <c r="U71" s="39"/>
      <c r="V71" s="36"/>
      <c r="W71" s="39"/>
      <c r="X71" s="36"/>
      <c r="Y71" s="40"/>
      <c r="Z71" s="244"/>
      <c r="AA71" s="39"/>
      <c r="AB71" s="36"/>
      <c r="AC71" s="39"/>
      <c r="AD71" s="36"/>
      <c r="AE71" s="40"/>
      <c r="AF71" s="116">
        <f t="shared" si="77"/>
        <v>0</v>
      </c>
      <c r="AG71" s="117">
        <f t="shared" si="78"/>
        <v>0</v>
      </c>
      <c r="AH71" s="118">
        <f t="shared" si="79"/>
        <v>0</v>
      </c>
      <c r="AI71" s="32"/>
      <c r="AJ71" s="38"/>
      <c r="AK71" s="39"/>
      <c r="AL71" s="36"/>
      <c r="AM71" s="39"/>
      <c r="AN71" s="36"/>
      <c r="AO71" s="40"/>
      <c r="AP71" s="244"/>
      <c r="AQ71" s="39"/>
      <c r="AR71" s="36"/>
      <c r="AS71" s="39"/>
      <c r="AT71" s="36"/>
      <c r="AU71" s="40"/>
      <c r="AV71" s="116">
        <f t="shared" si="80"/>
        <v>0</v>
      </c>
      <c r="AW71" s="117">
        <f t="shared" si="81"/>
        <v>0</v>
      </c>
      <c r="AX71" s="118">
        <f t="shared" si="82"/>
        <v>0</v>
      </c>
      <c r="AY71" s="32"/>
      <c r="AZ71" s="3"/>
      <c r="BA71" s="5"/>
      <c r="BB71" s="3"/>
      <c r="BC71" s="5"/>
      <c r="BD71" s="3"/>
      <c r="BE71" s="5"/>
      <c r="BF71" s="244"/>
      <c r="BG71" s="39"/>
      <c r="BH71" s="36"/>
      <c r="BI71" s="39"/>
      <c r="BJ71" s="36"/>
      <c r="BK71" s="40"/>
      <c r="BL71" s="116">
        <f t="shared" si="83"/>
        <v>0</v>
      </c>
      <c r="BM71" s="117">
        <f t="shared" si="84"/>
        <v>0</v>
      </c>
      <c r="BN71" s="118">
        <f t="shared" si="85"/>
        <v>0</v>
      </c>
      <c r="BO71" s="32"/>
      <c r="BP71" s="38"/>
      <c r="BQ71" s="39"/>
      <c r="BR71" s="36"/>
      <c r="BS71" s="39"/>
      <c r="BT71" s="36"/>
      <c r="BU71" s="40"/>
      <c r="BV71" s="244"/>
      <c r="BW71" s="39"/>
      <c r="BX71" s="36"/>
      <c r="BY71" s="39"/>
      <c r="BZ71" s="36"/>
      <c r="CA71" s="40"/>
      <c r="CB71" s="116">
        <f t="shared" si="86"/>
        <v>0</v>
      </c>
      <c r="CC71" s="117">
        <f t="shared" si="87"/>
        <v>0</v>
      </c>
      <c r="CD71" s="118">
        <f t="shared" si="88"/>
        <v>0</v>
      </c>
      <c r="CE71" s="32"/>
      <c r="CF71" s="38">
        <f t="shared" si="89"/>
        <v>0</v>
      </c>
      <c r="CG71" s="39" t="e">
        <f t="shared" si="103"/>
        <v>#DIV/0!</v>
      </c>
      <c r="CH71" s="36">
        <f t="shared" si="90"/>
        <v>0</v>
      </c>
      <c r="CI71" s="39" t="e">
        <f t="shared" si="91"/>
        <v>#DIV/0!</v>
      </c>
      <c r="CJ71" s="36">
        <f t="shared" si="92"/>
        <v>0</v>
      </c>
      <c r="CK71" s="40" t="e">
        <f t="shared" si="93"/>
        <v>#DIV/0!</v>
      </c>
      <c r="CL71" s="38">
        <f t="shared" si="94"/>
        <v>0</v>
      </c>
      <c r="CM71" s="39" t="e">
        <f t="shared" si="95"/>
        <v>#DIV/0!</v>
      </c>
      <c r="CN71" s="36">
        <f t="shared" si="96"/>
        <v>0</v>
      </c>
      <c r="CO71" s="39" t="e">
        <f t="shared" si="97"/>
        <v>#DIV/0!</v>
      </c>
      <c r="CP71" s="36">
        <f t="shared" si="98"/>
        <v>0</v>
      </c>
      <c r="CQ71" s="40" t="e">
        <f t="shared" si="99"/>
        <v>#DIV/0!</v>
      </c>
      <c r="CR71" s="152"/>
      <c r="CS71" s="161" t="s">
        <v>70</v>
      </c>
      <c r="CT71" s="38">
        <f t="shared" si="100"/>
        <v>0</v>
      </c>
      <c r="CU71" s="36">
        <f t="shared" si="101"/>
        <v>0</v>
      </c>
      <c r="CV71" s="37">
        <f t="shared" si="102"/>
        <v>0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8"/>
      <c r="E72" s="39"/>
      <c r="F72" s="36"/>
      <c r="G72" s="39"/>
      <c r="H72" s="36"/>
      <c r="I72" s="40"/>
      <c r="J72" s="244"/>
      <c r="K72" s="39"/>
      <c r="L72" s="36"/>
      <c r="M72" s="39"/>
      <c r="N72" s="36"/>
      <c r="O72" s="40"/>
      <c r="P72" s="116">
        <f t="shared" si="74"/>
        <v>0</v>
      </c>
      <c r="Q72" s="117">
        <f t="shared" si="75"/>
        <v>0</v>
      </c>
      <c r="R72" s="118">
        <f t="shared" si="76"/>
        <v>0</v>
      </c>
      <c r="S72" s="32"/>
      <c r="T72" s="38"/>
      <c r="U72" s="39"/>
      <c r="V72" s="36"/>
      <c r="W72" s="39"/>
      <c r="X72" s="36"/>
      <c r="Y72" s="40"/>
      <c r="Z72" s="244"/>
      <c r="AA72" s="39"/>
      <c r="AB72" s="36"/>
      <c r="AC72" s="39"/>
      <c r="AD72" s="36"/>
      <c r="AE72" s="40"/>
      <c r="AF72" s="116">
        <f t="shared" si="77"/>
        <v>0</v>
      </c>
      <c r="AG72" s="117">
        <f t="shared" si="78"/>
        <v>0</v>
      </c>
      <c r="AH72" s="118">
        <f t="shared" si="79"/>
        <v>0</v>
      </c>
      <c r="AI72" s="32"/>
      <c r="AJ72" s="38"/>
      <c r="AK72" s="39"/>
      <c r="AL72" s="36"/>
      <c r="AM72" s="39"/>
      <c r="AN72" s="36"/>
      <c r="AO72" s="40"/>
      <c r="AP72" s="244"/>
      <c r="AQ72" s="39"/>
      <c r="AR72" s="36"/>
      <c r="AS72" s="39"/>
      <c r="AT72" s="36"/>
      <c r="AU72" s="40"/>
      <c r="AV72" s="116">
        <f t="shared" si="80"/>
        <v>0</v>
      </c>
      <c r="AW72" s="117">
        <f t="shared" si="81"/>
        <v>0</v>
      </c>
      <c r="AX72" s="118">
        <f t="shared" si="82"/>
        <v>0</v>
      </c>
      <c r="AY72" s="32"/>
      <c r="AZ72" s="3"/>
      <c r="BA72" s="5"/>
      <c r="BB72" s="3"/>
      <c r="BC72" s="5"/>
      <c r="BD72" s="3"/>
      <c r="BE72" s="5"/>
      <c r="BF72" s="244"/>
      <c r="BG72" s="39"/>
      <c r="BH72" s="36"/>
      <c r="BI72" s="39"/>
      <c r="BJ72" s="36"/>
      <c r="BK72" s="40"/>
      <c r="BL72" s="116">
        <f t="shared" si="83"/>
        <v>0</v>
      </c>
      <c r="BM72" s="117">
        <f t="shared" si="84"/>
        <v>0</v>
      </c>
      <c r="BN72" s="118">
        <f t="shared" si="85"/>
        <v>0</v>
      </c>
      <c r="BO72" s="32"/>
      <c r="BP72" s="38"/>
      <c r="BQ72" s="39"/>
      <c r="BR72" s="36"/>
      <c r="BS72" s="39"/>
      <c r="BT72" s="36"/>
      <c r="BU72" s="40"/>
      <c r="BV72" s="244"/>
      <c r="BW72" s="39"/>
      <c r="BX72" s="36"/>
      <c r="BY72" s="39"/>
      <c r="BZ72" s="36"/>
      <c r="CA72" s="40"/>
      <c r="CB72" s="116">
        <f t="shared" si="86"/>
        <v>0</v>
      </c>
      <c r="CC72" s="117">
        <f t="shared" si="87"/>
        <v>0</v>
      </c>
      <c r="CD72" s="118">
        <f t="shared" si="88"/>
        <v>0</v>
      </c>
      <c r="CE72" s="32"/>
      <c r="CF72" s="38">
        <f t="shared" si="89"/>
        <v>0</v>
      </c>
      <c r="CG72" s="39" t="e">
        <f t="shared" si="103"/>
        <v>#DIV/0!</v>
      </c>
      <c r="CH72" s="36">
        <f t="shared" si="90"/>
        <v>0</v>
      </c>
      <c r="CI72" s="39" t="e">
        <f t="shared" si="91"/>
        <v>#DIV/0!</v>
      </c>
      <c r="CJ72" s="36">
        <f t="shared" si="92"/>
        <v>0</v>
      </c>
      <c r="CK72" s="40" t="e">
        <f t="shared" si="93"/>
        <v>#DIV/0!</v>
      </c>
      <c r="CL72" s="38">
        <f t="shared" si="94"/>
        <v>0</v>
      </c>
      <c r="CM72" s="39" t="e">
        <f t="shared" si="95"/>
        <v>#DIV/0!</v>
      </c>
      <c r="CN72" s="36">
        <f t="shared" si="96"/>
        <v>0</v>
      </c>
      <c r="CO72" s="39" t="e">
        <f t="shared" si="97"/>
        <v>#DIV/0!</v>
      </c>
      <c r="CP72" s="36">
        <f t="shared" si="98"/>
        <v>0</v>
      </c>
      <c r="CQ72" s="40" t="e">
        <f t="shared" si="99"/>
        <v>#DIV/0!</v>
      </c>
      <c r="CR72" s="152"/>
      <c r="CS72" s="161" t="s">
        <v>71</v>
      </c>
      <c r="CT72" s="38">
        <f t="shared" si="100"/>
        <v>0</v>
      </c>
      <c r="CU72" s="36">
        <f t="shared" si="101"/>
        <v>0</v>
      </c>
      <c r="CV72" s="37">
        <f t="shared" si="102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8"/>
      <c r="E73" s="39"/>
      <c r="F73" s="36"/>
      <c r="G73" s="39"/>
      <c r="H73" s="36"/>
      <c r="I73" s="40"/>
      <c r="J73" s="244"/>
      <c r="K73" s="39"/>
      <c r="L73" s="36"/>
      <c r="M73" s="39"/>
      <c r="N73" s="36"/>
      <c r="O73" s="40"/>
      <c r="P73" s="116">
        <f t="shared" si="74"/>
        <v>0</v>
      </c>
      <c r="Q73" s="117">
        <f t="shared" si="75"/>
        <v>0</v>
      </c>
      <c r="R73" s="118">
        <f t="shared" si="76"/>
        <v>0</v>
      </c>
      <c r="S73" s="32"/>
      <c r="T73" s="38"/>
      <c r="U73" s="39"/>
      <c r="V73" s="36"/>
      <c r="W73" s="39"/>
      <c r="X73" s="36"/>
      <c r="Y73" s="40"/>
      <c r="Z73" s="244"/>
      <c r="AA73" s="39"/>
      <c r="AB73" s="36"/>
      <c r="AC73" s="39"/>
      <c r="AD73" s="36"/>
      <c r="AE73" s="40"/>
      <c r="AF73" s="116">
        <f t="shared" si="77"/>
        <v>0</v>
      </c>
      <c r="AG73" s="117">
        <f t="shared" si="78"/>
        <v>0</v>
      </c>
      <c r="AH73" s="118">
        <f t="shared" si="79"/>
        <v>0</v>
      </c>
      <c r="AI73" s="32"/>
      <c r="AJ73" s="38"/>
      <c r="AK73" s="39"/>
      <c r="AL73" s="36"/>
      <c r="AM73" s="39"/>
      <c r="AN73" s="36"/>
      <c r="AO73" s="40"/>
      <c r="AP73" s="244"/>
      <c r="AQ73" s="39"/>
      <c r="AR73" s="36"/>
      <c r="AS73" s="39"/>
      <c r="AT73" s="36"/>
      <c r="AU73" s="40"/>
      <c r="AV73" s="116">
        <f t="shared" si="80"/>
        <v>0</v>
      </c>
      <c r="AW73" s="117">
        <f t="shared" si="81"/>
        <v>0</v>
      </c>
      <c r="AX73" s="118">
        <f t="shared" si="82"/>
        <v>0</v>
      </c>
      <c r="AY73" s="32"/>
      <c r="AZ73" s="3"/>
      <c r="BA73" s="5"/>
      <c r="BB73" s="3"/>
      <c r="BC73" s="5"/>
      <c r="BD73" s="3"/>
      <c r="BE73" s="5"/>
      <c r="BF73" s="244"/>
      <c r="BG73" s="39"/>
      <c r="BH73" s="36"/>
      <c r="BI73" s="39"/>
      <c r="BJ73" s="36"/>
      <c r="BK73" s="40"/>
      <c r="BL73" s="116">
        <f t="shared" si="83"/>
        <v>0</v>
      </c>
      <c r="BM73" s="117">
        <f t="shared" si="84"/>
        <v>0</v>
      </c>
      <c r="BN73" s="118">
        <f t="shared" si="85"/>
        <v>0</v>
      </c>
      <c r="BO73" s="32"/>
      <c r="BP73" s="38"/>
      <c r="BQ73" s="39"/>
      <c r="BR73" s="36"/>
      <c r="BS73" s="39"/>
      <c r="BT73" s="36"/>
      <c r="BU73" s="40"/>
      <c r="BV73" s="244"/>
      <c r="BW73" s="39"/>
      <c r="BX73" s="36"/>
      <c r="BY73" s="39"/>
      <c r="BZ73" s="36"/>
      <c r="CA73" s="40"/>
      <c r="CB73" s="116">
        <f t="shared" si="86"/>
        <v>0</v>
      </c>
      <c r="CC73" s="117">
        <f t="shared" si="87"/>
        <v>0</v>
      </c>
      <c r="CD73" s="118">
        <f t="shared" si="88"/>
        <v>0</v>
      </c>
      <c r="CE73" s="32"/>
      <c r="CF73" s="38">
        <f t="shared" si="89"/>
        <v>0</v>
      </c>
      <c r="CG73" s="39" t="e">
        <f t="shared" si="103"/>
        <v>#DIV/0!</v>
      </c>
      <c r="CH73" s="36">
        <f t="shared" si="90"/>
        <v>0</v>
      </c>
      <c r="CI73" s="39" t="e">
        <f t="shared" si="91"/>
        <v>#DIV/0!</v>
      </c>
      <c r="CJ73" s="36">
        <f t="shared" si="92"/>
        <v>0</v>
      </c>
      <c r="CK73" s="40" t="e">
        <f t="shared" si="93"/>
        <v>#DIV/0!</v>
      </c>
      <c r="CL73" s="38">
        <f t="shared" si="94"/>
        <v>0</v>
      </c>
      <c r="CM73" s="39" t="e">
        <f t="shared" si="95"/>
        <v>#DIV/0!</v>
      </c>
      <c r="CN73" s="36">
        <f t="shared" si="96"/>
        <v>0</v>
      </c>
      <c r="CO73" s="39" t="e">
        <f t="shared" si="97"/>
        <v>#DIV/0!</v>
      </c>
      <c r="CP73" s="36">
        <f t="shared" si="98"/>
        <v>0</v>
      </c>
      <c r="CQ73" s="40" t="e">
        <f t="shared" si="99"/>
        <v>#DIV/0!</v>
      </c>
      <c r="CR73" s="152"/>
      <c r="CS73" s="161" t="s">
        <v>72</v>
      </c>
      <c r="CT73" s="38">
        <f t="shared" si="100"/>
        <v>0</v>
      </c>
      <c r="CU73" s="36">
        <f t="shared" si="101"/>
        <v>0</v>
      </c>
      <c r="CV73" s="37">
        <f t="shared" si="102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5"/>
      <c r="E74" s="46"/>
      <c r="F74" s="43"/>
      <c r="G74" s="46"/>
      <c r="H74" s="43"/>
      <c r="I74" s="47"/>
      <c r="J74" s="245"/>
      <c r="K74" s="46"/>
      <c r="L74" s="43"/>
      <c r="M74" s="46"/>
      <c r="N74" s="43"/>
      <c r="O74" s="47"/>
      <c r="P74" s="122">
        <f t="shared" si="74"/>
        <v>0</v>
      </c>
      <c r="Q74" s="123">
        <f t="shared" si="75"/>
        <v>0</v>
      </c>
      <c r="R74" s="124">
        <f t="shared" si="76"/>
        <v>0</v>
      </c>
      <c r="S74" s="32"/>
      <c r="T74" s="45"/>
      <c r="U74" s="46"/>
      <c r="V74" s="43"/>
      <c r="W74" s="46"/>
      <c r="X74" s="43"/>
      <c r="Y74" s="47"/>
      <c r="Z74" s="245"/>
      <c r="AA74" s="46"/>
      <c r="AB74" s="43"/>
      <c r="AC74" s="46"/>
      <c r="AD74" s="43"/>
      <c r="AE74" s="47"/>
      <c r="AF74" s="122">
        <f t="shared" si="77"/>
        <v>0</v>
      </c>
      <c r="AG74" s="123">
        <f t="shared" si="78"/>
        <v>0</v>
      </c>
      <c r="AH74" s="124">
        <f t="shared" si="79"/>
        <v>0</v>
      </c>
      <c r="AI74" s="32"/>
      <c r="AJ74" s="45"/>
      <c r="AK74" s="46"/>
      <c r="AL74" s="43"/>
      <c r="AM74" s="46"/>
      <c r="AN74" s="43"/>
      <c r="AO74" s="47"/>
      <c r="AP74" s="245"/>
      <c r="AQ74" s="46"/>
      <c r="AR74" s="43"/>
      <c r="AS74" s="46"/>
      <c r="AT74" s="43"/>
      <c r="AU74" s="47"/>
      <c r="AV74" s="122">
        <f t="shared" si="80"/>
        <v>0</v>
      </c>
      <c r="AW74" s="123">
        <f t="shared" si="81"/>
        <v>0</v>
      </c>
      <c r="AX74" s="124">
        <f t="shared" si="82"/>
        <v>0</v>
      </c>
      <c r="AY74" s="32"/>
      <c r="AZ74" s="193"/>
      <c r="BA74" s="194"/>
      <c r="BB74" s="193"/>
      <c r="BC74" s="194"/>
      <c r="BD74" s="193"/>
      <c r="BE74" s="194"/>
      <c r="BF74" s="245"/>
      <c r="BG74" s="46"/>
      <c r="BH74" s="43"/>
      <c r="BI74" s="46"/>
      <c r="BJ74" s="43"/>
      <c r="BK74" s="47"/>
      <c r="BL74" s="122">
        <f t="shared" si="83"/>
        <v>0</v>
      </c>
      <c r="BM74" s="123">
        <f t="shared" si="84"/>
        <v>0</v>
      </c>
      <c r="BN74" s="124">
        <f t="shared" si="85"/>
        <v>0</v>
      </c>
      <c r="BO74" s="32"/>
      <c r="BP74" s="45"/>
      <c r="BQ74" s="46"/>
      <c r="BR74" s="43"/>
      <c r="BS74" s="46"/>
      <c r="BT74" s="43"/>
      <c r="BU74" s="47"/>
      <c r="BV74" s="245"/>
      <c r="BW74" s="46"/>
      <c r="BX74" s="43"/>
      <c r="BY74" s="46"/>
      <c r="BZ74" s="43"/>
      <c r="CA74" s="47"/>
      <c r="CB74" s="122">
        <f t="shared" si="86"/>
        <v>0</v>
      </c>
      <c r="CC74" s="123">
        <f t="shared" si="87"/>
        <v>0</v>
      </c>
      <c r="CD74" s="124">
        <f t="shared" si="88"/>
        <v>0</v>
      </c>
      <c r="CE74" s="32"/>
      <c r="CF74" s="45">
        <f>SUM(CF67:CF73)</f>
        <v>0</v>
      </c>
      <c r="CG74" s="46" t="e">
        <f t="shared" si="103"/>
        <v>#DIV/0!</v>
      </c>
      <c r="CH74" s="43">
        <f>SUM(CH67:CH73)</f>
        <v>0</v>
      </c>
      <c r="CI74" s="46" t="e">
        <f t="shared" si="91"/>
        <v>#DIV/0!</v>
      </c>
      <c r="CJ74" s="43">
        <f t="shared" si="92"/>
        <v>0</v>
      </c>
      <c r="CK74" s="47" t="e">
        <f t="shared" si="93"/>
        <v>#DIV/0!</v>
      </c>
      <c r="CL74" s="45">
        <f>SUM(CL67:CL73)</f>
        <v>0</v>
      </c>
      <c r="CM74" s="46" t="e">
        <f t="shared" si="95"/>
        <v>#DIV/0!</v>
      </c>
      <c r="CN74" s="43">
        <f>SUM(CN67:CN73)</f>
        <v>0</v>
      </c>
      <c r="CO74" s="46" t="e">
        <f t="shared" si="97"/>
        <v>#DIV/0!</v>
      </c>
      <c r="CP74" s="43">
        <f>SUM(CP67:CP73)</f>
        <v>0</v>
      </c>
      <c r="CQ74" s="47" t="e">
        <f t="shared" si="99"/>
        <v>#DIV/0!</v>
      </c>
      <c r="CR74" s="153"/>
      <c r="CS74" s="161" t="s">
        <v>174</v>
      </c>
      <c r="CT74" s="45">
        <f t="shared" ref="CT74:CU74" si="104">SUM(CT67:CT73)</f>
        <v>0</v>
      </c>
      <c r="CU74" s="43">
        <f t="shared" si="104"/>
        <v>0</v>
      </c>
      <c r="CV74" s="44">
        <f>SUM(CV67:CV73)</f>
        <v>0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8"/>
      <c r="E75" s="39"/>
      <c r="F75" s="39"/>
      <c r="G75" s="39"/>
      <c r="H75" s="39"/>
      <c r="I75" s="40"/>
      <c r="J75" s="244"/>
      <c r="K75" s="39"/>
      <c r="L75" s="36"/>
      <c r="M75" s="39"/>
      <c r="N75" s="36"/>
      <c r="O75" s="40"/>
      <c r="P75" s="125"/>
      <c r="Q75" s="126"/>
      <c r="R75" s="127"/>
      <c r="S75" s="32"/>
      <c r="T75" s="38"/>
      <c r="U75" s="39"/>
      <c r="V75" s="39"/>
      <c r="W75" s="39"/>
      <c r="X75" s="39"/>
      <c r="Y75" s="40"/>
      <c r="Z75" s="244"/>
      <c r="AA75" s="39"/>
      <c r="AB75" s="36"/>
      <c r="AC75" s="39"/>
      <c r="AD75" s="36"/>
      <c r="AE75" s="40"/>
      <c r="AF75" s="125"/>
      <c r="AG75" s="126"/>
      <c r="AH75" s="127"/>
      <c r="AI75" s="32"/>
      <c r="AJ75" s="38"/>
      <c r="AK75" s="39"/>
      <c r="AL75" s="39"/>
      <c r="AM75" s="39"/>
      <c r="AN75" s="39"/>
      <c r="AO75" s="40"/>
      <c r="AP75" s="244"/>
      <c r="AQ75" s="39"/>
      <c r="AR75" s="36"/>
      <c r="AS75" s="39"/>
      <c r="AT75" s="36"/>
      <c r="AU75" s="40"/>
      <c r="AV75" s="125"/>
      <c r="AW75" s="126"/>
      <c r="AX75" s="127"/>
      <c r="AY75" s="32"/>
      <c r="AZ75" s="3"/>
      <c r="BA75" s="3"/>
      <c r="BB75" s="3"/>
      <c r="BC75" s="3"/>
      <c r="BD75" s="3"/>
      <c r="BE75" s="3"/>
      <c r="BF75" s="244"/>
      <c r="BG75" s="39"/>
      <c r="BH75" s="36"/>
      <c r="BI75" s="39"/>
      <c r="BJ75" s="36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244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6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8"/>
      <c r="E76" s="39"/>
      <c r="F76" s="39"/>
      <c r="G76" s="39"/>
      <c r="H76" s="36"/>
      <c r="I76" s="40"/>
      <c r="J76" s="244"/>
      <c r="K76" s="39"/>
      <c r="L76" s="36"/>
      <c r="M76" s="39"/>
      <c r="N76" s="36"/>
      <c r="O76" s="40"/>
      <c r="P76" s="116">
        <f t="shared" ref="P76:P97" si="105">+D76+J76</f>
        <v>0</v>
      </c>
      <c r="Q76" s="117">
        <f t="shared" ref="Q76:Q97" si="106">+F76+L76</f>
        <v>0</v>
      </c>
      <c r="R76" s="118">
        <f t="shared" ref="R76:R97" si="107">+P76+Q76</f>
        <v>0</v>
      </c>
      <c r="S76" s="32"/>
      <c r="T76" s="38"/>
      <c r="U76" s="39"/>
      <c r="V76" s="39"/>
      <c r="W76" s="39"/>
      <c r="X76" s="36"/>
      <c r="Y76" s="40"/>
      <c r="Z76" s="244"/>
      <c r="AA76" s="39"/>
      <c r="AB76" s="36"/>
      <c r="AC76" s="39"/>
      <c r="AD76" s="36"/>
      <c r="AE76" s="40"/>
      <c r="AF76" s="116">
        <f t="shared" ref="AF76:AF97" si="108">+T76+Z76</f>
        <v>0</v>
      </c>
      <c r="AG76" s="117">
        <f t="shared" ref="AG76:AG97" si="109">+V76+AB76</f>
        <v>0</v>
      </c>
      <c r="AH76" s="118">
        <f t="shared" ref="AH76:AH97" si="110">+AF76+AG76</f>
        <v>0</v>
      </c>
      <c r="AI76" s="32"/>
      <c r="AJ76" s="38"/>
      <c r="AK76" s="39"/>
      <c r="AL76" s="36"/>
      <c r="AM76" s="39"/>
      <c r="AN76" s="36"/>
      <c r="AO76" s="40"/>
      <c r="AP76" s="244"/>
      <c r="AQ76" s="39"/>
      <c r="AR76" s="36"/>
      <c r="AS76" s="39"/>
      <c r="AT76" s="36"/>
      <c r="AU76" s="40"/>
      <c r="AV76" s="116">
        <f t="shared" ref="AV76:AV97" si="111">+AJ76+AP76</f>
        <v>0</v>
      </c>
      <c r="AW76" s="117">
        <f t="shared" ref="AW76:AW97" si="112">+AL76+AR76</f>
        <v>0</v>
      </c>
      <c r="AX76" s="118">
        <f t="shared" ref="AX76:AX97" si="113">+AV76+AW76</f>
        <v>0</v>
      </c>
      <c r="AY76" s="32"/>
      <c r="AZ76" s="3"/>
      <c r="BA76" s="5"/>
      <c r="BB76" s="3"/>
      <c r="BC76" s="5"/>
      <c r="BD76" s="3"/>
      <c r="BE76" s="5"/>
      <c r="BF76" s="244"/>
      <c r="BG76" s="39"/>
      <c r="BH76" s="36"/>
      <c r="BI76" s="39"/>
      <c r="BJ76" s="36"/>
      <c r="BK76" s="40"/>
      <c r="BL76" s="116">
        <f t="shared" ref="BL76:BL97" si="114">+AZ76+BF76</f>
        <v>0</v>
      </c>
      <c r="BM76" s="117">
        <f t="shared" ref="BM76:BM97" si="115">+BB76+BH76</f>
        <v>0</v>
      </c>
      <c r="BN76" s="118">
        <f t="shared" ref="BN76:BN97" si="116">+BL76+BM76</f>
        <v>0</v>
      </c>
      <c r="BO76" s="32"/>
      <c r="BP76" s="38"/>
      <c r="BQ76" s="39"/>
      <c r="BR76" s="39"/>
      <c r="BS76" s="39"/>
      <c r="BT76" s="36"/>
      <c r="BU76" s="40"/>
      <c r="BV76" s="244"/>
      <c r="BW76" s="39"/>
      <c r="BX76" s="36"/>
      <c r="BY76" s="39"/>
      <c r="BZ76" s="36"/>
      <c r="CA76" s="40"/>
      <c r="CB76" s="116">
        <f t="shared" ref="CB76:CB97" si="117">+BP76+BV76</f>
        <v>0</v>
      </c>
      <c r="CC76" s="117">
        <f t="shared" ref="CC76:CC97" si="118">+BR76+BX76</f>
        <v>0</v>
      </c>
      <c r="CD76" s="118">
        <f t="shared" ref="CD76:CD97" si="119">+CB76+CC76</f>
        <v>0</v>
      </c>
      <c r="CE76" s="32"/>
      <c r="CF76" s="38">
        <f t="shared" ref="CF76:CF95" si="120">+D76+T76+AJ76+AZ76+BP76</f>
        <v>0</v>
      </c>
      <c r="CG76" s="39" t="e">
        <f t="shared" si="103"/>
        <v>#DIV/0!</v>
      </c>
      <c r="CH76" s="36">
        <f t="shared" ref="CH76:CH95" si="121">+F76+V76+AL76+BB76+BR76</f>
        <v>0</v>
      </c>
      <c r="CI76" s="39" t="e">
        <f t="shared" ref="CI76:CI97" si="122">+CH76/$CH$112</f>
        <v>#DIV/0!</v>
      </c>
      <c r="CJ76" s="36">
        <f t="shared" ref="CJ76:CJ97" si="123">+CF76+CH76</f>
        <v>0</v>
      </c>
      <c r="CK76" s="40" t="e">
        <f t="shared" ref="CK76:CK97" si="124">+CJ76/$CJ$112</f>
        <v>#DIV/0!</v>
      </c>
      <c r="CL76" s="38">
        <f t="shared" ref="CL76:CL95" si="125">+J76+Z76+AP76+BF76+BV76</f>
        <v>0</v>
      </c>
      <c r="CM76" s="39" t="e">
        <f t="shared" si="95"/>
        <v>#DIV/0!</v>
      </c>
      <c r="CN76" s="36">
        <f t="shared" ref="CN76:CN94" si="126">+L76+AB76+AR76+BH76+BX76</f>
        <v>0</v>
      </c>
      <c r="CO76" s="39" t="e">
        <f t="shared" ref="CO76:CO97" si="127">+CN76/$CN$112</f>
        <v>#DIV/0!</v>
      </c>
      <c r="CP76" s="36">
        <f t="shared" ref="CP76:CP95" si="128">+CL76+CN76</f>
        <v>0</v>
      </c>
      <c r="CQ76" s="40" t="e">
        <f t="shared" ref="CQ76:CQ97" si="129">+CP76/$CP$112</f>
        <v>#DIV/0!</v>
      </c>
      <c r="CR76" s="152"/>
      <c r="CS76" s="161" t="s">
        <v>74</v>
      </c>
      <c r="CT76" s="38">
        <f t="shared" ref="CT76:CT95" si="130">+CJ76</f>
        <v>0</v>
      </c>
      <c r="CU76" s="36">
        <f t="shared" ref="CU76:CU95" si="131">+CP76</f>
        <v>0</v>
      </c>
      <c r="CV76" s="37">
        <f t="shared" ref="CV76:CV95" si="132">+CT76+CU76</f>
        <v>0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8"/>
      <c r="E77" s="39"/>
      <c r="F77" s="39"/>
      <c r="G77" s="39"/>
      <c r="H77" s="36"/>
      <c r="I77" s="40"/>
      <c r="J77" s="244"/>
      <c r="K77" s="39"/>
      <c r="L77" s="36"/>
      <c r="M77" s="39"/>
      <c r="N77" s="36"/>
      <c r="O77" s="40"/>
      <c r="P77" s="116">
        <f t="shared" si="105"/>
        <v>0</v>
      </c>
      <c r="Q77" s="117">
        <f t="shared" si="106"/>
        <v>0</v>
      </c>
      <c r="R77" s="118">
        <f t="shared" si="107"/>
        <v>0</v>
      </c>
      <c r="S77" s="32"/>
      <c r="T77" s="38"/>
      <c r="U77" s="39"/>
      <c r="V77" s="39"/>
      <c r="W77" s="39"/>
      <c r="X77" s="36"/>
      <c r="Y77" s="40"/>
      <c r="Z77" s="244"/>
      <c r="AA77" s="39"/>
      <c r="AB77" s="36"/>
      <c r="AC77" s="39"/>
      <c r="AD77" s="36"/>
      <c r="AE77" s="40"/>
      <c r="AF77" s="116">
        <f t="shared" si="108"/>
        <v>0</v>
      </c>
      <c r="AG77" s="117">
        <f t="shared" si="109"/>
        <v>0</v>
      </c>
      <c r="AH77" s="118">
        <f t="shared" si="110"/>
        <v>0</v>
      </c>
      <c r="AI77" s="32"/>
      <c r="AJ77" s="38"/>
      <c r="AK77" s="39"/>
      <c r="AL77" s="36"/>
      <c r="AM77" s="39"/>
      <c r="AN77" s="36"/>
      <c r="AO77" s="40"/>
      <c r="AP77" s="244"/>
      <c r="AQ77" s="39"/>
      <c r="AR77" s="36"/>
      <c r="AS77" s="39"/>
      <c r="AT77" s="36"/>
      <c r="AU77" s="40"/>
      <c r="AV77" s="116">
        <f t="shared" si="111"/>
        <v>0</v>
      </c>
      <c r="AW77" s="117">
        <f t="shared" si="112"/>
        <v>0</v>
      </c>
      <c r="AX77" s="118">
        <f t="shared" si="113"/>
        <v>0</v>
      </c>
      <c r="AY77" s="32"/>
      <c r="AZ77" s="3"/>
      <c r="BA77" s="5"/>
      <c r="BB77" s="3"/>
      <c r="BC77" s="5"/>
      <c r="BD77" s="3"/>
      <c r="BE77" s="5"/>
      <c r="BF77" s="244"/>
      <c r="BG77" s="39"/>
      <c r="BH77" s="36"/>
      <c r="BI77" s="39"/>
      <c r="BJ77" s="36"/>
      <c r="BK77" s="40"/>
      <c r="BL77" s="116">
        <f t="shared" si="114"/>
        <v>0</v>
      </c>
      <c r="BM77" s="117">
        <f t="shared" si="115"/>
        <v>0</v>
      </c>
      <c r="BN77" s="118">
        <f t="shared" si="116"/>
        <v>0</v>
      </c>
      <c r="BO77" s="32"/>
      <c r="BP77" s="38"/>
      <c r="BQ77" s="39"/>
      <c r="BR77" s="39"/>
      <c r="BS77" s="39"/>
      <c r="BT77" s="36"/>
      <c r="BU77" s="40"/>
      <c r="BV77" s="244"/>
      <c r="BW77" s="39"/>
      <c r="BX77" s="36"/>
      <c r="BY77" s="39"/>
      <c r="BZ77" s="36"/>
      <c r="CA77" s="40"/>
      <c r="CB77" s="116">
        <f t="shared" si="117"/>
        <v>0</v>
      </c>
      <c r="CC77" s="117">
        <f t="shared" si="118"/>
        <v>0</v>
      </c>
      <c r="CD77" s="118">
        <f t="shared" si="119"/>
        <v>0</v>
      </c>
      <c r="CE77" s="32"/>
      <c r="CF77" s="38">
        <f t="shared" si="120"/>
        <v>0</v>
      </c>
      <c r="CG77" s="39" t="e">
        <f t="shared" si="103"/>
        <v>#DIV/0!</v>
      </c>
      <c r="CH77" s="36">
        <f t="shared" si="121"/>
        <v>0</v>
      </c>
      <c r="CI77" s="39" t="e">
        <f t="shared" si="122"/>
        <v>#DIV/0!</v>
      </c>
      <c r="CJ77" s="36">
        <f t="shared" si="123"/>
        <v>0</v>
      </c>
      <c r="CK77" s="40" t="e">
        <f t="shared" si="124"/>
        <v>#DIV/0!</v>
      </c>
      <c r="CL77" s="38">
        <f t="shared" si="125"/>
        <v>0</v>
      </c>
      <c r="CM77" s="39" t="e">
        <f t="shared" si="95"/>
        <v>#DIV/0!</v>
      </c>
      <c r="CN77" s="36">
        <f t="shared" si="126"/>
        <v>0</v>
      </c>
      <c r="CO77" s="39" t="e">
        <f t="shared" si="127"/>
        <v>#DIV/0!</v>
      </c>
      <c r="CP77" s="36">
        <f t="shared" si="128"/>
        <v>0</v>
      </c>
      <c r="CQ77" s="40" t="e">
        <f t="shared" si="129"/>
        <v>#DIV/0!</v>
      </c>
      <c r="CR77" s="152"/>
      <c r="CS77" s="161" t="s">
        <v>75</v>
      </c>
      <c r="CT77" s="38">
        <f t="shared" si="130"/>
        <v>0</v>
      </c>
      <c r="CU77" s="36">
        <f t="shared" si="131"/>
        <v>0</v>
      </c>
      <c r="CV77" s="37">
        <f t="shared" si="132"/>
        <v>0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8"/>
      <c r="E78" s="39"/>
      <c r="F78" s="39"/>
      <c r="G78" s="39"/>
      <c r="H78" s="36"/>
      <c r="I78" s="40"/>
      <c r="J78" s="244"/>
      <c r="K78" s="39"/>
      <c r="L78" s="36"/>
      <c r="M78" s="39"/>
      <c r="N78" s="36"/>
      <c r="O78" s="40"/>
      <c r="P78" s="116">
        <f t="shared" si="105"/>
        <v>0</v>
      </c>
      <c r="Q78" s="117">
        <f t="shared" si="106"/>
        <v>0</v>
      </c>
      <c r="R78" s="118">
        <f t="shared" si="107"/>
        <v>0</v>
      </c>
      <c r="S78" s="32"/>
      <c r="T78" s="38"/>
      <c r="U78" s="39"/>
      <c r="V78" s="39"/>
      <c r="W78" s="39"/>
      <c r="X78" s="36"/>
      <c r="Y78" s="40"/>
      <c r="Z78" s="244"/>
      <c r="AA78" s="39"/>
      <c r="AB78" s="36"/>
      <c r="AC78" s="39"/>
      <c r="AD78" s="36"/>
      <c r="AE78" s="40"/>
      <c r="AF78" s="116">
        <f t="shared" si="108"/>
        <v>0</v>
      </c>
      <c r="AG78" s="117">
        <f t="shared" si="109"/>
        <v>0</v>
      </c>
      <c r="AH78" s="118">
        <f t="shared" si="110"/>
        <v>0</v>
      </c>
      <c r="AI78" s="32"/>
      <c r="AJ78" s="38"/>
      <c r="AK78" s="39"/>
      <c r="AL78" s="36"/>
      <c r="AM78" s="39"/>
      <c r="AN78" s="36"/>
      <c r="AO78" s="40"/>
      <c r="AP78" s="244"/>
      <c r="AQ78" s="39"/>
      <c r="AR78" s="36"/>
      <c r="AS78" s="39"/>
      <c r="AT78" s="36"/>
      <c r="AU78" s="40"/>
      <c r="AV78" s="116">
        <f t="shared" si="111"/>
        <v>0</v>
      </c>
      <c r="AW78" s="117">
        <f t="shared" si="112"/>
        <v>0</v>
      </c>
      <c r="AX78" s="118">
        <f t="shared" si="113"/>
        <v>0</v>
      </c>
      <c r="AY78" s="32"/>
      <c r="AZ78" s="3"/>
      <c r="BA78" s="5"/>
      <c r="BB78" s="3"/>
      <c r="BC78" s="5"/>
      <c r="BD78" s="3"/>
      <c r="BE78" s="5"/>
      <c r="BF78" s="244"/>
      <c r="BG78" s="39"/>
      <c r="BH78" s="36"/>
      <c r="BI78" s="39"/>
      <c r="BJ78" s="36"/>
      <c r="BK78" s="40"/>
      <c r="BL78" s="116">
        <f t="shared" si="114"/>
        <v>0</v>
      </c>
      <c r="BM78" s="117">
        <f t="shared" si="115"/>
        <v>0</v>
      </c>
      <c r="BN78" s="118">
        <f t="shared" si="116"/>
        <v>0</v>
      </c>
      <c r="BO78" s="32"/>
      <c r="BP78" s="38"/>
      <c r="BQ78" s="39"/>
      <c r="BR78" s="39"/>
      <c r="BS78" s="39"/>
      <c r="BT78" s="36"/>
      <c r="BU78" s="40"/>
      <c r="BV78" s="244"/>
      <c r="BW78" s="39"/>
      <c r="BX78" s="36"/>
      <c r="BY78" s="39"/>
      <c r="BZ78" s="36"/>
      <c r="CA78" s="40"/>
      <c r="CB78" s="116">
        <f t="shared" si="117"/>
        <v>0</v>
      </c>
      <c r="CC78" s="117">
        <f t="shared" si="118"/>
        <v>0</v>
      </c>
      <c r="CD78" s="118">
        <f t="shared" si="119"/>
        <v>0</v>
      </c>
      <c r="CE78" s="32"/>
      <c r="CF78" s="38">
        <f t="shared" si="120"/>
        <v>0</v>
      </c>
      <c r="CG78" s="39" t="e">
        <f t="shared" si="103"/>
        <v>#DIV/0!</v>
      </c>
      <c r="CH78" s="36">
        <f t="shared" si="121"/>
        <v>0</v>
      </c>
      <c r="CI78" s="39" t="e">
        <f t="shared" si="122"/>
        <v>#DIV/0!</v>
      </c>
      <c r="CJ78" s="36">
        <f t="shared" si="123"/>
        <v>0</v>
      </c>
      <c r="CK78" s="40" t="e">
        <f t="shared" si="124"/>
        <v>#DIV/0!</v>
      </c>
      <c r="CL78" s="38">
        <f t="shared" si="125"/>
        <v>0</v>
      </c>
      <c r="CM78" s="39" t="e">
        <f t="shared" si="95"/>
        <v>#DIV/0!</v>
      </c>
      <c r="CN78" s="36">
        <f t="shared" si="126"/>
        <v>0</v>
      </c>
      <c r="CO78" s="39" t="e">
        <f t="shared" si="127"/>
        <v>#DIV/0!</v>
      </c>
      <c r="CP78" s="36">
        <f t="shared" si="128"/>
        <v>0</v>
      </c>
      <c r="CQ78" s="40" t="e">
        <f t="shared" si="129"/>
        <v>#DIV/0!</v>
      </c>
      <c r="CR78" s="152"/>
      <c r="CS78" s="161" t="s">
        <v>76</v>
      </c>
      <c r="CT78" s="38">
        <f t="shared" si="130"/>
        <v>0</v>
      </c>
      <c r="CU78" s="36">
        <f t="shared" si="131"/>
        <v>0</v>
      </c>
      <c r="CV78" s="37">
        <f t="shared" si="132"/>
        <v>0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8"/>
      <c r="E79" s="39"/>
      <c r="F79" s="39"/>
      <c r="G79" s="39"/>
      <c r="H79" s="36"/>
      <c r="I79" s="40"/>
      <c r="J79" s="244"/>
      <c r="K79" s="39"/>
      <c r="L79" s="36"/>
      <c r="M79" s="39"/>
      <c r="N79" s="36"/>
      <c r="O79" s="40"/>
      <c r="P79" s="116">
        <f t="shared" si="105"/>
        <v>0</v>
      </c>
      <c r="Q79" s="117">
        <f t="shared" si="106"/>
        <v>0</v>
      </c>
      <c r="R79" s="118">
        <f t="shared" si="107"/>
        <v>0</v>
      </c>
      <c r="S79" s="32"/>
      <c r="T79" s="38"/>
      <c r="U79" s="39"/>
      <c r="V79" s="39"/>
      <c r="W79" s="39"/>
      <c r="X79" s="36"/>
      <c r="Y79" s="40"/>
      <c r="Z79" s="244"/>
      <c r="AA79" s="39"/>
      <c r="AB79" s="36"/>
      <c r="AC79" s="39"/>
      <c r="AD79" s="36"/>
      <c r="AE79" s="40"/>
      <c r="AF79" s="116">
        <f t="shared" si="108"/>
        <v>0</v>
      </c>
      <c r="AG79" s="117">
        <f t="shared" si="109"/>
        <v>0</v>
      </c>
      <c r="AH79" s="118">
        <f t="shared" si="110"/>
        <v>0</v>
      </c>
      <c r="AI79" s="32"/>
      <c r="AJ79" s="38"/>
      <c r="AK79" s="39"/>
      <c r="AL79" s="36"/>
      <c r="AM79" s="39"/>
      <c r="AN79" s="36"/>
      <c r="AO79" s="40"/>
      <c r="AP79" s="244"/>
      <c r="AQ79" s="39"/>
      <c r="AR79" s="36"/>
      <c r="AS79" s="39"/>
      <c r="AT79" s="36"/>
      <c r="AU79" s="40"/>
      <c r="AV79" s="116">
        <f t="shared" si="111"/>
        <v>0</v>
      </c>
      <c r="AW79" s="117">
        <f t="shared" si="112"/>
        <v>0</v>
      </c>
      <c r="AX79" s="118">
        <f t="shared" si="113"/>
        <v>0</v>
      </c>
      <c r="AY79" s="32"/>
      <c r="AZ79" s="3"/>
      <c r="BA79" s="5"/>
      <c r="BB79" s="3"/>
      <c r="BC79" s="5"/>
      <c r="BD79" s="3"/>
      <c r="BE79" s="5"/>
      <c r="BF79" s="244"/>
      <c r="BG79" s="39"/>
      <c r="BH79" s="36"/>
      <c r="BI79" s="39"/>
      <c r="BJ79" s="36"/>
      <c r="BK79" s="40"/>
      <c r="BL79" s="116">
        <f t="shared" si="114"/>
        <v>0</v>
      </c>
      <c r="BM79" s="117">
        <f t="shared" si="115"/>
        <v>0</v>
      </c>
      <c r="BN79" s="118">
        <f t="shared" si="116"/>
        <v>0</v>
      </c>
      <c r="BO79" s="32"/>
      <c r="BP79" s="38"/>
      <c r="BQ79" s="39"/>
      <c r="BR79" s="39"/>
      <c r="BS79" s="39"/>
      <c r="BT79" s="36"/>
      <c r="BU79" s="40"/>
      <c r="BV79" s="244"/>
      <c r="BW79" s="39"/>
      <c r="BX79" s="36"/>
      <c r="BY79" s="39"/>
      <c r="BZ79" s="36"/>
      <c r="CA79" s="40"/>
      <c r="CB79" s="116">
        <f t="shared" si="117"/>
        <v>0</v>
      </c>
      <c r="CC79" s="117">
        <f t="shared" si="118"/>
        <v>0</v>
      </c>
      <c r="CD79" s="118">
        <f t="shared" si="119"/>
        <v>0</v>
      </c>
      <c r="CE79" s="32"/>
      <c r="CF79" s="38">
        <f t="shared" si="120"/>
        <v>0</v>
      </c>
      <c r="CG79" s="39" t="e">
        <f t="shared" si="103"/>
        <v>#DIV/0!</v>
      </c>
      <c r="CH79" s="36">
        <f t="shared" si="121"/>
        <v>0</v>
      </c>
      <c r="CI79" s="39" t="e">
        <f t="shared" si="122"/>
        <v>#DIV/0!</v>
      </c>
      <c r="CJ79" s="36">
        <f t="shared" si="123"/>
        <v>0</v>
      </c>
      <c r="CK79" s="40" t="e">
        <f t="shared" si="124"/>
        <v>#DIV/0!</v>
      </c>
      <c r="CL79" s="38">
        <f t="shared" si="125"/>
        <v>0</v>
      </c>
      <c r="CM79" s="39" t="e">
        <f t="shared" si="95"/>
        <v>#DIV/0!</v>
      </c>
      <c r="CN79" s="36">
        <f t="shared" si="126"/>
        <v>0</v>
      </c>
      <c r="CO79" s="39" t="e">
        <f t="shared" si="127"/>
        <v>#DIV/0!</v>
      </c>
      <c r="CP79" s="36">
        <f t="shared" si="128"/>
        <v>0</v>
      </c>
      <c r="CQ79" s="40" t="e">
        <f t="shared" si="129"/>
        <v>#DIV/0!</v>
      </c>
      <c r="CR79" s="152"/>
      <c r="CS79" s="161" t="s">
        <v>77</v>
      </c>
      <c r="CT79" s="38">
        <f t="shared" si="130"/>
        <v>0</v>
      </c>
      <c r="CU79" s="36">
        <f t="shared" si="131"/>
        <v>0</v>
      </c>
      <c r="CV79" s="37">
        <f t="shared" si="132"/>
        <v>0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8"/>
      <c r="E80" s="39"/>
      <c r="F80" s="39"/>
      <c r="G80" s="39"/>
      <c r="H80" s="36"/>
      <c r="I80" s="40"/>
      <c r="J80" s="244"/>
      <c r="K80" s="39"/>
      <c r="L80" s="36"/>
      <c r="M80" s="39"/>
      <c r="N80" s="36"/>
      <c r="O80" s="40"/>
      <c r="P80" s="116">
        <f t="shared" si="105"/>
        <v>0</v>
      </c>
      <c r="Q80" s="117">
        <f t="shared" si="106"/>
        <v>0</v>
      </c>
      <c r="R80" s="118">
        <f t="shared" si="107"/>
        <v>0</v>
      </c>
      <c r="S80" s="32"/>
      <c r="T80" s="38"/>
      <c r="U80" s="39"/>
      <c r="V80" s="39"/>
      <c r="W80" s="39"/>
      <c r="X80" s="36"/>
      <c r="Y80" s="40"/>
      <c r="Z80" s="244"/>
      <c r="AA80" s="39"/>
      <c r="AB80" s="36"/>
      <c r="AC80" s="39"/>
      <c r="AD80" s="36"/>
      <c r="AE80" s="40"/>
      <c r="AF80" s="116">
        <f t="shared" si="108"/>
        <v>0</v>
      </c>
      <c r="AG80" s="117">
        <f t="shared" si="109"/>
        <v>0</v>
      </c>
      <c r="AH80" s="118">
        <f t="shared" si="110"/>
        <v>0</v>
      </c>
      <c r="AI80" s="32"/>
      <c r="AJ80" s="38"/>
      <c r="AK80" s="39"/>
      <c r="AL80" s="36"/>
      <c r="AM80" s="39"/>
      <c r="AN80" s="36"/>
      <c r="AO80" s="40"/>
      <c r="AP80" s="244"/>
      <c r="AQ80" s="39"/>
      <c r="AR80" s="36"/>
      <c r="AS80" s="39"/>
      <c r="AT80" s="36"/>
      <c r="AU80" s="40"/>
      <c r="AV80" s="116">
        <f t="shared" si="111"/>
        <v>0</v>
      </c>
      <c r="AW80" s="117">
        <f t="shared" si="112"/>
        <v>0</v>
      </c>
      <c r="AX80" s="118">
        <f t="shared" si="113"/>
        <v>0</v>
      </c>
      <c r="AY80" s="32"/>
      <c r="AZ80" s="3"/>
      <c r="BA80" s="5"/>
      <c r="BB80" s="3"/>
      <c r="BC80" s="5"/>
      <c r="BD80" s="3"/>
      <c r="BE80" s="5"/>
      <c r="BF80" s="244"/>
      <c r="BG80" s="39"/>
      <c r="BH80" s="36"/>
      <c r="BI80" s="39"/>
      <c r="BJ80" s="36"/>
      <c r="BK80" s="40"/>
      <c r="BL80" s="116">
        <f t="shared" si="114"/>
        <v>0</v>
      </c>
      <c r="BM80" s="117">
        <f t="shared" si="115"/>
        <v>0</v>
      </c>
      <c r="BN80" s="118">
        <f t="shared" si="116"/>
        <v>0</v>
      </c>
      <c r="BO80" s="32"/>
      <c r="BP80" s="38"/>
      <c r="BQ80" s="39"/>
      <c r="BR80" s="39"/>
      <c r="BS80" s="39"/>
      <c r="BT80" s="36"/>
      <c r="BU80" s="40"/>
      <c r="BV80" s="244"/>
      <c r="BW80" s="39"/>
      <c r="BX80" s="36"/>
      <c r="BY80" s="39"/>
      <c r="BZ80" s="36"/>
      <c r="CA80" s="40"/>
      <c r="CB80" s="116">
        <f t="shared" si="117"/>
        <v>0</v>
      </c>
      <c r="CC80" s="117">
        <f t="shared" si="118"/>
        <v>0</v>
      </c>
      <c r="CD80" s="118">
        <f t="shared" si="119"/>
        <v>0</v>
      </c>
      <c r="CE80" s="32"/>
      <c r="CF80" s="38">
        <f t="shared" si="120"/>
        <v>0</v>
      </c>
      <c r="CG80" s="39" t="e">
        <f t="shared" si="103"/>
        <v>#DIV/0!</v>
      </c>
      <c r="CH80" s="36">
        <f t="shared" si="121"/>
        <v>0</v>
      </c>
      <c r="CI80" s="39" t="e">
        <f t="shared" si="122"/>
        <v>#DIV/0!</v>
      </c>
      <c r="CJ80" s="36">
        <f t="shared" si="123"/>
        <v>0</v>
      </c>
      <c r="CK80" s="40" t="e">
        <f t="shared" si="124"/>
        <v>#DIV/0!</v>
      </c>
      <c r="CL80" s="38">
        <f t="shared" si="125"/>
        <v>0</v>
      </c>
      <c r="CM80" s="39" t="e">
        <f t="shared" si="95"/>
        <v>#DIV/0!</v>
      </c>
      <c r="CN80" s="36">
        <f t="shared" si="126"/>
        <v>0</v>
      </c>
      <c r="CO80" s="39" t="e">
        <f t="shared" si="127"/>
        <v>#DIV/0!</v>
      </c>
      <c r="CP80" s="36">
        <f t="shared" si="128"/>
        <v>0</v>
      </c>
      <c r="CQ80" s="40" t="e">
        <f t="shared" si="129"/>
        <v>#DIV/0!</v>
      </c>
      <c r="CR80" s="152"/>
      <c r="CS80" s="161" t="s">
        <v>78</v>
      </c>
      <c r="CT80" s="38">
        <f t="shared" si="130"/>
        <v>0</v>
      </c>
      <c r="CU80" s="36">
        <f t="shared" si="131"/>
        <v>0</v>
      </c>
      <c r="CV80" s="37">
        <f t="shared" si="132"/>
        <v>0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8"/>
      <c r="E81" s="39"/>
      <c r="F81" s="39"/>
      <c r="G81" s="39"/>
      <c r="H81" s="36"/>
      <c r="I81" s="40"/>
      <c r="J81" s="244"/>
      <c r="K81" s="39"/>
      <c r="L81" s="36"/>
      <c r="M81" s="39"/>
      <c r="N81" s="36"/>
      <c r="O81" s="40"/>
      <c r="P81" s="116">
        <f t="shared" si="105"/>
        <v>0</v>
      </c>
      <c r="Q81" s="117">
        <f t="shared" si="106"/>
        <v>0</v>
      </c>
      <c r="R81" s="118">
        <f t="shared" si="107"/>
        <v>0</v>
      </c>
      <c r="S81" s="32"/>
      <c r="T81" s="38"/>
      <c r="U81" s="39"/>
      <c r="V81" s="39"/>
      <c r="W81" s="39"/>
      <c r="X81" s="36"/>
      <c r="Y81" s="40"/>
      <c r="Z81" s="244"/>
      <c r="AA81" s="39"/>
      <c r="AB81" s="36"/>
      <c r="AC81" s="39"/>
      <c r="AD81" s="36"/>
      <c r="AE81" s="40"/>
      <c r="AF81" s="116">
        <f t="shared" si="108"/>
        <v>0</v>
      </c>
      <c r="AG81" s="117">
        <f t="shared" si="109"/>
        <v>0</v>
      </c>
      <c r="AH81" s="118">
        <f t="shared" si="110"/>
        <v>0</v>
      </c>
      <c r="AI81" s="32"/>
      <c r="AJ81" s="38"/>
      <c r="AK81" s="39"/>
      <c r="AL81" s="36"/>
      <c r="AM81" s="39"/>
      <c r="AN81" s="36"/>
      <c r="AO81" s="40"/>
      <c r="AP81" s="244"/>
      <c r="AQ81" s="39"/>
      <c r="AR81" s="36"/>
      <c r="AS81" s="39"/>
      <c r="AT81" s="36"/>
      <c r="AU81" s="40"/>
      <c r="AV81" s="116">
        <f t="shared" si="111"/>
        <v>0</v>
      </c>
      <c r="AW81" s="117">
        <f t="shared" si="112"/>
        <v>0</v>
      </c>
      <c r="AX81" s="118">
        <f t="shared" si="113"/>
        <v>0</v>
      </c>
      <c r="AY81" s="32"/>
      <c r="AZ81" s="3"/>
      <c r="BA81" s="5"/>
      <c r="BB81" s="3"/>
      <c r="BC81" s="5"/>
      <c r="BD81" s="3"/>
      <c r="BE81" s="5"/>
      <c r="BF81" s="244"/>
      <c r="BG81" s="39"/>
      <c r="BH81" s="36"/>
      <c r="BI81" s="39"/>
      <c r="BJ81" s="36"/>
      <c r="BK81" s="40"/>
      <c r="BL81" s="116">
        <f t="shared" si="114"/>
        <v>0</v>
      </c>
      <c r="BM81" s="117">
        <f t="shared" si="115"/>
        <v>0</v>
      </c>
      <c r="BN81" s="118">
        <f t="shared" si="116"/>
        <v>0</v>
      </c>
      <c r="BO81" s="32"/>
      <c r="BP81" s="38"/>
      <c r="BQ81" s="39"/>
      <c r="BR81" s="39"/>
      <c r="BS81" s="39"/>
      <c r="BT81" s="36"/>
      <c r="BU81" s="40"/>
      <c r="BV81" s="244"/>
      <c r="BW81" s="39"/>
      <c r="BX81" s="36"/>
      <c r="BY81" s="39"/>
      <c r="BZ81" s="36"/>
      <c r="CA81" s="40"/>
      <c r="CB81" s="116">
        <f t="shared" si="117"/>
        <v>0</v>
      </c>
      <c r="CC81" s="117">
        <f t="shared" si="118"/>
        <v>0</v>
      </c>
      <c r="CD81" s="118">
        <f t="shared" si="119"/>
        <v>0</v>
      </c>
      <c r="CE81" s="32"/>
      <c r="CF81" s="38">
        <f t="shared" si="120"/>
        <v>0</v>
      </c>
      <c r="CG81" s="39" t="e">
        <f t="shared" si="103"/>
        <v>#DIV/0!</v>
      </c>
      <c r="CH81" s="36">
        <f t="shared" si="121"/>
        <v>0</v>
      </c>
      <c r="CI81" s="39" t="e">
        <f t="shared" si="122"/>
        <v>#DIV/0!</v>
      </c>
      <c r="CJ81" s="36">
        <f t="shared" si="123"/>
        <v>0</v>
      </c>
      <c r="CK81" s="40" t="e">
        <f t="shared" si="124"/>
        <v>#DIV/0!</v>
      </c>
      <c r="CL81" s="38">
        <f t="shared" si="125"/>
        <v>0</v>
      </c>
      <c r="CM81" s="39" t="e">
        <f t="shared" si="95"/>
        <v>#DIV/0!</v>
      </c>
      <c r="CN81" s="36">
        <f t="shared" si="126"/>
        <v>0</v>
      </c>
      <c r="CO81" s="39" t="e">
        <f t="shared" si="127"/>
        <v>#DIV/0!</v>
      </c>
      <c r="CP81" s="36">
        <f t="shared" si="128"/>
        <v>0</v>
      </c>
      <c r="CQ81" s="40" t="e">
        <f t="shared" si="129"/>
        <v>#DIV/0!</v>
      </c>
      <c r="CR81" s="152"/>
      <c r="CS81" s="161" t="s">
        <v>79</v>
      </c>
      <c r="CT81" s="38">
        <f t="shared" si="130"/>
        <v>0</v>
      </c>
      <c r="CU81" s="36">
        <f t="shared" si="131"/>
        <v>0</v>
      </c>
      <c r="CV81" s="37">
        <f t="shared" si="132"/>
        <v>0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8"/>
      <c r="E82" s="39"/>
      <c r="F82" s="39"/>
      <c r="G82" s="39"/>
      <c r="H82" s="36"/>
      <c r="I82" s="40"/>
      <c r="J82" s="244"/>
      <c r="K82" s="39"/>
      <c r="L82" s="36"/>
      <c r="M82" s="39"/>
      <c r="N82" s="36"/>
      <c r="O82" s="40"/>
      <c r="P82" s="116">
        <f t="shared" si="105"/>
        <v>0</v>
      </c>
      <c r="Q82" s="117">
        <f t="shared" si="106"/>
        <v>0</v>
      </c>
      <c r="R82" s="118">
        <f t="shared" si="107"/>
        <v>0</v>
      </c>
      <c r="S82" s="32"/>
      <c r="T82" s="38"/>
      <c r="U82" s="39"/>
      <c r="V82" s="39"/>
      <c r="W82" s="39"/>
      <c r="X82" s="36"/>
      <c r="Y82" s="40"/>
      <c r="Z82" s="244"/>
      <c r="AA82" s="39"/>
      <c r="AB82" s="36"/>
      <c r="AC82" s="39"/>
      <c r="AD82" s="36"/>
      <c r="AE82" s="40"/>
      <c r="AF82" s="116">
        <f t="shared" si="108"/>
        <v>0</v>
      </c>
      <c r="AG82" s="117">
        <f t="shared" si="109"/>
        <v>0</v>
      </c>
      <c r="AH82" s="118">
        <f t="shared" si="110"/>
        <v>0</v>
      </c>
      <c r="AI82" s="32"/>
      <c r="AJ82" s="38"/>
      <c r="AK82" s="39"/>
      <c r="AL82" s="36"/>
      <c r="AM82" s="39"/>
      <c r="AN82" s="36"/>
      <c r="AO82" s="40"/>
      <c r="AP82" s="244"/>
      <c r="AQ82" s="39"/>
      <c r="AR82" s="36"/>
      <c r="AS82" s="39"/>
      <c r="AT82" s="36"/>
      <c r="AU82" s="40"/>
      <c r="AV82" s="116">
        <f t="shared" si="111"/>
        <v>0</v>
      </c>
      <c r="AW82" s="117">
        <f t="shared" si="112"/>
        <v>0</v>
      </c>
      <c r="AX82" s="118">
        <f t="shared" si="113"/>
        <v>0</v>
      </c>
      <c r="AY82" s="32"/>
      <c r="AZ82" s="3"/>
      <c r="BA82" s="5"/>
      <c r="BB82" s="3"/>
      <c r="BC82" s="5"/>
      <c r="BD82" s="3"/>
      <c r="BE82" s="5"/>
      <c r="BF82" s="244"/>
      <c r="BG82" s="39"/>
      <c r="BH82" s="36"/>
      <c r="BI82" s="39"/>
      <c r="BJ82" s="36"/>
      <c r="BK82" s="40"/>
      <c r="BL82" s="116">
        <f t="shared" si="114"/>
        <v>0</v>
      </c>
      <c r="BM82" s="117">
        <f t="shared" si="115"/>
        <v>0</v>
      </c>
      <c r="BN82" s="118">
        <f t="shared" si="116"/>
        <v>0</v>
      </c>
      <c r="BO82" s="32"/>
      <c r="BP82" s="38"/>
      <c r="BQ82" s="39"/>
      <c r="BR82" s="39"/>
      <c r="BS82" s="39"/>
      <c r="BT82" s="36"/>
      <c r="BU82" s="40"/>
      <c r="BV82" s="244"/>
      <c r="BW82" s="39"/>
      <c r="BX82" s="36"/>
      <c r="BY82" s="39"/>
      <c r="BZ82" s="36"/>
      <c r="CA82" s="40"/>
      <c r="CB82" s="116">
        <f t="shared" si="117"/>
        <v>0</v>
      </c>
      <c r="CC82" s="117">
        <f t="shared" si="118"/>
        <v>0</v>
      </c>
      <c r="CD82" s="118">
        <f t="shared" si="119"/>
        <v>0</v>
      </c>
      <c r="CE82" s="32"/>
      <c r="CF82" s="38">
        <f t="shared" si="120"/>
        <v>0</v>
      </c>
      <c r="CG82" s="39" t="e">
        <f t="shared" si="103"/>
        <v>#DIV/0!</v>
      </c>
      <c r="CH82" s="36">
        <f t="shared" si="121"/>
        <v>0</v>
      </c>
      <c r="CI82" s="39" t="e">
        <f t="shared" si="122"/>
        <v>#DIV/0!</v>
      </c>
      <c r="CJ82" s="36">
        <f t="shared" si="123"/>
        <v>0</v>
      </c>
      <c r="CK82" s="40" t="e">
        <f t="shared" si="124"/>
        <v>#DIV/0!</v>
      </c>
      <c r="CL82" s="38">
        <f t="shared" si="125"/>
        <v>0</v>
      </c>
      <c r="CM82" s="39" t="e">
        <f t="shared" si="95"/>
        <v>#DIV/0!</v>
      </c>
      <c r="CN82" s="36">
        <f t="shared" si="126"/>
        <v>0</v>
      </c>
      <c r="CO82" s="39" t="e">
        <f t="shared" si="127"/>
        <v>#DIV/0!</v>
      </c>
      <c r="CP82" s="36">
        <f t="shared" si="128"/>
        <v>0</v>
      </c>
      <c r="CQ82" s="40" t="e">
        <f t="shared" si="129"/>
        <v>#DIV/0!</v>
      </c>
      <c r="CR82" s="152"/>
      <c r="CS82" s="161" t="s">
        <v>80</v>
      </c>
      <c r="CT82" s="38">
        <f t="shared" si="130"/>
        <v>0</v>
      </c>
      <c r="CU82" s="36">
        <f t="shared" si="131"/>
        <v>0</v>
      </c>
      <c r="CV82" s="37">
        <f t="shared" si="132"/>
        <v>0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8"/>
      <c r="E83" s="39"/>
      <c r="F83" s="39"/>
      <c r="G83" s="39"/>
      <c r="H83" s="36"/>
      <c r="I83" s="40"/>
      <c r="J83" s="244"/>
      <c r="K83" s="39"/>
      <c r="L83" s="36"/>
      <c r="M83" s="39"/>
      <c r="N83" s="36"/>
      <c r="O83" s="40"/>
      <c r="P83" s="116">
        <f t="shared" si="105"/>
        <v>0</v>
      </c>
      <c r="Q83" s="117">
        <f t="shared" si="106"/>
        <v>0</v>
      </c>
      <c r="R83" s="118">
        <f t="shared" si="107"/>
        <v>0</v>
      </c>
      <c r="S83" s="32"/>
      <c r="T83" s="38"/>
      <c r="U83" s="39"/>
      <c r="V83" s="39"/>
      <c r="W83" s="39"/>
      <c r="X83" s="36"/>
      <c r="Y83" s="40"/>
      <c r="Z83" s="244"/>
      <c r="AA83" s="39"/>
      <c r="AB83" s="36"/>
      <c r="AC83" s="39"/>
      <c r="AD83" s="36"/>
      <c r="AE83" s="40"/>
      <c r="AF83" s="116">
        <f t="shared" si="108"/>
        <v>0</v>
      </c>
      <c r="AG83" s="117">
        <f t="shared" si="109"/>
        <v>0</v>
      </c>
      <c r="AH83" s="118">
        <f t="shared" si="110"/>
        <v>0</v>
      </c>
      <c r="AI83" s="32"/>
      <c r="AJ83" s="38"/>
      <c r="AK83" s="39"/>
      <c r="AL83" s="36"/>
      <c r="AM83" s="39"/>
      <c r="AN83" s="36"/>
      <c r="AO83" s="40"/>
      <c r="AP83" s="244"/>
      <c r="AQ83" s="39"/>
      <c r="AR83" s="36"/>
      <c r="AS83" s="39"/>
      <c r="AT83" s="36"/>
      <c r="AU83" s="40"/>
      <c r="AV83" s="116">
        <f t="shared" si="111"/>
        <v>0</v>
      </c>
      <c r="AW83" s="117">
        <f t="shared" si="112"/>
        <v>0</v>
      </c>
      <c r="AX83" s="118">
        <f t="shared" si="113"/>
        <v>0</v>
      </c>
      <c r="AY83" s="32"/>
      <c r="AZ83" s="3"/>
      <c r="BA83" s="5"/>
      <c r="BB83" s="3"/>
      <c r="BC83" s="5"/>
      <c r="BD83" s="3"/>
      <c r="BE83" s="5"/>
      <c r="BF83" s="244"/>
      <c r="BG83" s="39"/>
      <c r="BH83" s="36"/>
      <c r="BI83" s="39"/>
      <c r="BJ83" s="36"/>
      <c r="BK83" s="40"/>
      <c r="BL83" s="116">
        <f t="shared" si="114"/>
        <v>0</v>
      </c>
      <c r="BM83" s="117">
        <f t="shared" si="115"/>
        <v>0</v>
      </c>
      <c r="BN83" s="118">
        <f t="shared" si="116"/>
        <v>0</v>
      </c>
      <c r="BO83" s="32"/>
      <c r="BP83" s="38"/>
      <c r="BQ83" s="39"/>
      <c r="BR83" s="39"/>
      <c r="BS83" s="39"/>
      <c r="BT83" s="36"/>
      <c r="BU83" s="40"/>
      <c r="BV83" s="244"/>
      <c r="BW83" s="39"/>
      <c r="BX83" s="36"/>
      <c r="BY83" s="39"/>
      <c r="BZ83" s="36"/>
      <c r="CA83" s="40"/>
      <c r="CB83" s="116">
        <f t="shared" si="117"/>
        <v>0</v>
      </c>
      <c r="CC83" s="117">
        <f t="shared" si="118"/>
        <v>0</v>
      </c>
      <c r="CD83" s="118">
        <f t="shared" si="119"/>
        <v>0</v>
      </c>
      <c r="CE83" s="32"/>
      <c r="CF83" s="38">
        <f t="shared" si="120"/>
        <v>0</v>
      </c>
      <c r="CG83" s="39" t="e">
        <f t="shared" si="103"/>
        <v>#DIV/0!</v>
      </c>
      <c r="CH83" s="36">
        <f t="shared" si="121"/>
        <v>0</v>
      </c>
      <c r="CI83" s="39" t="e">
        <f t="shared" si="122"/>
        <v>#DIV/0!</v>
      </c>
      <c r="CJ83" s="36">
        <f t="shared" si="123"/>
        <v>0</v>
      </c>
      <c r="CK83" s="40" t="e">
        <f t="shared" si="124"/>
        <v>#DIV/0!</v>
      </c>
      <c r="CL83" s="38">
        <f t="shared" si="125"/>
        <v>0</v>
      </c>
      <c r="CM83" s="39" t="e">
        <f t="shared" si="95"/>
        <v>#DIV/0!</v>
      </c>
      <c r="CN83" s="36">
        <f t="shared" si="126"/>
        <v>0</v>
      </c>
      <c r="CO83" s="39" t="e">
        <f t="shared" si="127"/>
        <v>#DIV/0!</v>
      </c>
      <c r="CP83" s="36">
        <f t="shared" si="128"/>
        <v>0</v>
      </c>
      <c r="CQ83" s="40" t="e">
        <f t="shared" si="129"/>
        <v>#DIV/0!</v>
      </c>
      <c r="CR83" s="152"/>
      <c r="CS83" s="161" t="s">
        <v>81</v>
      </c>
      <c r="CT83" s="38">
        <f t="shared" si="130"/>
        <v>0</v>
      </c>
      <c r="CU83" s="36">
        <f t="shared" si="131"/>
        <v>0</v>
      </c>
      <c r="CV83" s="37">
        <f t="shared" si="132"/>
        <v>0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8"/>
      <c r="E84" s="39"/>
      <c r="F84" s="39"/>
      <c r="G84" s="39"/>
      <c r="H84" s="36"/>
      <c r="I84" s="40"/>
      <c r="J84" s="244"/>
      <c r="K84" s="39"/>
      <c r="L84" s="36"/>
      <c r="M84" s="39"/>
      <c r="N84" s="36"/>
      <c r="O84" s="40"/>
      <c r="P84" s="116">
        <f t="shared" si="105"/>
        <v>0</v>
      </c>
      <c r="Q84" s="117">
        <f t="shared" si="106"/>
        <v>0</v>
      </c>
      <c r="R84" s="118">
        <f t="shared" si="107"/>
        <v>0</v>
      </c>
      <c r="S84" s="32"/>
      <c r="T84" s="38"/>
      <c r="U84" s="39"/>
      <c r="V84" s="39"/>
      <c r="W84" s="39"/>
      <c r="X84" s="36"/>
      <c r="Y84" s="40"/>
      <c r="Z84" s="244"/>
      <c r="AA84" s="39"/>
      <c r="AB84" s="36"/>
      <c r="AC84" s="39"/>
      <c r="AD84" s="36"/>
      <c r="AE84" s="40"/>
      <c r="AF84" s="116">
        <f t="shared" si="108"/>
        <v>0</v>
      </c>
      <c r="AG84" s="117">
        <f t="shared" si="109"/>
        <v>0</v>
      </c>
      <c r="AH84" s="118">
        <f t="shared" si="110"/>
        <v>0</v>
      </c>
      <c r="AI84" s="32"/>
      <c r="AJ84" s="38"/>
      <c r="AK84" s="39"/>
      <c r="AL84" s="36"/>
      <c r="AM84" s="39"/>
      <c r="AN84" s="36"/>
      <c r="AO84" s="40"/>
      <c r="AP84" s="244"/>
      <c r="AQ84" s="39"/>
      <c r="AR84" s="36"/>
      <c r="AS84" s="39"/>
      <c r="AT84" s="36"/>
      <c r="AU84" s="40"/>
      <c r="AV84" s="116">
        <f t="shared" si="111"/>
        <v>0</v>
      </c>
      <c r="AW84" s="117">
        <f t="shared" si="112"/>
        <v>0</v>
      </c>
      <c r="AX84" s="118">
        <f t="shared" si="113"/>
        <v>0</v>
      </c>
      <c r="AY84" s="32"/>
      <c r="AZ84" s="3"/>
      <c r="BA84" s="5"/>
      <c r="BB84" s="3"/>
      <c r="BC84" s="5"/>
      <c r="BD84" s="3"/>
      <c r="BE84" s="5"/>
      <c r="BF84" s="244"/>
      <c r="BG84" s="39"/>
      <c r="BH84" s="36"/>
      <c r="BI84" s="39"/>
      <c r="BJ84" s="36"/>
      <c r="BK84" s="40"/>
      <c r="BL84" s="116">
        <f t="shared" si="114"/>
        <v>0</v>
      </c>
      <c r="BM84" s="117">
        <f t="shared" si="115"/>
        <v>0</v>
      </c>
      <c r="BN84" s="118">
        <f t="shared" si="116"/>
        <v>0</v>
      </c>
      <c r="BO84" s="32"/>
      <c r="BP84" s="38"/>
      <c r="BQ84" s="39"/>
      <c r="BR84" s="39"/>
      <c r="BS84" s="39"/>
      <c r="BT84" s="36"/>
      <c r="BU84" s="40"/>
      <c r="BV84" s="244"/>
      <c r="BW84" s="39"/>
      <c r="BX84" s="36"/>
      <c r="BY84" s="39"/>
      <c r="BZ84" s="36"/>
      <c r="CA84" s="40"/>
      <c r="CB84" s="116">
        <f t="shared" si="117"/>
        <v>0</v>
      </c>
      <c r="CC84" s="117">
        <f t="shared" si="118"/>
        <v>0</v>
      </c>
      <c r="CD84" s="118">
        <f t="shared" si="119"/>
        <v>0</v>
      </c>
      <c r="CE84" s="32"/>
      <c r="CF84" s="38">
        <f t="shared" si="120"/>
        <v>0</v>
      </c>
      <c r="CG84" s="39" t="e">
        <f t="shared" si="103"/>
        <v>#DIV/0!</v>
      </c>
      <c r="CH84" s="36">
        <f t="shared" si="121"/>
        <v>0</v>
      </c>
      <c r="CI84" s="39" t="e">
        <f t="shared" si="122"/>
        <v>#DIV/0!</v>
      </c>
      <c r="CJ84" s="36">
        <f t="shared" si="123"/>
        <v>0</v>
      </c>
      <c r="CK84" s="40" t="e">
        <f t="shared" si="124"/>
        <v>#DIV/0!</v>
      </c>
      <c r="CL84" s="38">
        <f t="shared" si="125"/>
        <v>0</v>
      </c>
      <c r="CM84" s="39" t="e">
        <f t="shared" si="95"/>
        <v>#DIV/0!</v>
      </c>
      <c r="CN84" s="36">
        <f t="shared" si="126"/>
        <v>0</v>
      </c>
      <c r="CO84" s="39" t="e">
        <f t="shared" si="127"/>
        <v>#DIV/0!</v>
      </c>
      <c r="CP84" s="36">
        <f t="shared" si="128"/>
        <v>0</v>
      </c>
      <c r="CQ84" s="40" t="e">
        <f t="shared" si="129"/>
        <v>#DIV/0!</v>
      </c>
      <c r="CR84" s="152"/>
      <c r="CS84" s="161" t="s">
        <v>82</v>
      </c>
      <c r="CT84" s="38">
        <f t="shared" si="130"/>
        <v>0</v>
      </c>
      <c r="CU84" s="36">
        <f t="shared" si="131"/>
        <v>0</v>
      </c>
      <c r="CV84" s="37">
        <f t="shared" si="132"/>
        <v>0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8"/>
      <c r="E85" s="39"/>
      <c r="F85" s="39"/>
      <c r="G85" s="39"/>
      <c r="H85" s="36"/>
      <c r="I85" s="40"/>
      <c r="J85" s="244"/>
      <c r="K85" s="39"/>
      <c r="L85" s="36"/>
      <c r="M85" s="39"/>
      <c r="N85" s="36"/>
      <c r="O85" s="40"/>
      <c r="P85" s="116">
        <f t="shared" si="105"/>
        <v>0</v>
      </c>
      <c r="Q85" s="117">
        <f t="shared" si="106"/>
        <v>0</v>
      </c>
      <c r="R85" s="118">
        <f t="shared" si="107"/>
        <v>0</v>
      </c>
      <c r="S85" s="32"/>
      <c r="T85" s="38"/>
      <c r="U85" s="39"/>
      <c r="V85" s="39"/>
      <c r="W85" s="39"/>
      <c r="X85" s="36"/>
      <c r="Y85" s="40"/>
      <c r="Z85" s="244"/>
      <c r="AA85" s="39"/>
      <c r="AB85" s="36"/>
      <c r="AC85" s="39"/>
      <c r="AD85" s="36"/>
      <c r="AE85" s="40"/>
      <c r="AF85" s="116">
        <f t="shared" si="108"/>
        <v>0</v>
      </c>
      <c r="AG85" s="117">
        <f t="shared" si="109"/>
        <v>0</v>
      </c>
      <c r="AH85" s="118">
        <f t="shared" si="110"/>
        <v>0</v>
      </c>
      <c r="AI85" s="32"/>
      <c r="AJ85" s="38"/>
      <c r="AK85" s="39"/>
      <c r="AL85" s="36"/>
      <c r="AM85" s="39"/>
      <c r="AN85" s="36"/>
      <c r="AO85" s="40"/>
      <c r="AP85" s="244"/>
      <c r="AQ85" s="39"/>
      <c r="AR85" s="36"/>
      <c r="AS85" s="39"/>
      <c r="AT85" s="36"/>
      <c r="AU85" s="40"/>
      <c r="AV85" s="116">
        <f t="shared" si="111"/>
        <v>0</v>
      </c>
      <c r="AW85" s="117">
        <f t="shared" si="112"/>
        <v>0</v>
      </c>
      <c r="AX85" s="118">
        <f t="shared" si="113"/>
        <v>0</v>
      </c>
      <c r="AY85" s="32"/>
      <c r="AZ85" s="3"/>
      <c r="BA85" s="5"/>
      <c r="BB85" s="3"/>
      <c r="BC85" s="5"/>
      <c r="BD85" s="3"/>
      <c r="BE85" s="5"/>
      <c r="BF85" s="244"/>
      <c r="BG85" s="39"/>
      <c r="BH85" s="36"/>
      <c r="BI85" s="39"/>
      <c r="BJ85" s="36"/>
      <c r="BK85" s="40"/>
      <c r="BL85" s="116">
        <f t="shared" si="114"/>
        <v>0</v>
      </c>
      <c r="BM85" s="117">
        <f t="shared" si="115"/>
        <v>0</v>
      </c>
      <c r="BN85" s="118">
        <f t="shared" si="116"/>
        <v>0</v>
      </c>
      <c r="BO85" s="32"/>
      <c r="BP85" s="38"/>
      <c r="BQ85" s="39"/>
      <c r="BR85" s="39"/>
      <c r="BS85" s="39"/>
      <c r="BT85" s="36"/>
      <c r="BU85" s="40"/>
      <c r="BV85" s="244"/>
      <c r="BW85" s="39"/>
      <c r="BX85" s="36"/>
      <c r="BY85" s="39"/>
      <c r="BZ85" s="36"/>
      <c r="CA85" s="40"/>
      <c r="CB85" s="116">
        <f t="shared" si="117"/>
        <v>0</v>
      </c>
      <c r="CC85" s="117">
        <f t="shared" si="118"/>
        <v>0</v>
      </c>
      <c r="CD85" s="118">
        <f t="shared" si="119"/>
        <v>0</v>
      </c>
      <c r="CE85" s="32"/>
      <c r="CF85" s="38">
        <f t="shared" si="120"/>
        <v>0</v>
      </c>
      <c r="CG85" s="39" t="e">
        <f t="shared" si="103"/>
        <v>#DIV/0!</v>
      </c>
      <c r="CH85" s="36">
        <f t="shared" si="121"/>
        <v>0</v>
      </c>
      <c r="CI85" s="39" t="e">
        <f t="shared" si="122"/>
        <v>#DIV/0!</v>
      </c>
      <c r="CJ85" s="36">
        <f t="shared" si="123"/>
        <v>0</v>
      </c>
      <c r="CK85" s="40" t="e">
        <f t="shared" si="124"/>
        <v>#DIV/0!</v>
      </c>
      <c r="CL85" s="38">
        <f t="shared" si="125"/>
        <v>0</v>
      </c>
      <c r="CM85" s="39" t="e">
        <f t="shared" si="95"/>
        <v>#DIV/0!</v>
      </c>
      <c r="CN85" s="36">
        <f t="shared" si="126"/>
        <v>0</v>
      </c>
      <c r="CO85" s="39" t="e">
        <f t="shared" si="127"/>
        <v>#DIV/0!</v>
      </c>
      <c r="CP85" s="36">
        <f t="shared" si="128"/>
        <v>0</v>
      </c>
      <c r="CQ85" s="40" t="e">
        <f t="shared" si="129"/>
        <v>#DIV/0!</v>
      </c>
      <c r="CR85" s="152"/>
      <c r="CS85" s="161" t="s">
        <v>83</v>
      </c>
      <c r="CT85" s="38">
        <f t="shared" si="130"/>
        <v>0</v>
      </c>
      <c r="CU85" s="36">
        <f t="shared" si="131"/>
        <v>0</v>
      </c>
      <c r="CV85" s="37">
        <f t="shared" si="132"/>
        <v>0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8"/>
      <c r="E86" s="39"/>
      <c r="F86" s="39"/>
      <c r="G86" s="39"/>
      <c r="H86" s="36"/>
      <c r="I86" s="40"/>
      <c r="J86" s="244"/>
      <c r="K86" s="39"/>
      <c r="L86" s="36"/>
      <c r="M86" s="39"/>
      <c r="N86" s="36"/>
      <c r="O86" s="40"/>
      <c r="P86" s="116">
        <f t="shared" si="105"/>
        <v>0</v>
      </c>
      <c r="Q86" s="117">
        <f t="shared" si="106"/>
        <v>0</v>
      </c>
      <c r="R86" s="118">
        <f t="shared" si="107"/>
        <v>0</v>
      </c>
      <c r="S86" s="32"/>
      <c r="T86" s="38"/>
      <c r="U86" s="39"/>
      <c r="V86" s="39"/>
      <c r="W86" s="39"/>
      <c r="X86" s="36"/>
      <c r="Y86" s="40"/>
      <c r="Z86" s="244"/>
      <c r="AA86" s="39"/>
      <c r="AB86" s="36"/>
      <c r="AC86" s="39"/>
      <c r="AD86" s="36"/>
      <c r="AE86" s="40"/>
      <c r="AF86" s="116">
        <f t="shared" si="108"/>
        <v>0</v>
      </c>
      <c r="AG86" s="117">
        <f t="shared" si="109"/>
        <v>0</v>
      </c>
      <c r="AH86" s="118">
        <f t="shared" si="110"/>
        <v>0</v>
      </c>
      <c r="AI86" s="32"/>
      <c r="AJ86" s="38"/>
      <c r="AK86" s="39"/>
      <c r="AL86" s="36"/>
      <c r="AM86" s="39"/>
      <c r="AN86" s="36"/>
      <c r="AO86" s="40"/>
      <c r="AP86" s="244"/>
      <c r="AQ86" s="39"/>
      <c r="AR86" s="36"/>
      <c r="AS86" s="39"/>
      <c r="AT86" s="36"/>
      <c r="AU86" s="40"/>
      <c r="AV86" s="116">
        <f t="shared" si="111"/>
        <v>0</v>
      </c>
      <c r="AW86" s="117">
        <f t="shared" si="112"/>
        <v>0</v>
      </c>
      <c r="AX86" s="118">
        <f t="shared" si="113"/>
        <v>0</v>
      </c>
      <c r="AY86" s="32"/>
      <c r="AZ86" s="3"/>
      <c r="BA86" s="5"/>
      <c r="BB86" s="3"/>
      <c r="BC86" s="5"/>
      <c r="BD86" s="3"/>
      <c r="BE86" s="5"/>
      <c r="BF86" s="244"/>
      <c r="BG86" s="39"/>
      <c r="BH86" s="36"/>
      <c r="BI86" s="39"/>
      <c r="BJ86" s="36"/>
      <c r="BK86" s="40"/>
      <c r="BL86" s="116">
        <f t="shared" si="114"/>
        <v>0</v>
      </c>
      <c r="BM86" s="117">
        <f t="shared" si="115"/>
        <v>0</v>
      </c>
      <c r="BN86" s="118">
        <f t="shared" si="116"/>
        <v>0</v>
      </c>
      <c r="BO86" s="32"/>
      <c r="BP86" s="38"/>
      <c r="BQ86" s="39"/>
      <c r="BR86" s="39"/>
      <c r="BS86" s="39"/>
      <c r="BT86" s="36"/>
      <c r="BU86" s="40"/>
      <c r="BV86" s="244"/>
      <c r="BW86" s="39"/>
      <c r="BX86" s="36"/>
      <c r="BY86" s="39"/>
      <c r="BZ86" s="36"/>
      <c r="CA86" s="40"/>
      <c r="CB86" s="116">
        <f t="shared" si="117"/>
        <v>0</v>
      </c>
      <c r="CC86" s="117">
        <f t="shared" si="118"/>
        <v>0</v>
      </c>
      <c r="CD86" s="118">
        <f t="shared" si="119"/>
        <v>0</v>
      </c>
      <c r="CE86" s="32"/>
      <c r="CF86" s="38">
        <f t="shared" si="120"/>
        <v>0</v>
      </c>
      <c r="CG86" s="39" t="e">
        <f t="shared" si="103"/>
        <v>#DIV/0!</v>
      </c>
      <c r="CH86" s="36">
        <f t="shared" si="121"/>
        <v>0</v>
      </c>
      <c r="CI86" s="39" t="e">
        <f t="shared" si="122"/>
        <v>#DIV/0!</v>
      </c>
      <c r="CJ86" s="36">
        <f t="shared" si="123"/>
        <v>0</v>
      </c>
      <c r="CK86" s="40" t="e">
        <f t="shared" si="124"/>
        <v>#DIV/0!</v>
      </c>
      <c r="CL86" s="38">
        <f t="shared" si="125"/>
        <v>0</v>
      </c>
      <c r="CM86" s="39" t="e">
        <f t="shared" si="95"/>
        <v>#DIV/0!</v>
      </c>
      <c r="CN86" s="36">
        <f t="shared" si="126"/>
        <v>0</v>
      </c>
      <c r="CO86" s="39" t="e">
        <f t="shared" si="127"/>
        <v>#DIV/0!</v>
      </c>
      <c r="CP86" s="36">
        <f t="shared" si="128"/>
        <v>0</v>
      </c>
      <c r="CQ86" s="40" t="e">
        <f t="shared" si="129"/>
        <v>#DIV/0!</v>
      </c>
      <c r="CR86" s="152"/>
      <c r="CS86" s="161" t="s">
        <v>84</v>
      </c>
      <c r="CT86" s="38">
        <f t="shared" si="130"/>
        <v>0</v>
      </c>
      <c r="CU86" s="36">
        <f t="shared" si="131"/>
        <v>0</v>
      </c>
      <c r="CV86" s="37">
        <f t="shared" si="132"/>
        <v>0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8"/>
      <c r="E87" s="39"/>
      <c r="F87" s="39"/>
      <c r="G87" s="39"/>
      <c r="H87" s="36"/>
      <c r="I87" s="40"/>
      <c r="J87" s="244"/>
      <c r="K87" s="39"/>
      <c r="L87" s="36"/>
      <c r="M87" s="39"/>
      <c r="N87" s="36"/>
      <c r="O87" s="40"/>
      <c r="P87" s="116">
        <f t="shared" si="105"/>
        <v>0</v>
      </c>
      <c r="Q87" s="117">
        <f t="shared" si="106"/>
        <v>0</v>
      </c>
      <c r="R87" s="118">
        <f t="shared" si="107"/>
        <v>0</v>
      </c>
      <c r="S87" s="32"/>
      <c r="T87" s="38"/>
      <c r="U87" s="39"/>
      <c r="V87" s="39"/>
      <c r="W87" s="39"/>
      <c r="X87" s="36"/>
      <c r="Y87" s="40"/>
      <c r="Z87" s="244"/>
      <c r="AA87" s="39"/>
      <c r="AB87" s="36"/>
      <c r="AC87" s="39"/>
      <c r="AD87" s="36"/>
      <c r="AE87" s="40"/>
      <c r="AF87" s="116">
        <f t="shared" si="108"/>
        <v>0</v>
      </c>
      <c r="AG87" s="117">
        <f t="shared" si="109"/>
        <v>0</v>
      </c>
      <c r="AH87" s="118">
        <f t="shared" si="110"/>
        <v>0</v>
      </c>
      <c r="AI87" s="32"/>
      <c r="AJ87" s="38"/>
      <c r="AK87" s="39"/>
      <c r="AL87" s="36"/>
      <c r="AM87" s="39"/>
      <c r="AN87" s="36"/>
      <c r="AO87" s="40"/>
      <c r="AP87" s="244"/>
      <c r="AQ87" s="39"/>
      <c r="AR87" s="36"/>
      <c r="AS87" s="39"/>
      <c r="AT87" s="36"/>
      <c r="AU87" s="40"/>
      <c r="AV87" s="116">
        <f t="shared" si="111"/>
        <v>0</v>
      </c>
      <c r="AW87" s="117">
        <f t="shared" si="112"/>
        <v>0</v>
      </c>
      <c r="AX87" s="118">
        <f t="shared" si="113"/>
        <v>0</v>
      </c>
      <c r="AY87" s="32"/>
      <c r="AZ87" s="3"/>
      <c r="BA87" s="5"/>
      <c r="BB87" s="3"/>
      <c r="BC87" s="5"/>
      <c r="BD87" s="3"/>
      <c r="BE87" s="5"/>
      <c r="BF87" s="244"/>
      <c r="BG87" s="39"/>
      <c r="BH87" s="36"/>
      <c r="BI87" s="39"/>
      <c r="BJ87" s="36"/>
      <c r="BK87" s="40"/>
      <c r="BL87" s="116">
        <f t="shared" si="114"/>
        <v>0</v>
      </c>
      <c r="BM87" s="117">
        <f t="shared" si="115"/>
        <v>0</v>
      </c>
      <c r="BN87" s="118">
        <f t="shared" si="116"/>
        <v>0</v>
      </c>
      <c r="BO87" s="32"/>
      <c r="BP87" s="38"/>
      <c r="BQ87" s="39"/>
      <c r="BR87" s="39"/>
      <c r="BS87" s="39"/>
      <c r="BT87" s="36"/>
      <c r="BU87" s="40"/>
      <c r="BV87" s="244"/>
      <c r="BW87" s="39"/>
      <c r="BX87" s="36"/>
      <c r="BY87" s="39"/>
      <c r="BZ87" s="36"/>
      <c r="CA87" s="40"/>
      <c r="CB87" s="116">
        <f t="shared" si="117"/>
        <v>0</v>
      </c>
      <c r="CC87" s="117">
        <f t="shared" si="118"/>
        <v>0</v>
      </c>
      <c r="CD87" s="118">
        <f t="shared" si="119"/>
        <v>0</v>
      </c>
      <c r="CE87" s="32"/>
      <c r="CF87" s="38">
        <f t="shared" si="120"/>
        <v>0</v>
      </c>
      <c r="CG87" s="39" t="e">
        <f t="shared" si="103"/>
        <v>#DIV/0!</v>
      </c>
      <c r="CH87" s="36">
        <f t="shared" si="121"/>
        <v>0</v>
      </c>
      <c r="CI87" s="39" t="e">
        <f t="shared" si="122"/>
        <v>#DIV/0!</v>
      </c>
      <c r="CJ87" s="36">
        <f t="shared" si="123"/>
        <v>0</v>
      </c>
      <c r="CK87" s="40" t="e">
        <f t="shared" si="124"/>
        <v>#DIV/0!</v>
      </c>
      <c r="CL87" s="38">
        <f t="shared" si="125"/>
        <v>0</v>
      </c>
      <c r="CM87" s="39" t="e">
        <f t="shared" si="95"/>
        <v>#DIV/0!</v>
      </c>
      <c r="CN87" s="36">
        <f t="shared" si="126"/>
        <v>0</v>
      </c>
      <c r="CO87" s="39" t="e">
        <f t="shared" si="127"/>
        <v>#DIV/0!</v>
      </c>
      <c r="CP87" s="36">
        <f t="shared" si="128"/>
        <v>0</v>
      </c>
      <c r="CQ87" s="40" t="e">
        <f t="shared" si="129"/>
        <v>#DIV/0!</v>
      </c>
      <c r="CR87" s="152"/>
      <c r="CS87" s="161" t="s">
        <v>85</v>
      </c>
      <c r="CT87" s="38">
        <f t="shared" si="130"/>
        <v>0</v>
      </c>
      <c r="CU87" s="36">
        <f t="shared" si="131"/>
        <v>0</v>
      </c>
      <c r="CV87" s="37">
        <f t="shared" si="132"/>
        <v>0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8"/>
      <c r="E88" s="39"/>
      <c r="F88" s="39"/>
      <c r="G88" s="39"/>
      <c r="H88" s="36"/>
      <c r="I88" s="40"/>
      <c r="J88" s="244"/>
      <c r="K88" s="39"/>
      <c r="L88" s="36"/>
      <c r="M88" s="39"/>
      <c r="N88" s="36"/>
      <c r="O88" s="40"/>
      <c r="P88" s="116">
        <f t="shared" si="105"/>
        <v>0</v>
      </c>
      <c r="Q88" s="117">
        <f t="shared" si="106"/>
        <v>0</v>
      </c>
      <c r="R88" s="118">
        <f t="shared" si="107"/>
        <v>0</v>
      </c>
      <c r="S88" s="32"/>
      <c r="T88" s="38"/>
      <c r="U88" s="39"/>
      <c r="V88" s="39"/>
      <c r="W88" s="39"/>
      <c r="X88" s="36"/>
      <c r="Y88" s="40"/>
      <c r="Z88" s="244"/>
      <c r="AA88" s="39"/>
      <c r="AB88" s="36"/>
      <c r="AC88" s="39"/>
      <c r="AD88" s="36"/>
      <c r="AE88" s="40"/>
      <c r="AF88" s="116">
        <f t="shared" si="108"/>
        <v>0</v>
      </c>
      <c r="AG88" s="117">
        <f t="shared" si="109"/>
        <v>0</v>
      </c>
      <c r="AH88" s="118">
        <f t="shared" si="110"/>
        <v>0</v>
      </c>
      <c r="AI88" s="32"/>
      <c r="AJ88" s="38"/>
      <c r="AK88" s="39"/>
      <c r="AL88" s="36"/>
      <c r="AM88" s="39"/>
      <c r="AN88" s="36"/>
      <c r="AO88" s="40"/>
      <c r="AP88" s="244"/>
      <c r="AQ88" s="39"/>
      <c r="AR88" s="36"/>
      <c r="AS88" s="39"/>
      <c r="AT88" s="36"/>
      <c r="AU88" s="40"/>
      <c r="AV88" s="116">
        <f t="shared" si="111"/>
        <v>0</v>
      </c>
      <c r="AW88" s="117">
        <f t="shared" si="112"/>
        <v>0</v>
      </c>
      <c r="AX88" s="118">
        <f t="shared" si="113"/>
        <v>0</v>
      </c>
      <c r="AY88" s="32"/>
      <c r="AZ88" s="3"/>
      <c r="BA88" s="5"/>
      <c r="BB88" s="3"/>
      <c r="BC88" s="5"/>
      <c r="BD88" s="3"/>
      <c r="BE88" s="5"/>
      <c r="BF88" s="244"/>
      <c r="BG88" s="39"/>
      <c r="BH88" s="36"/>
      <c r="BI88" s="39"/>
      <c r="BJ88" s="36"/>
      <c r="BK88" s="40"/>
      <c r="BL88" s="116">
        <f t="shared" si="114"/>
        <v>0</v>
      </c>
      <c r="BM88" s="117">
        <f t="shared" si="115"/>
        <v>0</v>
      </c>
      <c r="BN88" s="118">
        <f t="shared" si="116"/>
        <v>0</v>
      </c>
      <c r="BO88" s="32"/>
      <c r="BP88" s="38"/>
      <c r="BQ88" s="39"/>
      <c r="BR88" s="39"/>
      <c r="BS88" s="39"/>
      <c r="BT88" s="36"/>
      <c r="BU88" s="40"/>
      <c r="BV88" s="244"/>
      <c r="BW88" s="39"/>
      <c r="BX88" s="36"/>
      <c r="BY88" s="39"/>
      <c r="BZ88" s="36"/>
      <c r="CA88" s="40"/>
      <c r="CB88" s="116">
        <f t="shared" si="117"/>
        <v>0</v>
      </c>
      <c r="CC88" s="117">
        <f t="shared" si="118"/>
        <v>0</v>
      </c>
      <c r="CD88" s="118">
        <f t="shared" si="119"/>
        <v>0</v>
      </c>
      <c r="CE88" s="32"/>
      <c r="CF88" s="38">
        <f t="shared" si="120"/>
        <v>0</v>
      </c>
      <c r="CG88" s="39" t="e">
        <f t="shared" si="103"/>
        <v>#DIV/0!</v>
      </c>
      <c r="CH88" s="36">
        <f t="shared" si="121"/>
        <v>0</v>
      </c>
      <c r="CI88" s="39" t="e">
        <f t="shared" si="122"/>
        <v>#DIV/0!</v>
      </c>
      <c r="CJ88" s="36">
        <f t="shared" si="123"/>
        <v>0</v>
      </c>
      <c r="CK88" s="40" t="e">
        <f t="shared" si="124"/>
        <v>#DIV/0!</v>
      </c>
      <c r="CL88" s="38">
        <f t="shared" si="125"/>
        <v>0</v>
      </c>
      <c r="CM88" s="39" t="e">
        <f t="shared" si="95"/>
        <v>#DIV/0!</v>
      </c>
      <c r="CN88" s="36">
        <f t="shared" si="126"/>
        <v>0</v>
      </c>
      <c r="CO88" s="39" t="e">
        <f t="shared" si="127"/>
        <v>#DIV/0!</v>
      </c>
      <c r="CP88" s="36">
        <f t="shared" si="128"/>
        <v>0</v>
      </c>
      <c r="CQ88" s="40" t="e">
        <f t="shared" si="129"/>
        <v>#DIV/0!</v>
      </c>
      <c r="CR88" s="152"/>
      <c r="CS88" s="161" t="s">
        <v>86</v>
      </c>
      <c r="CT88" s="38">
        <f t="shared" si="130"/>
        <v>0</v>
      </c>
      <c r="CU88" s="36">
        <f t="shared" si="131"/>
        <v>0</v>
      </c>
      <c r="CV88" s="37">
        <f t="shared" si="132"/>
        <v>0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8"/>
      <c r="E89" s="39"/>
      <c r="F89" s="39"/>
      <c r="G89" s="39"/>
      <c r="H89" s="36"/>
      <c r="I89" s="40"/>
      <c r="J89" s="244"/>
      <c r="K89" s="39"/>
      <c r="L89" s="36"/>
      <c r="M89" s="39"/>
      <c r="N89" s="36"/>
      <c r="O89" s="40"/>
      <c r="P89" s="116">
        <f t="shared" si="105"/>
        <v>0</v>
      </c>
      <c r="Q89" s="117">
        <f t="shared" si="106"/>
        <v>0</v>
      </c>
      <c r="R89" s="118">
        <f t="shared" si="107"/>
        <v>0</v>
      </c>
      <c r="S89" s="32"/>
      <c r="T89" s="38"/>
      <c r="U89" s="39"/>
      <c r="V89" s="39"/>
      <c r="W89" s="39"/>
      <c r="X89" s="36"/>
      <c r="Y89" s="40"/>
      <c r="Z89" s="244"/>
      <c r="AA89" s="39"/>
      <c r="AB89" s="36"/>
      <c r="AC89" s="39"/>
      <c r="AD89" s="36"/>
      <c r="AE89" s="40"/>
      <c r="AF89" s="116">
        <f t="shared" si="108"/>
        <v>0</v>
      </c>
      <c r="AG89" s="117">
        <f t="shared" si="109"/>
        <v>0</v>
      </c>
      <c r="AH89" s="118">
        <f t="shared" si="110"/>
        <v>0</v>
      </c>
      <c r="AI89" s="32"/>
      <c r="AJ89" s="38"/>
      <c r="AK89" s="39"/>
      <c r="AL89" s="36"/>
      <c r="AM89" s="39"/>
      <c r="AN89" s="36"/>
      <c r="AO89" s="40"/>
      <c r="AP89" s="244"/>
      <c r="AQ89" s="39"/>
      <c r="AR89" s="36"/>
      <c r="AS89" s="39"/>
      <c r="AT89" s="36"/>
      <c r="AU89" s="40"/>
      <c r="AV89" s="116">
        <f t="shared" si="111"/>
        <v>0</v>
      </c>
      <c r="AW89" s="117">
        <f t="shared" si="112"/>
        <v>0</v>
      </c>
      <c r="AX89" s="118">
        <f t="shared" si="113"/>
        <v>0</v>
      </c>
      <c r="AY89" s="32"/>
      <c r="AZ89" s="3"/>
      <c r="BA89" s="5"/>
      <c r="BB89" s="3"/>
      <c r="BC89" s="5"/>
      <c r="BD89" s="3"/>
      <c r="BE89" s="5"/>
      <c r="BF89" s="244"/>
      <c r="BG89" s="39"/>
      <c r="BH89" s="36"/>
      <c r="BI89" s="39"/>
      <c r="BJ89" s="36"/>
      <c r="BK89" s="40"/>
      <c r="BL89" s="116">
        <f t="shared" si="114"/>
        <v>0</v>
      </c>
      <c r="BM89" s="117">
        <f t="shared" si="115"/>
        <v>0</v>
      </c>
      <c r="BN89" s="118">
        <f t="shared" si="116"/>
        <v>0</v>
      </c>
      <c r="BO89" s="32"/>
      <c r="BP89" s="38"/>
      <c r="BQ89" s="39"/>
      <c r="BR89" s="39"/>
      <c r="BS89" s="39"/>
      <c r="BT89" s="36"/>
      <c r="BU89" s="40"/>
      <c r="BV89" s="244"/>
      <c r="BW89" s="39"/>
      <c r="BX89" s="36"/>
      <c r="BY89" s="39"/>
      <c r="BZ89" s="36"/>
      <c r="CA89" s="40"/>
      <c r="CB89" s="116">
        <f t="shared" si="117"/>
        <v>0</v>
      </c>
      <c r="CC89" s="117">
        <f t="shared" si="118"/>
        <v>0</v>
      </c>
      <c r="CD89" s="118">
        <f t="shared" si="119"/>
        <v>0</v>
      </c>
      <c r="CE89" s="32"/>
      <c r="CF89" s="38">
        <f t="shared" si="120"/>
        <v>0</v>
      </c>
      <c r="CG89" s="39" t="e">
        <f t="shared" si="103"/>
        <v>#DIV/0!</v>
      </c>
      <c r="CH89" s="36">
        <f t="shared" si="121"/>
        <v>0</v>
      </c>
      <c r="CI89" s="39" t="e">
        <f t="shared" si="122"/>
        <v>#DIV/0!</v>
      </c>
      <c r="CJ89" s="36">
        <f t="shared" si="123"/>
        <v>0</v>
      </c>
      <c r="CK89" s="40" t="e">
        <f t="shared" si="124"/>
        <v>#DIV/0!</v>
      </c>
      <c r="CL89" s="38">
        <f t="shared" si="125"/>
        <v>0</v>
      </c>
      <c r="CM89" s="39" t="e">
        <f t="shared" si="95"/>
        <v>#DIV/0!</v>
      </c>
      <c r="CN89" s="36">
        <f t="shared" si="126"/>
        <v>0</v>
      </c>
      <c r="CO89" s="39" t="e">
        <f t="shared" si="127"/>
        <v>#DIV/0!</v>
      </c>
      <c r="CP89" s="36">
        <f t="shared" si="128"/>
        <v>0</v>
      </c>
      <c r="CQ89" s="40" t="e">
        <f t="shared" si="129"/>
        <v>#DIV/0!</v>
      </c>
      <c r="CR89" s="152"/>
      <c r="CS89" s="161" t="s">
        <v>87</v>
      </c>
      <c r="CT89" s="38">
        <f t="shared" si="130"/>
        <v>0</v>
      </c>
      <c r="CU89" s="36">
        <f t="shared" si="131"/>
        <v>0</v>
      </c>
      <c r="CV89" s="37">
        <f t="shared" si="132"/>
        <v>0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8"/>
      <c r="E90" s="39"/>
      <c r="F90" s="39"/>
      <c r="G90" s="39"/>
      <c r="H90" s="36"/>
      <c r="I90" s="40"/>
      <c r="J90" s="244"/>
      <c r="K90" s="39"/>
      <c r="L90" s="36"/>
      <c r="M90" s="39"/>
      <c r="N90" s="36"/>
      <c r="O90" s="40"/>
      <c r="P90" s="116">
        <f t="shared" si="105"/>
        <v>0</v>
      </c>
      <c r="Q90" s="117">
        <f t="shared" si="106"/>
        <v>0</v>
      </c>
      <c r="R90" s="118">
        <f t="shared" si="107"/>
        <v>0</v>
      </c>
      <c r="S90" s="32"/>
      <c r="T90" s="38"/>
      <c r="U90" s="39"/>
      <c r="V90" s="39"/>
      <c r="W90" s="39"/>
      <c r="X90" s="36"/>
      <c r="Y90" s="40"/>
      <c r="Z90" s="244"/>
      <c r="AA90" s="39"/>
      <c r="AB90" s="36"/>
      <c r="AC90" s="39"/>
      <c r="AD90" s="36"/>
      <c r="AE90" s="40"/>
      <c r="AF90" s="116">
        <f t="shared" si="108"/>
        <v>0</v>
      </c>
      <c r="AG90" s="117">
        <f t="shared" si="109"/>
        <v>0</v>
      </c>
      <c r="AH90" s="118">
        <f t="shared" si="110"/>
        <v>0</v>
      </c>
      <c r="AI90" s="32"/>
      <c r="AJ90" s="38"/>
      <c r="AK90" s="39"/>
      <c r="AL90" s="36"/>
      <c r="AM90" s="39"/>
      <c r="AN90" s="36"/>
      <c r="AO90" s="40"/>
      <c r="AP90" s="244"/>
      <c r="AQ90" s="39"/>
      <c r="AR90" s="36"/>
      <c r="AS90" s="39"/>
      <c r="AT90" s="36"/>
      <c r="AU90" s="40"/>
      <c r="AV90" s="116">
        <f t="shared" si="111"/>
        <v>0</v>
      </c>
      <c r="AW90" s="117">
        <f t="shared" si="112"/>
        <v>0</v>
      </c>
      <c r="AX90" s="118">
        <f t="shared" si="113"/>
        <v>0</v>
      </c>
      <c r="AY90" s="32"/>
      <c r="AZ90" s="3"/>
      <c r="BA90" s="5"/>
      <c r="BB90" s="3"/>
      <c r="BC90" s="5"/>
      <c r="BD90" s="3"/>
      <c r="BE90" s="5"/>
      <c r="BF90" s="244"/>
      <c r="BG90" s="39"/>
      <c r="BH90" s="36"/>
      <c r="BI90" s="39"/>
      <c r="BJ90" s="36"/>
      <c r="BK90" s="40"/>
      <c r="BL90" s="116">
        <f t="shared" si="114"/>
        <v>0</v>
      </c>
      <c r="BM90" s="117">
        <f t="shared" si="115"/>
        <v>0</v>
      </c>
      <c r="BN90" s="118">
        <f t="shared" si="116"/>
        <v>0</v>
      </c>
      <c r="BO90" s="32"/>
      <c r="BP90" s="38"/>
      <c r="BQ90" s="39"/>
      <c r="BR90" s="39"/>
      <c r="BS90" s="39"/>
      <c r="BT90" s="36"/>
      <c r="BU90" s="40"/>
      <c r="BV90" s="244"/>
      <c r="BW90" s="39"/>
      <c r="BX90" s="36"/>
      <c r="BY90" s="39"/>
      <c r="BZ90" s="36"/>
      <c r="CA90" s="40"/>
      <c r="CB90" s="116">
        <f t="shared" si="117"/>
        <v>0</v>
      </c>
      <c r="CC90" s="117">
        <f t="shared" si="118"/>
        <v>0</v>
      </c>
      <c r="CD90" s="118">
        <f t="shared" si="119"/>
        <v>0</v>
      </c>
      <c r="CE90" s="32"/>
      <c r="CF90" s="38">
        <f t="shared" si="120"/>
        <v>0</v>
      </c>
      <c r="CG90" s="39" t="e">
        <f t="shared" si="103"/>
        <v>#DIV/0!</v>
      </c>
      <c r="CH90" s="36">
        <f t="shared" si="121"/>
        <v>0</v>
      </c>
      <c r="CI90" s="39" t="e">
        <f t="shared" si="122"/>
        <v>#DIV/0!</v>
      </c>
      <c r="CJ90" s="36">
        <f t="shared" si="123"/>
        <v>0</v>
      </c>
      <c r="CK90" s="40" t="e">
        <f t="shared" si="124"/>
        <v>#DIV/0!</v>
      </c>
      <c r="CL90" s="38">
        <f t="shared" si="125"/>
        <v>0</v>
      </c>
      <c r="CM90" s="39" t="e">
        <f t="shared" si="95"/>
        <v>#DIV/0!</v>
      </c>
      <c r="CN90" s="36">
        <f t="shared" si="126"/>
        <v>0</v>
      </c>
      <c r="CO90" s="39" t="e">
        <f t="shared" si="127"/>
        <v>#DIV/0!</v>
      </c>
      <c r="CP90" s="36">
        <f t="shared" si="128"/>
        <v>0</v>
      </c>
      <c r="CQ90" s="40" t="e">
        <f t="shared" si="129"/>
        <v>#DIV/0!</v>
      </c>
      <c r="CR90" s="152"/>
      <c r="CS90" s="161" t="s">
        <v>88</v>
      </c>
      <c r="CT90" s="38">
        <f t="shared" si="130"/>
        <v>0</v>
      </c>
      <c r="CU90" s="36">
        <f t="shared" si="131"/>
        <v>0</v>
      </c>
      <c r="CV90" s="37">
        <f t="shared" si="132"/>
        <v>0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8"/>
      <c r="E91" s="39"/>
      <c r="F91" s="39"/>
      <c r="G91" s="39"/>
      <c r="H91" s="36"/>
      <c r="I91" s="40"/>
      <c r="J91" s="244"/>
      <c r="K91" s="39"/>
      <c r="L91" s="36"/>
      <c r="M91" s="39"/>
      <c r="N91" s="36"/>
      <c r="O91" s="40"/>
      <c r="P91" s="116">
        <f t="shared" si="105"/>
        <v>0</v>
      </c>
      <c r="Q91" s="117">
        <f t="shared" si="106"/>
        <v>0</v>
      </c>
      <c r="R91" s="118">
        <f t="shared" si="107"/>
        <v>0</v>
      </c>
      <c r="S91" s="32"/>
      <c r="T91" s="38"/>
      <c r="U91" s="39"/>
      <c r="V91" s="39"/>
      <c r="W91" s="39"/>
      <c r="X91" s="36"/>
      <c r="Y91" s="40"/>
      <c r="Z91" s="244"/>
      <c r="AA91" s="39"/>
      <c r="AB91" s="36"/>
      <c r="AC91" s="39"/>
      <c r="AD91" s="36"/>
      <c r="AE91" s="40"/>
      <c r="AF91" s="116">
        <f t="shared" si="108"/>
        <v>0</v>
      </c>
      <c r="AG91" s="117">
        <f t="shared" si="109"/>
        <v>0</v>
      </c>
      <c r="AH91" s="118">
        <f t="shared" si="110"/>
        <v>0</v>
      </c>
      <c r="AI91" s="32"/>
      <c r="AJ91" s="38"/>
      <c r="AK91" s="39"/>
      <c r="AL91" s="36"/>
      <c r="AM91" s="39"/>
      <c r="AN91" s="36"/>
      <c r="AO91" s="40"/>
      <c r="AP91" s="244"/>
      <c r="AQ91" s="39"/>
      <c r="AR91" s="36"/>
      <c r="AS91" s="39"/>
      <c r="AT91" s="36"/>
      <c r="AU91" s="40"/>
      <c r="AV91" s="116">
        <f t="shared" si="111"/>
        <v>0</v>
      </c>
      <c r="AW91" s="117">
        <f t="shared" si="112"/>
        <v>0</v>
      </c>
      <c r="AX91" s="118">
        <f t="shared" si="113"/>
        <v>0</v>
      </c>
      <c r="AY91" s="32"/>
      <c r="AZ91" s="3"/>
      <c r="BA91" s="5"/>
      <c r="BB91" s="3"/>
      <c r="BC91" s="5"/>
      <c r="BD91" s="3"/>
      <c r="BE91" s="5"/>
      <c r="BF91" s="244"/>
      <c r="BG91" s="39"/>
      <c r="BH91" s="36"/>
      <c r="BI91" s="39"/>
      <c r="BJ91" s="36"/>
      <c r="BK91" s="40"/>
      <c r="BL91" s="116">
        <f t="shared" si="114"/>
        <v>0</v>
      </c>
      <c r="BM91" s="117">
        <f t="shared" si="115"/>
        <v>0</v>
      </c>
      <c r="BN91" s="118">
        <f t="shared" si="116"/>
        <v>0</v>
      </c>
      <c r="BO91" s="32"/>
      <c r="BP91" s="38"/>
      <c r="BQ91" s="39"/>
      <c r="BR91" s="39"/>
      <c r="BS91" s="39"/>
      <c r="BT91" s="36"/>
      <c r="BU91" s="40"/>
      <c r="BV91" s="244"/>
      <c r="BW91" s="39"/>
      <c r="BX91" s="36"/>
      <c r="BY91" s="39"/>
      <c r="BZ91" s="36"/>
      <c r="CA91" s="40"/>
      <c r="CB91" s="116">
        <f t="shared" si="117"/>
        <v>0</v>
      </c>
      <c r="CC91" s="117">
        <f t="shared" si="118"/>
        <v>0</v>
      </c>
      <c r="CD91" s="118">
        <f t="shared" si="119"/>
        <v>0</v>
      </c>
      <c r="CE91" s="32"/>
      <c r="CF91" s="38">
        <f t="shared" si="120"/>
        <v>0</v>
      </c>
      <c r="CG91" s="39" t="e">
        <f t="shared" si="103"/>
        <v>#DIV/0!</v>
      </c>
      <c r="CH91" s="36">
        <f t="shared" si="121"/>
        <v>0</v>
      </c>
      <c r="CI91" s="39" t="e">
        <f t="shared" si="122"/>
        <v>#DIV/0!</v>
      </c>
      <c r="CJ91" s="36">
        <f t="shared" si="123"/>
        <v>0</v>
      </c>
      <c r="CK91" s="40" t="e">
        <f t="shared" si="124"/>
        <v>#DIV/0!</v>
      </c>
      <c r="CL91" s="38">
        <f t="shared" si="125"/>
        <v>0</v>
      </c>
      <c r="CM91" s="39" t="e">
        <f t="shared" si="95"/>
        <v>#DIV/0!</v>
      </c>
      <c r="CN91" s="36">
        <f t="shared" si="126"/>
        <v>0</v>
      </c>
      <c r="CO91" s="39" t="e">
        <f t="shared" si="127"/>
        <v>#DIV/0!</v>
      </c>
      <c r="CP91" s="36">
        <f t="shared" si="128"/>
        <v>0</v>
      </c>
      <c r="CQ91" s="40" t="e">
        <f t="shared" si="129"/>
        <v>#DIV/0!</v>
      </c>
      <c r="CR91" s="152"/>
      <c r="CS91" s="161" t="s">
        <v>89</v>
      </c>
      <c r="CT91" s="38">
        <f t="shared" si="130"/>
        <v>0</v>
      </c>
      <c r="CU91" s="36">
        <f t="shared" si="131"/>
        <v>0</v>
      </c>
      <c r="CV91" s="37">
        <f t="shared" si="132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8"/>
      <c r="E92" s="39"/>
      <c r="F92" s="39"/>
      <c r="G92" s="39"/>
      <c r="H92" s="36"/>
      <c r="I92" s="40"/>
      <c r="J92" s="244"/>
      <c r="K92" s="39"/>
      <c r="L92" s="36"/>
      <c r="M92" s="39"/>
      <c r="N92" s="36"/>
      <c r="O92" s="40"/>
      <c r="P92" s="116">
        <f t="shared" si="105"/>
        <v>0</v>
      </c>
      <c r="Q92" s="117">
        <f t="shared" si="106"/>
        <v>0</v>
      </c>
      <c r="R92" s="118">
        <f t="shared" si="107"/>
        <v>0</v>
      </c>
      <c r="S92" s="32"/>
      <c r="T92" s="38"/>
      <c r="U92" s="39"/>
      <c r="V92" s="39"/>
      <c r="W92" s="39"/>
      <c r="X92" s="36"/>
      <c r="Y92" s="40"/>
      <c r="Z92" s="244"/>
      <c r="AA92" s="39"/>
      <c r="AB92" s="36"/>
      <c r="AC92" s="39"/>
      <c r="AD92" s="36"/>
      <c r="AE92" s="40"/>
      <c r="AF92" s="116">
        <f t="shared" si="108"/>
        <v>0</v>
      </c>
      <c r="AG92" s="117">
        <f t="shared" si="109"/>
        <v>0</v>
      </c>
      <c r="AH92" s="118">
        <f t="shared" si="110"/>
        <v>0</v>
      </c>
      <c r="AI92" s="32"/>
      <c r="AJ92" s="38"/>
      <c r="AK92" s="39"/>
      <c r="AL92" s="36"/>
      <c r="AM92" s="39"/>
      <c r="AN92" s="36"/>
      <c r="AO92" s="40"/>
      <c r="AP92" s="244"/>
      <c r="AQ92" s="39"/>
      <c r="AR92" s="36"/>
      <c r="AS92" s="39"/>
      <c r="AT92" s="36"/>
      <c r="AU92" s="40"/>
      <c r="AV92" s="116">
        <f t="shared" si="111"/>
        <v>0</v>
      </c>
      <c r="AW92" s="117">
        <f t="shared" si="112"/>
        <v>0</v>
      </c>
      <c r="AX92" s="118">
        <f t="shared" si="113"/>
        <v>0</v>
      </c>
      <c r="AY92" s="32"/>
      <c r="AZ92" s="3"/>
      <c r="BA92" s="5"/>
      <c r="BB92" s="3"/>
      <c r="BC92" s="5"/>
      <c r="BD92" s="3"/>
      <c r="BE92" s="5"/>
      <c r="BF92" s="244"/>
      <c r="BG92" s="39"/>
      <c r="BH92" s="36"/>
      <c r="BI92" s="39"/>
      <c r="BJ92" s="36"/>
      <c r="BK92" s="40"/>
      <c r="BL92" s="116">
        <f t="shared" si="114"/>
        <v>0</v>
      </c>
      <c r="BM92" s="117">
        <f t="shared" si="115"/>
        <v>0</v>
      </c>
      <c r="BN92" s="118">
        <f t="shared" si="116"/>
        <v>0</v>
      </c>
      <c r="BO92" s="32"/>
      <c r="BP92" s="38"/>
      <c r="BQ92" s="39"/>
      <c r="BR92" s="39"/>
      <c r="BS92" s="39"/>
      <c r="BT92" s="36"/>
      <c r="BU92" s="40"/>
      <c r="BV92" s="244"/>
      <c r="BW92" s="39"/>
      <c r="BX92" s="36"/>
      <c r="BY92" s="39"/>
      <c r="BZ92" s="36"/>
      <c r="CA92" s="40"/>
      <c r="CB92" s="116">
        <f t="shared" si="117"/>
        <v>0</v>
      </c>
      <c r="CC92" s="117">
        <f t="shared" si="118"/>
        <v>0</v>
      </c>
      <c r="CD92" s="118">
        <f t="shared" si="119"/>
        <v>0</v>
      </c>
      <c r="CE92" s="32"/>
      <c r="CF92" s="38">
        <f t="shared" si="120"/>
        <v>0</v>
      </c>
      <c r="CG92" s="39" t="e">
        <f t="shared" si="103"/>
        <v>#DIV/0!</v>
      </c>
      <c r="CH92" s="36">
        <f t="shared" si="121"/>
        <v>0</v>
      </c>
      <c r="CI92" s="39" t="e">
        <f t="shared" si="122"/>
        <v>#DIV/0!</v>
      </c>
      <c r="CJ92" s="36">
        <f t="shared" si="123"/>
        <v>0</v>
      </c>
      <c r="CK92" s="40" t="e">
        <f t="shared" si="124"/>
        <v>#DIV/0!</v>
      </c>
      <c r="CL92" s="38">
        <f t="shared" si="125"/>
        <v>0</v>
      </c>
      <c r="CM92" s="39" t="e">
        <f t="shared" si="95"/>
        <v>#DIV/0!</v>
      </c>
      <c r="CN92" s="36">
        <f t="shared" si="126"/>
        <v>0</v>
      </c>
      <c r="CO92" s="39" t="e">
        <f t="shared" si="127"/>
        <v>#DIV/0!</v>
      </c>
      <c r="CP92" s="36">
        <f t="shared" si="128"/>
        <v>0</v>
      </c>
      <c r="CQ92" s="40" t="e">
        <f t="shared" si="129"/>
        <v>#DIV/0!</v>
      </c>
      <c r="CR92" s="152"/>
      <c r="CS92" s="161" t="s">
        <v>100</v>
      </c>
      <c r="CT92" s="38">
        <f t="shared" si="130"/>
        <v>0</v>
      </c>
      <c r="CU92" s="36">
        <f t="shared" si="131"/>
        <v>0</v>
      </c>
      <c r="CV92" s="37">
        <f t="shared" si="132"/>
        <v>0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8"/>
      <c r="E93" s="39"/>
      <c r="F93" s="39"/>
      <c r="G93" s="39"/>
      <c r="H93" s="36"/>
      <c r="I93" s="40"/>
      <c r="J93" s="244"/>
      <c r="K93" s="39"/>
      <c r="L93" s="36"/>
      <c r="M93" s="39"/>
      <c r="N93" s="36"/>
      <c r="O93" s="40"/>
      <c r="P93" s="116">
        <f t="shared" si="105"/>
        <v>0</v>
      </c>
      <c r="Q93" s="117">
        <f t="shared" si="106"/>
        <v>0</v>
      </c>
      <c r="R93" s="118">
        <f t="shared" si="107"/>
        <v>0</v>
      </c>
      <c r="S93" s="32"/>
      <c r="T93" s="38"/>
      <c r="U93" s="39"/>
      <c r="V93" s="39"/>
      <c r="W93" s="39"/>
      <c r="X93" s="36"/>
      <c r="Y93" s="40"/>
      <c r="Z93" s="244"/>
      <c r="AA93" s="39"/>
      <c r="AB93" s="36"/>
      <c r="AC93" s="39"/>
      <c r="AD93" s="36"/>
      <c r="AE93" s="40"/>
      <c r="AF93" s="116">
        <f t="shared" si="108"/>
        <v>0</v>
      </c>
      <c r="AG93" s="117">
        <f t="shared" si="109"/>
        <v>0</v>
      </c>
      <c r="AH93" s="118">
        <f t="shared" si="110"/>
        <v>0</v>
      </c>
      <c r="AI93" s="32"/>
      <c r="AJ93" s="38"/>
      <c r="AK93" s="39"/>
      <c r="AL93" s="36"/>
      <c r="AM93" s="39"/>
      <c r="AN93" s="36"/>
      <c r="AO93" s="40"/>
      <c r="AP93" s="244"/>
      <c r="AQ93" s="39"/>
      <c r="AR93" s="36"/>
      <c r="AS93" s="39"/>
      <c r="AT93" s="36"/>
      <c r="AU93" s="40"/>
      <c r="AV93" s="116">
        <f t="shared" si="111"/>
        <v>0</v>
      </c>
      <c r="AW93" s="117">
        <f t="shared" si="112"/>
        <v>0</v>
      </c>
      <c r="AX93" s="118">
        <f t="shared" si="113"/>
        <v>0</v>
      </c>
      <c r="AY93" s="32"/>
      <c r="AZ93" s="3"/>
      <c r="BA93" s="5"/>
      <c r="BB93" s="3"/>
      <c r="BC93" s="5"/>
      <c r="BD93" s="3"/>
      <c r="BE93" s="5"/>
      <c r="BF93" s="244"/>
      <c r="BG93" s="39"/>
      <c r="BH93" s="36"/>
      <c r="BI93" s="39"/>
      <c r="BJ93" s="36"/>
      <c r="BK93" s="40"/>
      <c r="BL93" s="116">
        <f t="shared" si="114"/>
        <v>0</v>
      </c>
      <c r="BM93" s="117">
        <f t="shared" si="115"/>
        <v>0</v>
      </c>
      <c r="BN93" s="118">
        <f t="shared" si="116"/>
        <v>0</v>
      </c>
      <c r="BO93" s="32"/>
      <c r="BP93" s="38"/>
      <c r="BQ93" s="39"/>
      <c r="BR93" s="39"/>
      <c r="BS93" s="39"/>
      <c r="BT93" s="36"/>
      <c r="BU93" s="40"/>
      <c r="BV93" s="244"/>
      <c r="BW93" s="39"/>
      <c r="BX93" s="36"/>
      <c r="BY93" s="39"/>
      <c r="BZ93" s="36"/>
      <c r="CA93" s="40"/>
      <c r="CB93" s="116">
        <f t="shared" si="117"/>
        <v>0</v>
      </c>
      <c r="CC93" s="117">
        <f t="shared" si="118"/>
        <v>0</v>
      </c>
      <c r="CD93" s="118">
        <f t="shared" si="119"/>
        <v>0</v>
      </c>
      <c r="CE93" s="32"/>
      <c r="CF93" s="38">
        <f t="shared" si="120"/>
        <v>0</v>
      </c>
      <c r="CG93" s="39" t="e">
        <f t="shared" si="103"/>
        <v>#DIV/0!</v>
      </c>
      <c r="CH93" s="36">
        <f t="shared" si="121"/>
        <v>0</v>
      </c>
      <c r="CI93" s="39" t="e">
        <f t="shared" si="122"/>
        <v>#DIV/0!</v>
      </c>
      <c r="CJ93" s="36">
        <f t="shared" si="123"/>
        <v>0</v>
      </c>
      <c r="CK93" s="40" t="e">
        <f t="shared" si="124"/>
        <v>#DIV/0!</v>
      </c>
      <c r="CL93" s="38">
        <f t="shared" si="125"/>
        <v>0</v>
      </c>
      <c r="CM93" s="39" t="e">
        <f t="shared" si="95"/>
        <v>#DIV/0!</v>
      </c>
      <c r="CN93" s="36">
        <f t="shared" si="126"/>
        <v>0</v>
      </c>
      <c r="CO93" s="39" t="e">
        <f t="shared" si="127"/>
        <v>#DIV/0!</v>
      </c>
      <c r="CP93" s="36">
        <f t="shared" si="128"/>
        <v>0</v>
      </c>
      <c r="CQ93" s="40" t="e">
        <f t="shared" si="129"/>
        <v>#DIV/0!</v>
      </c>
      <c r="CR93" s="152"/>
      <c r="CS93" s="161" t="s">
        <v>101</v>
      </c>
      <c r="CT93" s="38">
        <f t="shared" si="130"/>
        <v>0</v>
      </c>
      <c r="CU93" s="36">
        <f t="shared" si="131"/>
        <v>0</v>
      </c>
      <c r="CV93" s="37">
        <f t="shared" si="132"/>
        <v>0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8"/>
      <c r="E94" s="39"/>
      <c r="F94" s="39"/>
      <c r="G94" s="39"/>
      <c r="H94" s="36"/>
      <c r="I94" s="40"/>
      <c r="J94" s="244"/>
      <c r="K94" s="39"/>
      <c r="L94" s="36"/>
      <c r="M94" s="39"/>
      <c r="N94" s="36"/>
      <c r="O94" s="40"/>
      <c r="P94" s="116">
        <f t="shared" si="105"/>
        <v>0</v>
      </c>
      <c r="Q94" s="117">
        <f t="shared" si="106"/>
        <v>0</v>
      </c>
      <c r="R94" s="118">
        <f t="shared" si="107"/>
        <v>0</v>
      </c>
      <c r="S94" s="32"/>
      <c r="T94" s="38"/>
      <c r="U94" s="39"/>
      <c r="V94" s="39"/>
      <c r="W94" s="39"/>
      <c r="X94" s="36"/>
      <c r="Y94" s="40"/>
      <c r="Z94" s="244"/>
      <c r="AA94" s="39"/>
      <c r="AB94" s="36"/>
      <c r="AC94" s="39"/>
      <c r="AD94" s="36"/>
      <c r="AE94" s="40"/>
      <c r="AF94" s="116">
        <f t="shared" si="108"/>
        <v>0</v>
      </c>
      <c r="AG94" s="117">
        <f t="shared" si="109"/>
        <v>0</v>
      </c>
      <c r="AH94" s="118">
        <f t="shared" si="110"/>
        <v>0</v>
      </c>
      <c r="AI94" s="32"/>
      <c r="AJ94" s="38"/>
      <c r="AK94" s="39"/>
      <c r="AL94" s="36"/>
      <c r="AM94" s="39"/>
      <c r="AN94" s="36"/>
      <c r="AO94" s="40"/>
      <c r="AP94" s="244"/>
      <c r="AQ94" s="39"/>
      <c r="AR94" s="36"/>
      <c r="AS94" s="39"/>
      <c r="AT94" s="36"/>
      <c r="AU94" s="40"/>
      <c r="AV94" s="116">
        <f t="shared" si="111"/>
        <v>0</v>
      </c>
      <c r="AW94" s="126">
        <f t="shared" si="112"/>
        <v>0</v>
      </c>
      <c r="AX94" s="118">
        <f t="shared" si="113"/>
        <v>0</v>
      </c>
      <c r="AY94" s="32"/>
      <c r="AZ94" s="3"/>
      <c r="BA94" s="5"/>
      <c r="BB94" s="3"/>
      <c r="BC94" s="5"/>
      <c r="BD94" s="3"/>
      <c r="BE94" s="5"/>
      <c r="BF94" s="244"/>
      <c r="BG94" s="39"/>
      <c r="BH94" s="36"/>
      <c r="BI94" s="39"/>
      <c r="BJ94" s="36"/>
      <c r="BK94" s="40"/>
      <c r="BL94" s="116">
        <f t="shared" si="114"/>
        <v>0</v>
      </c>
      <c r="BM94" s="117">
        <f t="shared" si="115"/>
        <v>0</v>
      </c>
      <c r="BN94" s="118">
        <f t="shared" si="116"/>
        <v>0</v>
      </c>
      <c r="BO94" s="32"/>
      <c r="BP94" s="38"/>
      <c r="BQ94" s="39"/>
      <c r="BR94" s="39"/>
      <c r="BS94" s="39"/>
      <c r="BT94" s="36"/>
      <c r="BU94" s="40"/>
      <c r="BV94" s="244"/>
      <c r="BW94" s="39"/>
      <c r="BX94" s="36"/>
      <c r="BY94" s="39"/>
      <c r="BZ94" s="36"/>
      <c r="CA94" s="40"/>
      <c r="CB94" s="116">
        <f t="shared" si="117"/>
        <v>0</v>
      </c>
      <c r="CC94" s="117">
        <f t="shared" si="118"/>
        <v>0</v>
      </c>
      <c r="CD94" s="118">
        <f t="shared" si="119"/>
        <v>0</v>
      </c>
      <c r="CE94" s="32"/>
      <c r="CF94" s="38">
        <f t="shared" si="120"/>
        <v>0</v>
      </c>
      <c r="CG94" s="39" t="e">
        <f t="shared" si="103"/>
        <v>#DIV/0!</v>
      </c>
      <c r="CH94" s="36">
        <f t="shared" si="121"/>
        <v>0</v>
      </c>
      <c r="CI94" s="39" t="e">
        <f t="shared" si="122"/>
        <v>#DIV/0!</v>
      </c>
      <c r="CJ94" s="36">
        <f t="shared" si="123"/>
        <v>0</v>
      </c>
      <c r="CK94" s="40" t="e">
        <f t="shared" si="124"/>
        <v>#DIV/0!</v>
      </c>
      <c r="CL94" s="38">
        <f t="shared" si="125"/>
        <v>0</v>
      </c>
      <c r="CM94" s="39" t="e">
        <f t="shared" si="95"/>
        <v>#DIV/0!</v>
      </c>
      <c r="CN94" s="36">
        <f t="shared" si="126"/>
        <v>0</v>
      </c>
      <c r="CO94" s="39" t="e">
        <f t="shared" si="127"/>
        <v>#DIV/0!</v>
      </c>
      <c r="CP94" s="36">
        <f t="shared" si="128"/>
        <v>0</v>
      </c>
      <c r="CQ94" s="40" t="e">
        <f t="shared" si="129"/>
        <v>#DIV/0!</v>
      </c>
      <c r="CR94" s="152"/>
      <c r="CS94" s="161" t="s">
        <v>90</v>
      </c>
      <c r="CT94" s="38">
        <f t="shared" si="130"/>
        <v>0</v>
      </c>
      <c r="CU94" s="36">
        <f t="shared" si="131"/>
        <v>0</v>
      </c>
      <c r="CV94" s="37">
        <f t="shared" si="132"/>
        <v>0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8"/>
      <c r="E95" s="39"/>
      <c r="F95" s="39"/>
      <c r="G95" s="39"/>
      <c r="H95" s="36"/>
      <c r="I95" s="40"/>
      <c r="J95" s="244"/>
      <c r="K95" s="39"/>
      <c r="L95" s="36"/>
      <c r="M95" s="39"/>
      <c r="N95" s="36"/>
      <c r="O95" s="40"/>
      <c r="P95" s="116">
        <f t="shared" si="105"/>
        <v>0</v>
      </c>
      <c r="Q95" s="117">
        <f t="shared" si="106"/>
        <v>0</v>
      </c>
      <c r="R95" s="118">
        <f t="shared" si="107"/>
        <v>0</v>
      </c>
      <c r="S95" s="32"/>
      <c r="T95" s="38"/>
      <c r="U95" s="39"/>
      <c r="V95" s="39"/>
      <c r="W95" s="39"/>
      <c r="X95" s="36"/>
      <c r="Y95" s="40"/>
      <c r="Z95" s="244"/>
      <c r="AA95" s="39"/>
      <c r="AB95" s="36"/>
      <c r="AC95" s="39"/>
      <c r="AD95" s="36"/>
      <c r="AE95" s="40"/>
      <c r="AF95" s="116">
        <f t="shared" si="108"/>
        <v>0</v>
      </c>
      <c r="AG95" s="117">
        <f t="shared" si="109"/>
        <v>0</v>
      </c>
      <c r="AH95" s="118">
        <f t="shared" si="110"/>
        <v>0</v>
      </c>
      <c r="AI95" s="32"/>
      <c r="AJ95" s="38"/>
      <c r="AK95" s="39"/>
      <c r="AL95" s="36"/>
      <c r="AM95" s="39"/>
      <c r="AN95" s="36"/>
      <c r="AO95" s="40"/>
      <c r="AP95" s="244"/>
      <c r="AQ95" s="39"/>
      <c r="AR95" s="36"/>
      <c r="AS95" s="39"/>
      <c r="AT95" s="36"/>
      <c r="AU95" s="40"/>
      <c r="AV95" s="116">
        <f t="shared" si="111"/>
        <v>0</v>
      </c>
      <c r="AW95" s="117">
        <f t="shared" si="112"/>
        <v>0</v>
      </c>
      <c r="AX95" s="118">
        <f t="shared" si="113"/>
        <v>0</v>
      </c>
      <c r="AY95" s="32"/>
      <c r="AZ95" s="3"/>
      <c r="BA95" s="5"/>
      <c r="BB95" s="3"/>
      <c r="BC95" s="5"/>
      <c r="BD95" s="3"/>
      <c r="BE95" s="5"/>
      <c r="BF95" s="244"/>
      <c r="BG95" s="39"/>
      <c r="BH95" s="36"/>
      <c r="BI95" s="39"/>
      <c r="BJ95" s="36"/>
      <c r="BK95" s="40"/>
      <c r="BL95" s="116">
        <f t="shared" si="114"/>
        <v>0</v>
      </c>
      <c r="BM95" s="117">
        <f t="shared" si="115"/>
        <v>0</v>
      </c>
      <c r="BN95" s="118">
        <f t="shared" si="116"/>
        <v>0</v>
      </c>
      <c r="BO95" s="32"/>
      <c r="BP95" s="38"/>
      <c r="BQ95" s="39"/>
      <c r="BR95" s="39"/>
      <c r="BS95" s="39"/>
      <c r="BT95" s="36"/>
      <c r="BU95" s="40"/>
      <c r="BV95" s="244"/>
      <c r="BW95" s="39"/>
      <c r="BX95" s="36"/>
      <c r="BY95" s="39"/>
      <c r="BZ95" s="36"/>
      <c r="CA95" s="40"/>
      <c r="CB95" s="116">
        <f t="shared" si="117"/>
        <v>0</v>
      </c>
      <c r="CC95" s="117">
        <f t="shared" si="118"/>
        <v>0</v>
      </c>
      <c r="CD95" s="118">
        <f t="shared" si="119"/>
        <v>0</v>
      </c>
      <c r="CE95" s="32"/>
      <c r="CF95" s="38">
        <f t="shared" si="120"/>
        <v>0</v>
      </c>
      <c r="CG95" s="39" t="e">
        <f t="shared" si="103"/>
        <v>#DIV/0!</v>
      </c>
      <c r="CH95" s="36">
        <f t="shared" si="121"/>
        <v>0</v>
      </c>
      <c r="CI95" s="39" t="e">
        <f t="shared" si="122"/>
        <v>#DIV/0!</v>
      </c>
      <c r="CJ95" s="36">
        <f t="shared" si="123"/>
        <v>0</v>
      </c>
      <c r="CK95" s="40" t="e">
        <f t="shared" si="124"/>
        <v>#DIV/0!</v>
      </c>
      <c r="CL95" s="38">
        <f t="shared" si="125"/>
        <v>0</v>
      </c>
      <c r="CM95" s="39" t="e">
        <f t="shared" si="95"/>
        <v>#DIV/0!</v>
      </c>
      <c r="CN95" s="36">
        <f>+L95+AB95+AR95+BH95+BX95</f>
        <v>0</v>
      </c>
      <c r="CO95" s="39" t="e">
        <f t="shared" si="127"/>
        <v>#DIV/0!</v>
      </c>
      <c r="CP95" s="36">
        <f t="shared" si="128"/>
        <v>0</v>
      </c>
      <c r="CQ95" s="40" t="e">
        <f t="shared" si="129"/>
        <v>#DIV/0!</v>
      </c>
      <c r="CR95" s="152"/>
      <c r="CS95" s="161" t="s">
        <v>91</v>
      </c>
      <c r="CT95" s="38">
        <f t="shared" si="130"/>
        <v>0</v>
      </c>
      <c r="CU95" s="36">
        <f t="shared" si="131"/>
        <v>0</v>
      </c>
      <c r="CV95" s="37">
        <f t="shared" si="132"/>
        <v>0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5"/>
      <c r="E96" s="46"/>
      <c r="F96" s="43"/>
      <c r="G96" s="46"/>
      <c r="H96" s="43"/>
      <c r="I96" s="47"/>
      <c r="J96" s="245"/>
      <c r="K96" s="46"/>
      <c r="L96" s="43"/>
      <c r="M96" s="46"/>
      <c r="N96" s="43"/>
      <c r="O96" s="47"/>
      <c r="P96" s="122">
        <f t="shared" si="105"/>
        <v>0</v>
      </c>
      <c r="Q96" s="128">
        <f t="shared" si="106"/>
        <v>0</v>
      </c>
      <c r="R96" s="129">
        <f t="shared" si="107"/>
        <v>0</v>
      </c>
      <c r="S96" s="32"/>
      <c r="T96" s="45"/>
      <c r="U96" s="46"/>
      <c r="V96" s="43"/>
      <c r="W96" s="46"/>
      <c r="X96" s="43"/>
      <c r="Y96" s="47"/>
      <c r="Z96" s="245"/>
      <c r="AA96" s="46"/>
      <c r="AB96" s="43"/>
      <c r="AC96" s="46"/>
      <c r="AD96" s="43"/>
      <c r="AE96" s="47"/>
      <c r="AF96" s="122">
        <f t="shared" si="108"/>
        <v>0</v>
      </c>
      <c r="AG96" s="128">
        <f t="shared" si="109"/>
        <v>0</v>
      </c>
      <c r="AH96" s="129">
        <f t="shared" si="110"/>
        <v>0</v>
      </c>
      <c r="AI96" s="32"/>
      <c r="AJ96" s="45"/>
      <c r="AK96" s="46"/>
      <c r="AL96" s="43"/>
      <c r="AM96" s="46"/>
      <c r="AN96" s="43"/>
      <c r="AO96" s="47"/>
      <c r="AP96" s="245"/>
      <c r="AQ96" s="46"/>
      <c r="AR96" s="43"/>
      <c r="AS96" s="46"/>
      <c r="AT96" s="43"/>
      <c r="AU96" s="47"/>
      <c r="AV96" s="122">
        <f t="shared" si="111"/>
        <v>0</v>
      </c>
      <c r="AW96" s="128">
        <f t="shared" si="112"/>
        <v>0</v>
      </c>
      <c r="AX96" s="129">
        <f t="shared" si="113"/>
        <v>0</v>
      </c>
      <c r="AY96" s="32"/>
      <c r="AZ96" s="7"/>
      <c r="BA96" s="8"/>
      <c r="BB96" s="7"/>
      <c r="BC96" s="8"/>
      <c r="BD96" s="7"/>
      <c r="BE96" s="8"/>
      <c r="BF96" s="245"/>
      <c r="BG96" s="46"/>
      <c r="BH96" s="43"/>
      <c r="BI96" s="46"/>
      <c r="BJ96" s="43"/>
      <c r="BK96" s="47"/>
      <c r="BL96" s="122">
        <f t="shared" si="114"/>
        <v>0</v>
      </c>
      <c r="BM96" s="128">
        <f t="shared" si="115"/>
        <v>0</v>
      </c>
      <c r="BN96" s="129">
        <f t="shared" si="116"/>
        <v>0</v>
      </c>
      <c r="BO96" s="32"/>
      <c r="BP96" s="45"/>
      <c r="BQ96" s="46"/>
      <c r="BR96" s="43"/>
      <c r="BS96" s="46"/>
      <c r="BT96" s="43"/>
      <c r="BU96" s="47"/>
      <c r="BV96" s="245"/>
      <c r="BW96" s="46"/>
      <c r="BX96" s="43"/>
      <c r="BY96" s="46"/>
      <c r="BZ96" s="43"/>
      <c r="CA96" s="47"/>
      <c r="CB96" s="122">
        <f t="shared" si="117"/>
        <v>0</v>
      </c>
      <c r="CC96" s="128">
        <f t="shared" si="118"/>
        <v>0</v>
      </c>
      <c r="CD96" s="129">
        <f t="shared" si="119"/>
        <v>0</v>
      </c>
      <c r="CE96" s="32"/>
      <c r="CF96" s="45">
        <f>SUM(CF76:CF95)</f>
        <v>0</v>
      </c>
      <c r="CG96" s="46" t="e">
        <f t="shared" si="103"/>
        <v>#DIV/0!</v>
      </c>
      <c r="CH96" s="43">
        <f>SUM(CH76:CH95)</f>
        <v>0</v>
      </c>
      <c r="CI96" s="46" t="e">
        <f t="shared" si="122"/>
        <v>#DIV/0!</v>
      </c>
      <c r="CJ96" s="43">
        <f t="shared" si="123"/>
        <v>0</v>
      </c>
      <c r="CK96" s="47" t="e">
        <f t="shared" si="124"/>
        <v>#DIV/0!</v>
      </c>
      <c r="CL96" s="45">
        <f>SUM(CL76:CL95)</f>
        <v>0</v>
      </c>
      <c r="CM96" s="46" t="e">
        <f t="shared" si="95"/>
        <v>#DIV/0!</v>
      </c>
      <c r="CN96" s="43">
        <f>SUM(CN76:CN95)</f>
        <v>0</v>
      </c>
      <c r="CO96" s="46" t="e">
        <f t="shared" si="127"/>
        <v>#DIV/0!</v>
      </c>
      <c r="CP96" s="43">
        <f>SUM(CP76:CP95)</f>
        <v>0</v>
      </c>
      <c r="CQ96" s="47" t="e">
        <f t="shared" si="129"/>
        <v>#DIV/0!</v>
      </c>
      <c r="CR96" s="153"/>
      <c r="CS96" s="161" t="s">
        <v>175</v>
      </c>
      <c r="CT96" s="45">
        <f t="shared" ref="CT96:CU96" si="133">SUM(CT76:CT95)</f>
        <v>0</v>
      </c>
      <c r="CU96" s="43">
        <f t="shared" si="133"/>
        <v>0</v>
      </c>
      <c r="CV96" s="44">
        <f>SUM(CV76:CV95)</f>
        <v>0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5"/>
      <c r="E97" s="46"/>
      <c r="F97" s="43"/>
      <c r="G97" s="46"/>
      <c r="H97" s="43"/>
      <c r="I97" s="47"/>
      <c r="J97" s="245"/>
      <c r="K97" s="46"/>
      <c r="L97" s="43"/>
      <c r="M97" s="46"/>
      <c r="N97" s="43"/>
      <c r="O97" s="47"/>
      <c r="P97" s="122">
        <f t="shared" si="105"/>
        <v>0</v>
      </c>
      <c r="Q97" s="128">
        <f t="shared" si="106"/>
        <v>0</v>
      </c>
      <c r="R97" s="129">
        <f t="shared" si="107"/>
        <v>0</v>
      </c>
      <c r="S97" s="32"/>
      <c r="T97" s="45"/>
      <c r="U97" s="46"/>
      <c r="V97" s="43"/>
      <c r="W97" s="46"/>
      <c r="X97" s="43"/>
      <c r="Y97" s="47"/>
      <c r="Z97" s="245"/>
      <c r="AA97" s="46"/>
      <c r="AB97" s="43"/>
      <c r="AC97" s="46"/>
      <c r="AD97" s="43"/>
      <c r="AE97" s="47"/>
      <c r="AF97" s="122">
        <f t="shared" si="108"/>
        <v>0</v>
      </c>
      <c r="AG97" s="128">
        <f t="shared" si="109"/>
        <v>0</v>
      </c>
      <c r="AH97" s="129">
        <f t="shared" si="110"/>
        <v>0</v>
      </c>
      <c r="AI97" s="32"/>
      <c r="AJ97" s="45"/>
      <c r="AK97" s="46"/>
      <c r="AL97" s="43"/>
      <c r="AM97" s="46"/>
      <c r="AN97" s="43"/>
      <c r="AO97" s="47"/>
      <c r="AP97" s="245"/>
      <c r="AQ97" s="46"/>
      <c r="AR97" s="43"/>
      <c r="AS97" s="46"/>
      <c r="AT97" s="43"/>
      <c r="AU97" s="47"/>
      <c r="AV97" s="122">
        <f t="shared" si="111"/>
        <v>0</v>
      </c>
      <c r="AW97" s="128">
        <f t="shared" si="112"/>
        <v>0</v>
      </c>
      <c r="AX97" s="129">
        <f t="shared" si="113"/>
        <v>0</v>
      </c>
      <c r="AY97" s="32"/>
      <c r="AZ97" s="7"/>
      <c r="BA97" s="8"/>
      <c r="BB97" s="7"/>
      <c r="BC97" s="8"/>
      <c r="BD97" s="7"/>
      <c r="BE97" s="8"/>
      <c r="BF97" s="245"/>
      <c r="BG97" s="46"/>
      <c r="BH97" s="43"/>
      <c r="BI97" s="46"/>
      <c r="BJ97" s="43"/>
      <c r="BK97" s="47"/>
      <c r="BL97" s="122">
        <f t="shared" si="114"/>
        <v>0</v>
      </c>
      <c r="BM97" s="128">
        <f t="shared" si="115"/>
        <v>0</v>
      </c>
      <c r="BN97" s="129">
        <f t="shared" si="116"/>
        <v>0</v>
      </c>
      <c r="BO97" s="32"/>
      <c r="BP97" s="45"/>
      <c r="BQ97" s="46"/>
      <c r="BR97" s="43"/>
      <c r="BS97" s="46"/>
      <c r="BT97" s="43"/>
      <c r="BU97" s="47"/>
      <c r="BV97" s="245"/>
      <c r="BW97" s="46"/>
      <c r="BX97" s="43"/>
      <c r="BY97" s="46"/>
      <c r="BZ97" s="43"/>
      <c r="CA97" s="47"/>
      <c r="CB97" s="122">
        <f t="shared" si="117"/>
        <v>0</v>
      </c>
      <c r="CC97" s="128">
        <f t="shared" si="118"/>
        <v>0</v>
      </c>
      <c r="CD97" s="129">
        <f t="shared" si="119"/>
        <v>0</v>
      </c>
      <c r="CE97" s="32"/>
      <c r="CF97" s="45">
        <f>+CF74+CF96</f>
        <v>0</v>
      </c>
      <c r="CG97" s="46" t="e">
        <f t="shared" si="103"/>
        <v>#DIV/0!</v>
      </c>
      <c r="CH97" s="43">
        <f>+CH74+CH96</f>
        <v>0</v>
      </c>
      <c r="CI97" s="46" t="e">
        <f t="shared" si="122"/>
        <v>#DIV/0!</v>
      </c>
      <c r="CJ97" s="43">
        <f t="shared" si="123"/>
        <v>0</v>
      </c>
      <c r="CK97" s="47" t="e">
        <f t="shared" si="124"/>
        <v>#DIV/0!</v>
      </c>
      <c r="CL97" s="45">
        <f>+CL74+CL96</f>
        <v>0</v>
      </c>
      <c r="CM97" s="46" t="e">
        <f t="shared" si="95"/>
        <v>#DIV/0!</v>
      </c>
      <c r="CN97" s="43">
        <f>+CN74+CN96</f>
        <v>0</v>
      </c>
      <c r="CO97" s="46" t="e">
        <f t="shared" si="127"/>
        <v>#DIV/0!</v>
      </c>
      <c r="CP97" s="43">
        <f>+CP74+CP96</f>
        <v>0</v>
      </c>
      <c r="CQ97" s="47" t="e">
        <f t="shared" si="129"/>
        <v>#DIV/0!</v>
      </c>
      <c r="CR97" s="153"/>
      <c r="CS97" s="160" t="s">
        <v>176</v>
      </c>
      <c r="CT97" s="45">
        <f>+CT74+CT96</f>
        <v>0</v>
      </c>
      <c r="CU97" s="43">
        <f t="shared" ref="CU97:CV97" si="134">+CU74+CU96</f>
        <v>0</v>
      </c>
      <c r="CV97" s="44">
        <f t="shared" si="134"/>
        <v>0</v>
      </c>
      <c r="CW97"/>
      <c r="CY97" s="48"/>
    </row>
    <row r="98" spans="1:103" s="19" customFormat="1" ht="15.6" x14ac:dyDescent="0.3">
      <c r="A98" s="26"/>
      <c r="B98" s="25"/>
      <c r="C98" s="34"/>
      <c r="D98" s="38"/>
      <c r="E98" s="39"/>
      <c r="F98" s="39"/>
      <c r="G98" s="39"/>
      <c r="H98" s="39"/>
      <c r="I98" s="40"/>
      <c r="J98" s="244"/>
      <c r="K98" s="39"/>
      <c r="L98" s="36"/>
      <c r="M98" s="39"/>
      <c r="N98" s="36"/>
      <c r="O98" s="40"/>
      <c r="P98" s="125"/>
      <c r="Q98" s="126"/>
      <c r="R98" s="127"/>
      <c r="S98" s="32"/>
      <c r="T98" s="38"/>
      <c r="U98" s="39"/>
      <c r="V98" s="39"/>
      <c r="W98" s="39"/>
      <c r="X98" s="39"/>
      <c r="Y98" s="40"/>
      <c r="Z98" s="244"/>
      <c r="AA98" s="39"/>
      <c r="AB98" s="36"/>
      <c r="AC98" s="39"/>
      <c r="AD98" s="36"/>
      <c r="AE98" s="40"/>
      <c r="AF98" s="125"/>
      <c r="AG98" s="126"/>
      <c r="AH98" s="127"/>
      <c r="AI98" s="32"/>
      <c r="AJ98" s="38"/>
      <c r="AK98" s="39"/>
      <c r="AL98" s="39"/>
      <c r="AM98" s="39"/>
      <c r="AN98" s="39"/>
      <c r="AO98" s="40"/>
      <c r="AP98" s="244"/>
      <c r="AQ98" s="39"/>
      <c r="AR98" s="36"/>
      <c r="AS98" s="39"/>
      <c r="AT98" s="36"/>
      <c r="AU98" s="40"/>
      <c r="AV98" s="125"/>
      <c r="AW98" s="126"/>
      <c r="AX98" s="127"/>
      <c r="AY98" s="32"/>
      <c r="AZ98" s="3"/>
      <c r="BA98" s="3"/>
      <c r="BB98" s="3"/>
      <c r="BC98" s="3"/>
      <c r="BD98" s="3"/>
      <c r="BE98" s="3"/>
      <c r="BF98" s="244"/>
      <c r="BG98" s="39"/>
      <c r="BH98" s="36"/>
      <c r="BI98" s="39"/>
      <c r="BJ98" s="36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244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6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8"/>
      <c r="E99" s="39"/>
      <c r="F99" s="39"/>
      <c r="G99" s="39"/>
      <c r="H99" s="36"/>
      <c r="I99" s="40"/>
      <c r="J99" s="244"/>
      <c r="K99" s="39"/>
      <c r="L99" s="36"/>
      <c r="M99" s="39"/>
      <c r="N99" s="36"/>
      <c r="O99" s="40"/>
      <c r="P99" s="116">
        <f t="shared" ref="P99:P103" si="135">+D99+J99</f>
        <v>0</v>
      </c>
      <c r="Q99" s="117">
        <f t="shared" ref="Q99:Q103" si="136">+F99+L99</f>
        <v>0</v>
      </c>
      <c r="R99" s="118">
        <f t="shared" ref="R99:R103" si="137">+P99+Q99</f>
        <v>0</v>
      </c>
      <c r="S99" s="32"/>
      <c r="T99" s="38"/>
      <c r="U99" s="39"/>
      <c r="V99" s="39"/>
      <c r="W99" s="39"/>
      <c r="X99" s="36"/>
      <c r="Y99" s="40"/>
      <c r="Z99" s="244"/>
      <c r="AA99" s="39"/>
      <c r="AB99" s="36"/>
      <c r="AC99" s="39"/>
      <c r="AD99" s="36"/>
      <c r="AE99" s="40"/>
      <c r="AF99" s="116">
        <f t="shared" ref="AF99:AF103" si="138">+T99+Z99</f>
        <v>0</v>
      </c>
      <c r="AG99" s="117">
        <f t="shared" ref="AG99:AG103" si="139">+V99+AB99</f>
        <v>0</v>
      </c>
      <c r="AH99" s="118">
        <f t="shared" ref="AH99:AH103" si="140">+AF99+AG99</f>
        <v>0</v>
      </c>
      <c r="AI99" s="32"/>
      <c r="AJ99" s="38"/>
      <c r="AK99" s="39"/>
      <c r="AL99" s="39"/>
      <c r="AM99" s="39"/>
      <c r="AN99" s="36"/>
      <c r="AO99" s="40"/>
      <c r="AP99" s="244"/>
      <c r="AQ99" s="39"/>
      <c r="AR99" s="36"/>
      <c r="AS99" s="39"/>
      <c r="AT99" s="36"/>
      <c r="AU99" s="40"/>
      <c r="AV99" s="116">
        <f t="shared" ref="AV99:AV103" si="141">+AJ99+AP99</f>
        <v>0</v>
      </c>
      <c r="AW99" s="117">
        <f t="shared" ref="AW99:AW103" si="142">+AL99+AR99</f>
        <v>0</v>
      </c>
      <c r="AX99" s="118">
        <f t="shared" ref="AX99:AX102" si="143">+AV99+AW99</f>
        <v>0</v>
      </c>
      <c r="AY99" s="32"/>
      <c r="AZ99" s="3"/>
      <c r="BA99" s="5"/>
      <c r="BB99" s="3"/>
      <c r="BC99" s="5"/>
      <c r="BD99" s="3"/>
      <c r="BE99" s="5"/>
      <c r="BF99" s="244"/>
      <c r="BG99" s="39"/>
      <c r="BH99" s="36"/>
      <c r="BI99" s="39"/>
      <c r="BJ99" s="36"/>
      <c r="BK99" s="40"/>
      <c r="BL99" s="116">
        <f t="shared" ref="BL99:BL103" si="144">+AZ99+BF99</f>
        <v>0</v>
      </c>
      <c r="BM99" s="117">
        <f t="shared" ref="BM99:BM103" si="145">+BB99+BH99</f>
        <v>0</v>
      </c>
      <c r="BN99" s="118">
        <f t="shared" ref="BN99:BN102" si="146">+BL99+BM99</f>
        <v>0</v>
      </c>
      <c r="BO99" s="32"/>
      <c r="BP99" s="38"/>
      <c r="BQ99" s="39"/>
      <c r="BR99" s="39"/>
      <c r="BS99" s="39"/>
      <c r="BT99" s="36"/>
      <c r="BU99" s="40"/>
      <c r="BV99" s="244"/>
      <c r="BW99" s="39"/>
      <c r="BX99" s="36"/>
      <c r="BY99" s="39"/>
      <c r="BZ99" s="36"/>
      <c r="CA99" s="40"/>
      <c r="CB99" s="116">
        <f t="shared" ref="CB99:CB102" si="147">+BP99+BV99</f>
        <v>0</v>
      </c>
      <c r="CC99" s="117">
        <f t="shared" ref="CC99:CC103" si="148">+BR99+BX99</f>
        <v>0</v>
      </c>
      <c r="CD99" s="118">
        <f t="shared" ref="CD99:CD102" si="149">+CB99+CC99</f>
        <v>0</v>
      </c>
      <c r="CE99" s="32"/>
      <c r="CF99" s="38">
        <f t="shared" ref="CF99:CF101" si="150">+D99+T99+AJ99+AZ99+BP99</f>
        <v>0</v>
      </c>
      <c r="CG99" s="39" t="e">
        <f t="shared" si="103"/>
        <v>#DIV/0!</v>
      </c>
      <c r="CH99" s="36">
        <f t="shared" ref="CH99:CH101" si="151">+F99+V99+AL99+BB99+BR99</f>
        <v>0</v>
      </c>
      <c r="CI99" s="39" t="e">
        <f t="shared" ref="CI99:CI103" si="152">+CH99/$CH$112</f>
        <v>#DIV/0!</v>
      </c>
      <c r="CJ99" s="36">
        <f t="shared" ref="CJ99:CJ101" si="153">+CF99+CH99</f>
        <v>0</v>
      </c>
      <c r="CK99" s="40" t="e">
        <f t="shared" ref="CK99:CK103" si="154">+CJ99/$CJ$112</f>
        <v>#DIV/0!</v>
      </c>
      <c r="CL99" s="38">
        <f t="shared" ref="CL99:CL101" si="155">+J99+Z99+AP99+BF99+BV99</f>
        <v>0</v>
      </c>
      <c r="CM99" s="39" t="e">
        <f t="shared" si="95"/>
        <v>#DIV/0!</v>
      </c>
      <c r="CN99" s="36">
        <f t="shared" ref="CN99:CN101" si="156">+L99+AB99+AR99+BH99+BX99</f>
        <v>0</v>
      </c>
      <c r="CO99" s="202" t="e">
        <f t="shared" ref="CO99:CO103" si="157">+CN99/$CN$112</f>
        <v>#DIV/0!</v>
      </c>
      <c r="CP99" s="36">
        <f t="shared" ref="CP99:CP101" si="158">+CL99+CN99</f>
        <v>0</v>
      </c>
      <c r="CQ99" s="40" t="e">
        <f t="shared" ref="CQ99:CQ103" si="159">+CP99/$CP$112</f>
        <v>#DIV/0!</v>
      </c>
      <c r="CR99" s="152"/>
      <c r="CS99" s="163" t="s">
        <v>54</v>
      </c>
      <c r="CT99" s="38">
        <f t="shared" ref="CT99:CT101" si="160">+CJ99</f>
        <v>0</v>
      </c>
      <c r="CU99" s="36">
        <f t="shared" ref="CU99:CU101" si="161">+CP99</f>
        <v>0</v>
      </c>
      <c r="CV99" s="37">
        <f t="shared" ref="CV99:CV101" si="162">+CT99+CU99</f>
        <v>0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8"/>
      <c r="E100" s="39"/>
      <c r="F100" s="39"/>
      <c r="G100" s="39"/>
      <c r="H100" s="36"/>
      <c r="I100" s="40"/>
      <c r="J100" s="244"/>
      <c r="K100" s="39"/>
      <c r="L100" s="36"/>
      <c r="M100" s="39"/>
      <c r="N100" s="36"/>
      <c r="O100" s="40"/>
      <c r="P100" s="116">
        <f t="shared" si="135"/>
        <v>0</v>
      </c>
      <c r="Q100" s="117">
        <f t="shared" si="136"/>
        <v>0</v>
      </c>
      <c r="R100" s="118">
        <f t="shared" si="137"/>
        <v>0</v>
      </c>
      <c r="S100" s="32"/>
      <c r="T100" s="38"/>
      <c r="U100" s="39"/>
      <c r="V100" s="39"/>
      <c r="W100" s="39"/>
      <c r="X100" s="36"/>
      <c r="Y100" s="40"/>
      <c r="Z100" s="244"/>
      <c r="AA100" s="39"/>
      <c r="AB100" s="36"/>
      <c r="AC100" s="39"/>
      <c r="AD100" s="36"/>
      <c r="AE100" s="40"/>
      <c r="AF100" s="116">
        <f t="shared" si="138"/>
        <v>0</v>
      </c>
      <c r="AG100" s="117">
        <f t="shared" si="139"/>
        <v>0</v>
      </c>
      <c r="AH100" s="118">
        <f t="shared" si="140"/>
        <v>0</v>
      </c>
      <c r="AI100" s="32"/>
      <c r="AJ100" s="38"/>
      <c r="AK100" s="39"/>
      <c r="AL100" s="39"/>
      <c r="AM100" s="39"/>
      <c r="AN100" s="36"/>
      <c r="AO100" s="40"/>
      <c r="AP100" s="244"/>
      <c r="AQ100" s="39"/>
      <c r="AR100" s="36"/>
      <c r="AS100" s="39"/>
      <c r="AT100" s="36"/>
      <c r="AU100" s="40"/>
      <c r="AV100" s="116">
        <f t="shared" si="141"/>
        <v>0</v>
      </c>
      <c r="AW100" s="117">
        <f t="shared" si="142"/>
        <v>0</v>
      </c>
      <c r="AX100" s="118">
        <f t="shared" si="143"/>
        <v>0</v>
      </c>
      <c r="AY100" s="32"/>
      <c r="AZ100" s="3"/>
      <c r="BA100" s="5"/>
      <c r="BB100" s="3"/>
      <c r="BC100" s="5"/>
      <c r="BD100" s="3"/>
      <c r="BE100" s="5"/>
      <c r="BF100" s="244"/>
      <c r="BG100" s="39"/>
      <c r="BH100" s="36"/>
      <c r="BI100" s="39"/>
      <c r="BJ100" s="36"/>
      <c r="BK100" s="40"/>
      <c r="BL100" s="116">
        <f t="shared" si="144"/>
        <v>0</v>
      </c>
      <c r="BM100" s="117">
        <f t="shared" si="145"/>
        <v>0</v>
      </c>
      <c r="BN100" s="118">
        <f t="shared" si="146"/>
        <v>0</v>
      </c>
      <c r="BO100" s="32"/>
      <c r="BP100" s="38"/>
      <c r="BQ100" s="39"/>
      <c r="BR100" s="39"/>
      <c r="BS100" s="39"/>
      <c r="BT100" s="36"/>
      <c r="BU100" s="40"/>
      <c r="BV100" s="244"/>
      <c r="BW100" s="39"/>
      <c r="BX100" s="36"/>
      <c r="BY100" s="39"/>
      <c r="BZ100" s="36"/>
      <c r="CA100" s="40"/>
      <c r="CB100" s="116">
        <f t="shared" si="147"/>
        <v>0</v>
      </c>
      <c r="CC100" s="117">
        <f t="shared" si="148"/>
        <v>0</v>
      </c>
      <c r="CD100" s="118">
        <f t="shared" si="149"/>
        <v>0</v>
      </c>
      <c r="CE100" s="32"/>
      <c r="CF100" s="38">
        <f t="shared" si="150"/>
        <v>0</v>
      </c>
      <c r="CG100" s="39" t="e">
        <f t="shared" si="103"/>
        <v>#DIV/0!</v>
      </c>
      <c r="CH100" s="36">
        <f t="shared" si="151"/>
        <v>0</v>
      </c>
      <c r="CI100" s="39" t="e">
        <f t="shared" si="152"/>
        <v>#DIV/0!</v>
      </c>
      <c r="CJ100" s="36">
        <f t="shared" si="153"/>
        <v>0</v>
      </c>
      <c r="CK100" s="40" t="e">
        <f t="shared" si="154"/>
        <v>#DIV/0!</v>
      </c>
      <c r="CL100" s="38">
        <f t="shared" si="155"/>
        <v>0</v>
      </c>
      <c r="CM100" s="39" t="e">
        <f t="shared" si="95"/>
        <v>#DIV/0!</v>
      </c>
      <c r="CN100" s="36">
        <f t="shared" si="156"/>
        <v>0</v>
      </c>
      <c r="CO100" s="202" t="e">
        <f t="shared" si="157"/>
        <v>#DIV/0!</v>
      </c>
      <c r="CP100" s="36">
        <f t="shared" si="158"/>
        <v>0</v>
      </c>
      <c r="CQ100" s="40" t="e">
        <f t="shared" si="159"/>
        <v>#DIV/0!</v>
      </c>
      <c r="CR100" s="152"/>
      <c r="CS100" s="164" t="s">
        <v>13</v>
      </c>
      <c r="CT100" s="38">
        <f t="shared" si="160"/>
        <v>0</v>
      </c>
      <c r="CU100" s="36">
        <f t="shared" si="161"/>
        <v>0</v>
      </c>
      <c r="CV100" s="37">
        <f t="shared" si="162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8"/>
      <c r="E101" s="39"/>
      <c r="F101" s="39"/>
      <c r="G101" s="39"/>
      <c r="H101" s="36"/>
      <c r="I101" s="40"/>
      <c r="J101" s="244"/>
      <c r="K101" s="39"/>
      <c r="L101" s="36"/>
      <c r="M101" s="39"/>
      <c r="N101" s="36"/>
      <c r="O101" s="40"/>
      <c r="P101" s="116">
        <f t="shared" si="135"/>
        <v>0</v>
      </c>
      <c r="Q101" s="117">
        <f t="shared" si="136"/>
        <v>0</v>
      </c>
      <c r="R101" s="118">
        <f t="shared" si="137"/>
        <v>0</v>
      </c>
      <c r="S101" s="32"/>
      <c r="T101" s="38"/>
      <c r="U101" s="39"/>
      <c r="V101" s="39"/>
      <c r="W101" s="39"/>
      <c r="X101" s="36"/>
      <c r="Y101" s="40"/>
      <c r="Z101" s="244"/>
      <c r="AA101" s="39"/>
      <c r="AB101" s="36"/>
      <c r="AC101" s="39"/>
      <c r="AD101" s="36"/>
      <c r="AE101" s="40"/>
      <c r="AF101" s="116">
        <f t="shared" si="138"/>
        <v>0</v>
      </c>
      <c r="AG101" s="117">
        <f t="shared" si="139"/>
        <v>0</v>
      </c>
      <c r="AH101" s="118">
        <f t="shared" si="140"/>
        <v>0</v>
      </c>
      <c r="AI101" s="32"/>
      <c r="AJ101" s="38"/>
      <c r="AK101" s="39"/>
      <c r="AL101" s="39"/>
      <c r="AM101" s="39"/>
      <c r="AN101" s="36"/>
      <c r="AO101" s="40"/>
      <c r="AP101" s="244"/>
      <c r="AQ101" s="39"/>
      <c r="AR101" s="36"/>
      <c r="AS101" s="39"/>
      <c r="AT101" s="36"/>
      <c r="AU101" s="40"/>
      <c r="AV101" s="116">
        <f t="shared" si="141"/>
        <v>0</v>
      </c>
      <c r="AW101" s="117">
        <f t="shared" si="142"/>
        <v>0</v>
      </c>
      <c r="AX101" s="118">
        <f t="shared" si="143"/>
        <v>0</v>
      </c>
      <c r="AY101" s="32"/>
      <c r="AZ101" s="3"/>
      <c r="BA101" s="5"/>
      <c r="BB101" s="3"/>
      <c r="BC101" s="5"/>
      <c r="BD101" s="3"/>
      <c r="BE101" s="5"/>
      <c r="BF101" s="244"/>
      <c r="BG101" s="39"/>
      <c r="BH101" s="36"/>
      <c r="BI101" s="39"/>
      <c r="BJ101" s="36"/>
      <c r="BK101" s="40"/>
      <c r="BL101" s="116">
        <f t="shared" si="144"/>
        <v>0</v>
      </c>
      <c r="BM101" s="117">
        <f t="shared" si="145"/>
        <v>0</v>
      </c>
      <c r="BN101" s="118">
        <f t="shared" si="146"/>
        <v>0</v>
      </c>
      <c r="BO101" s="32"/>
      <c r="BP101" s="38"/>
      <c r="BQ101" s="39"/>
      <c r="BR101" s="39"/>
      <c r="BS101" s="39"/>
      <c r="BT101" s="36"/>
      <c r="BU101" s="40"/>
      <c r="BV101" s="244"/>
      <c r="BW101" s="39"/>
      <c r="BX101" s="36"/>
      <c r="BY101" s="39"/>
      <c r="BZ101" s="36"/>
      <c r="CA101" s="40"/>
      <c r="CB101" s="116">
        <f t="shared" si="147"/>
        <v>0</v>
      </c>
      <c r="CC101" s="117">
        <f t="shared" si="148"/>
        <v>0</v>
      </c>
      <c r="CD101" s="118">
        <f t="shared" si="149"/>
        <v>0</v>
      </c>
      <c r="CE101" s="32"/>
      <c r="CF101" s="38">
        <f t="shared" si="150"/>
        <v>0</v>
      </c>
      <c r="CG101" s="39" t="e">
        <f t="shared" si="103"/>
        <v>#DIV/0!</v>
      </c>
      <c r="CH101" s="36">
        <f t="shared" si="151"/>
        <v>0</v>
      </c>
      <c r="CI101" s="39" t="e">
        <f t="shared" si="152"/>
        <v>#DIV/0!</v>
      </c>
      <c r="CJ101" s="36">
        <f t="shared" si="153"/>
        <v>0</v>
      </c>
      <c r="CK101" s="40" t="e">
        <f t="shared" si="154"/>
        <v>#DIV/0!</v>
      </c>
      <c r="CL101" s="38">
        <f t="shared" si="155"/>
        <v>0</v>
      </c>
      <c r="CM101" s="39" t="e">
        <f t="shared" si="95"/>
        <v>#DIV/0!</v>
      </c>
      <c r="CN101" s="36">
        <f t="shared" si="156"/>
        <v>0</v>
      </c>
      <c r="CO101" s="202" t="e">
        <f t="shared" si="157"/>
        <v>#DIV/0!</v>
      </c>
      <c r="CP101" s="36">
        <f t="shared" si="158"/>
        <v>0</v>
      </c>
      <c r="CQ101" s="40" t="e">
        <f t="shared" si="159"/>
        <v>#DIV/0!</v>
      </c>
      <c r="CR101" s="152"/>
      <c r="CS101" s="161" t="s">
        <v>9</v>
      </c>
      <c r="CT101" s="38">
        <f t="shared" si="160"/>
        <v>0</v>
      </c>
      <c r="CU101" s="36">
        <f t="shared" si="161"/>
        <v>0</v>
      </c>
      <c r="CV101" s="37">
        <f t="shared" si="162"/>
        <v>0</v>
      </c>
      <c r="CW101"/>
      <c r="CX101" s="19" t="s">
        <v>169</v>
      </c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5"/>
      <c r="E102" s="46"/>
      <c r="F102" s="43"/>
      <c r="G102" s="46"/>
      <c r="H102" s="43"/>
      <c r="I102" s="47"/>
      <c r="J102" s="245"/>
      <c r="K102" s="46"/>
      <c r="L102" s="43"/>
      <c r="M102" s="46"/>
      <c r="N102" s="43"/>
      <c r="O102" s="47"/>
      <c r="P102" s="122">
        <f t="shared" si="135"/>
        <v>0</v>
      </c>
      <c r="Q102" s="128">
        <f t="shared" si="136"/>
        <v>0</v>
      </c>
      <c r="R102" s="129">
        <f t="shared" si="137"/>
        <v>0</v>
      </c>
      <c r="S102" s="32"/>
      <c r="T102" s="45"/>
      <c r="U102" s="46"/>
      <c r="V102" s="43"/>
      <c r="W102" s="46"/>
      <c r="X102" s="43"/>
      <c r="Y102" s="47"/>
      <c r="Z102" s="245"/>
      <c r="AA102" s="46"/>
      <c r="AB102" s="43"/>
      <c r="AC102" s="46"/>
      <c r="AD102" s="43"/>
      <c r="AE102" s="47"/>
      <c r="AF102" s="122">
        <f t="shared" si="138"/>
        <v>0</v>
      </c>
      <c r="AG102" s="128">
        <f t="shared" si="139"/>
        <v>0</v>
      </c>
      <c r="AH102" s="129">
        <f t="shared" si="140"/>
        <v>0</v>
      </c>
      <c r="AI102" s="32"/>
      <c r="AJ102" s="45"/>
      <c r="AK102" s="46"/>
      <c r="AL102" s="43"/>
      <c r="AM102" s="46"/>
      <c r="AN102" s="43"/>
      <c r="AO102" s="47"/>
      <c r="AP102" s="245"/>
      <c r="AQ102" s="46"/>
      <c r="AR102" s="43"/>
      <c r="AS102" s="46"/>
      <c r="AT102" s="43"/>
      <c r="AU102" s="47"/>
      <c r="AV102" s="122">
        <f t="shared" si="141"/>
        <v>0</v>
      </c>
      <c r="AW102" s="128">
        <f t="shared" si="142"/>
        <v>0</v>
      </c>
      <c r="AX102" s="129">
        <f t="shared" si="143"/>
        <v>0</v>
      </c>
      <c r="AY102" s="32"/>
      <c r="AZ102" s="7"/>
      <c r="BA102" s="8"/>
      <c r="BB102" s="7"/>
      <c r="BC102" s="8"/>
      <c r="BD102" s="3"/>
      <c r="BE102" s="8"/>
      <c r="BF102" s="245"/>
      <c r="BG102" s="46"/>
      <c r="BH102" s="43"/>
      <c r="BI102" s="46"/>
      <c r="BJ102" s="43"/>
      <c r="BK102" s="47"/>
      <c r="BL102" s="122">
        <f t="shared" si="144"/>
        <v>0</v>
      </c>
      <c r="BM102" s="128">
        <f t="shared" si="145"/>
        <v>0</v>
      </c>
      <c r="BN102" s="129">
        <f t="shared" si="146"/>
        <v>0</v>
      </c>
      <c r="BO102" s="32"/>
      <c r="BP102" s="45"/>
      <c r="BQ102" s="46"/>
      <c r="BR102" s="43"/>
      <c r="BS102" s="46"/>
      <c r="BT102" s="43"/>
      <c r="BU102" s="47"/>
      <c r="BV102" s="245"/>
      <c r="BW102" s="46"/>
      <c r="BX102" s="45"/>
      <c r="BY102" s="46"/>
      <c r="BZ102" s="45"/>
      <c r="CA102" s="47"/>
      <c r="CB102" s="122">
        <f t="shared" si="147"/>
        <v>0</v>
      </c>
      <c r="CC102" s="128">
        <f t="shared" si="148"/>
        <v>0</v>
      </c>
      <c r="CD102" s="129">
        <f t="shared" si="149"/>
        <v>0</v>
      </c>
      <c r="CE102" s="32"/>
      <c r="CF102" s="54">
        <f>+CF64+CF97+CF99+CF100+CF101</f>
        <v>0</v>
      </c>
      <c r="CG102" s="55" t="e">
        <f t="shared" si="103"/>
        <v>#DIV/0!</v>
      </c>
      <c r="CH102" s="56">
        <f>+CH64+CH97+CH99+CH100+CH101</f>
        <v>0</v>
      </c>
      <c r="CI102" s="55" t="e">
        <f t="shared" si="152"/>
        <v>#DIV/0!</v>
      </c>
      <c r="CJ102" s="56">
        <f>+CJ64+CJ97+CJ99+CJ100+CJ101</f>
        <v>0</v>
      </c>
      <c r="CK102" s="47" t="e">
        <f t="shared" si="154"/>
        <v>#DIV/0!</v>
      </c>
      <c r="CL102" s="45">
        <f>+CL64+CL97+CL99+CL100+CL101</f>
        <v>0</v>
      </c>
      <c r="CM102" s="46" t="e">
        <f t="shared" si="95"/>
        <v>#DIV/0!</v>
      </c>
      <c r="CN102" s="43">
        <f>+CN64+CN97+CN99+CN100+CN101</f>
        <v>0</v>
      </c>
      <c r="CO102" s="201" t="e">
        <f t="shared" si="157"/>
        <v>#DIV/0!</v>
      </c>
      <c r="CP102" s="56">
        <f>+CP64+CP97+CP99+CP100+CP101</f>
        <v>0</v>
      </c>
      <c r="CQ102" s="47" t="e">
        <f t="shared" si="159"/>
        <v>#DIV/0!</v>
      </c>
      <c r="CR102" s="153"/>
      <c r="CS102" s="161" t="s">
        <v>177</v>
      </c>
      <c r="CT102" s="45">
        <f>+CT64+CT97+CT99+CT100+CT101</f>
        <v>0</v>
      </c>
      <c r="CU102" s="43">
        <f t="shared" ref="CU102:CV102" si="163">+CU64+CU97+CU99+CU100+CU101</f>
        <v>0</v>
      </c>
      <c r="CV102" s="44">
        <f t="shared" si="163"/>
        <v>0</v>
      </c>
      <c r="CW102"/>
      <c r="CX102" s="48" t="e">
        <f>+R103+AH103+AX103+BN103+CD103+#REF!</f>
        <v>#REF!</v>
      </c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9"/>
      <c r="E103" s="58"/>
      <c r="F103" s="61"/>
      <c r="G103" s="58"/>
      <c r="H103" s="61"/>
      <c r="I103" s="60"/>
      <c r="J103" s="246"/>
      <c r="K103" s="58"/>
      <c r="L103" s="61"/>
      <c r="M103" s="58"/>
      <c r="N103" s="61"/>
      <c r="O103" s="60"/>
      <c r="P103" s="96">
        <f t="shared" si="135"/>
        <v>0</v>
      </c>
      <c r="Q103" s="97">
        <f t="shared" si="136"/>
        <v>0</v>
      </c>
      <c r="R103" s="98">
        <f t="shared" si="137"/>
        <v>0</v>
      </c>
      <c r="S103" s="32"/>
      <c r="T103" s="59"/>
      <c r="U103" s="58"/>
      <c r="V103" s="61"/>
      <c r="W103" s="58"/>
      <c r="X103" s="61"/>
      <c r="Y103" s="60"/>
      <c r="Z103" s="246"/>
      <c r="AA103" s="58"/>
      <c r="AB103" s="61"/>
      <c r="AC103" s="58"/>
      <c r="AD103" s="61"/>
      <c r="AE103" s="60"/>
      <c r="AF103" s="96">
        <f t="shared" si="138"/>
        <v>0</v>
      </c>
      <c r="AG103" s="97">
        <f t="shared" si="139"/>
        <v>0</v>
      </c>
      <c r="AH103" s="98">
        <f t="shared" si="140"/>
        <v>0</v>
      </c>
      <c r="AI103" s="32"/>
      <c r="AJ103" s="59"/>
      <c r="AK103" s="58"/>
      <c r="AL103" s="61"/>
      <c r="AM103" s="58"/>
      <c r="AN103" s="61"/>
      <c r="AO103" s="60"/>
      <c r="AP103" s="246"/>
      <c r="AQ103" s="58"/>
      <c r="AR103" s="61"/>
      <c r="AS103" s="58"/>
      <c r="AT103" s="61"/>
      <c r="AU103" s="60"/>
      <c r="AV103" s="96">
        <f t="shared" si="141"/>
        <v>0</v>
      </c>
      <c r="AW103" s="97">
        <f t="shared" si="142"/>
        <v>0</v>
      </c>
      <c r="AX103" s="98">
        <f>+AV103+AW103</f>
        <v>0</v>
      </c>
      <c r="AY103" s="32"/>
      <c r="AZ103" s="350"/>
      <c r="BA103" s="9"/>
      <c r="BB103" s="350"/>
      <c r="BC103" s="9"/>
      <c r="BD103" s="10"/>
      <c r="BE103" s="9"/>
      <c r="BF103" s="246"/>
      <c r="BG103" s="58"/>
      <c r="BH103" s="61"/>
      <c r="BI103" s="58"/>
      <c r="BJ103" s="61"/>
      <c r="BK103" s="60"/>
      <c r="BL103" s="96">
        <f t="shared" si="144"/>
        <v>0</v>
      </c>
      <c r="BM103" s="97">
        <f t="shared" si="145"/>
        <v>0</v>
      </c>
      <c r="BN103" s="98">
        <f>+BL103+BM103</f>
        <v>0</v>
      </c>
      <c r="BO103" s="32"/>
      <c r="BP103" s="59"/>
      <c r="BQ103" s="58"/>
      <c r="BR103" s="61"/>
      <c r="BS103" s="58"/>
      <c r="BT103" s="61"/>
      <c r="BU103" s="60"/>
      <c r="BV103" s="246"/>
      <c r="BW103" s="58"/>
      <c r="BX103" s="59"/>
      <c r="BY103" s="58"/>
      <c r="BZ103" s="59"/>
      <c r="CA103" s="60"/>
      <c r="CB103" s="96">
        <f>+BP103+BV103</f>
        <v>0</v>
      </c>
      <c r="CC103" s="97">
        <f t="shared" si="148"/>
        <v>0</v>
      </c>
      <c r="CD103" s="98">
        <f>+CB103+CC103</f>
        <v>0</v>
      </c>
      <c r="CE103" s="32"/>
      <c r="CF103" s="62">
        <f>+CF17-CF102</f>
        <v>0</v>
      </c>
      <c r="CG103" s="58" t="e">
        <f t="shared" si="103"/>
        <v>#DIV/0!</v>
      </c>
      <c r="CH103" s="62">
        <f>+CH17-CH102</f>
        <v>0</v>
      </c>
      <c r="CI103" s="63" t="e">
        <f t="shared" si="152"/>
        <v>#DIV/0!</v>
      </c>
      <c r="CJ103" s="62">
        <f>+CJ17-CJ102</f>
        <v>0</v>
      </c>
      <c r="CK103" s="64" t="e">
        <f t="shared" si="154"/>
        <v>#DIV/0!</v>
      </c>
      <c r="CL103" s="62">
        <f>+CL17-CL102</f>
        <v>0</v>
      </c>
      <c r="CM103" s="58" t="e">
        <f t="shared" si="95"/>
        <v>#DIV/0!</v>
      </c>
      <c r="CN103" s="62">
        <f>+CN17-CN102</f>
        <v>0</v>
      </c>
      <c r="CO103" s="64" t="e">
        <f t="shared" si="157"/>
        <v>#DIV/0!</v>
      </c>
      <c r="CP103" s="62">
        <f>+CP17-CP102</f>
        <v>0</v>
      </c>
      <c r="CQ103" s="64" t="e">
        <f t="shared" si="159"/>
        <v>#DIV/0!</v>
      </c>
      <c r="CR103" s="153"/>
      <c r="CS103" s="161" t="s">
        <v>178</v>
      </c>
      <c r="CT103" s="62">
        <f>+CT17-CT102</f>
        <v>0</v>
      </c>
      <c r="CU103" s="62">
        <f t="shared" ref="CU103" si="164">+CU17-CU102</f>
        <v>0</v>
      </c>
      <c r="CV103" s="62">
        <f>+CV17-CV102</f>
        <v>0</v>
      </c>
      <c r="CW103"/>
      <c r="CX103" s="48" t="e">
        <f>+D103+F103+J103+L103+T103+V103+Z103+AB103++AJ103+AL103+AP103+AR103+AZ103+BB103+BF103+BH103+BP103+BR103+BV103+BX103+#REF!+#REF!+#REF!+#REF!</f>
        <v>#REF!</v>
      </c>
      <c r="CY103" s="48"/>
    </row>
    <row r="104" spans="1:103" s="19" customFormat="1" ht="15.6" x14ac:dyDescent="0.3">
      <c r="A104" s="26"/>
      <c r="B104" s="26"/>
      <c r="C104" s="34"/>
      <c r="D104" s="38"/>
      <c r="E104" s="36"/>
      <c r="F104" s="36"/>
      <c r="G104" s="36"/>
      <c r="H104" s="36"/>
      <c r="I104" s="37"/>
      <c r="J104" s="244"/>
      <c r="K104" s="36"/>
      <c r="L104" s="36"/>
      <c r="M104" s="36"/>
      <c r="N104" s="36"/>
      <c r="O104" s="37"/>
      <c r="P104" s="116"/>
      <c r="Q104" s="117"/>
      <c r="R104" s="118"/>
      <c r="S104" s="32"/>
      <c r="T104" s="38"/>
      <c r="U104" s="36"/>
      <c r="V104" s="36"/>
      <c r="W104" s="36"/>
      <c r="X104" s="36"/>
      <c r="Y104" s="37"/>
      <c r="Z104" s="244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8"/>
      <c r="AK104" s="36"/>
      <c r="AL104" s="36"/>
      <c r="AM104" s="36"/>
      <c r="AN104" s="36"/>
      <c r="AO104" s="37"/>
      <c r="AP104" s="244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"/>
      <c r="BA104" s="3"/>
      <c r="BB104" s="3"/>
      <c r="BC104" s="3"/>
      <c r="BD104" s="3"/>
      <c r="BE104" s="3"/>
      <c r="BF104" s="244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244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6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/>
      <c r="B105" s="26"/>
      <c r="C105" s="27"/>
      <c r="D105" s="31"/>
      <c r="E105" s="29"/>
      <c r="F105" s="29"/>
      <c r="G105" s="29"/>
      <c r="H105" s="29"/>
      <c r="I105" s="30"/>
      <c r="J105" s="243"/>
      <c r="K105" s="29"/>
      <c r="L105" s="29"/>
      <c r="M105" s="29"/>
      <c r="N105" s="29"/>
      <c r="O105" s="30"/>
      <c r="P105" s="130"/>
      <c r="Q105" s="131"/>
      <c r="R105" s="132"/>
      <c r="S105" s="32"/>
      <c r="T105" s="31"/>
      <c r="U105" s="29"/>
      <c r="V105" s="29"/>
      <c r="W105" s="29"/>
      <c r="X105" s="29"/>
      <c r="Y105" s="30"/>
      <c r="Z105" s="243"/>
      <c r="AA105" s="29"/>
      <c r="AB105" s="29"/>
      <c r="AC105" s="29"/>
      <c r="AD105" s="29"/>
      <c r="AE105" s="30"/>
      <c r="AF105" s="130"/>
      <c r="AG105" s="131"/>
      <c r="AH105" s="132"/>
      <c r="AI105" s="32"/>
      <c r="AJ105" s="31"/>
      <c r="AK105" s="29"/>
      <c r="AL105" s="29"/>
      <c r="AM105" s="29"/>
      <c r="AN105" s="29"/>
      <c r="AO105" s="30"/>
      <c r="AP105" s="243"/>
      <c r="AQ105" s="29"/>
      <c r="AR105" s="29"/>
      <c r="AS105" s="29"/>
      <c r="AT105" s="29"/>
      <c r="AU105" s="30"/>
      <c r="AV105" s="130"/>
      <c r="AW105" s="131"/>
      <c r="AX105" s="132"/>
      <c r="AY105" s="32"/>
      <c r="AZ105" s="2"/>
      <c r="BA105" s="2"/>
      <c r="BB105" s="2"/>
      <c r="BC105" s="2"/>
      <c r="BD105" s="2"/>
      <c r="BE105" s="2"/>
      <c r="BF105" s="243"/>
      <c r="BG105" s="29"/>
      <c r="BH105" s="29"/>
      <c r="BI105" s="29"/>
      <c r="BJ105" s="29"/>
      <c r="BK105" s="30"/>
      <c r="BL105" s="130"/>
      <c r="BM105" s="131"/>
      <c r="BN105" s="132"/>
      <c r="BO105" s="32"/>
      <c r="BP105" s="31"/>
      <c r="BQ105" s="29"/>
      <c r="BR105" s="29"/>
      <c r="BS105" s="29"/>
      <c r="BT105" s="29"/>
      <c r="BU105" s="30"/>
      <c r="BV105" s="243"/>
      <c r="BW105" s="29"/>
      <c r="BX105" s="29"/>
      <c r="BY105" s="29"/>
      <c r="BZ105" s="29"/>
      <c r="CA105" s="30"/>
      <c r="CB105" s="130"/>
      <c r="CC105" s="131"/>
      <c r="CD105" s="132"/>
      <c r="CE105" s="32"/>
      <c r="CF105" s="31"/>
      <c r="CG105" s="68"/>
      <c r="CH105" s="29"/>
      <c r="CI105" s="68"/>
      <c r="CJ105" s="29"/>
      <c r="CK105" s="69"/>
      <c r="CL105" s="70"/>
      <c r="CM105" s="68"/>
      <c r="CN105" s="68"/>
      <c r="CO105" s="68"/>
      <c r="CP105" s="29"/>
      <c r="CQ105" s="69"/>
      <c r="CR105" s="154"/>
      <c r="CS105" s="161"/>
      <c r="CT105" s="31"/>
      <c r="CU105" s="29"/>
      <c r="CV105" s="30"/>
      <c r="CW105"/>
    </row>
    <row r="106" spans="1:103" s="19" customFormat="1" ht="15.6" x14ac:dyDescent="0.3">
      <c r="A106" s="26">
        <v>87</v>
      </c>
      <c r="B106" s="52" t="s">
        <v>49</v>
      </c>
      <c r="C106" s="34"/>
      <c r="D106" s="38"/>
      <c r="E106" s="36"/>
      <c r="F106" s="36"/>
      <c r="G106" s="36"/>
      <c r="H106" s="36"/>
      <c r="I106" s="37"/>
      <c r="J106" s="244"/>
      <c r="K106" s="36"/>
      <c r="L106" s="36"/>
      <c r="M106" s="36"/>
      <c r="N106" s="36"/>
      <c r="O106" s="37"/>
      <c r="P106" s="116">
        <f t="shared" ref="P106:P108" si="165">+D106+J106</f>
        <v>0</v>
      </c>
      <c r="Q106" s="117">
        <f t="shared" ref="Q106:Q108" si="166">+F106+L106</f>
        <v>0</v>
      </c>
      <c r="R106" s="118">
        <f t="shared" ref="R106:R108" si="167">+P106+Q106</f>
        <v>0</v>
      </c>
      <c r="S106" s="32"/>
      <c r="T106" s="38"/>
      <c r="U106" s="36"/>
      <c r="V106" s="36"/>
      <c r="W106" s="36"/>
      <c r="X106" s="36"/>
      <c r="Y106" s="37"/>
      <c r="Z106" s="244"/>
      <c r="AA106" s="36"/>
      <c r="AB106" s="36"/>
      <c r="AC106" s="36"/>
      <c r="AD106" s="36"/>
      <c r="AE106" s="37"/>
      <c r="AF106" s="116">
        <f t="shared" ref="AF106:AF108" si="168">+T106+Z106</f>
        <v>0</v>
      </c>
      <c r="AG106" s="117">
        <f t="shared" ref="AG106:AG108" si="169">+V106+AB106</f>
        <v>0</v>
      </c>
      <c r="AH106" s="118">
        <f t="shared" ref="AH106:AH108" si="170">+AF106+AG106</f>
        <v>0</v>
      </c>
      <c r="AI106" s="32"/>
      <c r="AJ106" s="38"/>
      <c r="AK106" s="36"/>
      <c r="AL106" s="36"/>
      <c r="AM106" s="36"/>
      <c r="AN106" s="36"/>
      <c r="AO106" s="37"/>
      <c r="AP106" s="244"/>
      <c r="AQ106" s="36"/>
      <c r="AR106" s="36"/>
      <c r="AS106" s="36"/>
      <c r="AT106" s="36"/>
      <c r="AU106" s="37"/>
      <c r="AV106" s="116">
        <f t="shared" ref="AV106:AV108" si="171">+AJ106+AP106</f>
        <v>0</v>
      </c>
      <c r="AW106" s="117">
        <f t="shared" ref="AW106:AW108" si="172">+AL106+AR106</f>
        <v>0</v>
      </c>
      <c r="AX106" s="118">
        <f t="shared" ref="AX106:AX108" si="173">+AV106+AW106</f>
        <v>0</v>
      </c>
      <c r="AY106" s="32"/>
      <c r="AZ106" s="3"/>
      <c r="BA106" s="3"/>
      <c r="BB106" s="3"/>
      <c r="BC106" s="3"/>
      <c r="BD106" s="3"/>
      <c r="BE106" s="3"/>
      <c r="BF106" s="244"/>
      <c r="BG106" s="36"/>
      <c r="BH106" s="36"/>
      <c r="BI106" s="36"/>
      <c r="BJ106" s="36"/>
      <c r="BK106" s="37"/>
      <c r="BL106" s="116">
        <f t="shared" ref="BL106:BL108" si="174">+AZ106+BF106</f>
        <v>0</v>
      </c>
      <c r="BM106" s="117">
        <f t="shared" ref="BM106:BM108" si="175">+BB106+BH106</f>
        <v>0</v>
      </c>
      <c r="BN106" s="118">
        <f t="shared" ref="BN106:BN108" si="176">+BL106+BM106</f>
        <v>0</v>
      </c>
      <c r="BO106" s="32"/>
      <c r="BP106" s="38"/>
      <c r="BQ106" s="36"/>
      <c r="BR106" s="36"/>
      <c r="BS106" s="36"/>
      <c r="BT106" s="36"/>
      <c r="BU106" s="37"/>
      <c r="BV106" s="244"/>
      <c r="BW106" s="36"/>
      <c r="BX106" s="36"/>
      <c r="BY106" s="36"/>
      <c r="BZ106" s="36"/>
      <c r="CA106" s="37"/>
      <c r="CB106" s="116">
        <f t="shared" ref="CB106:CB108" si="177">+BP106+BV106</f>
        <v>0</v>
      </c>
      <c r="CC106" s="117">
        <f t="shared" ref="CC106:CC108" si="178">+BR106+BX106</f>
        <v>0</v>
      </c>
      <c r="CD106" s="118">
        <f t="shared" ref="CD106:CD108" si="179">+CB106+CC106</f>
        <v>0</v>
      </c>
      <c r="CE106" s="32"/>
      <c r="CF106" s="38">
        <f t="shared" ref="CF106:CF108" si="180">+D106+T106+AJ106+AZ106+BP106</f>
        <v>0</v>
      </c>
      <c r="CG106" s="39"/>
      <c r="CH106" s="36">
        <f t="shared" ref="CH106:CH108" si="181">+F106+V106+AL106+BB106+BR106</f>
        <v>0</v>
      </c>
      <c r="CI106" s="39"/>
      <c r="CJ106" s="36">
        <f>+CF106+CH106</f>
        <v>0</v>
      </c>
      <c r="CK106" s="40"/>
      <c r="CL106" s="38">
        <f t="shared" ref="CL106:CL108" si="182">+J106+Z106+AP106+BF106+BV106</f>
        <v>0</v>
      </c>
      <c r="CM106" s="39"/>
      <c r="CN106" s="36">
        <f t="shared" ref="CN106:CN108" si="183">+L106+AB106+AR106+BH106+BX106</f>
        <v>0</v>
      </c>
      <c r="CO106" s="39"/>
      <c r="CP106" s="36">
        <f t="shared" ref="CP106:CP108" si="184">+CL106+CN106</f>
        <v>0</v>
      </c>
      <c r="CQ106" s="40"/>
      <c r="CR106" s="152"/>
      <c r="CS106" s="163" t="s">
        <v>49</v>
      </c>
      <c r="CT106" s="38">
        <f t="shared" ref="CT106:CT108" si="185">+CJ106</f>
        <v>0</v>
      </c>
      <c r="CU106" s="36">
        <f t="shared" ref="CU106:CU108" si="186">+CP106</f>
        <v>0</v>
      </c>
      <c r="CV106" s="37">
        <f t="shared" ref="CV106:CV108" si="187">+CT106+CU106</f>
        <v>0</v>
      </c>
      <c r="CW106"/>
    </row>
    <row r="107" spans="1:103" s="19" customFormat="1" ht="15.6" x14ac:dyDescent="0.3">
      <c r="A107" s="26">
        <v>88</v>
      </c>
      <c r="B107" s="52" t="s">
        <v>50</v>
      </c>
      <c r="C107" s="34"/>
      <c r="D107" s="38"/>
      <c r="E107" s="36"/>
      <c r="F107" s="36"/>
      <c r="G107" s="36"/>
      <c r="H107" s="36"/>
      <c r="I107" s="37"/>
      <c r="J107" s="244"/>
      <c r="K107" s="36"/>
      <c r="L107" s="36"/>
      <c r="M107" s="36"/>
      <c r="N107" s="36"/>
      <c r="O107" s="37"/>
      <c r="P107" s="116">
        <f t="shared" si="165"/>
        <v>0</v>
      </c>
      <c r="Q107" s="117">
        <f t="shared" si="166"/>
        <v>0</v>
      </c>
      <c r="R107" s="118">
        <f t="shared" si="167"/>
        <v>0</v>
      </c>
      <c r="S107" s="32"/>
      <c r="T107" s="38"/>
      <c r="U107" s="36"/>
      <c r="V107" s="36"/>
      <c r="W107" s="36"/>
      <c r="X107" s="36"/>
      <c r="Y107" s="37"/>
      <c r="Z107" s="244"/>
      <c r="AA107" s="36"/>
      <c r="AB107" s="36"/>
      <c r="AC107" s="36"/>
      <c r="AD107" s="36"/>
      <c r="AE107" s="37"/>
      <c r="AF107" s="116">
        <f t="shared" si="168"/>
        <v>0</v>
      </c>
      <c r="AG107" s="117">
        <f t="shared" si="169"/>
        <v>0</v>
      </c>
      <c r="AH107" s="118">
        <f t="shared" si="170"/>
        <v>0</v>
      </c>
      <c r="AI107" s="32"/>
      <c r="AJ107" s="38"/>
      <c r="AK107" s="36"/>
      <c r="AL107" s="36"/>
      <c r="AM107" s="36"/>
      <c r="AN107" s="36"/>
      <c r="AO107" s="37"/>
      <c r="AP107" s="244"/>
      <c r="AQ107" s="36"/>
      <c r="AR107" s="36"/>
      <c r="AS107" s="36"/>
      <c r="AT107" s="36"/>
      <c r="AU107" s="37"/>
      <c r="AV107" s="116">
        <f t="shared" si="171"/>
        <v>0</v>
      </c>
      <c r="AW107" s="117">
        <f t="shared" si="172"/>
        <v>0</v>
      </c>
      <c r="AX107" s="118">
        <f t="shared" si="173"/>
        <v>0</v>
      </c>
      <c r="AY107" s="32"/>
      <c r="AZ107" s="3"/>
      <c r="BA107" s="3"/>
      <c r="BB107" s="3"/>
      <c r="BC107" s="3"/>
      <c r="BD107" s="3"/>
      <c r="BE107" s="3"/>
      <c r="BF107" s="244"/>
      <c r="BG107" s="36"/>
      <c r="BH107" s="36"/>
      <c r="BI107" s="36"/>
      <c r="BJ107" s="36"/>
      <c r="BK107" s="37"/>
      <c r="BL107" s="116">
        <f t="shared" si="174"/>
        <v>0</v>
      </c>
      <c r="BM107" s="117">
        <f t="shared" si="175"/>
        <v>0</v>
      </c>
      <c r="BN107" s="118">
        <f t="shared" si="176"/>
        <v>0</v>
      </c>
      <c r="BO107" s="32"/>
      <c r="BP107" s="38"/>
      <c r="BQ107" s="36"/>
      <c r="BR107" s="36"/>
      <c r="BS107" s="36"/>
      <c r="BT107" s="36"/>
      <c r="BU107" s="37"/>
      <c r="BV107" s="244"/>
      <c r="BW107" s="36"/>
      <c r="BX107" s="36"/>
      <c r="BY107" s="36"/>
      <c r="BZ107" s="36"/>
      <c r="CA107" s="37"/>
      <c r="CB107" s="116">
        <f t="shared" si="177"/>
        <v>0</v>
      </c>
      <c r="CC107" s="117">
        <f t="shared" si="178"/>
        <v>0</v>
      </c>
      <c r="CD107" s="118">
        <f t="shared" si="179"/>
        <v>0</v>
      </c>
      <c r="CE107" s="32"/>
      <c r="CF107" s="38">
        <f t="shared" si="180"/>
        <v>0</v>
      </c>
      <c r="CG107" s="39"/>
      <c r="CH107" s="36">
        <f t="shared" si="181"/>
        <v>0</v>
      </c>
      <c r="CI107" s="39"/>
      <c r="CJ107" s="36">
        <f t="shared" ref="CJ107:CJ108" si="188">+CF107+CH107</f>
        <v>0</v>
      </c>
      <c r="CK107" s="40"/>
      <c r="CL107" s="38">
        <f t="shared" si="182"/>
        <v>0</v>
      </c>
      <c r="CM107" s="39"/>
      <c r="CN107" s="36">
        <f t="shared" si="183"/>
        <v>0</v>
      </c>
      <c r="CO107" s="39"/>
      <c r="CP107" s="36">
        <f t="shared" si="184"/>
        <v>0</v>
      </c>
      <c r="CQ107" s="40"/>
      <c r="CR107" s="152"/>
      <c r="CS107" s="163" t="s">
        <v>50</v>
      </c>
      <c r="CT107" s="38">
        <f t="shared" si="185"/>
        <v>0</v>
      </c>
      <c r="CU107" s="36">
        <f t="shared" si="186"/>
        <v>0</v>
      </c>
      <c r="CV107" s="37">
        <f t="shared" si="187"/>
        <v>0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8"/>
      <c r="E108" s="36"/>
      <c r="F108" s="36"/>
      <c r="G108" s="36"/>
      <c r="H108" s="36"/>
      <c r="I108" s="37"/>
      <c r="J108" s="244"/>
      <c r="K108" s="36"/>
      <c r="L108" s="36"/>
      <c r="M108" s="36"/>
      <c r="N108" s="36"/>
      <c r="O108" s="37"/>
      <c r="P108" s="116">
        <f t="shared" si="165"/>
        <v>0</v>
      </c>
      <c r="Q108" s="117">
        <f t="shared" si="166"/>
        <v>0</v>
      </c>
      <c r="R108" s="118">
        <f t="shared" si="167"/>
        <v>0</v>
      </c>
      <c r="S108" s="32"/>
      <c r="T108" s="38"/>
      <c r="U108" s="36"/>
      <c r="V108" s="36"/>
      <c r="W108" s="36"/>
      <c r="X108" s="36"/>
      <c r="Y108" s="37"/>
      <c r="Z108" s="244"/>
      <c r="AA108" s="36"/>
      <c r="AB108" s="36"/>
      <c r="AC108" s="36"/>
      <c r="AD108" s="36"/>
      <c r="AE108" s="37"/>
      <c r="AF108" s="116">
        <f t="shared" si="168"/>
        <v>0</v>
      </c>
      <c r="AG108" s="117">
        <f t="shared" si="169"/>
        <v>0</v>
      </c>
      <c r="AH108" s="118">
        <f t="shared" si="170"/>
        <v>0</v>
      </c>
      <c r="AI108" s="32"/>
      <c r="AJ108" s="38"/>
      <c r="AK108" s="36"/>
      <c r="AL108" s="36"/>
      <c r="AM108" s="36"/>
      <c r="AN108" s="36"/>
      <c r="AO108" s="37"/>
      <c r="AP108" s="244"/>
      <c r="AQ108" s="36"/>
      <c r="AR108" s="36"/>
      <c r="AS108" s="36"/>
      <c r="AT108" s="36"/>
      <c r="AU108" s="37"/>
      <c r="AV108" s="116">
        <f t="shared" si="171"/>
        <v>0</v>
      </c>
      <c r="AW108" s="117">
        <f t="shared" si="172"/>
        <v>0</v>
      </c>
      <c r="AX108" s="118">
        <f t="shared" si="173"/>
        <v>0</v>
      </c>
      <c r="AY108" s="32"/>
      <c r="AZ108" s="3"/>
      <c r="BA108" s="3"/>
      <c r="BB108" s="3"/>
      <c r="BC108" s="3"/>
      <c r="BD108" s="3"/>
      <c r="BE108" s="3"/>
      <c r="BF108" s="244"/>
      <c r="BG108" s="36"/>
      <c r="BH108" s="36"/>
      <c r="BI108" s="36"/>
      <c r="BJ108" s="36"/>
      <c r="BK108" s="37"/>
      <c r="BL108" s="116">
        <f t="shared" si="174"/>
        <v>0</v>
      </c>
      <c r="BM108" s="117">
        <f t="shared" si="175"/>
        <v>0</v>
      </c>
      <c r="BN108" s="118">
        <f t="shared" si="176"/>
        <v>0</v>
      </c>
      <c r="BO108" s="32"/>
      <c r="BP108" s="38"/>
      <c r="BQ108" s="36"/>
      <c r="BR108" s="36"/>
      <c r="BS108" s="36"/>
      <c r="BT108" s="36"/>
      <c r="BU108" s="37"/>
      <c r="BV108" s="244"/>
      <c r="BW108" s="36"/>
      <c r="BX108" s="36"/>
      <c r="BY108" s="36"/>
      <c r="BZ108" s="36"/>
      <c r="CA108" s="37"/>
      <c r="CB108" s="116">
        <f t="shared" si="177"/>
        <v>0</v>
      </c>
      <c r="CC108" s="117">
        <f t="shared" si="178"/>
        <v>0</v>
      </c>
      <c r="CD108" s="118">
        <f t="shared" si="179"/>
        <v>0</v>
      </c>
      <c r="CE108" s="32"/>
      <c r="CF108" s="38">
        <f t="shared" si="180"/>
        <v>0</v>
      </c>
      <c r="CG108" s="36"/>
      <c r="CH108" s="36">
        <f t="shared" si="181"/>
        <v>0</v>
      </c>
      <c r="CI108" s="39"/>
      <c r="CJ108" s="36">
        <f t="shared" si="188"/>
        <v>0</v>
      </c>
      <c r="CK108" s="40"/>
      <c r="CL108" s="38">
        <f t="shared" si="182"/>
        <v>0</v>
      </c>
      <c r="CM108" s="39"/>
      <c r="CN108" s="36">
        <f t="shared" si="183"/>
        <v>0</v>
      </c>
      <c r="CO108" s="39"/>
      <c r="CP108" s="36">
        <f t="shared" si="184"/>
        <v>0</v>
      </c>
      <c r="CQ108" s="40"/>
      <c r="CR108" s="152"/>
      <c r="CS108" s="163" t="s">
        <v>48</v>
      </c>
      <c r="CT108" s="38">
        <f t="shared" si="185"/>
        <v>0</v>
      </c>
      <c r="CU108" s="36">
        <f t="shared" si="186"/>
        <v>0</v>
      </c>
      <c r="CV108" s="37">
        <f t="shared" si="187"/>
        <v>0</v>
      </c>
      <c r="CW108"/>
    </row>
    <row r="109" spans="1:103" s="19" customFormat="1" ht="15.6" x14ac:dyDescent="0.3">
      <c r="A109" s="26" t="s">
        <v>102</v>
      </c>
      <c r="B109" s="26"/>
      <c r="C109" s="27"/>
      <c r="D109" s="31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31"/>
      <c r="AK109" s="29"/>
      <c r="AL109" s="29"/>
      <c r="AM109" s="29"/>
      <c r="AN109" s="29"/>
      <c r="AO109" s="30"/>
      <c r="AP109" s="243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"/>
      <c r="BA109" s="2"/>
      <c r="BB109" s="2"/>
      <c r="BC109" s="2"/>
      <c r="BD109" s="2"/>
      <c r="BE109" s="2"/>
      <c r="BF109" s="243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243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31"/>
      <c r="E110" s="29"/>
      <c r="F110" s="29"/>
      <c r="G110" s="29"/>
      <c r="H110" s="29"/>
      <c r="I110" s="30"/>
      <c r="J110" s="243"/>
      <c r="K110" s="29"/>
      <c r="L110" s="29"/>
      <c r="M110" s="29"/>
      <c r="N110" s="29"/>
      <c r="O110" s="30"/>
      <c r="P110" s="130"/>
      <c r="Q110" s="131"/>
      <c r="R110" s="132"/>
      <c r="S110" s="32"/>
      <c r="T110" s="31"/>
      <c r="U110" s="29"/>
      <c r="V110" s="29"/>
      <c r="W110" s="29"/>
      <c r="X110" s="29"/>
      <c r="Y110" s="30"/>
      <c r="Z110" s="243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31"/>
      <c r="AK110" s="29"/>
      <c r="AL110" s="29"/>
      <c r="AM110" s="29"/>
      <c r="AN110" s="29"/>
      <c r="AO110" s="30"/>
      <c r="AP110" s="243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"/>
      <c r="BA110" s="2"/>
      <c r="BB110" s="2"/>
      <c r="BC110" s="2"/>
      <c r="BD110" s="2"/>
      <c r="BE110" s="2"/>
      <c r="BF110" s="243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31"/>
      <c r="BQ110" s="29"/>
      <c r="BR110" s="29"/>
      <c r="BS110" s="29"/>
      <c r="BT110" s="29"/>
      <c r="BU110" s="30"/>
      <c r="BV110" s="243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6" x14ac:dyDescent="0.3">
      <c r="A111" s="26">
        <v>90</v>
      </c>
      <c r="B111" s="26" t="s">
        <v>10</v>
      </c>
      <c r="C111" s="34"/>
      <c r="D111" s="73"/>
      <c r="E111" s="36"/>
      <c r="F111" s="72"/>
      <c r="G111" s="36"/>
      <c r="H111" s="72"/>
      <c r="I111" s="37"/>
      <c r="J111" s="248"/>
      <c r="K111" s="72"/>
      <c r="L111" s="72"/>
      <c r="M111" s="72"/>
      <c r="N111" s="72"/>
      <c r="O111" s="37"/>
      <c r="P111" s="133">
        <f t="shared" ref="P111:P112" si="189">+D111+J111</f>
        <v>0</v>
      </c>
      <c r="Q111" s="134">
        <f t="shared" ref="Q111:Q112" si="190">+F111+L111</f>
        <v>0</v>
      </c>
      <c r="R111" s="135">
        <f t="shared" ref="R111:R112" si="191">+P111+Q111</f>
        <v>0</v>
      </c>
      <c r="S111" s="32"/>
      <c r="T111" s="73"/>
      <c r="U111" s="36"/>
      <c r="V111" s="72"/>
      <c r="W111" s="36"/>
      <c r="X111" s="72"/>
      <c r="Y111" s="37"/>
      <c r="Z111" s="248"/>
      <c r="AA111" s="72"/>
      <c r="AB111" s="72"/>
      <c r="AC111" s="72"/>
      <c r="AD111" s="72"/>
      <c r="AE111" s="37"/>
      <c r="AF111" s="133">
        <f t="shared" ref="AF111:AF112" si="192">+T111+Z111</f>
        <v>0</v>
      </c>
      <c r="AG111" s="134">
        <f t="shared" ref="AG111:AG112" si="193">+V111+AB111</f>
        <v>0</v>
      </c>
      <c r="AH111" s="135">
        <f t="shared" ref="AH111:AH112" si="194">+AF111+AG111</f>
        <v>0</v>
      </c>
      <c r="AI111" s="32"/>
      <c r="AJ111" s="73"/>
      <c r="AK111" s="36"/>
      <c r="AL111" s="72"/>
      <c r="AM111" s="36"/>
      <c r="AN111" s="72"/>
      <c r="AO111" s="37"/>
      <c r="AP111" s="248"/>
      <c r="AQ111" s="72"/>
      <c r="AR111" s="72"/>
      <c r="AS111" s="72"/>
      <c r="AT111" s="72"/>
      <c r="AU111" s="37"/>
      <c r="AV111" s="133">
        <f t="shared" ref="AV111:AV112" si="195">+AJ111+AP111</f>
        <v>0</v>
      </c>
      <c r="AW111" s="134">
        <f t="shared" ref="AW111:AW112" si="196">+AL111+AR111</f>
        <v>0</v>
      </c>
      <c r="AX111" s="135">
        <f t="shared" ref="AX111:AX112" si="197">+AV111+AW111</f>
        <v>0</v>
      </c>
      <c r="AY111" s="32"/>
      <c r="AZ111" s="11"/>
      <c r="BA111" s="4"/>
      <c r="BB111" s="11"/>
      <c r="BC111" s="4"/>
      <c r="BD111" s="11"/>
      <c r="BE111" s="4"/>
      <c r="BF111" s="248"/>
      <c r="BG111" s="72"/>
      <c r="BH111" s="72"/>
      <c r="BI111" s="72"/>
      <c r="BJ111" s="72"/>
      <c r="BK111" s="37"/>
      <c r="BL111" s="133">
        <f t="shared" ref="BL111:BL112" si="198">+AZ111+BF111</f>
        <v>0</v>
      </c>
      <c r="BM111" s="134">
        <f t="shared" ref="BM111:BM112" si="199">+BB111+BH111</f>
        <v>0</v>
      </c>
      <c r="BN111" s="135">
        <f t="shared" ref="BN111:BN112" si="200">+BL111+BM111</f>
        <v>0</v>
      </c>
      <c r="BO111" s="32"/>
      <c r="BP111" s="73"/>
      <c r="BQ111" s="36"/>
      <c r="BR111" s="72"/>
      <c r="BS111" s="36"/>
      <c r="BT111" s="72"/>
      <c r="BU111" s="37"/>
      <c r="BV111" s="248"/>
      <c r="BW111" s="72"/>
      <c r="BX111" s="72"/>
      <c r="BY111" s="72"/>
      <c r="BZ111" s="72"/>
      <c r="CA111" s="37"/>
      <c r="CB111" s="133">
        <f t="shared" ref="CB111:CB112" si="201">+BP111+BV111</f>
        <v>0</v>
      </c>
      <c r="CC111" s="134">
        <f t="shared" ref="CC111:CC112" si="202">+BR111+BX111</f>
        <v>0</v>
      </c>
      <c r="CD111" s="135">
        <f t="shared" ref="CD111:CD112" si="203">+CB111+CC111</f>
        <v>0</v>
      </c>
      <c r="CE111" s="32"/>
      <c r="CF111" s="38">
        <f t="shared" ref="CF111:CF112" si="204">+D111+T111+AJ111+AZ111+BP111</f>
        <v>0</v>
      </c>
      <c r="CG111" s="72"/>
      <c r="CH111" s="36">
        <f t="shared" ref="CH111:CH112" si="205">+F111+V111+AL111+BB111+BR111</f>
        <v>0</v>
      </c>
      <c r="CI111" s="72"/>
      <c r="CJ111" s="72">
        <f t="shared" ref="CJ111:CJ112" si="206">+CF111+CH111</f>
        <v>0</v>
      </c>
      <c r="CK111" s="74"/>
      <c r="CL111" s="38">
        <f t="shared" ref="CL111:CL112" si="207">+J111+Z111+AP111+BF111+BV111</f>
        <v>0</v>
      </c>
      <c r="CM111" s="72"/>
      <c r="CN111" s="36">
        <f t="shared" ref="CN111:CN112" si="208">+L111+AB111+AR111+BH111+BX111</f>
        <v>0</v>
      </c>
      <c r="CO111" s="72"/>
      <c r="CP111" s="72">
        <f t="shared" ref="CP111:CP112" si="209">+CL111+CN111</f>
        <v>0</v>
      </c>
      <c r="CQ111" s="74"/>
      <c r="CR111" s="155"/>
      <c r="CS111" s="161" t="s">
        <v>10</v>
      </c>
      <c r="CT111" s="73">
        <f t="shared" ref="CT111:CT112" si="210">+CJ111</f>
        <v>0</v>
      </c>
      <c r="CU111" s="72">
        <f t="shared" ref="CU111:CU112" si="211">+CP111</f>
        <v>0</v>
      </c>
      <c r="CV111" s="75">
        <f t="shared" ref="CV111:CV112" si="212">+CT111+CU111</f>
        <v>0</v>
      </c>
      <c r="CW111"/>
    </row>
    <row r="112" spans="1:103" s="19" customFormat="1" ht="15.6" x14ac:dyDescent="0.3">
      <c r="A112" s="26">
        <v>91</v>
      </c>
      <c r="B112" s="26" t="s">
        <v>11</v>
      </c>
      <c r="C112" s="34"/>
      <c r="D112" s="73"/>
      <c r="E112" s="36"/>
      <c r="F112" s="72"/>
      <c r="G112" s="36"/>
      <c r="H112" s="72"/>
      <c r="I112" s="37"/>
      <c r="J112" s="244"/>
      <c r="K112" s="72"/>
      <c r="L112" s="72"/>
      <c r="M112" s="72"/>
      <c r="N112" s="72"/>
      <c r="O112" s="37"/>
      <c r="P112" s="133">
        <f t="shared" si="189"/>
        <v>0</v>
      </c>
      <c r="Q112" s="134">
        <f t="shared" si="190"/>
        <v>0</v>
      </c>
      <c r="R112" s="135">
        <f t="shared" si="191"/>
        <v>0</v>
      </c>
      <c r="S112" s="32"/>
      <c r="T112" s="73"/>
      <c r="U112" s="36"/>
      <c r="V112" s="72"/>
      <c r="W112" s="36"/>
      <c r="X112" s="72"/>
      <c r="Y112" s="37"/>
      <c r="Z112" s="248"/>
      <c r="AA112" s="72"/>
      <c r="AB112" s="72"/>
      <c r="AC112" s="72"/>
      <c r="AD112" s="72"/>
      <c r="AE112" s="37"/>
      <c r="AF112" s="133">
        <f t="shared" si="192"/>
        <v>0</v>
      </c>
      <c r="AG112" s="134">
        <f t="shared" si="193"/>
        <v>0</v>
      </c>
      <c r="AH112" s="135">
        <f t="shared" si="194"/>
        <v>0</v>
      </c>
      <c r="AI112" s="32"/>
      <c r="AJ112" s="73"/>
      <c r="AK112" s="36"/>
      <c r="AL112" s="72"/>
      <c r="AM112" s="36"/>
      <c r="AN112" s="72"/>
      <c r="AO112" s="37"/>
      <c r="AP112" s="248"/>
      <c r="AQ112" s="72"/>
      <c r="AR112" s="72"/>
      <c r="AS112" s="72"/>
      <c r="AT112" s="72"/>
      <c r="AU112" s="37"/>
      <c r="AV112" s="133">
        <f t="shared" si="195"/>
        <v>0</v>
      </c>
      <c r="AW112" s="134">
        <f t="shared" si="196"/>
        <v>0</v>
      </c>
      <c r="AX112" s="135">
        <f t="shared" si="197"/>
        <v>0</v>
      </c>
      <c r="AY112" s="32"/>
      <c r="AZ112" s="11"/>
      <c r="BA112" s="4"/>
      <c r="BB112" s="11"/>
      <c r="BC112" s="4"/>
      <c r="BD112" s="11"/>
      <c r="BE112" s="4"/>
      <c r="BF112" s="248"/>
      <c r="BG112" s="72"/>
      <c r="BH112" s="72"/>
      <c r="BI112" s="72"/>
      <c r="BJ112" s="72"/>
      <c r="BK112" s="37"/>
      <c r="BL112" s="133">
        <f t="shared" si="198"/>
        <v>0</v>
      </c>
      <c r="BM112" s="134">
        <f t="shared" si="199"/>
        <v>0</v>
      </c>
      <c r="BN112" s="135">
        <f t="shared" si="200"/>
        <v>0</v>
      </c>
      <c r="BO112" s="32"/>
      <c r="BP112" s="73"/>
      <c r="BQ112" s="36"/>
      <c r="BR112" s="72"/>
      <c r="BS112" s="36"/>
      <c r="BT112" s="72"/>
      <c r="BU112" s="37"/>
      <c r="BV112" s="248"/>
      <c r="BW112" s="72"/>
      <c r="BX112" s="72"/>
      <c r="BY112" s="72"/>
      <c r="BZ112" s="72"/>
      <c r="CA112" s="37"/>
      <c r="CB112" s="133">
        <f t="shared" si="201"/>
        <v>0</v>
      </c>
      <c r="CC112" s="134">
        <f t="shared" si="202"/>
        <v>0</v>
      </c>
      <c r="CD112" s="135">
        <f t="shared" si="203"/>
        <v>0</v>
      </c>
      <c r="CE112" s="32"/>
      <c r="CF112" s="38">
        <f t="shared" si="204"/>
        <v>0</v>
      </c>
      <c r="CG112" s="72"/>
      <c r="CH112" s="36">
        <f t="shared" si="205"/>
        <v>0</v>
      </c>
      <c r="CI112" s="72"/>
      <c r="CJ112" s="72">
        <f t="shared" si="206"/>
        <v>0</v>
      </c>
      <c r="CK112" s="74"/>
      <c r="CL112" s="38">
        <f t="shared" si="207"/>
        <v>0</v>
      </c>
      <c r="CM112" s="72"/>
      <c r="CN112" s="36">
        <f t="shared" si="208"/>
        <v>0</v>
      </c>
      <c r="CO112" s="72"/>
      <c r="CP112" s="72">
        <f t="shared" si="209"/>
        <v>0</v>
      </c>
      <c r="CQ112" s="74"/>
      <c r="CR112" s="155"/>
      <c r="CS112" s="161" t="s">
        <v>11</v>
      </c>
      <c r="CT112" s="73">
        <f t="shared" si="210"/>
        <v>0</v>
      </c>
      <c r="CU112" s="72">
        <f t="shared" si="211"/>
        <v>0</v>
      </c>
      <c r="CV112" s="75">
        <f t="shared" si="212"/>
        <v>0</v>
      </c>
      <c r="CW112"/>
    </row>
    <row r="113" spans="1:101" s="19" customFormat="1" ht="15.6" x14ac:dyDescent="0.3">
      <c r="A113" s="26">
        <v>92</v>
      </c>
      <c r="B113" s="26" t="s">
        <v>12</v>
      </c>
      <c r="C113" s="34"/>
      <c r="D113" s="80"/>
      <c r="E113" s="77"/>
      <c r="F113" s="78"/>
      <c r="G113" s="78"/>
      <c r="H113" s="78"/>
      <c r="I113" s="79"/>
      <c r="J113" s="247"/>
      <c r="K113" s="77"/>
      <c r="L113" s="78"/>
      <c r="M113" s="78"/>
      <c r="N113" s="78"/>
      <c r="O113" s="79"/>
      <c r="P113" s="136" t="e">
        <f>+P10/P112</f>
        <v>#DIV/0!</v>
      </c>
      <c r="Q113" s="136" t="e">
        <f t="shared" ref="Q113:R113" si="213">+Q10/Q112</f>
        <v>#DIV/0!</v>
      </c>
      <c r="R113" s="199" t="e">
        <f t="shared" si="213"/>
        <v>#DIV/0!</v>
      </c>
      <c r="S113" s="32"/>
      <c r="T113" s="80"/>
      <c r="U113" s="77"/>
      <c r="V113" s="78"/>
      <c r="W113" s="78"/>
      <c r="X113" s="78"/>
      <c r="Y113" s="79"/>
      <c r="Z113" s="247"/>
      <c r="AA113" s="77"/>
      <c r="AB113" s="78"/>
      <c r="AC113" s="78"/>
      <c r="AD113" s="78"/>
      <c r="AE113" s="79"/>
      <c r="AF113" s="136" t="e">
        <f>+AF10/AF112</f>
        <v>#DIV/0!</v>
      </c>
      <c r="AG113" s="136" t="e">
        <f t="shared" ref="AG113:AH113" si="214">+AG10/AG112</f>
        <v>#DIV/0!</v>
      </c>
      <c r="AH113" s="199" t="e">
        <f t="shared" si="214"/>
        <v>#DIV/0!</v>
      </c>
      <c r="AI113" s="32"/>
      <c r="AJ113" s="80"/>
      <c r="AK113" s="77"/>
      <c r="AL113" s="78"/>
      <c r="AM113" s="78"/>
      <c r="AN113" s="78"/>
      <c r="AO113" s="79"/>
      <c r="AP113" s="247"/>
      <c r="AQ113" s="77"/>
      <c r="AR113" s="78"/>
      <c r="AS113" s="78"/>
      <c r="AT113" s="78"/>
      <c r="AU113" s="79"/>
      <c r="AV113" s="136" t="e">
        <f>+AV10/AV112</f>
        <v>#DIV/0!</v>
      </c>
      <c r="AW113" s="137" t="e">
        <f t="shared" ref="AW113:AX113" si="215">+AW10/AW112</f>
        <v>#DIV/0!</v>
      </c>
      <c r="AX113" s="138" t="e">
        <f t="shared" si="215"/>
        <v>#DIV/0!</v>
      </c>
      <c r="AY113" s="32"/>
      <c r="AZ113" s="80"/>
      <c r="BA113" s="77"/>
      <c r="BB113" s="78"/>
      <c r="BC113" s="78"/>
      <c r="BD113" s="78"/>
      <c r="BE113" s="79"/>
      <c r="BF113" s="247"/>
      <c r="BG113" s="77"/>
      <c r="BH113" s="78"/>
      <c r="BI113" s="78"/>
      <c r="BJ113" s="78"/>
      <c r="BK113" s="79"/>
      <c r="BL113" s="136" t="e">
        <f>+BL10/BL112</f>
        <v>#DIV/0!</v>
      </c>
      <c r="BM113" s="137" t="e">
        <f t="shared" ref="BM113:BN113" si="216">+BM10/BM112</f>
        <v>#DIV/0!</v>
      </c>
      <c r="BN113" s="138" t="e">
        <f t="shared" si="216"/>
        <v>#DIV/0!</v>
      </c>
      <c r="BO113" s="32"/>
      <c r="BP113" s="80"/>
      <c r="BQ113" s="77"/>
      <c r="BR113" s="78"/>
      <c r="BS113" s="78"/>
      <c r="BT113" s="78"/>
      <c r="BU113" s="79"/>
      <c r="BV113" s="247"/>
      <c r="BW113" s="77"/>
      <c r="BX113" s="78"/>
      <c r="BY113" s="78"/>
      <c r="BZ113" s="78"/>
      <c r="CA113" s="79"/>
      <c r="CB113" s="136" t="e">
        <f>+CB10/CB112</f>
        <v>#DIV/0!</v>
      </c>
      <c r="CC113" s="137" t="e">
        <f t="shared" ref="CC113:CD113" si="217">+CC10/CC112</f>
        <v>#DIV/0!</v>
      </c>
      <c r="CD113" s="138" t="e">
        <f t="shared" si="217"/>
        <v>#DIV/0!</v>
      </c>
      <c r="CE113" s="32"/>
      <c r="CF113" s="80" t="e">
        <f>+CF10/CF112</f>
        <v>#DIV/0!</v>
      </c>
      <c r="CG113" s="78"/>
      <c r="CH113" s="78" t="e">
        <f>+CH10/CH112</f>
        <v>#DIV/0!</v>
      </c>
      <c r="CI113" s="77"/>
      <c r="CJ113" s="78" t="e">
        <f>+CJ10/CJ112</f>
        <v>#DIV/0!</v>
      </c>
      <c r="CK113" s="81"/>
      <c r="CL113" s="80" t="e">
        <f>+CL10/CL112</f>
        <v>#DIV/0!</v>
      </c>
      <c r="CM113" s="77"/>
      <c r="CN113" s="78" t="e">
        <f>+CN10/CN112</f>
        <v>#DIV/0!</v>
      </c>
      <c r="CO113" s="78"/>
      <c r="CP113" s="78" t="e">
        <f>+CP10/CP112</f>
        <v>#DIV/0!</v>
      </c>
      <c r="CQ113" s="81"/>
      <c r="CR113" s="156"/>
      <c r="CS113" s="161" t="s">
        <v>12</v>
      </c>
      <c r="CT113" s="80" t="e">
        <f>+CT10/CT112</f>
        <v>#DIV/0!</v>
      </c>
      <c r="CU113" s="78" t="e">
        <f t="shared" ref="CU113:CV113" si="218">+CU10/CU112</f>
        <v>#DIV/0!</v>
      </c>
      <c r="CV113" s="79" t="e">
        <f t="shared" si="218"/>
        <v>#DIV/0!</v>
      </c>
      <c r="CW113"/>
    </row>
    <row r="114" spans="1:101" s="19" customFormat="1" ht="15.6" x14ac:dyDescent="0.3">
      <c r="A114" s="26"/>
      <c r="B114" s="26"/>
      <c r="C114" s="34"/>
      <c r="D114" s="38"/>
      <c r="E114" s="36"/>
      <c r="F114" s="36"/>
      <c r="G114" s="36"/>
      <c r="H114" s="36"/>
      <c r="I114" s="37"/>
      <c r="J114" s="244"/>
      <c r="K114" s="36"/>
      <c r="L114" s="36"/>
      <c r="M114" s="36"/>
      <c r="N114" s="36"/>
      <c r="O114" s="37"/>
      <c r="P114" s="139"/>
      <c r="Q114" s="140"/>
      <c r="R114" s="141"/>
      <c r="S114" s="32"/>
      <c r="T114" s="38"/>
      <c r="U114" s="36"/>
      <c r="V114" s="36"/>
      <c r="W114" s="36"/>
      <c r="X114" s="36"/>
      <c r="Y114" s="37"/>
      <c r="Z114" s="244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8"/>
      <c r="AK114" s="36"/>
      <c r="AL114" s="36"/>
      <c r="AM114" s="36"/>
      <c r="AN114" s="36"/>
      <c r="AO114" s="37"/>
      <c r="AP114" s="244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8"/>
      <c r="BA114" s="36"/>
      <c r="BB114" s="36"/>
      <c r="BC114" s="36"/>
      <c r="BD114" s="36"/>
      <c r="BE114" s="37"/>
      <c r="BF114" s="244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8"/>
      <c r="BQ114" s="36"/>
      <c r="BR114" s="36"/>
      <c r="BS114" s="36"/>
      <c r="BT114" s="36"/>
      <c r="BU114" s="37"/>
      <c r="BV114" s="244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6" x14ac:dyDescent="0.3">
      <c r="A115" s="26"/>
      <c r="B115" s="50" t="s">
        <v>95</v>
      </c>
      <c r="C115" s="34"/>
      <c r="D115" s="348"/>
      <c r="E115" s="36"/>
      <c r="F115" s="77"/>
      <c r="G115" s="77"/>
      <c r="H115" s="77"/>
      <c r="I115" s="37"/>
      <c r="J115" s="346"/>
      <c r="K115" s="36"/>
      <c r="L115" s="77"/>
      <c r="M115" s="77"/>
      <c r="N115" s="77"/>
      <c r="O115" s="37"/>
      <c r="P115" s="116">
        <f>+P17-P102</f>
        <v>0</v>
      </c>
      <c r="Q115" s="140">
        <f>+Q17-Q102</f>
        <v>0</v>
      </c>
      <c r="R115" s="141">
        <f>+R17-R102</f>
        <v>0</v>
      </c>
      <c r="S115" s="32"/>
      <c r="T115" s="348"/>
      <c r="U115" s="36"/>
      <c r="V115" s="77"/>
      <c r="W115" s="77"/>
      <c r="X115" s="77"/>
      <c r="Y115" s="37"/>
      <c r="Z115" s="346"/>
      <c r="AA115" s="36"/>
      <c r="AB115" s="77"/>
      <c r="AC115" s="77"/>
      <c r="AD115" s="77"/>
      <c r="AE115" s="37"/>
      <c r="AF115" s="116">
        <f>+AF17-AF102</f>
        <v>0</v>
      </c>
      <c r="AG115" s="140">
        <f>+AG17-AG102</f>
        <v>0</v>
      </c>
      <c r="AH115" s="141">
        <f>+AH17-AH102</f>
        <v>0</v>
      </c>
      <c r="AI115" s="32"/>
      <c r="AJ115" s="348"/>
      <c r="AK115" s="36"/>
      <c r="AL115" s="77"/>
      <c r="AM115" s="77"/>
      <c r="AN115" s="77"/>
      <c r="AO115" s="37"/>
      <c r="AP115" s="346"/>
      <c r="AQ115" s="36"/>
      <c r="AR115" s="77"/>
      <c r="AS115" s="77"/>
      <c r="AT115" s="77"/>
      <c r="AU115" s="37"/>
      <c r="AV115" s="116">
        <f>+AV17-AV102</f>
        <v>0</v>
      </c>
      <c r="AW115" s="140">
        <f>+AW17-AW102</f>
        <v>0</v>
      </c>
      <c r="AX115" s="118">
        <f>+AX17-AX102</f>
        <v>0</v>
      </c>
      <c r="AY115" s="32"/>
      <c r="AZ115" s="348"/>
      <c r="BA115" s="36"/>
      <c r="BB115" s="77"/>
      <c r="BC115" s="77"/>
      <c r="BD115" s="77"/>
      <c r="BE115" s="37"/>
      <c r="BF115" s="346"/>
      <c r="BG115" s="36"/>
      <c r="BH115" s="77"/>
      <c r="BI115" s="77"/>
      <c r="BJ115" s="77"/>
      <c r="BK115" s="37"/>
      <c r="BL115" s="116">
        <f>+BL17-BL102</f>
        <v>0</v>
      </c>
      <c r="BM115" s="140">
        <f>+BM17-BM102</f>
        <v>0</v>
      </c>
      <c r="BN115" s="141">
        <f>+BN17-BN102</f>
        <v>0</v>
      </c>
      <c r="BO115" s="32"/>
      <c r="BP115" s="348"/>
      <c r="BQ115" s="36"/>
      <c r="BR115" s="77"/>
      <c r="BS115" s="77"/>
      <c r="BT115" s="77"/>
      <c r="BU115" s="37"/>
      <c r="BV115" s="346"/>
      <c r="BW115" s="36"/>
      <c r="BX115" s="77"/>
      <c r="BY115" s="77"/>
      <c r="BZ115" s="77"/>
      <c r="CA115" s="37"/>
      <c r="CB115" s="116">
        <f>+CB17-CB102</f>
        <v>0</v>
      </c>
      <c r="CC115" s="140">
        <f>+CC17-CC102</f>
        <v>0</v>
      </c>
      <c r="CD115" s="141">
        <f>+CD17-CD102</f>
        <v>0</v>
      </c>
      <c r="CE115" s="32"/>
      <c r="CF115" s="73">
        <f>+CF103</f>
        <v>0</v>
      </c>
      <c r="CG115" s="72"/>
      <c r="CH115" s="72">
        <f>+CH103</f>
        <v>0</v>
      </c>
      <c r="CI115" s="72"/>
      <c r="CJ115" s="72">
        <f>+CJ103</f>
        <v>0</v>
      </c>
      <c r="CK115" s="74"/>
      <c r="CL115" s="73">
        <f>+CL103</f>
        <v>0</v>
      </c>
      <c r="CM115" s="72"/>
      <c r="CN115" s="72">
        <f>+CN103</f>
        <v>0</v>
      </c>
      <c r="CO115" s="72"/>
      <c r="CP115" s="72">
        <f>+CP103</f>
        <v>0</v>
      </c>
      <c r="CQ115" s="74"/>
      <c r="CR115" s="155"/>
      <c r="CS115" s="162" t="s">
        <v>95</v>
      </c>
      <c r="CT115" s="73">
        <f>+CT103</f>
        <v>0</v>
      </c>
      <c r="CU115" s="72">
        <f>+CU103</f>
        <v>0</v>
      </c>
      <c r="CV115" s="74">
        <f>+CV103</f>
        <v>0</v>
      </c>
      <c r="CW115"/>
    </row>
    <row r="116" spans="1:101" s="19" customFormat="1" ht="4.5" customHeight="1" x14ac:dyDescent="0.3">
      <c r="A116" s="26"/>
      <c r="B116" s="50"/>
      <c r="C116" s="34"/>
      <c r="D116" s="73"/>
      <c r="E116" s="36"/>
      <c r="F116" s="72"/>
      <c r="G116" s="36"/>
      <c r="H116" s="72"/>
      <c r="I116" s="37"/>
      <c r="J116" s="248"/>
      <c r="K116" s="36"/>
      <c r="L116" s="72"/>
      <c r="M116" s="36"/>
      <c r="N116" s="72"/>
      <c r="O116" s="37"/>
      <c r="P116" s="139"/>
      <c r="Q116" s="140"/>
      <c r="R116" s="141"/>
      <c r="S116" s="32"/>
      <c r="T116" s="73"/>
      <c r="U116" s="36"/>
      <c r="V116" s="72"/>
      <c r="W116" s="36"/>
      <c r="X116" s="72"/>
      <c r="Y116" s="37"/>
      <c r="Z116" s="248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3"/>
      <c r="AK116" s="36"/>
      <c r="AL116" s="72"/>
      <c r="AM116" s="36"/>
      <c r="AN116" s="72"/>
      <c r="AO116" s="37"/>
      <c r="AP116" s="248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3"/>
      <c r="BA116" s="36"/>
      <c r="BB116" s="72"/>
      <c r="BC116" s="36"/>
      <c r="BD116" s="72"/>
      <c r="BE116" s="37"/>
      <c r="BF116" s="248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73"/>
      <c r="BQ116" s="36"/>
      <c r="BR116" s="72"/>
      <c r="BS116" s="36"/>
      <c r="BT116" s="72"/>
      <c r="BU116" s="37"/>
      <c r="BV116" s="248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6" x14ac:dyDescent="0.3">
      <c r="A117" s="26"/>
      <c r="B117" s="50" t="s">
        <v>97</v>
      </c>
      <c r="C117" s="34"/>
      <c r="D117" s="349"/>
      <c r="E117" s="83"/>
      <c r="F117" s="344"/>
      <c r="G117" s="345"/>
      <c r="H117" s="344"/>
      <c r="I117" s="85"/>
      <c r="J117" s="347"/>
      <c r="K117" s="83"/>
      <c r="L117" s="344"/>
      <c r="M117" s="345"/>
      <c r="N117" s="344"/>
      <c r="O117" s="85"/>
      <c r="P117" s="142" t="e">
        <f>+P103/P17</f>
        <v>#DIV/0!</v>
      </c>
      <c r="Q117" s="143" t="e">
        <f>+Q103/Q17</f>
        <v>#DIV/0!</v>
      </c>
      <c r="R117" s="144" t="e">
        <f>+R103/R17</f>
        <v>#DIV/0!</v>
      </c>
      <c r="S117" s="32"/>
      <c r="T117" s="349"/>
      <c r="U117" s="83"/>
      <c r="V117" s="344"/>
      <c r="W117" s="345"/>
      <c r="X117" s="344"/>
      <c r="Y117" s="85"/>
      <c r="Z117" s="347"/>
      <c r="AA117" s="83"/>
      <c r="AB117" s="344"/>
      <c r="AC117" s="345"/>
      <c r="AD117" s="344"/>
      <c r="AE117" s="85"/>
      <c r="AF117" s="142" t="e">
        <f>+AF103/AF17</f>
        <v>#DIV/0!</v>
      </c>
      <c r="AG117" s="143" t="e">
        <f>+AG103/AG17</f>
        <v>#DIV/0!</v>
      </c>
      <c r="AH117" s="144" t="e">
        <f>+AH103/AH17</f>
        <v>#DIV/0!</v>
      </c>
      <c r="AI117" s="32"/>
      <c r="AJ117" s="349"/>
      <c r="AK117" s="83"/>
      <c r="AL117" s="344"/>
      <c r="AM117" s="345"/>
      <c r="AN117" s="344"/>
      <c r="AO117" s="85"/>
      <c r="AP117" s="347"/>
      <c r="AQ117" s="83"/>
      <c r="AR117" s="344"/>
      <c r="AS117" s="345"/>
      <c r="AT117" s="344"/>
      <c r="AU117" s="85"/>
      <c r="AV117" s="142" t="e">
        <f>+AV103/AV17</f>
        <v>#DIV/0!</v>
      </c>
      <c r="AW117" s="143" t="e">
        <f>+AW103/AW17</f>
        <v>#DIV/0!</v>
      </c>
      <c r="AX117" s="144" t="e">
        <f>+AX103/AX17</f>
        <v>#DIV/0!</v>
      </c>
      <c r="AY117" s="32"/>
      <c r="AZ117" s="349"/>
      <c r="BA117" s="83"/>
      <c r="BB117" s="344"/>
      <c r="BC117" s="345"/>
      <c r="BD117" s="344"/>
      <c r="BE117" s="85"/>
      <c r="BF117" s="347"/>
      <c r="BG117" s="83"/>
      <c r="BH117" s="344"/>
      <c r="BI117" s="345"/>
      <c r="BJ117" s="344"/>
      <c r="BK117" s="85"/>
      <c r="BL117" s="142" t="e">
        <f>+BL103/BL17</f>
        <v>#DIV/0!</v>
      </c>
      <c r="BM117" s="143" t="e">
        <f>+BM103/BM17</f>
        <v>#DIV/0!</v>
      </c>
      <c r="BN117" s="144" t="e">
        <f>+BN103/BN17</f>
        <v>#DIV/0!</v>
      </c>
      <c r="BO117" s="32"/>
      <c r="BP117" s="349"/>
      <c r="BQ117" s="83"/>
      <c r="BR117" s="344"/>
      <c r="BS117" s="345"/>
      <c r="BT117" s="344"/>
      <c r="BU117" s="85"/>
      <c r="BV117" s="347"/>
      <c r="BW117" s="83"/>
      <c r="BX117" s="344"/>
      <c r="BY117" s="345"/>
      <c r="BZ117" s="344"/>
      <c r="CA117" s="85"/>
      <c r="CB117" s="142" t="e">
        <f>+CB103/CB17</f>
        <v>#DIV/0!</v>
      </c>
      <c r="CC117" s="143" t="e">
        <f>+CC103/CC17</f>
        <v>#DIV/0!</v>
      </c>
      <c r="CD117" s="144" t="e">
        <f>+CD103/CD17</f>
        <v>#DIV/0!</v>
      </c>
      <c r="CE117" s="32"/>
      <c r="CF117" s="86" t="e">
        <f>+CF103/CF17</f>
        <v>#DIV/0!</v>
      </c>
      <c r="CG117" s="84"/>
      <c r="CH117" s="84" t="e">
        <f>+CH103/CH17</f>
        <v>#DIV/0!</v>
      </c>
      <c r="CI117" s="84"/>
      <c r="CJ117" s="84" t="e">
        <f>+CJ103/CJ17</f>
        <v>#DIV/0!</v>
      </c>
      <c r="CK117" s="85"/>
      <c r="CL117" s="87" t="e">
        <f>+CL103/CL17</f>
        <v>#DIV/0!</v>
      </c>
      <c r="CM117" s="83"/>
      <c r="CN117" s="83" t="e">
        <f>+CN103/CN17</f>
        <v>#DIV/0!</v>
      </c>
      <c r="CO117" s="83"/>
      <c r="CP117" s="83" t="e">
        <f>+CP103/CP17</f>
        <v>#DIV/0!</v>
      </c>
      <c r="CQ117" s="85"/>
      <c r="CR117" s="157"/>
      <c r="CS117" s="162" t="s">
        <v>97</v>
      </c>
      <c r="CT117" s="179" t="e">
        <f>+CT103/CT17</f>
        <v>#DIV/0!</v>
      </c>
      <c r="CU117" s="172" t="e">
        <f>+CU103/CU17</f>
        <v>#DIV/0!</v>
      </c>
      <c r="CV117" s="180" t="e">
        <f>+CV103/CV17</f>
        <v>#DIV/0!</v>
      </c>
      <c r="CW117"/>
    </row>
    <row r="118" spans="1:101" s="19" customFormat="1" ht="5.25" customHeight="1" x14ac:dyDescent="0.3">
      <c r="A118" s="26"/>
      <c r="B118" s="50"/>
      <c r="C118" s="34"/>
      <c r="D118" s="87"/>
      <c r="E118" s="83"/>
      <c r="F118" s="345"/>
      <c r="G118" s="345"/>
      <c r="H118" s="345"/>
      <c r="I118" s="85"/>
      <c r="J118" s="250"/>
      <c r="K118" s="83"/>
      <c r="L118" s="345"/>
      <c r="M118" s="345"/>
      <c r="N118" s="345"/>
      <c r="O118" s="85"/>
      <c r="P118" s="142"/>
      <c r="Q118" s="143"/>
      <c r="R118" s="144"/>
      <c r="S118" s="32"/>
      <c r="T118" s="87"/>
      <c r="U118" s="83"/>
      <c r="V118" s="345"/>
      <c r="W118" s="345"/>
      <c r="X118" s="345"/>
      <c r="Y118" s="85"/>
      <c r="Z118" s="250"/>
      <c r="AA118" s="83"/>
      <c r="AB118" s="345"/>
      <c r="AC118" s="345"/>
      <c r="AD118" s="345"/>
      <c r="AE118" s="85"/>
      <c r="AF118" s="142"/>
      <c r="AG118" s="143"/>
      <c r="AH118" s="144"/>
      <c r="AI118" s="32"/>
      <c r="AJ118" s="87"/>
      <c r="AK118" s="83"/>
      <c r="AL118" s="345"/>
      <c r="AM118" s="345"/>
      <c r="AN118" s="345"/>
      <c r="AO118" s="85"/>
      <c r="AP118" s="250"/>
      <c r="AQ118" s="83"/>
      <c r="AR118" s="345"/>
      <c r="AS118" s="345"/>
      <c r="AT118" s="345"/>
      <c r="AU118" s="85"/>
      <c r="AV118" s="142"/>
      <c r="AW118" s="143"/>
      <c r="AX118" s="144"/>
      <c r="AY118" s="32"/>
      <c r="AZ118" s="87"/>
      <c r="BA118" s="83"/>
      <c r="BB118" s="345"/>
      <c r="BC118" s="345"/>
      <c r="BD118" s="345"/>
      <c r="BE118" s="85"/>
      <c r="BF118" s="250"/>
      <c r="BG118" s="83"/>
      <c r="BH118" s="345"/>
      <c r="BI118" s="345"/>
      <c r="BJ118" s="345"/>
      <c r="BK118" s="85"/>
      <c r="BL118" s="142"/>
      <c r="BM118" s="143"/>
      <c r="BN118" s="144"/>
      <c r="BO118" s="32"/>
      <c r="BP118" s="87"/>
      <c r="BQ118" s="83"/>
      <c r="BR118" s="345"/>
      <c r="BS118" s="345"/>
      <c r="BT118" s="345"/>
      <c r="BU118" s="85"/>
      <c r="BV118" s="250"/>
      <c r="BW118" s="83"/>
      <c r="BX118" s="345"/>
      <c r="BY118" s="345"/>
      <c r="BZ118" s="345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6" x14ac:dyDescent="0.3">
      <c r="A119" s="26"/>
      <c r="B119" s="50" t="s">
        <v>93</v>
      </c>
      <c r="C119" s="34"/>
      <c r="D119" s="349"/>
      <c r="E119" s="83"/>
      <c r="F119" s="344"/>
      <c r="G119" s="345"/>
      <c r="H119" s="344"/>
      <c r="I119" s="85"/>
      <c r="J119" s="347"/>
      <c r="K119" s="83"/>
      <c r="L119" s="344"/>
      <c r="M119" s="345"/>
      <c r="N119" s="344"/>
      <c r="O119" s="85"/>
      <c r="P119" s="142" t="e">
        <f>+P64/P17</f>
        <v>#DIV/0!</v>
      </c>
      <c r="Q119" s="143" t="e">
        <f>+Q64/Q17</f>
        <v>#DIV/0!</v>
      </c>
      <c r="R119" s="144" t="e">
        <f>+R64/R17</f>
        <v>#DIV/0!</v>
      </c>
      <c r="S119" s="32"/>
      <c r="T119" s="349"/>
      <c r="U119" s="83"/>
      <c r="V119" s="344"/>
      <c r="W119" s="345"/>
      <c r="X119" s="344"/>
      <c r="Y119" s="85"/>
      <c r="Z119" s="347"/>
      <c r="AA119" s="83"/>
      <c r="AB119" s="344"/>
      <c r="AC119" s="345"/>
      <c r="AD119" s="344"/>
      <c r="AE119" s="85"/>
      <c r="AF119" s="142" t="e">
        <f>+AF64/AF17</f>
        <v>#DIV/0!</v>
      </c>
      <c r="AG119" s="143" t="e">
        <f>+AG64/AG17</f>
        <v>#DIV/0!</v>
      </c>
      <c r="AH119" s="144" t="e">
        <f>+AH64/AH17</f>
        <v>#DIV/0!</v>
      </c>
      <c r="AI119" s="32"/>
      <c r="AJ119" s="349"/>
      <c r="AK119" s="83"/>
      <c r="AL119" s="344"/>
      <c r="AM119" s="345"/>
      <c r="AN119" s="344"/>
      <c r="AO119" s="85"/>
      <c r="AP119" s="347"/>
      <c r="AQ119" s="83"/>
      <c r="AR119" s="344"/>
      <c r="AS119" s="345"/>
      <c r="AT119" s="344"/>
      <c r="AU119" s="85"/>
      <c r="AV119" s="142" t="e">
        <f>+AV64/AV17</f>
        <v>#DIV/0!</v>
      </c>
      <c r="AW119" s="143" t="e">
        <f>+AW64/AW17</f>
        <v>#DIV/0!</v>
      </c>
      <c r="AX119" s="144" t="e">
        <f>+AX64/AX17</f>
        <v>#DIV/0!</v>
      </c>
      <c r="AY119" s="32"/>
      <c r="AZ119" s="349"/>
      <c r="BA119" s="83"/>
      <c r="BB119" s="344"/>
      <c r="BC119" s="345"/>
      <c r="BD119" s="344"/>
      <c r="BE119" s="85"/>
      <c r="BF119" s="347"/>
      <c r="BG119" s="83"/>
      <c r="BH119" s="344"/>
      <c r="BI119" s="345"/>
      <c r="BJ119" s="344"/>
      <c r="BK119" s="85"/>
      <c r="BL119" s="142" t="e">
        <f>+BL64/BL17</f>
        <v>#DIV/0!</v>
      </c>
      <c r="BM119" s="143" t="e">
        <f>+BM64/BM17</f>
        <v>#DIV/0!</v>
      </c>
      <c r="BN119" s="144" t="e">
        <f>+BN64/BN17</f>
        <v>#DIV/0!</v>
      </c>
      <c r="BO119" s="32"/>
      <c r="BP119" s="349"/>
      <c r="BQ119" s="83"/>
      <c r="BR119" s="344"/>
      <c r="BS119" s="345"/>
      <c r="BT119" s="344"/>
      <c r="BU119" s="85"/>
      <c r="BV119" s="347"/>
      <c r="BW119" s="83"/>
      <c r="BX119" s="344"/>
      <c r="BY119" s="345"/>
      <c r="BZ119" s="344"/>
      <c r="CA119" s="85"/>
      <c r="CB119" s="142" t="e">
        <f>+CB64/CB17</f>
        <v>#DIV/0!</v>
      </c>
      <c r="CC119" s="143" t="e">
        <f>+CC64/CC17</f>
        <v>#DIV/0!</v>
      </c>
      <c r="CD119" s="144" t="e">
        <f>+CD64/CD17</f>
        <v>#DIV/0!</v>
      </c>
      <c r="CE119" s="32"/>
      <c r="CF119" s="86" t="e">
        <f>+CF64/CF17</f>
        <v>#DIV/0!</v>
      </c>
      <c r="CG119" s="84"/>
      <c r="CH119" s="84" t="e">
        <f>+CH64/CH17</f>
        <v>#DIV/0!</v>
      </c>
      <c r="CI119" s="84"/>
      <c r="CJ119" s="84" t="e">
        <f>+CJ64/CJ17</f>
        <v>#DIV/0!</v>
      </c>
      <c r="CK119" s="85"/>
      <c r="CL119" s="87" t="e">
        <f>+CL64/CL17</f>
        <v>#DIV/0!</v>
      </c>
      <c r="CM119" s="83"/>
      <c r="CN119" s="83" t="e">
        <f>+CN64/CN17</f>
        <v>#DIV/0!</v>
      </c>
      <c r="CO119" s="83"/>
      <c r="CP119" s="83" t="e">
        <f>+CP64/CP17</f>
        <v>#DIV/0!</v>
      </c>
      <c r="CQ119" s="85"/>
      <c r="CR119" s="157"/>
      <c r="CS119" s="162" t="s">
        <v>93</v>
      </c>
      <c r="CT119" s="179" t="e">
        <f>+CT64/CT17</f>
        <v>#DIV/0!</v>
      </c>
      <c r="CU119" s="172" t="e">
        <f>+CU64/CU17</f>
        <v>#DIV/0!</v>
      </c>
      <c r="CV119" s="180" t="e">
        <f>+CV64/CV17</f>
        <v>#DIV/0!</v>
      </c>
      <c r="CW119"/>
    </row>
    <row r="120" spans="1:101" s="19" customFormat="1" ht="4.5" customHeight="1" x14ac:dyDescent="0.3">
      <c r="A120" s="26"/>
      <c r="B120" s="50"/>
      <c r="C120" s="34"/>
      <c r="D120" s="87"/>
      <c r="E120" s="83"/>
      <c r="F120" s="345"/>
      <c r="G120" s="345"/>
      <c r="H120" s="345"/>
      <c r="I120" s="85"/>
      <c r="J120" s="250"/>
      <c r="K120" s="83"/>
      <c r="L120" s="345"/>
      <c r="M120" s="345"/>
      <c r="N120" s="345"/>
      <c r="O120" s="85"/>
      <c r="P120" s="142"/>
      <c r="Q120" s="143"/>
      <c r="R120" s="144"/>
      <c r="S120" s="32"/>
      <c r="T120" s="87"/>
      <c r="U120" s="83"/>
      <c r="V120" s="345"/>
      <c r="W120" s="345"/>
      <c r="X120" s="345"/>
      <c r="Y120" s="85"/>
      <c r="Z120" s="250"/>
      <c r="AA120" s="83"/>
      <c r="AB120" s="345"/>
      <c r="AC120" s="345"/>
      <c r="AD120" s="345"/>
      <c r="AE120" s="85"/>
      <c r="AF120" s="142"/>
      <c r="AG120" s="143"/>
      <c r="AH120" s="144"/>
      <c r="AI120" s="32"/>
      <c r="AJ120" s="87"/>
      <c r="AK120" s="83"/>
      <c r="AL120" s="345"/>
      <c r="AM120" s="345"/>
      <c r="AN120" s="345"/>
      <c r="AO120" s="85"/>
      <c r="AP120" s="250"/>
      <c r="AQ120" s="83"/>
      <c r="AR120" s="345"/>
      <c r="AS120" s="345"/>
      <c r="AT120" s="345"/>
      <c r="AU120" s="85"/>
      <c r="AV120" s="142"/>
      <c r="AW120" s="143"/>
      <c r="AX120" s="144"/>
      <c r="AY120" s="32"/>
      <c r="AZ120" s="87"/>
      <c r="BA120" s="83"/>
      <c r="BB120" s="345"/>
      <c r="BC120" s="345"/>
      <c r="BD120" s="345"/>
      <c r="BE120" s="85"/>
      <c r="BF120" s="250"/>
      <c r="BG120" s="83"/>
      <c r="BH120" s="345"/>
      <c r="BI120" s="345"/>
      <c r="BJ120" s="345"/>
      <c r="BK120" s="85"/>
      <c r="BL120" s="142"/>
      <c r="BM120" s="143"/>
      <c r="BN120" s="144"/>
      <c r="BO120" s="32"/>
      <c r="BP120" s="87"/>
      <c r="BQ120" s="83"/>
      <c r="BR120" s="345"/>
      <c r="BS120" s="345"/>
      <c r="BT120" s="345"/>
      <c r="BU120" s="85"/>
      <c r="BV120" s="250"/>
      <c r="BW120" s="83"/>
      <c r="BX120" s="345"/>
      <c r="BY120" s="345"/>
      <c r="BZ120" s="345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6" x14ac:dyDescent="0.3">
      <c r="A121" s="26"/>
      <c r="B121" s="50" t="s">
        <v>94</v>
      </c>
      <c r="C121" s="34"/>
      <c r="D121" s="349"/>
      <c r="E121" s="83"/>
      <c r="F121" s="344"/>
      <c r="G121" s="345"/>
      <c r="H121" s="344"/>
      <c r="I121" s="85"/>
      <c r="J121" s="347"/>
      <c r="K121" s="83"/>
      <c r="L121" s="344"/>
      <c r="M121" s="345"/>
      <c r="N121" s="344"/>
      <c r="O121" s="85"/>
      <c r="P121" s="142" t="e">
        <f>+P96/P17</f>
        <v>#DIV/0!</v>
      </c>
      <c r="Q121" s="143" t="e">
        <f>+Q96/Q17</f>
        <v>#DIV/0!</v>
      </c>
      <c r="R121" s="144" t="e">
        <f>+R96/R17</f>
        <v>#DIV/0!</v>
      </c>
      <c r="S121" s="32"/>
      <c r="T121" s="349"/>
      <c r="U121" s="83"/>
      <c r="V121" s="344"/>
      <c r="W121" s="345"/>
      <c r="X121" s="344"/>
      <c r="Y121" s="85"/>
      <c r="Z121" s="347"/>
      <c r="AA121" s="83"/>
      <c r="AB121" s="344"/>
      <c r="AC121" s="345"/>
      <c r="AD121" s="344"/>
      <c r="AE121" s="85"/>
      <c r="AF121" s="142" t="e">
        <f>+AF96/AF17</f>
        <v>#DIV/0!</v>
      </c>
      <c r="AG121" s="143" t="e">
        <f>+AG96/AG17</f>
        <v>#DIV/0!</v>
      </c>
      <c r="AH121" s="144" t="e">
        <f>+AH96/AH17</f>
        <v>#DIV/0!</v>
      </c>
      <c r="AI121" s="32"/>
      <c r="AJ121" s="349"/>
      <c r="AK121" s="83"/>
      <c r="AL121" s="344"/>
      <c r="AM121" s="345"/>
      <c r="AN121" s="344"/>
      <c r="AO121" s="85"/>
      <c r="AP121" s="347"/>
      <c r="AQ121" s="83"/>
      <c r="AR121" s="344"/>
      <c r="AS121" s="345"/>
      <c r="AT121" s="344"/>
      <c r="AU121" s="85"/>
      <c r="AV121" s="142" t="e">
        <f>+AV96/AV17</f>
        <v>#DIV/0!</v>
      </c>
      <c r="AW121" s="143" t="e">
        <f>+AW96/AW17</f>
        <v>#DIV/0!</v>
      </c>
      <c r="AX121" s="144" t="e">
        <f>+AX96/AX17</f>
        <v>#DIV/0!</v>
      </c>
      <c r="AY121" s="32"/>
      <c r="AZ121" s="349"/>
      <c r="BA121" s="83"/>
      <c r="BB121" s="344"/>
      <c r="BC121" s="345"/>
      <c r="BD121" s="344"/>
      <c r="BE121" s="85"/>
      <c r="BF121" s="347"/>
      <c r="BG121" s="83"/>
      <c r="BH121" s="344"/>
      <c r="BI121" s="345"/>
      <c r="BJ121" s="344"/>
      <c r="BK121" s="85"/>
      <c r="BL121" s="142" t="e">
        <f>+BL96/BL17</f>
        <v>#DIV/0!</v>
      </c>
      <c r="BM121" s="143" t="e">
        <f>+BM96/BM17</f>
        <v>#DIV/0!</v>
      </c>
      <c r="BN121" s="144" t="e">
        <f>+BN96/BN17</f>
        <v>#DIV/0!</v>
      </c>
      <c r="BO121" s="32"/>
      <c r="BP121" s="349"/>
      <c r="BQ121" s="83"/>
      <c r="BR121" s="344"/>
      <c r="BS121" s="345"/>
      <c r="BT121" s="344"/>
      <c r="BU121" s="85"/>
      <c r="BV121" s="347"/>
      <c r="BW121" s="83"/>
      <c r="BX121" s="344"/>
      <c r="BY121" s="345"/>
      <c r="BZ121" s="344"/>
      <c r="CA121" s="85"/>
      <c r="CB121" s="142" t="e">
        <f>+CB96/CB17</f>
        <v>#DIV/0!</v>
      </c>
      <c r="CC121" s="143" t="e">
        <f>+CC96/CC17</f>
        <v>#DIV/0!</v>
      </c>
      <c r="CD121" s="144" t="e">
        <f>+CD96/CD17</f>
        <v>#DIV/0!</v>
      </c>
      <c r="CE121" s="32"/>
      <c r="CF121" s="86" t="e">
        <f>+CF96/CF17</f>
        <v>#DIV/0!</v>
      </c>
      <c r="CG121" s="84"/>
      <c r="CH121" s="84" t="e">
        <f>+CH96/CH17</f>
        <v>#DIV/0!</v>
      </c>
      <c r="CI121" s="84"/>
      <c r="CJ121" s="84" t="e">
        <f>+CJ96/CJ17</f>
        <v>#DIV/0!</v>
      </c>
      <c r="CK121" s="85"/>
      <c r="CL121" s="87" t="e">
        <f>+CL96/CL17</f>
        <v>#DIV/0!</v>
      </c>
      <c r="CM121" s="83"/>
      <c r="CN121" s="83" t="e">
        <f>+CN96/CN17</f>
        <v>#DIV/0!</v>
      </c>
      <c r="CO121" s="83"/>
      <c r="CP121" s="83" t="e">
        <f>+CP96/CP17</f>
        <v>#DIV/0!</v>
      </c>
      <c r="CQ121" s="85"/>
      <c r="CR121" s="157"/>
      <c r="CS121" s="162" t="s">
        <v>94</v>
      </c>
      <c r="CT121" s="179" t="e">
        <f>+CT96/CT17</f>
        <v>#DIV/0!</v>
      </c>
      <c r="CU121" s="172" t="e">
        <f>+CU96/CU17</f>
        <v>#DIV/0!</v>
      </c>
      <c r="CV121" s="180" t="e">
        <f>+CV96/CV17</f>
        <v>#DIV/0!</v>
      </c>
      <c r="CW121"/>
    </row>
    <row r="122" spans="1:101" s="19" customFormat="1" ht="5.25" customHeight="1" x14ac:dyDescent="0.3">
      <c r="A122" s="26"/>
      <c r="B122" s="26"/>
      <c r="C122" s="34"/>
      <c r="D122" s="38"/>
      <c r="E122" s="36"/>
      <c r="F122" s="77"/>
      <c r="G122" s="77"/>
      <c r="H122" s="77"/>
      <c r="I122" s="37"/>
      <c r="J122" s="244"/>
      <c r="K122" s="36"/>
      <c r="L122" s="77"/>
      <c r="M122" s="77"/>
      <c r="N122" s="77"/>
      <c r="O122" s="37"/>
      <c r="P122" s="116"/>
      <c r="Q122" s="117"/>
      <c r="R122" s="118"/>
      <c r="S122" s="32"/>
      <c r="T122" s="38"/>
      <c r="U122" s="36"/>
      <c r="V122" s="77"/>
      <c r="W122" s="77"/>
      <c r="X122" s="77"/>
      <c r="Y122" s="37"/>
      <c r="Z122" s="244"/>
      <c r="AA122" s="36"/>
      <c r="AB122" s="77"/>
      <c r="AC122" s="77"/>
      <c r="AD122" s="77"/>
      <c r="AE122" s="37"/>
      <c r="AF122" s="116"/>
      <c r="AG122" s="117"/>
      <c r="AH122" s="118"/>
      <c r="AI122" s="32"/>
      <c r="AJ122" s="38"/>
      <c r="AK122" s="36"/>
      <c r="AL122" s="77"/>
      <c r="AM122" s="77"/>
      <c r="AN122" s="77"/>
      <c r="AO122" s="37"/>
      <c r="AP122" s="244"/>
      <c r="AQ122" s="36"/>
      <c r="AR122" s="77"/>
      <c r="AS122" s="77"/>
      <c r="AT122" s="77"/>
      <c r="AU122" s="37"/>
      <c r="AV122" s="116"/>
      <c r="AW122" s="117"/>
      <c r="AX122" s="118"/>
      <c r="AY122" s="32"/>
      <c r="AZ122" s="38"/>
      <c r="BA122" s="36"/>
      <c r="BB122" s="77"/>
      <c r="BC122" s="77"/>
      <c r="BD122" s="77"/>
      <c r="BE122" s="37"/>
      <c r="BF122" s="244"/>
      <c r="BG122" s="36"/>
      <c r="BH122" s="77"/>
      <c r="BI122" s="77"/>
      <c r="BJ122" s="77"/>
      <c r="BK122" s="37"/>
      <c r="BL122" s="116"/>
      <c r="BM122" s="117"/>
      <c r="BN122" s="118"/>
      <c r="BO122" s="32"/>
      <c r="BP122" s="38"/>
      <c r="BQ122" s="36"/>
      <c r="BR122" s="77"/>
      <c r="BS122" s="77"/>
      <c r="BT122" s="77"/>
      <c r="BU122" s="37"/>
      <c r="BV122" s="244"/>
      <c r="BW122" s="36"/>
      <c r="BX122" s="77"/>
      <c r="BY122" s="77"/>
      <c r="BZ122" s="77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6" x14ac:dyDescent="0.3">
      <c r="A123" s="26"/>
      <c r="B123" s="50" t="s">
        <v>99</v>
      </c>
      <c r="C123" s="34"/>
      <c r="D123" s="349"/>
      <c r="E123" s="36"/>
      <c r="F123" s="344"/>
      <c r="G123" s="77"/>
      <c r="H123" s="344"/>
      <c r="I123" s="37"/>
      <c r="J123" s="347"/>
      <c r="K123" s="36"/>
      <c r="L123" s="344"/>
      <c r="M123" s="77"/>
      <c r="N123" s="344"/>
      <c r="O123" s="37"/>
      <c r="P123" s="142" t="e">
        <f>+P74/P17</f>
        <v>#DIV/0!</v>
      </c>
      <c r="Q123" s="143" t="e">
        <f>+Q74/Q17</f>
        <v>#DIV/0!</v>
      </c>
      <c r="R123" s="144" t="e">
        <f>+R74/R17</f>
        <v>#DIV/0!</v>
      </c>
      <c r="S123" s="32"/>
      <c r="T123" s="349"/>
      <c r="U123" s="36"/>
      <c r="V123" s="344"/>
      <c r="W123" s="77"/>
      <c r="X123" s="344"/>
      <c r="Y123" s="37"/>
      <c r="Z123" s="347"/>
      <c r="AA123" s="36"/>
      <c r="AB123" s="344"/>
      <c r="AC123" s="77"/>
      <c r="AD123" s="344"/>
      <c r="AE123" s="37"/>
      <c r="AF123" s="142" t="e">
        <f>+AF74/AF17</f>
        <v>#DIV/0!</v>
      </c>
      <c r="AG123" s="143" t="e">
        <f>+AG74/AG17</f>
        <v>#DIV/0!</v>
      </c>
      <c r="AH123" s="144" t="e">
        <f>+AH74/AH17</f>
        <v>#DIV/0!</v>
      </c>
      <c r="AI123" s="32"/>
      <c r="AJ123" s="349"/>
      <c r="AK123" s="36"/>
      <c r="AL123" s="344"/>
      <c r="AM123" s="77"/>
      <c r="AN123" s="344"/>
      <c r="AO123" s="37"/>
      <c r="AP123" s="347"/>
      <c r="AQ123" s="36"/>
      <c r="AR123" s="344"/>
      <c r="AS123" s="77"/>
      <c r="AT123" s="344"/>
      <c r="AU123" s="37"/>
      <c r="AV123" s="142" t="e">
        <f>+AV74/AV17</f>
        <v>#DIV/0!</v>
      </c>
      <c r="AW123" s="143" t="e">
        <f>+AW74/AW17</f>
        <v>#DIV/0!</v>
      </c>
      <c r="AX123" s="144" t="e">
        <f>+AX74/AX17</f>
        <v>#DIV/0!</v>
      </c>
      <c r="AY123" s="32"/>
      <c r="AZ123" s="349"/>
      <c r="BA123" s="36"/>
      <c r="BB123" s="344"/>
      <c r="BC123" s="77"/>
      <c r="BD123" s="344"/>
      <c r="BE123" s="37"/>
      <c r="BF123" s="347"/>
      <c r="BG123" s="36"/>
      <c r="BH123" s="344"/>
      <c r="BI123" s="77"/>
      <c r="BJ123" s="344"/>
      <c r="BK123" s="37"/>
      <c r="BL123" s="142" t="e">
        <f>+BL74/BL17</f>
        <v>#DIV/0!</v>
      </c>
      <c r="BM123" s="143" t="e">
        <f>+BM74/BM17</f>
        <v>#DIV/0!</v>
      </c>
      <c r="BN123" s="144" t="e">
        <f>+BN74/BN17</f>
        <v>#DIV/0!</v>
      </c>
      <c r="BO123" s="32"/>
      <c r="BP123" s="349"/>
      <c r="BQ123" s="36"/>
      <c r="BR123" s="344"/>
      <c r="BS123" s="77"/>
      <c r="BT123" s="344"/>
      <c r="BU123" s="37"/>
      <c r="BV123" s="347"/>
      <c r="BW123" s="36"/>
      <c r="BX123" s="344"/>
      <c r="BY123" s="77"/>
      <c r="BZ123" s="344"/>
      <c r="CA123" s="37"/>
      <c r="CB123" s="142" t="e">
        <f>+CB74/CB17</f>
        <v>#DIV/0!</v>
      </c>
      <c r="CC123" s="143" t="e">
        <f>+CC74/CC17</f>
        <v>#DIV/0!</v>
      </c>
      <c r="CD123" s="144" t="e">
        <f>+CD74/CD17</f>
        <v>#DIV/0!</v>
      </c>
      <c r="CE123" s="32"/>
      <c r="CF123" s="86" t="e">
        <f>+CF74/CF17</f>
        <v>#DIV/0!</v>
      </c>
      <c r="CG123" s="84"/>
      <c r="CH123" s="84" t="e">
        <f>+CH74/CH17</f>
        <v>#DIV/0!</v>
      </c>
      <c r="CI123" s="84"/>
      <c r="CJ123" s="84" t="e">
        <f>+CJ74/CJ17</f>
        <v>#DIV/0!</v>
      </c>
      <c r="CK123" s="74"/>
      <c r="CL123" s="87" t="e">
        <f>+CL74/CL17</f>
        <v>#DIV/0!</v>
      </c>
      <c r="CM123" s="83"/>
      <c r="CN123" s="83" t="e">
        <f>+CN74/CN17</f>
        <v>#DIV/0!</v>
      </c>
      <c r="CO123" s="83"/>
      <c r="CP123" s="83" t="e">
        <f>+CP74/CP17</f>
        <v>#DIV/0!</v>
      </c>
      <c r="CQ123" s="74"/>
      <c r="CR123" s="155"/>
      <c r="CS123" s="162" t="s">
        <v>99</v>
      </c>
      <c r="CT123" s="179" t="e">
        <f>+CT74/CT17</f>
        <v>#DIV/0!</v>
      </c>
      <c r="CU123" s="172" t="e">
        <f>+CU74/CU17</f>
        <v>#DIV/0!</v>
      </c>
      <c r="CV123" s="180" t="e">
        <f>+CV74/CV17</f>
        <v>#DIV/0!</v>
      </c>
      <c r="CW123"/>
    </row>
    <row r="124" spans="1:101" s="19" customFormat="1" ht="16.2" thickBot="1" x14ac:dyDescent="0.35">
      <c r="A124" s="26"/>
      <c r="B124" s="26"/>
      <c r="C124" s="34"/>
      <c r="D124" s="93"/>
      <c r="E124" s="94"/>
      <c r="F124" s="94"/>
      <c r="G124" s="94"/>
      <c r="H124" s="94"/>
      <c r="I124" s="95"/>
      <c r="J124" s="251"/>
      <c r="K124" s="90"/>
      <c r="L124" s="90"/>
      <c r="M124" s="90"/>
      <c r="N124" s="90"/>
      <c r="O124" s="91"/>
      <c r="P124" s="145"/>
      <c r="Q124" s="146"/>
      <c r="R124" s="147"/>
      <c r="S124" s="32"/>
      <c r="T124" s="93"/>
      <c r="U124" s="94"/>
      <c r="V124" s="94"/>
      <c r="W124" s="94"/>
      <c r="X124" s="94"/>
      <c r="Y124" s="95"/>
      <c r="Z124" s="251"/>
      <c r="AA124" s="90"/>
      <c r="AB124" s="90"/>
      <c r="AC124" s="90"/>
      <c r="AD124" s="90"/>
      <c r="AE124" s="91"/>
      <c r="AF124" s="145"/>
      <c r="AG124" s="146"/>
      <c r="AH124" s="147"/>
      <c r="AI124" s="32"/>
      <c r="AJ124" s="93"/>
      <c r="AK124" s="94"/>
      <c r="AL124" s="94"/>
      <c r="AM124" s="94"/>
      <c r="AN124" s="94"/>
      <c r="AO124" s="95"/>
      <c r="AP124" s="251"/>
      <c r="AQ124" s="90"/>
      <c r="AR124" s="90"/>
      <c r="AS124" s="90"/>
      <c r="AT124" s="90"/>
      <c r="AU124" s="91"/>
      <c r="AV124" s="145"/>
      <c r="AW124" s="146"/>
      <c r="AX124" s="147"/>
      <c r="AY124" s="32"/>
      <c r="AZ124" s="93"/>
      <c r="BA124" s="94"/>
      <c r="BB124" s="94"/>
      <c r="BC124" s="94"/>
      <c r="BD124" s="94"/>
      <c r="BE124" s="95"/>
      <c r="BF124" s="251"/>
      <c r="BG124" s="90"/>
      <c r="BH124" s="90"/>
      <c r="BI124" s="90"/>
      <c r="BJ124" s="90"/>
      <c r="BK124" s="91"/>
      <c r="BL124" s="145"/>
      <c r="BM124" s="146"/>
      <c r="BN124" s="147"/>
      <c r="BO124" s="32"/>
      <c r="BP124" s="93"/>
      <c r="BQ124" s="94"/>
      <c r="BR124" s="94"/>
      <c r="BS124" s="94"/>
      <c r="BT124" s="94"/>
      <c r="BU124" s="95"/>
      <c r="BV124" s="251"/>
      <c r="BW124" s="90"/>
      <c r="BX124" s="90"/>
      <c r="BY124" s="90"/>
      <c r="BZ124" s="90"/>
      <c r="CA124" s="91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</row>
    <row r="125" spans="1:101" x14ac:dyDescent="0.25">
      <c r="AI125" s="15"/>
      <c r="CT125"/>
      <c r="CU125"/>
      <c r="CV125"/>
    </row>
    <row r="126" spans="1:101" x14ac:dyDescent="0.25">
      <c r="AI126" s="15"/>
      <c r="CT126"/>
      <c r="CU126"/>
      <c r="CV126"/>
    </row>
    <row r="127" spans="1:101" x14ac:dyDescent="0.25">
      <c r="A127" s="17" t="s">
        <v>256</v>
      </c>
    </row>
  </sheetData>
  <mergeCells count="24">
    <mergeCell ref="CF3:CK3"/>
    <mergeCell ref="CL3:CQ3"/>
    <mergeCell ref="CS3:CV4"/>
    <mergeCell ref="BP3:BU3"/>
    <mergeCell ref="BV3:CA3"/>
    <mergeCell ref="CB3:CD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CK1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Y194"/>
  <sheetViews>
    <sheetView zoomScale="90" zoomScaleNormal="9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A2" sqref="A2"/>
    </sheetView>
  </sheetViews>
  <sheetFormatPr defaultColWidth="9.109375" defaultRowHeight="13.2" x14ac:dyDescent="0.25"/>
  <cols>
    <col min="1" max="1" width="3.33203125" style="1" customWidth="1"/>
    <col min="2" max="2" width="61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88671875" style="1" bestFit="1" customWidth="1"/>
    <col min="12" max="12" width="14.5546875" style="1" bestFit="1" customWidth="1"/>
    <col min="13" max="13" width="9.8867187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20.33203125" style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7.88671875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7" style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2.109375" style="1" customWidth="1"/>
    <col min="84" max="87" width="18.5546875" style="1" customWidth="1"/>
    <col min="88" max="88" width="15.109375" style="1" customWidth="1"/>
    <col min="89" max="95" width="18.33203125" style="1" customWidth="1"/>
    <col min="96" max="96" width="4.44140625" style="1" customWidth="1"/>
    <col min="97" max="97" width="37" customWidth="1"/>
    <col min="98" max="99" width="16" style="1" customWidth="1"/>
    <col min="100" max="100" width="17.44140625" style="1" customWidth="1"/>
    <col min="101" max="101" width="7.88671875" customWidth="1"/>
    <col min="102" max="102" width="13.109375" style="1" customWidth="1"/>
    <col min="103" max="103" width="14" style="1" customWidth="1"/>
    <col min="104" max="16384" width="9.109375" style="1"/>
  </cols>
  <sheetData>
    <row r="1" spans="1:101" ht="18.600000000000001" thickBot="1" x14ac:dyDescent="0.4">
      <c r="A1" s="21" t="s">
        <v>281</v>
      </c>
      <c r="B1" s="22"/>
      <c r="C1" s="359" t="s">
        <v>267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  <c r="CH1" s="360"/>
      <c r="CI1" s="360"/>
      <c r="CJ1" s="360"/>
      <c r="CK1" s="361"/>
    </row>
    <row r="2" spans="1:101" s="20" customFormat="1" ht="21.6" thickBot="1" x14ac:dyDescent="0.45">
      <c r="A2" s="23" t="s">
        <v>14</v>
      </c>
      <c r="B2" s="22"/>
      <c r="D2" s="362" t="s">
        <v>150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4"/>
      <c r="S2" s="185"/>
      <c r="T2" s="365" t="s">
        <v>151</v>
      </c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4"/>
      <c r="AI2" s="186"/>
      <c r="AJ2" s="365" t="s">
        <v>194</v>
      </c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4"/>
      <c r="AY2" s="186"/>
      <c r="AZ2" s="365" t="s">
        <v>155</v>
      </c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4"/>
      <c r="BO2" s="186"/>
      <c r="BP2" s="365" t="s">
        <v>156</v>
      </c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4"/>
      <c r="CS2"/>
      <c r="CW2"/>
    </row>
    <row r="3" spans="1:101" s="19" customFormat="1" ht="16.2" thickBot="1" x14ac:dyDescent="0.35">
      <c r="A3" s="18" t="s">
        <v>18</v>
      </c>
      <c r="B3" s="24"/>
      <c r="C3" s="109"/>
      <c r="D3" s="369" t="s">
        <v>130</v>
      </c>
      <c r="E3" s="370"/>
      <c r="F3" s="370"/>
      <c r="G3" s="370"/>
      <c r="H3" s="370"/>
      <c r="I3" s="371"/>
      <c r="J3" s="372" t="s">
        <v>129</v>
      </c>
      <c r="K3" s="370"/>
      <c r="L3" s="370"/>
      <c r="M3" s="370"/>
      <c r="N3" s="370"/>
      <c r="O3" s="371"/>
      <c r="P3" s="366" t="s">
        <v>270</v>
      </c>
      <c r="Q3" s="367"/>
      <c r="R3" s="368"/>
      <c r="S3" s="187"/>
      <c r="T3" s="372" t="s">
        <v>128</v>
      </c>
      <c r="U3" s="370"/>
      <c r="V3" s="370"/>
      <c r="W3" s="370"/>
      <c r="X3" s="370"/>
      <c r="Y3" s="371"/>
      <c r="Z3" s="372" t="s">
        <v>127</v>
      </c>
      <c r="AA3" s="370"/>
      <c r="AB3" s="370"/>
      <c r="AC3" s="370"/>
      <c r="AD3" s="370"/>
      <c r="AE3" s="371"/>
      <c r="AF3" s="366" t="s">
        <v>271</v>
      </c>
      <c r="AG3" s="367"/>
      <c r="AH3" s="368"/>
      <c r="AI3" s="188"/>
      <c r="AJ3" s="372" t="s">
        <v>195</v>
      </c>
      <c r="AK3" s="370"/>
      <c r="AL3" s="370"/>
      <c r="AM3" s="370"/>
      <c r="AN3" s="370"/>
      <c r="AO3" s="371"/>
      <c r="AP3" s="372" t="s">
        <v>196</v>
      </c>
      <c r="AQ3" s="370"/>
      <c r="AR3" s="370"/>
      <c r="AS3" s="370"/>
      <c r="AT3" s="370"/>
      <c r="AU3" s="371"/>
      <c r="AV3" s="366" t="s">
        <v>272</v>
      </c>
      <c r="AW3" s="367"/>
      <c r="AX3" s="368"/>
      <c r="AY3" s="188"/>
      <c r="AZ3" s="372" t="s">
        <v>137</v>
      </c>
      <c r="BA3" s="370"/>
      <c r="BB3" s="370"/>
      <c r="BC3" s="370"/>
      <c r="BD3" s="370"/>
      <c r="BE3" s="371"/>
      <c r="BF3" s="372" t="s">
        <v>138</v>
      </c>
      <c r="BG3" s="370"/>
      <c r="BH3" s="370"/>
      <c r="BI3" s="370"/>
      <c r="BJ3" s="370"/>
      <c r="BK3" s="371"/>
      <c r="BL3" s="366" t="s">
        <v>273</v>
      </c>
      <c r="BM3" s="367"/>
      <c r="BN3" s="368"/>
      <c r="BO3" s="188"/>
      <c r="BP3" s="372" t="s">
        <v>135</v>
      </c>
      <c r="BQ3" s="370"/>
      <c r="BR3" s="370"/>
      <c r="BS3" s="370"/>
      <c r="BT3" s="370"/>
      <c r="BU3" s="371"/>
      <c r="BV3" s="372" t="s">
        <v>136</v>
      </c>
      <c r="BW3" s="370"/>
      <c r="BX3" s="370"/>
      <c r="BY3" s="370"/>
      <c r="BZ3" s="370"/>
      <c r="CA3" s="371"/>
      <c r="CB3" s="366" t="s">
        <v>274</v>
      </c>
      <c r="CC3" s="367"/>
      <c r="CD3" s="368"/>
      <c r="CF3" s="373" t="s">
        <v>141</v>
      </c>
      <c r="CG3" s="374"/>
      <c r="CH3" s="374"/>
      <c r="CI3" s="374"/>
      <c r="CJ3" s="374"/>
      <c r="CK3" s="375"/>
      <c r="CL3" s="376" t="s">
        <v>142</v>
      </c>
      <c r="CM3" s="374"/>
      <c r="CN3" s="374"/>
      <c r="CO3" s="374"/>
      <c r="CP3" s="374"/>
      <c r="CQ3" s="375"/>
      <c r="CR3" s="158"/>
      <c r="CS3" s="377" t="s">
        <v>143</v>
      </c>
      <c r="CT3" s="378"/>
      <c r="CU3" s="378"/>
      <c r="CV3" s="379"/>
      <c r="CW3"/>
    </row>
    <row r="4" spans="1:101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2">
        <v>1048</v>
      </c>
      <c r="BQ4" s="233"/>
      <c r="BR4" s="233"/>
      <c r="BS4" s="233"/>
      <c r="BT4" s="233"/>
      <c r="BU4" s="234"/>
      <c r="BV4" s="13"/>
      <c r="CA4" s="14"/>
      <c r="CB4" s="13"/>
      <c r="CC4" s="182"/>
      <c r="CD4" s="183"/>
      <c r="CE4" s="17"/>
      <c r="CF4" s="149"/>
      <c r="CK4" s="14"/>
      <c r="CL4" s="13"/>
      <c r="CQ4" s="14"/>
      <c r="CS4" s="380"/>
      <c r="CT4" s="381"/>
      <c r="CU4" s="381"/>
      <c r="CV4" s="382"/>
      <c r="CW4"/>
    </row>
    <row r="5" spans="1:101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197</v>
      </c>
      <c r="AK5" s="102" t="s">
        <v>98</v>
      </c>
      <c r="AL5" s="102" t="s">
        <v>198</v>
      </c>
      <c r="AM5" s="102" t="s">
        <v>98</v>
      </c>
      <c r="AN5" s="102" t="s">
        <v>199</v>
      </c>
      <c r="AO5" s="103" t="s">
        <v>153</v>
      </c>
      <c r="AP5" s="104" t="s">
        <v>197</v>
      </c>
      <c r="AQ5" s="102" t="s">
        <v>98</v>
      </c>
      <c r="AR5" s="102" t="s">
        <v>198</v>
      </c>
      <c r="AS5" s="102" t="s">
        <v>98</v>
      </c>
      <c r="AT5" s="102" t="s">
        <v>199</v>
      </c>
      <c r="AU5" s="100" t="s">
        <v>153</v>
      </c>
      <c r="AV5" s="110" t="s">
        <v>197</v>
      </c>
      <c r="AW5" s="110" t="s">
        <v>198</v>
      </c>
      <c r="AX5" s="111" t="s">
        <v>200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6" t="s">
        <v>121</v>
      </c>
      <c r="CG5" s="107" t="s">
        <v>123</v>
      </c>
      <c r="CH5" s="107" t="s">
        <v>122</v>
      </c>
      <c r="CI5" s="107" t="s">
        <v>124</v>
      </c>
      <c r="CJ5" s="107" t="s">
        <v>96</v>
      </c>
      <c r="CK5" s="108" t="s">
        <v>154</v>
      </c>
      <c r="CL5" s="106" t="s">
        <v>158</v>
      </c>
      <c r="CM5" s="107" t="s">
        <v>98</v>
      </c>
      <c r="CN5" s="107" t="s">
        <v>159</v>
      </c>
      <c r="CO5" s="107" t="s">
        <v>98</v>
      </c>
      <c r="CP5" s="107" t="s">
        <v>160</v>
      </c>
      <c r="CQ5" s="108" t="s">
        <v>161</v>
      </c>
      <c r="CR5" s="159"/>
      <c r="CS5" s="175"/>
      <c r="CT5" s="176" t="s">
        <v>96</v>
      </c>
      <c r="CU5" s="177" t="s">
        <v>160</v>
      </c>
      <c r="CV5" s="178" t="s">
        <v>162</v>
      </c>
      <c r="CW5"/>
    </row>
    <row r="6" spans="1:101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112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50"/>
      <c r="CS6" s="160" t="s">
        <v>51</v>
      </c>
      <c r="CT6" s="31"/>
      <c r="CU6" s="29"/>
      <c r="CV6" s="30"/>
      <c r="CW6"/>
    </row>
    <row r="7" spans="1:101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51"/>
      <c r="CS7" s="161" t="s">
        <v>0</v>
      </c>
      <c r="CT7" s="38"/>
      <c r="CU7" s="36"/>
      <c r="CV7" s="37"/>
      <c r="CW7"/>
    </row>
    <row r="8" spans="1:101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244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5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8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>
        <f>+D8+T8+AJ8+AZ8+BP8</f>
        <v>0</v>
      </c>
      <c r="CG8" s="36"/>
      <c r="CH8" s="36">
        <f>+F8+V8+AL8+BB8+BR8</f>
        <v>0</v>
      </c>
      <c r="CI8" s="39"/>
      <c r="CJ8" s="36">
        <f>+CF8+CH8</f>
        <v>0</v>
      </c>
      <c r="CK8" s="40"/>
      <c r="CL8" s="38">
        <f>+J8+Z8+AP8+BF8+BV8</f>
        <v>0</v>
      </c>
      <c r="CM8" s="39"/>
      <c r="CN8" s="36">
        <f>+L8+AB8+AR8+BH8+BX8</f>
        <v>0</v>
      </c>
      <c r="CO8" s="39"/>
      <c r="CP8" s="36">
        <f>+CL8+CN8</f>
        <v>0</v>
      </c>
      <c r="CQ8" s="40"/>
      <c r="CR8" s="152"/>
      <c r="CS8" s="161" t="s">
        <v>15</v>
      </c>
      <c r="CT8" s="38">
        <f>+CJ8</f>
        <v>0</v>
      </c>
      <c r="CU8" s="36">
        <f>+CP8</f>
        <v>0</v>
      </c>
      <c r="CV8" s="37">
        <f>+CT8+CU8</f>
        <v>0</v>
      </c>
      <c r="CW8"/>
    </row>
    <row r="9" spans="1:101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7" si="0">+D9+J9</f>
        <v>0</v>
      </c>
      <c r="Q9" s="120">
        <f t="shared" ref="Q9:Q17" si="1">+F9+L9</f>
        <v>0</v>
      </c>
      <c r="R9" s="121">
        <f t="shared" ref="R9:R17" si="2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7" si="3">+T9+Z9</f>
        <v>0</v>
      </c>
      <c r="AG9" s="120">
        <f t="shared" ref="AG9:AG17" si="4">+V9+AB9</f>
        <v>0</v>
      </c>
      <c r="AH9" s="121">
        <f t="shared" ref="AH9:AH17" si="5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7" si="6">+AJ9+AP9</f>
        <v>0</v>
      </c>
      <c r="AW9" s="120">
        <f t="shared" ref="AW9:AW17" si="7">+AL9+AR9</f>
        <v>0</v>
      </c>
      <c r="AX9" s="121">
        <f t="shared" ref="AX9:AX17" si="8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7" si="9">+AZ9+BF9</f>
        <v>0</v>
      </c>
      <c r="BM9" s="120">
        <f t="shared" ref="BM9:BM17" si="10">+BB9+BH9</f>
        <v>0</v>
      </c>
      <c r="BN9" s="121">
        <f t="shared" ref="BN9:BN17" si="11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7" si="12">+BP9+BV9</f>
        <v>0</v>
      </c>
      <c r="CC9" s="120">
        <f t="shared" ref="CC9:CC17" si="13">+BR9+BX9</f>
        <v>0</v>
      </c>
      <c r="CD9" s="121">
        <f t="shared" ref="CD9:CD17" si="14">+CB9+CC9</f>
        <v>0</v>
      </c>
      <c r="CE9" s="32"/>
      <c r="CF9" s="38">
        <f>+D9+T9+AJ9+AZ9+BP9</f>
        <v>0</v>
      </c>
      <c r="CG9" s="36"/>
      <c r="CH9" s="36">
        <f>+F9+V9+AL9+BB9+BR9</f>
        <v>0</v>
      </c>
      <c r="CI9" s="39"/>
      <c r="CJ9" s="36">
        <f t="shared" ref="CJ9:CJ17" si="15">+CF9+CH9</f>
        <v>0</v>
      </c>
      <c r="CK9" s="40"/>
      <c r="CL9" s="38">
        <f>+J9+Z9+AP9+BF9+BV9</f>
        <v>0</v>
      </c>
      <c r="CM9" s="39"/>
      <c r="CN9" s="36">
        <f>+L9+AB9+AR9+BH9+BX9</f>
        <v>0</v>
      </c>
      <c r="CO9" s="39"/>
      <c r="CP9" s="36">
        <v>0</v>
      </c>
      <c r="CQ9" s="40"/>
      <c r="CR9" s="152"/>
      <c r="CS9" s="161" t="s">
        <v>16</v>
      </c>
      <c r="CT9" s="38">
        <f>+CJ9</f>
        <v>0</v>
      </c>
      <c r="CU9" s="36">
        <f>+CP9</f>
        <v>0</v>
      </c>
      <c r="CV9" s="37">
        <f>+CT9+CU9</f>
        <v>0</v>
      </c>
      <c r="CW9"/>
    </row>
    <row r="10" spans="1:101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245"/>
      <c r="K10" s="43"/>
      <c r="L10" s="43"/>
      <c r="M10" s="43"/>
      <c r="N10" s="43"/>
      <c r="O10" s="44"/>
      <c r="P10" s="122">
        <f t="shared" si="0"/>
        <v>0</v>
      </c>
      <c r="Q10" s="123">
        <f t="shared" si="1"/>
        <v>0</v>
      </c>
      <c r="R10" s="124">
        <f t="shared" si="2"/>
        <v>0</v>
      </c>
      <c r="S10" s="32"/>
      <c r="T10" s="42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3"/>
        <v>0</v>
      </c>
      <c r="AG10" s="123">
        <f t="shared" si="4"/>
        <v>0</v>
      </c>
      <c r="AH10" s="124">
        <f t="shared" si="5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6"/>
        <v>0</v>
      </c>
      <c r="AW10" s="123">
        <f t="shared" si="7"/>
        <v>0</v>
      </c>
      <c r="AX10" s="124">
        <f t="shared" si="8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9"/>
        <v>0</v>
      </c>
      <c r="BM10" s="123">
        <f t="shared" si="10"/>
        <v>0</v>
      </c>
      <c r="BN10" s="124">
        <f t="shared" si="11"/>
        <v>0</v>
      </c>
      <c r="BO10" s="32"/>
      <c r="BP10" s="45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2"/>
        <v>0</v>
      </c>
      <c r="CC10" s="123">
        <f t="shared" si="13"/>
        <v>0</v>
      </c>
      <c r="CD10" s="124">
        <f t="shared" si="14"/>
        <v>0</v>
      </c>
      <c r="CE10" s="32"/>
      <c r="CF10" s="38">
        <f>SUM(CF8:CF9)</f>
        <v>0</v>
      </c>
      <c r="CG10" s="36"/>
      <c r="CH10" s="36">
        <f>SUM(CH8:CH9)</f>
        <v>0</v>
      </c>
      <c r="CI10" s="46"/>
      <c r="CJ10" s="36">
        <f>SUM(CJ8:CJ9)</f>
        <v>0</v>
      </c>
      <c r="CK10" s="47"/>
      <c r="CL10" s="45">
        <f>SUM(CL8:CL9)</f>
        <v>0</v>
      </c>
      <c r="CM10" s="46"/>
      <c r="CN10" s="43">
        <f>SUM(CN8:CN9)</f>
        <v>0</v>
      </c>
      <c r="CO10" s="46"/>
      <c r="CP10" s="43">
        <f>SUM(CP8:CP9)</f>
        <v>0</v>
      </c>
      <c r="CQ10" s="47"/>
      <c r="CR10" s="153"/>
      <c r="CS10" s="161" t="s">
        <v>17</v>
      </c>
      <c r="CT10" s="45">
        <f>+CT8</f>
        <v>0</v>
      </c>
      <c r="CU10" s="43">
        <f>+CU8</f>
        <v>0</v>
      </c>
      <c r="CV10" s="44">
        <f>+CV8</f>
        <v>0</v>
      </c>
      <c r="CW10"/>
    </row>
    <row r="11" spans="1:101" s="19" customFormat="1" ht="15.6" x14ac:dyDescent="0.3">
      <c r="A11" s="26">
        <v>2</v>
      </c>
      <c r="B11" s="26" t="s">
        <v>268</v>
      </c>
      <c r="C11" s="34"/>
      <c r="D11" s="35"/>
      <c r="E11" s="36"/>
      <c r="F11" s="36"/>
      <c r="G11" s="36"/>
      <c r="H11" s="36"/>
      <c r="I11" s="37"/>
      <c r="J11" s="244"/>
      <c r="K11" s="36"/>
      <c r="L11" s="36"/>
      <c r="M11" s="36"/>
      <c r="N11" s="36"/>
      <c r="O11" s="37"/>
      <c r="P11" s="116">
        <f t="shared" si="0"/>
        <v>0</v>
      </c>
      <c r="Q11" s="117">
        <f t="shared" si="1"/>
        <v>0</v>
      </c>
      <c r="R11" s="118">
        <f t="shared" si="2"/>
        <v>0</v>
      </c>
      <c r="S11" s="32"/>
      <c r="T11" s="35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3"/>
        <v>0</v>
      </c>
      <c r="AG11" s="117">
        <f t="shared" si="4"/>
        <v>0</v>
      </c>
      <c r="AH11" s="118">
        <f t="shared" si="5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6"/>
        <v>0</v>
      </c>
      <c r="AW11" s="117">
        <f t="shared" si="7"/>
        <v>0</v>
      </c>
      <c r="AX11" s="118">
        <f t="shared" si="8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9"/>
        <v>0</v>
      </c>
      <c r="BM11" s="117">
        <f t="shared" si="10"/>
        <v>0</v>
      </c>
      <c r="BN11" s="118">
        <f t="shared" si="11"/>
        <v>0</v>
      </c>
      <c r="BO11" s="32"/>
      <c r="BP11" s="38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2"/>
        <v>0</v>
      </c>
      <c r="CC11" s="117">
        <f t="shared" si="13"/>
        <v>0</v>
      </c>
      <c r="CD11" s="118">
        <f t="shared" si="14"/>
        <v>0</v>
      </c>
      <c r="CE11" s="32"/>
      <c r="CF11" s="38">
        <f t="shared" ref="CF11:CF12" si="16">+D11+T11+AJ11+AZ11+BP11</f>
        <v>0</v>
      </c>
      <c r="CG11" s="36"/>
      <c r="CH11" s="36">
        <f t="shared" ref="CH11:CH15" si="17">+F11+V11+AL11+BB11+BR11</f>
        <v>0</v>
      </c>
      <c r="CI11" s="39"/>
      <c r="CJ11" s="36">
        <f t="shared" si="15"/>
        <v>0</v>
      </c>
      <c r="CK11" s="40"/>
      <c r="CL11" s="38">
        <f t="shared" ref="CL11:CL16" si="18">+J11+Z11+AP11+BF11+BV11</f>
        <v>0</v>
      </c>
      <c r="CM11" s="39"/>
      <c r="CN11" s="36">
        <f t="shared" ref="CN11:CN16" si="19">+L11+AB11+AR11+BH11+BX11</f>
        <v>0</v>
      </c>
      <c r="CO11" s="39"/>
      <c r="CP11" s="36">
        <f t="shared" ref="CP11:CP16" si="20">+CL11+CN11</f>
        <v>0</v>
      </c>
      <c r="CQ11" s="40"/>
      <c r="CR11" s="152"/>
      <c r="CS11" s="26" t="s">
        <v>268</v>
      </c>
      <c r="CT11" s="38">
        <f t="shared" ref="CT11:CT16" si="21">+CJ11</f>
        <v>0</v>
      </c>
      <c r="CU11" s="36">
        <f t="shared" ref="CU11:CU16" si="22">+CP11</f>
        <v>0</v>
      </c>
      <c r="CV11" s="37">
        <f t="shared" ref="CV11:CV16" si="23">+CT11+CU11</f>
        <v>0</v>
      </c>
      <c r="CW11"/>
    </row>
    <row r="12" spans="1:101" s="19" customFormat="1" ht="15.6" x14ac:dyDescent="0.3">
      <c r="A12" s="26"/>
      <c r="B12" s="26" t="s">
        <v>269</v>
      </c>
      <c r="C12" s="34"/>
      <c r="D12" s="35"/>
      <c r="E12" s="36"/>
      <c r="F12" s="36"/>
      <c r="G12" s="36"/>
      <c r="H12" s="36"/>
      <c r="I12" s="37"/>
      <c r="J12" s="244"/>
      <c r="K12" s="36"/>
      <c r="L12" s="36"/>
      <c r="M12" s="36"/>
      <c r="N12" s="36"/>
      <c r="O12" s="37"/>
      <c r="P12" s="116">
        <f t="shared" ref="P12" si="24">+D12+J12</f>
        <v>0</v>
      </c>
      <c r="Q12" s="117">
        <f t="shared" ref="Q12" si="25">+F12+L12</f>
        <v>0</v>
      </c>
      <c r="R12" s="118">
        <f t="shared" ref="R12" si="26">+P12+Q12</f>
        <v>0</v>
      </c>
      <c r="S12" s="32"/>
      <c r="T12" s="35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ref="AF12" si="27">+T12+Z12</f>
        <v>0</v>
      </c>
      <c r="AG12" s="117">
        <f t="shared" ref="AG12" si="28">+V12+AB12</f>
        <v>0</v>
      </c>
      <c r="AH12" s="118">
        <f t="shared" ref="AH12" si="29">+AF12+AG12</f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ref="AV12" si="30">+AJ12+AP12</f>
        <v>0</v>
      </c>
      <c r="AW12" s="117">
        <f t="shared" ref="AW12" si="31">+AL12+AR12</f>
        <v>0</v>
      </c>
      <c r="AX12" s="118">
        <f t="shared" ref="AX12" si="32">+AV12+AW12</f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ref="BL12" si="33">+AZ12+BF12</f>
        <v>0</v>
      </c>
      <c r="BM12" s="117">
        <f t="shared" ref="BM12" si="34">+BB12+BH12</f>
        <v>0</v>
      </c>
      <c r="BN12" s="118">
        <f t="shared" ref="BN12" si="35">+BL12+BM12</f>
        <v>0</v>
      </c>
      <c r="BO12" s="32"/>
      <c r="BP12" s="38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ref="CB12" si="36">+BP12+BV12</f>
        <v>0</v>
      </c>
      <c r="CC12" s="117">
        <f t="shared" ref="CC12" si="37">+BR12+BX12</f>
        <v>0</v>
      </c>
      <c r="CD12" s="118">
        <f t="shared" ref="CD12" si="38">+CB12+CC12</f>
        <v>0</v>
      </c>
      <c r="CE12" s="32"/>
      <c r="CF12" s="38">
        <f t="shared" si="16"/>
        <v>0</v>
      </c>
      <c r="CG12" s="36"/>
      <c r="CH12" s="36">
        <f t="shared" si="17"/>
        <v>0</v>
      </c>
      <c r="CI12" s="39"/>
      <c r="CJ12" s="36"/>
      <c r="CK12" s="40"/>
      <c r="CL12" s="38">
        <f t="shared" si="18"/>
        <v>0</v>
      </c>
      <c r="CM12" s="39"/>
      <c r="CN12" s="36">
        <f t="shared" si="19"/>
        <v>0</v>
      </c>
      <c r="CO12" s="39"/>
      <c r="CP12" s="36">
        <f t="shared" si="20"/>
        <v>0</v>
      </c>
      <c r="CQ12" s="40"/>
      <c r="CR12" s="152"/>
      <c r="CS12" s="26" t="s">
        <v>269</v>
      </c>
      <c r="CT12" s="38">
        <f t="shared" ref="CT12" si="39">+CJ12</f>
        <v>0</v>
      </c>
      <c r="CU12" s="36">
        <f t="shared" ref="CU12" si="40">+CP12</f>
        <v>0</v>
      </c>
      <c r="CV12" s="37">
        <f t="shared" ref="CV12" si="41">+CT12+CU12</f>
        <v>0</v>
      </c>
      <c r="CW12"/>
    </row>
    <row r="13" spans="1:101" s="19" customFormat="1" ht="15.6" x14ac:dyDescent="0.3">
      <c r="A13" s="26">
        <v>3</v>
      </c>
      <c r="B13" s="26" t="s">
        <v>2</v>
      </c>
      <c r="C13" s="34"/>
      <c r="D13" s="35"/>
      <c r="E13" s="36"/>
      <c r="F13" s="36"/>
      <c r="G13" s="36"/>
      <c r="H13" s="36"/>
      <c r="I13" s="37"/>
      <c r="J13" s="244"/>
      <c r="K13" s="36"/>
      <c r="L13" s="36"/>
      <c r="M13" s="36"/>
      <c r="N13" s="36"/>
      <c r="O13" s="37"/>
      <c r="P13" s="116">
        <f t="shared" si="0"/>
        <v>0</v>
      </c>
      <c r="Q13" s="117">
        <f t="shared" si="1"/>
        <v>0</v>
      </c>
      <c r="R13" s="118">
        <f t="shared" si="2"/>
        <v>0</v>
      </c>
      <c r="S13" s="32"/>
      <c r="T13" s="35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3"/>
        <v>0</v>
      </c>
      <c r="AG13" s="117">
        <f t="shared" si="4"/>
        <v>0</v>
      </c>
      <c r="AH13" s="118">
        <f t="shared" si="5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6"/>
        <v>0</v>
      </c>
      <c r="AW13" s="117">
        <f t="shared" si="7"/>
        <v>0</v>
      </c>
      <c r="AX13" s="118">
        <f t="shared" si="8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9"/>
        <v>0</v>
      </c>
      <c r="BM13" s="117">
        <f t="shared" si="10"/>
        <v>0</v>
      </c>
      <c r="BN13" s="118">
        <f t="shared" si="11"/>
        <v>0</v>
      </c>
      <c r="BO13" s="32"/>
      <c r="BP13" s="38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2"/>
        <v>0</v>
      </c>
      <c r="CC13" s="117">
        <f t="shared" si="13"/>
        <v>0</v>
      </c>
      <c r="CD13" s="118">
        <f t="shared" si="14"/>
        <v>0</v>
      </c>
      <c r="CE13" s="32"/>
      <c r="CF13" s="38">
        <f t="shared" ref="CF13:CF16" si="42">+D13+T13+AJ13+AZ13+BP13</f>
        <v>0</v>
      </c>
      <c r="CG13" s="36"/>
      <c r="CH13" s="36">
        <f t="shared" si="17"/>
        <v>0</v>
      </c>
      <c r="CI13" s="39"/>
      <c r="CJ13" s="36">
        <f t="shared" si="15"/>
        <v>0</v>
      </c>
      <c r="CK13" s="40"/>
      <c r="CL13" s="38">
        <f t="shared" si="18"/>
        <v>0</v>
      </c>
      <c r="CM13" s="39"/>
      <c r="CN13" s="36">
        <f t="shared" si="19"/>
        <v>0</v>
      </c>
      <c r="CO13" s="39"/>
      <c r="CP13" s="36">
        <f t="shared" si="20"/>
        <v>0</v>
      </c>
      <c r="CQ13" s="40"/>
      <c r="CR13" s="152"/>
      <c r="CS13" s="161" t="s">
        <v>2</v>
      </c>
      <c r="CT13" s="38">
        <f t="shared" si="21"/>
        <v>0</v>
      </c>
      <c r="CU13" s="36">
        <f t="shared" si="22"/>
        <v>0</v>
      </c>
      <c r="CV13" s="37">
        <f t="shared" si="23"/>
        <v>0</v>
      </c>
      <c r="CW13"/>
    </row>
    <row r="14" spans="1:101" s="19" customFormat="1" ht="15.6" x14ac:dyDescent="0.3">
      <c r="A14" s="26">
        <v>4</v>
      </c>
      <c r="B14" s="26" t="s">
        <v>3</v>
      </c>
      <c r="C14" s="34"/>
      <c r="D14" s="35"/>
      <c r="E14" s="36"/>
      <c r="F14" s="36"/>
      <c r="G14" s="36"/>
      <c r="H14" s="36"/>
      <c r="I14" s="37"/>
      <c r="J14" s="244"/>
      <c r="K14" s="36"/>
      <c r="L14" s="36"/>
      <c r="M14" s="36"/>
      <c r="N14" s="36"/>
      <c r="O14" s="37"/>
      <c r="P14" s="116">
        <f t="shared" si="0"/>
        <v>0</v>
      </c>
      <c r="Q14" s="117">
        <f t="shared" si="1"/>
        <v>0</v>
      </c>
      <c r="R14" s="118">
        <f t="shared" si="2"/>
        <v>0</v>
      </c>
      <c r="S14" s="32"/>
      <c r="T14" s="35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3"/>
        <v>0</v>
      </c>
      <c r="AG14" s="117">
        <f t="shared" si="4"/>
        <v>0</v>
      </c>
      <c r="AH14" s="118">
        <f t="shared" si="5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6"/>
        <v>0</v>
      </c>
      <c r="AW14" s="117">
        <f t="shared" si="7"/>
        <v>0</v>
      </c>
      <c r="AX14" s="118">
        <f t="shared" si="8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9"/>
        <v>0</v>
      </c>
      <c r="BM14" s="117">
        <f t="shared" si="10"/>
        <v>0</v>
      </c>
      <c r="BN14" s="118">
        <f t="shared" si="11"/>
        <v>0</v>
      </c>
      <c r="BO14" s="32"/>
      <c r="BP14" s="38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2"/>
        <v>0</v>
      </c>
      <c r="CC14" s="117">
        <f t="shared" si="13"/>
        <v>0</v>
      </c>
      <c r="CD14" s="118">
        <f t="shared" si="14"/>
        <v>0</v>
      </c>
      <c r="CE14" s="32"/>
      <c r="CF14" s="38">
        <f t="shared" si="42"/>
        <v>0</v>
      </c>
      <c r="CG14" s="36"/>
      <c r="CH14" s="36">
        <f t="shared" si="17"/>
        <v>0</v>
      </c>
      <c r="CI14" s="39"/>
      <c r="CJ14" s="36">
        <f t="shared" si="15"/>
        <v>0</v>
      </c>
      <c r="CK14" s="40"/>
      <c r="CL14" s="38">
        <f t="shared" si="18"/>
        <v>0</v>
      </c>
      <c r="CM14" s="39"/>
      <c r="CN14" s="36">
        <f t="shared" si="19"/>
        <v>0</v>
      </c>
      <c r="CO14" s="39"/>
      <c r="CP14" s="36">
        <f t="shared" si="20"/>
        <v>0</v>
      </c>
      <c r="CQ14" s="40"/>
      <c r="CR14" s="152"/>
      <c r="CS14" s="161" t="s">
        <v>3</v>
      </c>
      <c r="CT14" s="38">
        <f t="shared" si="21"/>
        <v>0</v>
      </c>
      <c r="CU14" s="36">
        <f t="shared" si="22"/>
        <v>0</v>
      </c>
      <c r="CV14" s="37">
        <f t="shared" si="23"/>
        <v>0</v>
      </c>
      <c r="CW14"/>
    </row>
    <row r="15" spans="1:101" s="19" customFormat="1" ht="15.6" x14ac:dyDescent="0.3">
      <c r="A15" s="26">
        <v>5</v>
      </c>
      <c r="B15" s="26" t="s">
        <v>4</v>
      </c>
      <c r="C15" s="34"/>
      <c r="D15" s="35"/>
      <c r="E15" s="36"/>
      <c r="F15" s="36"/>
      <c r="G15" s="36"/>
      <c r="H15" s="36"/>
      <c r="I15" s="37"/>
      <c r="J15" s="244"/>
      <c r="K15" s="36"/>
      <c r="L15" s="36"/>
      <c r="M15" s="36"/>
      <c r="N15" s="36"/>
      <c r="O15" s="37"/>
      <c r="P15" s="116">
        <f t="shared" si="0"/>
        <v>0</v>
      </c>
      <c r="Q15" s="117">
        <f t="shared" si="1"/>
        <v>0</v>
      </c>
      <c r="R15" s="118">
        <f t="shared" si="2"/>
        <v>0</v>
      </c>
      <c r="S15" s="32"/>
      <c r="T15" s="35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3"/>
        <v>0</v>
      </c>
      <c r="AG15" s="117">
        <f t="shared" si="4"/>
        <v>0</v>
      </c>
      <c r="AH15" s="118">
        <f t="shared" si="5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6"/>
        <v>0</v>
      </c>
      <c r="AW15" s="117">
        <f t="shared" si="7"/>
        <v>0</v>
      </c>
      <c r="AX15" s="118">
        <f t="shared" si="8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9"/>
        <v>0</v>
      </c>
      <c r="BM15" s="117">
        <f t="shared" si="10"/>
        <v>0</v>
      </c>
      <c r="BN15" s="118">
        <f t="shared" si="11"/>
        <v>0</v>
      </c>
      <c r="BO15" s="32"/>
      <c r="BP15" s="38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2"/>
        <v>0</v>
      </c>
      <c r="CC15" s="117">
        <f t="shared" si="13"/>
        <v>0</v>
      </c>
      <c r="CD15" s="118">
        <f t="shared" si="14"/>
        <v>0</v>
      </c>
      <c r="CE15" s="32"/>
      <c r="CF15" s="38">
        <f t="shared" si="42"/>
        <v>0</v>
      </c>
      <c r="CG15" s="36"/>
      <c r="CH15" s="36">
        <f t="shared" si="17"/>
        <v>0</v>
      </c>
      <c r="CI15" s="39"/>
      <c r="CJ15" s="36">
        <f t="shared" si="15"/>
        <v>0</v>
      </c>
      <c r="CK15" s="40"/>
      <c r="CL15" s="38">
        <f t="shared" si="18"/>
        <v>0</v>
      </c>
      <c r="CM15" s="39"/>
      <c r="CN15" s="36">
        <f t="shared" si="19"/>
        <v>0</v>
      </c>
      <c r="CO15" s="39"/>
      <c r="CP15" s="36">
        <f t="shared" si="20"/>
        <v>0</v>
      </c>
      <c r="CR15" s="152"/>
      <c r="CS15" s="161" t="s">
        <v>4</v>
      </c>
      <c r="CT15" s="38">
        <f t="shared" si="21"/>
        <v>0</v>
      </c>
      <c r="CU15" s="36">
        <f t="shared" si="22"/>
        <v>0</v>
      </c>
      <c r="CV15" s="37">
        <f t="shared" si="23"/>
        <v>0</v>
      </c>
      <c r="CW15"/>
    </row>
    <row r="16" spans="1:101" s="19" customFormat="1" ht="15.6" x14ac:dyDescent="0.3">
      <c r="A16" s="26">
        <v>6</v>
      </c>
      <c r="B16" s="26" t="s">
        <v>5</v>
      </c>
      <c r="C16" s="34"/>
      <c r="D16" s="35"/>
      <c r="E16" s="36"/>
      <c r="F16" s="36"/>
      <c r="G16" s="36"/>
      <c r="H16" s="36"/>
      <c r="I16" s="37"/>
      <c r="J16" s="244"/>
      <c r="K16" s="36"/>
      <c r="L16" s="36"/>
      <c r="M16" s="36"/>
      <c r="N16" s="36"/>
      <c r="O16" s="37"/>
      <c r="P16" s="116">
        <f t="shared" si="0"/>
        <v>0</v>
      </c>
      <c r="Q16" s="117">
        <f t="shared" si="1"/>
        <v>0</v>
      </c>
      <c r="R16" s="118">
        <f t="shared" si="2"/>
        <v>0</v>
      </c>
      <c r="S16" s="32"/>
      <c r="T16" s="35"/>
      <c r="U16" s="36"/>
      <c r="V16" s="36"/>
      <c r="W16" s="36"/>
      <c r="X16" s="36"/>
      <c r="Y16" s="37"/>
      <c r="Z16" s="38"/>
      <c r="AA16" s="36"/>
      <c r="AB16" s="36"/>
      <c r="AC16" s="36"/>
      <c r="AD16" s="36"/>
      <c r="AE16" s="37"/>
      <c r="AF16" s="116">
        <f t="shared" si="3"/>
        <v>0</v>
      </c>
      <c r="AG16" s="117">
        <f t="shared" si="4"/>
        <v>0</v>
      </c>
      <c r="AH16" s="118">
        <f t="shared" si="5"/>
        <v>0</v>
      </c>
      <c r="AI16" s="32"/>
      <c r="AJ16" s="35"/>
      <c r="AK16" s="36"/>
      <c r="AL16" s="36"/>
      <c r="AM16" s="36"/>
      <c r="AN16" s="36"/>
      <c r="AO16" s="37"/>
      <c r="AP16" s="38"/>
      <c r="AQ16" s="36"/>
      <c r="AR16" s="36"/>
      <c r="AS16" s="36"/>
      <c r="AT16" s="36"/>
      <c r="AU16" s="37"/>
      <c r="AV16" s="116">
        <f t="shared" si="6"/>
        <v>0</v>
      </c>
      <c r="AW16" s="117">
        <f t="shared" si="7"/>
        <v>0</v>
      </c>
      <c r="AX16" s="118">
        <f t="shared" si="8"/>
        <v>0</v>
      </c>
      <c r="AY16" s="32"/>
      <c r="AZ16" s="35"/>
      <c r="BA16" s="36"/>
      <c r="BB16" s="36"/>
      <c r="BC16" s="36"/>
      <c r="BD16" s="36"/>
      <c r="BE16" s="37"/>
      <c r="BF16" s="38"/>
      <c r="BG16" s="36"/>
      <c r="BH16" s="36"/>
      <c r="BI16" s="36"/>
      <c r="BJ16" s="36"/>
      <c r="BK16" s="37"/>
      <c r="BL16" s="116">
        <f t="shared" si="9"/>
        <v>0</v>
      </c>
      <c r="BM16" s="117">
        <f t="shared" si="10"/>
        <v>0</v>
      </c>
      <c r="BN16" s="118">
        <f t="shared" si="11"/>
        <v>0</v>
      </c>
      <c r="BO16" s="32"/>
      <c r="BP16" s="38"/>
      <c r="BQ16" s="36"/>
      <c r="BR16" s="36"/>
      <c r="BS16" s="36"/>
      <c r="BT16" s="36"/>
      <c r="BU16" s="37"/>
      <c r="BV16" s="38"/>
      <c r="BW16" s="36"/>
      <c r="BX16" s="36"/>
      <c r="BY16" s="36"/>
      <c r="BZ16" s="36"/>
      <c r="CA16" s="37"/>
      <c r="CB16" s="116">
        <f t="shared" si="12"/>
        <v>0</v>
      </c>
      <c r="CC16" s="117">
        <f t="shared" si="13"/>
        <v>0</v>
      </c>
      <c r="CD16" s="118">
        <f t="shared" si="14"/>
        <v>0</v>
      </c>
      <c r="CE16" s="32"/>
      <c r="CF16" s="38">
        <f t="shared" si="42"/>
        <v>0</v>
      </c>
      <c r="CG16" s="36"/>
      <c r="CH16" s="36">
        <f>+F16+V16+AL16+BB16+BR16</f>
        <v>0</v>
      </c>
      <c r="CI16" s="39"/>
      <c r="CJ16" s="36">
        <f t="shared" si="15"/>
        <v>0</v>
      </c>
      <c r="CK16" s="40"/>
      <c r="CL16" s="38">
        <f t="shared" si="18"/>
        <v>0</v>
      </c>
      <c r="CM16" s="39"/>
      <c r="CN16" s="36">
        <f t="shared" si="19"/>
        <v>0</v>
      </c>
      <c r="CO16" s="39"/>
      <c r="CP16" s="36">
        <f t="shared" si="20"/>
        <v>0</v>
      </c>
      <c r="CQ16" s="40"/>
      <c r="CR16" s="152"/>
      <c r="CS16" s="161" t="s">
        <v>5</v>
      </c>
      <c r="CT16" s="38">
        <f t="shared" si="21"/>
        <v>0</v>
      </c>
      <c r="CU16" s="36">
        <f t="shared" si="22"/>
        <v>0</v>
      </c>
      <c r="CV16" s="37">
        <f t="shared" si="23"/>
        <v>0</v>
      </c>
      <c r="CW16"/>
    </row>
    <row r="17" spans="1:103" s="19" customFormat="1" ht="15.6" x14ac:dyDescent="0.3">
      <c r="A17" s="26">
        <v>7</v>
      </c>
      <c r="B17" s="26" t="s">
        <v>92</v>
      </c>
      <c r="C17" s="41"/>
      <c r="D17" s="42"/>
      <c r="E17" s="46"/>
      <c r="F17" s="43"/>
      <c r="G17" s="46"/>
      <c r="H17" s="43"/>
      <c r="I17" s="47"/>
      <c r="J17" s="245"/>
      <c r="K17" s="46"/>
      <c r="L17" s="43"/>
      <c r="M17" s="46"/>
      <c r="N17" s="43"/>
      <c r="O17" s="47"/>
      <c r="P17" s="122">
        <f t="shared" si="0"/>
        <v>0</v>
      </c>
      <c r="Q17" s="123">
        <f t="shared" si="1"/>
        <v>0</v>
      </c>
      <c r="R17" s="124">
        <f t="shared" si="2"/>
        <v>0</v>
      </c>
      <c r="S17" s="32"/>
      <c r="T17" s="42"/>
      <c r="U17" s="46"/>
      <c r="V17" s="43"/>
      <c r="W17" s="46"/>
      <c r="X17" s="43"/>
      <c r="Y17" s="47"/>
      <c r="Z17" s="45"/>
      <c r="AA17" s="46"/>
      <c r="AB17" s="43"/>
      <c r="AC17" s="46"/>
      <c r="AD17" s="43"/>
      <c r="AE17" s="47"/>
      <c r="AF17" s="122">
        <f t="shared" si="3"/>
        <v>0</v>
      </c>
      <c r="AG17" s="123">
        <f t="shared" si="4"/>
        <v>0</v>
      </c>
      <c r="AH17" s="124">
        <f t="shared" si="5"/>
        <v>0</v>
      </c>
      <c r="AI17" s="32"/>
      <c r="AJ17" s="42"/>
      <c r="AK17" s="46"/>
      <c r="AL17" s="43"/>
      <c r="AM17" s="46"/>
      <c r="AN17" s="43"/>
      <c r="AO17" s="47"/>
      <c r="AP17" s="45"/>
      <c r="AQ17" s="46"/>
      <c r="AR17" s="43"/>
      <c r="AS17" s="46"/>
      <c r="AT17" s="43"/>
      <c r="AU17" s="47"/>
      <c r="AV17" s="122">
        <f t="shared" si="6"/>
        <v>0</v>
      </c>
      <c r="AW17" s="123">
        <f t="shared" si="7"/>
        <v>0</v>
      </c>
      <c r="AX17" s="124">
        <f t="shared" si="8"/>
        <v>0</v>
      </c>
      <c r="AY17" s="32"/>
      <c r="AZ17" s="42"/>
      <c r="BA17" s="46"/>
      <c r="BB17" s="43"/>
      <c r="BC17" s="46"/>
      <c r="BD17" s="43"/>
      <c r="BE17" s="47"/>
      <c r="BF17" s="45"/>
      <c r="BG17" s="46"/>
      <c r="BH17" s="43"/>
      <c r="BI17" s="46"/>
      <c r="BJ17" s="43"/>
      <c r="BK17" s="47"/>
      <c r="BL17" s="122">
        <f t="shared" si="9"/>
        <v>0</v>
      </c>
      <c r="BM17" s="123">
        <f t="shared" si="10"/>
        <v>0</v>
      </c>
      <c r="BN17" s="124">
        <f t="shared" si="11"/>
        <v>0</v>
      </c>
      <c r="BO17" s="32"/>
      <c r="BP17" s="45"/>
      <c r="BQ17" s="46"/>
      <c r="BR17" s="43"/>
      <c r="BS17" s="46"/>
      <c r="BT17" s="43"/>
      <c r="BU17" s="47"/>
      <c r="BV17" s="45"/>
      <c r="BW17" s="46"/>
      <c r="BX17" s="45"/>
      <c r="BY17" s="46"/>
      <c r="BZ17" s="45"/>
      <c r="CA17" s="47"/>
      <c r="CB17" s="122">
        <f t="shared" si="12"/>
        <v>0</v>
      </c>
      <c r="CC17" s="123">
        <f t="shared" si="13"/>
        <v>0</v>
      </c>
      <c r="CD17" s="124">
        <f t="shared" si="14"/>
        <v>0</v>
      </c>
      <c r="CE17" s="32"/>
      <c r="CF17" s="45">
        <f>SUM(CF10:CF16)</f>
        <v>0</v>
      </c>
      <c r="CG17" s="46" t="e">
        <f>+CF17/$CF$112</f>
        <v>#DIV/0!</v>
      </c>
      <c r="CH17" s="43">
        <f>SUM(CH10:CH16)</f>
        <v>0</v>
      </c>
      <c r="CI17" s="46" t="e">
        <f>+CH17/$CH$112</f>
        <v>#DIV/0!</v>
      </c>
      <c r="CJ17" s="43">
        <f t="shared" si="15"/>
        <v>0</v>
      </c>
      <c r="CK17" s="47" t="e">
        <f>+CJ17/$CJ$112</f>
        <v>#DIV/0!</v>
      </c>
      <c r="CL17" s="45">
        <f>SUM(CL10:CL16)</f>
        <v>0</v>
      </c>
      <c r="CM17" s="46" t="e">
        <f>+CL17/$CL$112</f>
        <v>#DIV/0!</v>
      </c>
      <c r="CN17" s="43">
        <f>SUM(CN10:CN16)</f>
        <v>0</v>
      </c>
      <c r="CO17" s="46" t="e">
        <f>+CN17/$CN$112</f>
        <v>#DIV/0!</v>
      </c>
      <c r="CP17" s="43">
        <f>SUM(CP10:CP16)</f>
        <v>0</v>
      </c>
      <c r="CQ17" s="47" t="e">
        <f>+CP17/$CP$112</f>
        <v>#DIV/0!</v>
      </c>
      <c r="CR17" s="153"/>
      <c r="CS17" s="161" t="s">
        <v>92</v>
      </c>
      <c r="CT17" s="45">
        <f>SUM(CT10:CT16)</f>
        <v>0</v>
      </c>
      <c r="CU17" s="43">
        <f>SUM(CU10:CU16)</f>
        <v>0</v>
      </c>
      <c r="CV17" s="44">
        <f>SUM(CV10:CV16)</f>
        <v>0</v>
      </c>
      <c r="CW17"/>
      <c r="CY17" s="48"/>
    </row>
    <row r="18" spans="1:103" s="19" customFormat="1" ht="15.6" x14ac:dyDescent="0.3">
      <c r="A18" s="26"/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9"/>
      <c r="CI18" s="39"/>
      <c r="CJ18" s="36"/>
      <c r="CK18" s="40"/>
      <c r="CL18" s="49"/>
      <c r="CM18" s="39"/>
      <c r="CN18" s="39"/>
      <c r="CO18" s="39"/>
      <c r="CP18" s="39"/>
      <c r="CQ18" s="40"/>
      <c r="CR18" s="152"/>
      <c r="CS18" s="161"/>
      <c r="CT18" s="38"/>
      <c r="CU18" s="36"/>
      <c r="CV18" s="37"/>
      <c r="CW18"/>
    </row>
    <row r="19" spans="1:103" s="19" customFormat="1" ht="15.6" x14ac:dyDescent="0.3">
      <c r="A19" s="25" t="s">
        <v>52</v>
      </c>
      <c r="B19" s="26"/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9"/>
      <c r="CI19" s="39"/>
      <c r="CJ19" s="36"/>
      <c r="CK19" s="40"/>
      <c r="CL19" s="49"/>
      <c r="CM19" s="39"/>
      <c r="CN19" s="39"/>
      <c r="CO19" s="39"/>
      <c r="CP19" s="39"/>
      <c r="CQ19" s="40"/>
      <c r="CR19" s="152"/>
      <c r="CS19" s="160" t="s">
        <v>52</v>
      </c>
      <c r="CT19" s="38"/>
      <c r="CU19" s="36"/>
      <c r="CV19" s="37"/>
      <c r="CW19"/>
    </row>
    <row r="20" spans="1:103" s="19" customFormat="1" ht="15.6" x14ac:dyDescent="0.3">
      <c r="A20" s="25"/>
      <c r="B20" s="50" t="s">
        <v>63</v>
      </c>
      <c r="C20" s="34"/>
      <c r="D20" s="35"/>
      <c r="E20" s="36"/>
      <c r="F20" s="36"/>
      <c r="G20" s="36"/>
      <c r="H20" s="36"/>
      <c r="I20" s="37"/>
      <c r="J20" s="244"/>
      <c r="K20" s="36"/>
      <c r="L20" s="36"/>
      <c r="M20" s="36"/>
      <c r="N20" s="36"/>
      <c r="O20" s="37"/>
      <c r="P20" s="125"/>
      <c r="Q20" s="126"/>
      <c r="R20" s="127"/>
      <c r="S20" s="32"/>
      <c r="T20" s="35"/>
      <c r="U20" s="36"/>
      <c r="V20" s="36"/>
      <c r="W20" s="36"/>
      <c r="X20" s="36"/>
      <c r="Y20" s="37"/>
      <c r="Z20" s="38"/>
      <c r="AA20" s="36"/>
      <c r="AB20" s="36"/>
      <c r="AC20" s="36"/>
      <c r="AD20" s="36"/>
      <c r="AE20" s="37"/>
      <c r="AF20" s="125"/>
      <c r="AG20" s="126"/>
      <c r="AH20" s="127"/>
      <c r="AI20" s="32"/>
      <c r="AJ20" s="35"/>
      <c r="AK20" s="36"/>
      <c r="AL20" s="36"/>
      <c r="AM20" s="36"/>
      <c r="AN20" s="36"/>
      <c r="AO20" s="37"/>
      <c r="AP20" s="38"/>
      <c r="AQ20" s="36"/>
      <c r="AR20" s="36"/>
      <c r="AS20" s="36"/>
      <c r="AT20" s="36"/>
      <c r="AU20" s="37"/>
      <c r="AV20" s="125"/>
      <c r="AW20" s="126"/>
      <c r="AX20" s="127"/>
      <c r="AY20" s="32"/>
      <c r="AZ20" s="35"/>
      <c r="BA20" s="36"/>
      <c r="BB20" s="36"/>
      <c r="BC20" s="36"/>
      <c r="BD20" s="36"/>
      <c r="BE20" s="37"/>
      <c r="BF20" s="38"/>
      <c r="BG20" s="36"/>
      <c r="BH20" s="36"/>
      <c r="BI20" s="36"/>
      <c r="BJ20" s="36"/>
      <c r="BK20" s="37"/>
      <c r="BL20" s="125"/>
      <c r="BM20" s="126"/>
      <c r="BN20" s="127"/>
      <c r="BO20" s="32"/>
      <c r="BP20" s="38"/>
      <c r="BQ20" s="36"/>
      <c r="BR20" s="36"/>
      <c r="BS20" s="36"/>
      <c r="BT20" s="36"/>
      <c r="BU20" s="37"/>
      <c r="BV20" s="38"/>
      <c r="BW20" s="36"/>
      <c r="BX20" s="36"/>
      <c r="BY20" s="36"/>
      <c r="BZ20" s="36"/>
      <c r="CA20" s="37"/>
      <c r="CB20" s="125"/>
      <c r="CC20" s="126"/>
      <c r="CD20" s="127"/>
      <c r="CE20" s="32"/>
      <c r="CF20" s="38"/>
      <c r="CG20" s="36"/>
      <c r="CH20" s="39"/>
      <c r="CI20" s="39"/>
      <c r="CJ20" s="36"/>
      <c r="CK20" s="40"/>
      <c r="CL20" s="49"/>
      <c r="CM20" s="39"/>
      <c r="CN20" s="39"/>
      <c r="CO20" s="39"/>
      <c r="CP20" s="39"/>
      <c r="CQ20" s="40"/>
      <c r="CR20" s="152"/>
      <c r="CS20" s="162" t="s">
        <v>63</v>
      </c>
      <c r="CT20" s="38"/>
      <c r="CU20" s="36"/>
      <c r="CV20" s="37"/>
      <c r="CW20"/>
    </row>
    <row r="21" spans="1:103" s="19" customFormat="1" ht="15.6" x14ac:dyDescent="0.3">
      <c r="A21" s="26">
        <v>8</v>
      </c>
      <c r="B21" s="26" t="s">
        <v>19</v>
      </c>
      <c r="C21" s="34"/>
      <c r="D21" s="35"/>
      <c r="E21" s="39"/>
      <c r="F21" s="36"/>
      <c r="G21" s="39"/>
      <c r="H21" s="36"/>
      <c r="I21" s="40"/>
      <c r="J21" s="244"/>
      <c r="K21" s="39"/>
      <c r="L21" s="36"/>
      <c r="M21" s="39"/>
      <c r="N21" s="36"/>
      <c r="O21" s="40"/>
      <c r="P21" s="116">
        <f t="shared" ref="P21:P64" si="43">+D21+J21</f>
        <v>0</v>
      </c>
      <c r="Q21" s="117">
        <f t="shared" ref="Q21:Q64" si="44">+F21+L21</f>
        <v>0</v>
      </c>
      <c r="R21" s="118">
        <f t="shared" ref="R21:R64" si="45">+P21+Q21</f>
        <v>0</v>
      </c>
      <c r="S21" s="32"/>
      <c r="T21" s="35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ref="AF21:AF64" si="46">+T21+Z21</f>
        <v>0</v>
      </c>
      <c r="AG21" s="117">
        <f t="shared" ref="AG21:AG62" si="47">+V21+AB21</f>
        <v>0</v>
      </c>
      <c r="AH21" s="118">
        <f t="shared" ref="AH21:AH63" si="48">+AF21+AG21</f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ref="AV21:AV64" si="49">+AJ21+AP21</f>
        <v>0</v>
      </c>
      <c r="AW21" s="117">
        <f t="shared" ref="AW21:AW64" si="50">+AL21+AR21</f>
        <v>0</v>
      </c>
      <c r="AX21" s="118">
        <f t="shared" ref="AX21:AX64" si="51">+AV21+AW21</f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ref="BL21:BL64" si="52">+AZ21+BF21</f>
        <v>0</v>
      </c>
      <c r="BM21" s="117">
        <f t="shared" ref="BM21:BM64" si="53">+BB21+BH21</f>
        <v>0</v>
      </c>
      <c r="BN21" s="118">
        <f t="shared" ref="BN21:BN64" si="54">+BL21+BM21</f>
        <v>0</v>
      </c>
      <c r="BO21" s="32"/>
      <c r="BP21" s="38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ref="CB21:CB64" si="55">+BP21+BV21</f>
        <v>0</v>
      </c>
      <c r="CC21" s="117">
        <f t="shared" ref="CC21:CC64" si="56">+BR21+BX21</f>
        <v>0</v>
      </c>
      <c r="CD21" s="118">
        <f t="shared" ref="CD21:CD64" si="57">+CB21+CC21</f>
        <v>0</v>
      </c>
      <c r="CE21" s="32"/>
      <c r="CF21" s="38">
        <f t="shared" ref="CF21:CF61" si="58">+D21+T21+AJ21+AZ21+BP21</f>
        <v>0</v>
      </c>
      <c r="CG21" s="39" t="e">
        <f t="shared" ref="CG21:CG64" si="59">+CF21/$CF$112</f>
        <v>#DIV/0!</v>
      </c>
      <c r="CH21" s="36">
        <f t="shared" ref="CH21:CH61" si="60">+F21+V21+AL21+BB21+BR21</f>
        <v>0</v>
      </c>
      <c r="CI21" s="39" t="e">
        <f t="shared" ref="CI21:CI64" si="61">+CH21/$CH$112</f>
        <v>#DIV/0!</v>
      </c>
      <c r="CJ21" s="36">
        <f t="shared" ref="CJ21:CJ64" si="62">+CF21+CH21</f>
        <v>0</v>
      </c>
      <c r="CK21" s="40" t="e">
        <f t="shared" ref="CK21:CK64" si="63">+CJ21/$CJ$112</f>
        <v>#DIV/0!</v>
      </c>
      <c r="CL21" s="38">
        <f t="shared" ref="CL21:CL61" si="64">+J21+Z21+AP21+BF21+BV21</f>
        <v>0</v>
      </c>
      <c r="CM21" s="39" t="e">
        <f t="shared" ref="CM21:CM64" si="65">+CL21/$CL$112</f>
        <v>#DIV/0!</v>
      </c>
      <c r="CN21" s="36">
        <f t="shared" ref="CN21:CN61" si="66">+L21+AB21+AR21+BH21+BX21</f>
        <v>0</v>
      </c>
      <c r="CO21" s="39" t="e">
        <f t="shared" ref="CO21:CO64" si="67">+CN21/$CN$112</f>
        <v>#DIV/0!</v>
      </c>
      <c r="CP21" s="36">
        <f t="shared" ref="CP21:CP61" si="68">+CL21+CN21</f>
        <v>0</v>
      </c>
      <c r="CQ21" s="40" t="e">
        <f t="shared" ref="CQ21:CQ64" si="69">+CP21/$CP$112</f>
        <v>#DIV/0!</v>
      </c>
      <c r="CR21" s="152"/>
      <c r="CS21" s="161" t="s">
        <v>19</v>
      </c>
      <c r="CT21" s="38">
        <f t="shared" ref="CT21:CT61" si="70">+CJ21</f>
        <v>0</v>
      </c>
      <c r="CU21" s="36">
        <f t="shared" ref="CU21:CU61" si="71">+CP21</f>
        <v>0</v>
      </c>
      <c r="CV21" s="37">
        <f t="shared" ref="CV21:CV63" si="72">+CT21+CU21</f>
        <v>0</v>
      </c>
      <c r="CW21"/>
    </row>
    <row r="22" spans="1:103" s="19" customFormat="1" ht="15.6" x14ac:dyDescent="0.3">
      <c r="A22" s="26">
        <v>9</v>
      </c>
      <c r="B22" s="26" t="s">
        <v>20</v>
      </c>
      <c r="C22" s="34"/>
      <c r="D22" s="35"/>
      <c r="E22" s="39"/>
      <c r="F22" s="36"/>
      <c r="G22" s="39"/>
      <c r="H22" s="36"/>
      <c r="I22" s="40"/>
      <c r="J22" s="244"/>
      <c r="K22" s="39"/>
      <c r="L22" s="36"/>
      <c r="M22" s="39"/>
      <c r="N22" s="36"/>
      <c r="O22" s="40"/>
      <c r="P22" s="116">
        <f t="shared" si="43"/>
        <v>0</v>
      </c>
      <c r="Q22" s="117">
        <f t="shared" si="44"/>
        <v>0</v>
      </c>
      <c r="R22" s="118">
        <f t="shared" si="45"/>
        <v>0</v>
      </c>
      <c r="S22" s="32"/>
      <c r="T22" s="35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46"/>
        <v>0</v>
      </c>
      <c r="AG22" s="117">
        <f t="shared" si="47"/>
        <v>0</v>
      </c>
      <c r="AH22" s="118">
        <f t="shared" si="48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49"/>
        <v>0</v>
      </c>
      <c r="AW22" s="117">
        <f t="shared" si="50"/>
        <v>0</v>
      </c>
      <c r="AX22" s="118">
        <f t="shared" si="51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52"/>
        <v>0</v>
      </c>
      <c r="BM22" s="117">
        <f t="shared" si="53"/>
        <v>0</v>
      </c>
      <c r="BN22" s="118">
        <f t="shared" si="54"/>
        <v>0</v>
      </c>
      <c r="BO22" s="32"/>
      <c r="BP22" s="38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55"/>
        <v>0</v>
      </c>
      <c r="CC22" s="117">
        <f t="shared" si="56"/>
        <v>0</v>
      </c>
      <c r="CD22" s="118">
        <f t="shared" si="57"/>
        <v>0</v>
      </c>
      <c r="CE22" s="32"/>
      <c r="CF22" s="38">
        <f t="shared" si="58"/>
        <v>0</v>
      </c>
      <c r="CG22" s="39" t="e">
        <f t="shared" si="59"/>
        <v>#DIV/0!</v>
      </c>
      <c r="CH22" s="36">
        <f t="shared" si="60"/>
        <v>0</v>
      </c>
      <c r="CI22" s="39" t="e">
        <f t="shared" si="61"/>
        <v>#DIV/0!</v>
      </c>
      <c r="CJ22" s="36">
        <f t="shared" si="62"/>
        <v>0</v>
      </c>
      <c r="CK22" s="40" t="e">
        <f t="shared" si="63"/>
        <v>#DIV/0!</v>
      </c>
      <c r="CL22" s="38">
        <f t="shared" si="64"/>
        <v>0</v>
      </c>
      <c r="CM22" s="39" t="e">
        <f t="shared" si="65"/>
        <v>#DIV/0!</v>
      </c>
      <c r="CN22" s="36">
        <f t="shared" si="66"/>
        <v>0</v>
      </c>
      <c r="CO22" s="39" t="e">
        <f t="shared" si="67"/>
        <v>#DIV/0!</v>
      </c>
      <c r="CP22" s="36">
        <f t="shared" si="68"/>
        <v>0</v>
      </c>
      <c r="CQ22" s="40" t="e">
        <f t="shared" si="69"/>
        <v>#DIV/0!</v>
      </c>
      <c r="CR22" s="152"/>
      <c r="CS22" s="161" t="s">
        <v>20</v>
      </c>
      <c r="CT22" s="38">
        <f t="shared" si="70"/>
        <v>0</v>
      </c>
      <c r="CU22" s="36">
        <f t="shared" si="71"/>
        <v>0</v>
      </c>
      <c r="CV22" s="37">
        <f t="shared" si="72"/>
        <v>0</v>
      </c>
      <c r="CW22"/>
    </row>
    <row r="23" spans="1:103" s="19" customFormat="1" ht="15.6" x14ac:dyDescent="0.3">
      <c r="A23" s="26">
        <v>10</v>
      </c>
      <c r="B23" s="26" t="s">
        <v>21</v>
      </c>
      <c r="C23" s="34"/>
      <c r="D23" s="35"/>
      <c r="E23" s="39"/>
      <c r="F23" s="36"/>
      <c r="G23" s="39"/>
      <c r="H23" s="36"/>
      <c r="I23" s="40"/>
      <c r="J23" s="244"/>
      <c r="K23" s="39"/>
      <c r="L23" s="36"/>
      <c r="M23" s="39"/>
      <c r="N23" s="36"/>
      <c r="O23" s="40"/>
      <c r="P23" s="116">
        <f t="shared" si="43"/>
        <v>0</v>
      </c>
      <c r="Q23" s="117">
        <f t="shared" si="44"/>
        <v>0</v>
      </c>
      <c r="R23" s="118">
        <f t="shared" si="45"/>
        <v>0</v>
      </c>
      <c r="S23" s="32"/>
      <c r="T23" s="35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46"/>
        <v>0</v>
      </c>
      <c r="AG23" s="117">
        <f t="shared" si="47"/>
        <v>0</v>
      </c>
      <c r="AH23" s="118">
        <f t="shared" si="48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49"/>
        <v>0</v>
      </c>
      <c r="AW23" s="117">
        <f t="shared" si="50"/>
        <v>0</v>
      </c>
      <c r="AX23" s="118">
        <f t="shared" si="51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52"/>
        <v>0</v>
      </c>
      <c r="BM23" s="117">
        <f t="shared" si="53"/>
        <v>0</v>
      </c>
      <c r="BN23" s="118">
        <f t="shared" si="54"/>
        <v>0</v>
      </c>
      <c r="BO23" s="32"/>
      <c r="BP23" s="38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55"/>
        <v>0</v>
      </c>
      <c r="CC23" s="117">
        <f t="shared" si="56"/>
        <v>0</v>
      </c>
      <c r="CD23" s="118">
        <f t="shared" si="57"/>
        <v>0</v>
      </c>
      <c r="CE23" s="32"/>
      <c r="CF23" s="38">
        <f t="shared" si="58"/>
        <v>0</v>
      </c>
      <c r="CG23" s="39" t="e">
        <f t="shared" si="59"/>
        <v>#DIV/0!</v>
      </c>
      <c r="CH23" s="36">
        <f t="shared" si="60"/>
        <v>0</v>
      </c>
      <c r="CI23" s="39" t="e">
        <f t="shared" si="61"/>
        <v>#DIV/0!</v>
      </c>
      <c r="CJ23" s="36">
        <f t="shared" si="62"/>
        <v>0</v>
      </c>
      <c r="CK23" s="40" t="e">
        <f t="shared" si="63"/>
        <v>#DIV/0!</v>
      </c>
      <c r="CL23" s="38">
        <f t="shared" si="64"/>
        <v>0</v>
      </c>
      <c r="CM23" s="39" t="e">
        <f t="shared" si="65"/>
        <v>#DIV/0!</v>
      </c>
      <c r="CN23" s="36">
        <f t="shared" si="66"/>
        <v>0</v>
      </c>
      <c r="CO23" s="39" t="e">
        <f t="shared" si="67"/>
        <v>#DIV/0!</v>
      </c>
      <c r="CP23" s="36">
        <f t="shared" si="68"/>
        <v>0</v>
      </c>
      <c r="CQ23" s="40" t="e">
        <f t="shared" si="69"/>
        <v>#DIV/0!</v>
      </c>
      <c r="CR23" s="152"/>
      <c r="CS23" s="161" t="s">
        <v>21</v>
      </c>
      <c r="CT23" s="38">
        <f t="shared" si="70"/>
        <v>0</v>
      </c>
      <c r="CU23" s="36">
        <f t="shared" si="71"/>
        <v>0</v>
      </c>
      <c r="CV23" s="37">
        <f t="shared" si="72"/>
        <v>0</v>
      </c>
      <c r="CW23"/>
    </row>
    <row r="24" spans="1:103" s="19" customFormat="1" ht="15.6" x14ac:dyDescent="0.3">
      <c r="A24" s="26">
        <v>11</v>
      </c>
      <c r="B24" s="26" t="s">
        <v>22</v>
      </c>
      <c r="C24" s="34"/>
      <c r="D24" s="35"/>
      <c r="E24" s="39"/>
      <c r="F24" s="36"/>
      <c r="G24" s="39"/>
      <c r="H24" s="36"/>
      <c r="I24" s="40"/>
      <c r="J24" s="244"/>
      <c r="K24" s="39"/>
      <c r="L24" s="36"/>
      <c r="M24" s="39"/>
      <c r="N24" s="36"/>
      <c r="O24" s="40"/>
      <c r="P24" s="116">
        <f t="shared" si="43"/>
        <v>0</v>
      </c>
      <c r="Q24" s="117">
        <f t="shared" si="44"/>
        <v>0</v>
      </c>
      <c r="R24" s="118">
        <f t="shared" si="45"/>
        <v>0</v>
      </c>
      <c r="S24" s="32"/>
      <c r="T24" s="35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46"/>
        <v>0</v>
      </c>
      <c r="AG24" s="117">
        <f t="shared" si="47"/>
        <v>0</v>
      </c>
      <c r="AH24" s="118">
        <f t="shared" si="48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49"/>
        <v>0</v>
      </c>
      <c r="AW24" s="117">
        <f t="shared" si="50"/>
        <v>0</v>
      </c>
      <c r="AX24" s="118">
        <f t="shared" si="51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52"/>
        <v>0</v>
      </c>
      <c r="BM24" s="117">
        <f t="shared" si="53"/>
        <v>0</v>
      </c>
      <c r="BN24" s="118">
        <f t="shared" si="54"/>
        <v>0</v>
      </c>
      <c r="BO24" s="32"/>
      <c r="BP24" s="38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55"/>
        <v>0</v>
      </c>
      <c r="CC24" s="117">
        <f t="shared" si="56"/>
        <v>0</v>
      </c>
      <c r="CD24" s="118">
        <f t="shared" si="57"/>
        <v>0</v>
      </c>
      <c r="CE24" s="32"/>
      <c r="CF24" s="38">
        <f t="shared" si="58"/>
        <v>0</v>
      </c>
      <c r="CG24" s="39" t="e">
        <f t="shared" si="59"/>
        <v>#DIV/0!</v>
      </c>
      <c r="CH24" s="36">
        <f t="shared" si="60"/>
        <v>0</v>
      </c>
      <c r="CI24" s="39" t="e">
        <f t="shared" si="61"/>
        <v>#DIV/0!</v>
      </c>
      <c r="CJ24" s="36">
        <f t="shared" si="62"/>
        <v>0</v>
      </c>
      <c r="CK24" s="40" t="e">
        <f t="shared" si="63"/>
        <v>#DIV/0!</v>
      </c>
      <c r="CL24" s="38">
        <f t="shared" si="64"/>
        <v>0</v>
      </c>
      <c r="CM24" s="39" t="e">
        <f t="shared" si="65"/>
        <v>#DIV/0!</v>
      </c>
      <c r="CN24" s="36">
        <f t="shared" si="66"/>
        <v>0</v>
      </c>
      <c r="CO24" s="39" t="e">
        <f t="shared" si="67"/>
        <v>#DIV/0!</v>
      </c>
      <c r="CP24" s="36">
        <f t="shared" si="68"/>
        <v>0</v>
      </c>
      <c r="CQ24" s="40" t="e">
        <f t="shared" si="69"/>
        <v>#DIV/0!</v>
      </c>
      <c r="CR24" s="152"/>
      <c r="CS24" s="161" t="s">
        <v>22</v>
      </c>
      <c r="CT24" s="38">
        <f t="shared" si="70"/>
        <v>0</v>
      </c>
      <c r="CU24" s="36">
        <f t="shared" si="71"/>
        <v>0</v>
      </c>
      <c r="CV24" s="37">
        <f t="shared" si="72"/>
        <v>0</v>
      </c>
      <c r="CW24"/>
    </row>
    <row r="25" spans="1:103" s="19" customFormat="1" ht="15.6" x14ac:dyDescent="0.3">
      <c r="A25" s="26">
        <v>12</v>
      </c>
      <c r="B25" s="26" t="s">
        <v>23</v>
      </c>
      <c r="C25" s="34"/>
      <c r="D25" s="35"/>
      <c r="E25" s="39"/>
      <c r="F25" s="36"/>
      <c r="G25" s="39"/>
      <c r="H25" s="36"/>
      <c r="I25" s="40"/>
      <c r="J25" s="244"/>
      <c r="K25" s="39"/>
      <c r="L25" s="36"/>
      <c r="M25" s="39"/>
      <c r="N25" s="36"/>
      <c r="O25" s="40"/>
      <c r="P25" s="116">
        <f t="shared" si="43"/>
        <v>0</v>
      </c>
      <c r="Q25" s="117">
        <f t="shared" si="44"/>
        <v>0</v>
      </c>
      <c r="R25" s="118">
        <f t="shared" si="45"/>
        <v>0</v>
      </c>
      <c r="S25" s="32"/>
      <c r="T25" s="35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46"/>
        <v>0</v>
      </c>
      <c r="AG25" s="117">
        <f t="shared" si="47"/>
        <v>0</v>
      </c>
      <c r="AH25" s="118">
        <f t="shared" si="48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49"/>
        <v>0</v>
      </c>
      <c r="AW25" s="117">
        <f t="shared" si="50"/>
        <v>0</v>
      </c>
      <c r="AX25" s="118">
        <f t="shared" si="51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52"/>
        <v>0</v>
      </c>
      <c r="BM25" s="117">
        <f t="shared" si="53"/>
        <v>0</v>
      </c>
      <c r="BN25" s="118">
        <f t="shared" si="54"/>
        <v>0</v>
      </c>
      <c r="BO25" s="32"/>
      <c r="BP25" s="38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55"/>
        <v>0</v>
      </c>
      <c r="CC25" s="117">
        <f t="shared" si="56"/>
        <v>0</v>
      </c>
      <c r="CD25" s="118">
        <f t="shared" si="57"/>
        <v>0</v>
      </c>
      <c r="CE25" s="32"/>
      <c r="CF25" s="38">
        <f t="shared" si="58"/>
        <v>0</v>
      </c>
      <c r="CG25" s="39" t="e">
        <f t="shared" si="59"/>
        <v>#DIV/0!</v>
      </c>
      <c r="CH25" s="36">
        <f t="shared" si="60"/>
        <v>0</v>
      </c>
      <c r="CI25" s="39" t="e">
        <f t="shared" si="61"/>
        <v>#DIV/0!</v>
      </c>
      <c r="CJ25" s="36">
        <f t="shared" si="62"/>
        <v>0</v>
      </c>
      <c r="CK25" s="40" t="e">
        <f t="shared" si="63"/>
        <v>#DIV/0!</v>
      </c>
      <c r="CL25" s="38">
        <f t="shared" si="64"/>
        <v>0</v>
      </c>
      <c r="CM25" s="39" t="e">
        <f t="shared" si="65"/>
        <v>#DIV/0!</v>
      </c>
      <c r="CN25" s="36">
        <f t="shared" si="66"/>
        <v>0</v>
      </c>
      <c r="CO25" s="39" t="e">
        <f t="shared" si="67"/>
        <v>#DIV/0!</v>
      </c>
      <c r="CP25" s="36">
        <f t="shared" si="68"/>
        <v>0</v>
      </c>
      <c r="CQ25" s="40" t="e">
        <f t="shared" si="69"/>
        <v>#DIV/0!</v>
      </c>
      <c r="CR25" s="152"/>
      <c r="CS25" s="161" t="s">
        <v>23</v>
      </c>
      <c r="CT25" s="38">
        <f t="shared" si="70"/>
        <v>0</v>
      </c>
      <c r="CU25" s="36">
        <f t="shared" si="71"/>
        <v>0</v>
      </c>
      <c r="CV25" s="37">
        <f t="shared" si="72"/>
        <v>0</v>
      </c>
      <c r="CW25"/>
    </row>
    <row r="26" spans="1:103" s="19" customFormat="1" ht="15.6" x14ac:dyDescent="0.3">
      <c r="A26" s="26">
        <v>13</v>
      </c>
      <c r="B26" s="26" t="s">
        <v>24</v>
      </c>
      <c r="C26" s="34"/>
      <c r="D26" s="35"/>
      <c r="E26" s="39"/>
      <c r="F26" s="36"/>
      <c r="G26" s="39"/>
      <c r="H26" s="36"/>
      <c r="I26" s="40"/>
      <c r="J26" s="244"/>
      <c r="K26" s="39"/>
      <c r="L26" s="36"/>
      <c r="M26" s="39"/>
      <c r="N26" s="36"/>
      <c r="O26" s="40"/>
      <c r="P26" s="116">
        <f t="shared" si="43"/>
        <v>0</v>
      </c>
      <c r="Q26" s="117">
        <f t="shared" si="44"/>
        <v>0</v>
      </c>
      <c r="R26" s="118">
        <f t="shared" si="45"/>
        <v>0</v>
      </c>
      <c r="S26" s="32"/>
      <c r="T26" s="35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46"/>
        <v>0</v>
      </c>
      <c r="AG26" s="117">
        <f t="shared" si="47"/>
        <v>0</v>
      </c>
      <c r="AH26" s="118">
        <f t="shared" si="48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49"/>
        <v>0</v>
      </c>
      <c r="AW26" s="117">
        <f t="shared" si="50"/>
        <v>0</v>
      </c>
      <c r="AX26" s="118">
        <f t="shared" si="51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52"/>
        <v>0</v>
      </c>
      <c r="BM26" s="117">
        <f t="shared" si="53"/>
        <v>0</v>
      </c>
      <c r="BN26" s="118">
        <f t="shared" si="54"/>
        <v>0</v>
      </c>
      <c r="BO26" s="32"/>
      <c r="BP26" s="38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55"/>
        <v>0</v>
      </c>
      <c r="CC26" s="117">
        <f t="shared" si="56"/>
        <v>0</v>
      </c>
      <c r="CD26" s="118">
        <f t="shared" si="57"/>
        <v>0</v>
      </c>
      <c r="CE26" s="32"/>
      <c r="CF26" s="38">
        <f t="shared" si="58"/>
        <v>0</v>
      </c>
      <c r="CG26" s="39" t="e">
        <f t="shared" si="59"/>
        <v>#DIV/0!</v>
      </c>
      <c r="CH26" s="36">
        <f t="shared" si="60"/>
        <v>0</v>
      </c>
      <c r="CI26" s="39" t="e">
        <f t="shared" si="61"/>
        <v>#DIV/0!</v>
      </c>
      <c r="CJ26" s="36">
        <f t="shared" si="62"/>
        <v>0</v>
      </c>
      <c r="CK26" s="40" t="e">
        <f t="shared" si="63"/>
        <v>#DIV/0!</v>
      </c>
      <c r="CL26" s="38">
        <f t="shared" si="64"/>
        <v>0</v>
      </c>
      <c r="CM26" s="39" t="e">
        <f t="shared" si="65"/>
        <v>#DIV/0!</v>
      </c>
      <c r="CN26" s="36">
        <f t="shared" si="66"/>
        <v>0</v>
      </c>
      <c r="CO26" s="39" t="e">
        <f t="shared" si="67"/>
        <v>#DIV/0!</v>
      </c>
      <c r="CP26" s="36">
        <f t="shared" si="68"/>
        <v>0</v>
      </c>
      <c r="CQ26" s="40" t="e">
        <f t="shared" si="69"/>
        <v>#DIV/0!</v>
      </c>
      <c r="CR26" s="152"/>
      <c r="CS26" s="161" t="s">
        <v>24</v>
      </c>
      <c r="CT26" s="38">
        <f t="shared" si="70"/>
        <v>0</v>
      </c>
      <c r="CU26" s="36">
        <f t="shared" si="71"/>
        <v>0</v>
      </c>
      <c r="CV26" s="37">
        <f t="shared" si="72"/>
        <v>0</v>
      </c>
      <c r="CW26"/>
    </row>
    <row r="27" spans="1:103" s="19" customFormat="1" ht="15.6" x14ac:dyDescent="0.3">
      <c r="A27" s="26">
        <v>14</v>
      </c>
      <c r="B27" s="26" t="s">
        <v>25</v>
      </c>
      <c r="C27" s="34"/>
      <c r="D27" s="35"/>
      <c r="E27" s="39"/>
      <c r="F27" s="36"/>
      <c r="G27" s="39"/>
      <c r="H27" s="36"/>
      <c r="I27" s="40"/>
      <c r="J27" s="244"/>
      <c r="K27" s="39"/>
      <c r="L27" s="36"/>
      <c r="M27" s="39"/>
      <c r="N27" s="36"/>
      <c r="O27" s="40"/>
      <c r="P27" s="116">
        <f t="shared" si="43"/>
        <v>0</v>
      </c>
      <c r="Q27" s="117">
        <f t="shared" si="44"/>
        <v>0</v>
      </c>
      <c r="R27" s="118">
        <f t="shared" si="45"/>
        <v>0</v>
      </c>
      <c r="S27" s="32"/>
      <c r="T27" s="35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46"/>
        <v>0</v>
      </c>
      <c r="AG27" s="117">
        <f t="shared" si="47"/>
        <v>0</v>
      </c>
      <c r="AH27" s="118">
        <f t="shared" si="48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49"/>
        <v>0</v>
      </c>
      <c r="AW27" s="117">
        <f t="shared" si="50"/>
        <v>0</v>
      </c>
      <c r="AX27" s="118">
        <f t="shared" si="51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52"/>
        <v>0</v>
      </c>
      <c r="BM27" s="117">
        <f t="shared" si="53"/>
        <v>0</v>
      </c>
      <c r="BN27" s="118">
        <f t="shared" si="54"/>
        <v>0</v>
      </c>
      <c r="BO27" s="32"/>
      <c r="BP27" s="38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55"/>
        <v>0</v>
      </c>
      <c r="CC27" s="117">
        <f t="shared" si="56"/>
        <v>0</v>
      </c>
      <c r="CD27" s="118">
        <f t="shared" si="57"/>
        <v>0</v>
      </c>
      <c r="CE27" s="32"/>
      <c r="CF27" s="38">
        <f t="shared" si="58"/>
        <v>0</v>
      </c>
      <c r="CG27" s="39" t="e">
        <f t="shared" si="59"/>
        <v>#DIV/0!</v>
      </c>
      <c r="CH27" s="36">
        <f t="shared" si="60"/>
        <v>0</v>
      </c>
      <c r="CI27" s="39" t="e">
        <f t="shared" si="61"/>
        <v>#DIV/0!</v>
      </c>
      <c r="CJ27" s="36">
        <f t="shared" si="62"/>
        <v>0</v>
      </c>
      <c r="CK27" s="40" t="e">
        <f t="shared" si="63"/>
        <v>#DIV/0!</v>
      </c>
      <c r="CL27" s="38">
        <f t="shared" si="64"/>
        <v>0</v>
      </c>
      <c r="CM27" s="39" t="e">
        <f t="shared" si="65"/>
        <v>#DIV/0!</v>
      </c>
      <c r="CN27" s="36">
        <f t="shared" si="66"/>
        <v>0</v>
      </c>
      <c r="CO27" s="39" t="e">
        <f t="shared" si="67"/>
        <v>#DIV/0!</v>
      </c>
      <c r="CP27" s="36">
        <f t="shared" si="68"/>
        <v>0</v>
      </c>
      <c r="CQ27" s="40" t="e">
        <f t="shared" si="69"/>
        <v>#DIV/0!</v>
      </c>
      <c r="CR27" s="152"/>
      <c r="CS27" s="161" t="s">
        <v>25</v>
      </c>
      <c r="CT27" s="38">
        <f t="shared" si="70"/>
        <v>0</v>
      </c>
      <c r="CU27" s="36">
        <f t="shared" si="71"/>
        <v>0</v>
      </c>
      <c r="CV27" s="37">
        <f t="shared" si="72"/>
        <v>0</v>
      </c>
      <c r="CW27"/>
    </row>
    <row r="28" spans="1:103" s="19" customFormat="1" ht="15.6" x14ac:dyDescent="0.3">
      <c r="A28" s="26">
        <v>15</v>
      </c>
      <c r="B28" s="26" t="s">
        <v>26</v>
      </c>
      <c r="C28" s="34"/>
      <c r="D28" s="35"/>
      <c r="E28" s="39"/>
      <c r="F28" s="36"/>
      <c r="G28" s="39"/>
      <c r="H28" s="36"/>
      <c r="I28" s="40"/>
      <c r="J28" s="244"/>
      <c r="K28" s="39"/>
      <c r="L28" s="36"/>
      <c r="M28" s="39"/>
      <c r="N28" s="36"/>
      <c r="O28" s="40"/>
      <c r="P28" s="116">
        <f t="shared" si="43"/>
        <v>0</v>
      </c>
      <c r="Q28" s="117">
        <f t="shared" si="44"/>
        <v>0</v>
      </c>
      <c r="R28" s="118">
        <f t="shared" si="45"/>
        <v>0</v>
      </c>
      <c r="S28" s="32"/>
      <c r="T28" s="35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46"/>
        <v>0</v>
      </c>
      <c r="AG28" s="117">
        <f t="shared" si="47"/>
        <v>0</v>
      </c>
      <c r="AH28" s="118">
        <f t="shared" si="48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49"/>
        <v>0</v>
      </c>
      <c r="AW28" s="117">
        <f t="shared" si="50"/>
        <v>0</v>
      </c>
      <c r="AX28" s="118">
        <f t="shared" si="51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52"/>
        <v>0</v>
      </c>
      <c r="BM28" s="117">
        <f t="shared" si="53"/>
        <v>0</v>
      </c>
      <c r="BN28" s="118">
        <f t="shared" si="54"/>
        <v>0</v>
      </c>
      <c r="BO28" s="32"/>
      <c r="BP28" s="38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55"/>
        <v>0</v>
      </c>
      <c r="CC28" s="117">
        <f t="shared" si="56"/>
        <v>0</v>
      </c>
      <c r="CD28" s="118">
        <f t="shared" si="57"/>
        <v>0</v>
      </c>
      <c r="CE28" s="32"/>
      <c r="CF28" s="38">
        <f t="shared" si="58"/>
        <v>0</v>
      </c>
      <c r="CG28" s="39" t="e">
        <f t="shared" si="59"/>
        <v>#DIV/0!</v>
      </c>
      <c r="CH28" s="36">
        <f t="shared" si="60"/>
        <v>0</v>
      </c>
      <c r="CI28" s="39" t="e">
        <f t="shared" si="61"/>
        <v>#DIV/0!</v>
      </c>
      <c r="CJ28" s="36">
        <f t="shared" si="62"/>
        <v>0</v>
      </c>
      <c r="CK28" s="40" t="e">
        <f t="shared" si="63"/>
        <v>#DIV/0!</v>
      </c>
      <c r="CL28" s="38">
        <f t="shared" si="64"/>
        <v>0</v>
      </c>
      <c r="CM28" s="39" t="e">
        <f t="shared" si="65"/>
        <v>#DIV/0!</v>
      </c>
      <c r="CN28" s="36">
        <f t="shared" si="66"/>
        <v>0</v>
      </c>
      <c r="CO28" s="39" t="e">
        <f t="shared" si="67"/>
        <v>#DIV/0!</v>
      </c>
      <c r="CP28" s="36">
        <f t="shared" si="68"/>
        <v>0</v>
      </c>
      <c r="CQ28" s="40" t="e">
        <f t="shared" si="69"/>
        <v>#DIV/0!</v>
      </c>
      <c r="CR28" s="152"/>
      <c r="CS28" s="161" t="s">
        <v>26</v>
      </c>
      <c r="CT28" s="38">
        <f t="shared" si="70"/>
        <v>0</v>
      </c>
      <c r="CU28" s="36">
        <f t="shared" si="71"/>
        <v>0</v>
      </c>
      <c r="CV28" s="37">
        <f t="shared" si="72"/>
        <v>0</v>
      </c>
      <c r="CW28"/>
    </row>
    <row r="29" spans="1:103" s="19" customFormat="1" ht="15.6" x14ac:dyDescent="0.3">
      <c r="A29" s="26">
        <v>16</v>
      </c>
      <c r="B29" s="26" t="s">
        <v>27</v>
      </c>
      <c r="C29" s="34"/>
      <c r="D29" s="35"/>
      <c r="E29" s="39"/>
      <c r="F29" s="36"/>
      <c r="G29" s="39"/>
      <c r="H29" s="36"/>
      <c r="I29" s="40"/>
      <c r="J29" s="244"/>
      <c r="K29" s="39"/>
      <c r="L29" s="36"/>
      <c r="M29" s="39"/>
      <c r="N29" s="36"/>
      <c r="O29" s="40"/>
      <c r="P29" s="116">
        <f t="shared" si="43"/>
        <v>0</v>
      </c>
      <c r="Q29" s="117">
        <f t="shared" si="44"/>
        <v>0</v>
      </c>
      <c r="R29" s="118">
        <f t="shared" si="45"/>
        <v>0</v>
      </c>
      <c r="S29" s="32"/>
      <c r="T29" s="35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46"/>
        <v>0</v>
      </c>
      <c r="AG29" s="117">
        <f t="shared" si="47"/>
        <v>0</v>
      </c>
      <c r="AH29" s="118">
        <f t="shared" si="48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49"/>
        <v>0</v>
      </c>
      <c r="AW29" s="117">
        <f t="shared" si="50"/>
        <v>0</v>
      </c>
      <c r="AX29" s="118">
        <f t="shared" si="51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52"/>
        <v>0</v>
      </c>
      <c r="BM29" s="117">
        <f t="shared" si="53"/>
        <v>0</v>
      </c>
      <c r="BN29" s="118">
        <f t="shared" si="54"/>
        <v>0</v>
      </c>
      <c r="BO29" s="32"/>
      <c r="BP29" s="38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55"/>
        <v>0</v>
      </c>
      <c r="CC29" s="117">
        <f t="shared" si="56"/>
        <v>0</v>
      </c>
      <c r="CD29" s="118">
        <f t="shared" si="57"/>
        <v>0</v>
      </c>
      <c r="CE29" s="32"/>
      <c r="CF29" s="38">
        <f t="shared" si="58"/>
        <v>0</v>
      </c>
      <c r="CG29" s="39" t="e">
        <f t="shared" si="59"/>
        <v>#DIV/0!</v>
      </c>
      <c r="CH29" s="36">
        <f t="shared" si="60"/>
        <v>0</v>
      </c>
      <c r="CI29" s="39" t="e">
        <f t="shared" si="61"/>
        <v>#DIV/0!</v>
      </c>
      <c r="CJ29" s="36">
        <f t="shared" si="62"/>
        <v>0</v>
      </c>
      <c r="CK29" s="40" t="e">
        <f t="shared" si="63"/>
        <v>#DIV/0!</v>
      </c>
      <c r="CL29" s="38">
        <f t="shared" si="64"/>
        <v>0</v>
      </c>
      <c r="CM29" s="39" t="e">
        <f t="shared" si="65"/>
        <v>#DIV/0!</v>
      </c>
      <c r="CN29" s="36">
        <f t="shared" si="66"/>
        <v>0</v>
      </c>
      <c r="CO29" s="39" t="e">
        <f t="shared" si="67"/>
        <v>#DIV/0!</v>
      </c>
      <c r="CP29" s="36">
        <f t="shared" si="68"/>
        <v>0</v>
      </c>
      <c r="CQ29" s="40" t="e">
        <f t="shared" si="69"/>
        <v>#DIV/0!</v>
      </c>
      <c r="CR29" s="152"/>
      <c r="CS29" s="161" t="s">
        <v>27</v>
      </c>
      <c r="CT29" s="38">
        <f t="shared" si="70"/>
        <v>0</v>
      </c>
      <c r="CU29" s="36">
        <f t="shared" si="71"/>
        <v>0</v>
      </c>
      <c r="CV29" s="37">
        <f t="shared" si="72"/>
        <v>0</v>
      </c>
      <c r="CW29"/>
    </row>
    <row r="30" spans="1:103" s="19" customFormat="1" ht="15.6" x14ac:dyDescent="0.3">
      <c r="A30" s="26">
        <v>17</v>
      </c>
      <c r="B30" s="26" t="s">
        <v>28</v>
      </c>
      <c r="C30" s="34"/>
      <c r="D30" s="35"/>
      <c r="E30" s="39"/>
      <c r="F30" s="36"/>
      <c r="G30" s="39"/>
      <c r="H30" s="36"/>
      <c r="I30" s="40"/>
      <c r="J30" s="244"/>
      <c r="K30" s="39"/>
      <c r="L30" s="36"/>
      <c r="M30" s="39"/>
      <c r="N30" s="36"/>
      <c r="O30" s="40"/>
      <c r="P30" s="116">
        <f t="shared" si="43"/>
        <v>0</v>
      </c>
      <c r="Q30" s="117">
        <f t="shared" si="44"/>
        <v>0</v>
      </c>
      <c r="R30" s="118">
        <f t="shared" si="45"/>
        <v>0</v>
      </c>
      <c r="S30" s="32"/>
      <c r="T30" s="35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46"/>
        <v>0</v>
      </c>
      <c r="AG30" s="117">
        <f t="shared" si="47"/>
        <v>0</v>
      </c>
      <c r="AH30" s="118">
        <f t="shared" si="48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49"/>
        <v>0</v>
      </c>
      <c r="AW30" s="117">
        <f t="shared" si="50"/>
        <v>0</v>
      </c>
      <c r="AX30" s="118">
        <f t="shared" si="51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52"/>
        <v>0</v>
      </c>
      <c r="BM30" s="117">
        <f t="shared" si="53"/>
        <v>0</v>
      </c>
      <c r="BN30" s="118">
        <f t="shared" si="54"/>
        <v>0</v>
      </c>
      <c r="BO30" s="32"/>
      <c r="BP30" s="38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55"/>
        <v>0</v>
      </c>
      <c r="CC30" s="117">
        <f t="shared" si="56"/>
        <v>0</v>
      </c>
      <c r="CD30" s="118">
        <f t="shared" si="57"/>
        <v>0</v>
      </c>
      <c r="CE30" s="32"/>
      <c r="CF30" s="38">
        <f t="shared" si="58"/>
        <v>0</v>
      </c>
      <c r="CG30" s="39" t="e">
        <f t="shared" si="59"/>
        <v>#DIV/0!</v>
      </c>
      <c r="CH30" s="36">
        <f t="shared" si="60"/>
        <v>0</v>
      </c>
      <c r="CI30" s="39" t="e">
        <f t="shared" si="61"/>
        <v>#DIV/0!</v>
      </c>
      <c r="CJ30" s="36">
        <f t="shared" si="62"/>
        <v>0</v>
      </c>
      <c r="CK30" s="40" t="e">
        <f t="shared" si="63"/>
        <v>#DIV/0!</v>
      </c>
      <c r="CL30" s="38">
        <f t="shared" si="64"/>
        <v>0</v>
      </c>
      <c r="CM30" s="39" t="e">
        <f t="shared" si="65"/>
        <v>#DIV/0!</v>
      </c>
      <c r="CN30" s="36">
        <f t="shared" si="66"/>
        <v>0</v>
      </c>
      <c r="CO30" s="39" t="e">
        <f t="shared" si="67"/>
        <v>#DIV/0!</v>
      </c>
      <c r="CP30" s="36">
        <f t="shared" si="68"/>
        <v>0</v>
      </c>
      <c r="CQ30" s="40" t="e">
        <f t="shared" si="69"/>
        <v>#DIV/0!</v>
      </c>
      <c r="CR30" s="152"/>
      <c r="CS30" s="161" t="s">
        <v>28</v>
      </c>
      <c r="CT30" s="38">
        <f t="shared" si="70"/>
        <v>0</v>
      </c>
      <c r="CU30" s="36">
        <f t="shared" si="71"/>
        <v>0</v>
      </c>
      <c r="CV30" s="37">
        <f t="shared" si="72"/>
        <v>0</v>
      </c>
      <c r="CW30"/>
    </row>
    <row r="31" spans="1:103" s="19" customFormat="1" ht="15.6" x14ac:dyDescent="0.3">
      <c r="A31" s="26">
        <v>18</v>
      </c>
      <c r="B31" s="26" t="s">
        <v>29</v>
      </c>
      <c r="C31" s="34"/>
      <c r="D31" s="35"/>
      <c r="E31" s="39"/>
      <c r="F31" s="36"/>
      <c r="G31" s="39"/>
      <c r="H31" s="36"/>
      <c r="I31" s="40"/>
      <c r="J31" s="244"/>
      <c r="K31" s="39"/>
      <c r="L31" s="36"/>
      <c r="M31" s="39"/>
      <c r="N31" s="36"/>
      <c r="O31" s="40"/>
      <c r="P31" s="116">
        <f t="shared" si="43"/>
        <v>0</v>
      </c>
      <c r="Q31" s="117">
        <f t="shared" si="44"/>
        <v>0</v>
      </c>
      <c r="R31" s="118">
        <f t="shared" si="45"/>
        <v>0</v>
      </c>
      <c r="S31" s="32"/>
      <c r="T31" s="35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46"/>
        <v>0</v>
      </c>
      <c r="AG31" s="117">
        <f t="shared" si="47"/>
        <v>0</v>
      </c>
      <c r="AH31" s="118">
        <f t="shared" si="48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49"/>
        <v>0</v>
      </c>
      <c r="AW31" s="117">
        <f t="shared" si="50"/>
        <v>0</v>
      </c>
      <c r="AX31" s="118">
        <f t="shared" si="51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52"/>
        <v>0</v>
      </c>
      <c r="BM31" s="117">
        <f t="shared" si="53"/>
        <v>0</v>
      </c>
      <c r="BN31" s="118">
        <f t="shared" si="54"/>
        <v>0</v>
      </c>
      <c r="BO31" s="32"/>
      <c r="BP31" s="38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55"/>
        <v>0</v>
      </c>
      <c r="CC31" s="117">
        <f t="shared" si="56"/>
        <v>0</v>
      </c>
      <c r="CD31" s="118">
        <f t="shared" si="57"/>
        <v>0</v>
      </c>
      <c r="CE31" s="32"/>
      <c r="CF31" s="38">
        <f t="shared" si="58"/>
        <v>0</v>
      </c>
      <c r="CG31" s="39" t="e">
        <f t="shared" si="59"/>
        <v>#DIV/0!</v>
      </c>
      <c r="CH31" s="36">
        <f t="shared" si="60"/>
        <v>0</v>
      </c>
      <c r="CI31" s="39" t="e">
        <f t="shared" si="61"/>
        <v>#DIV/0!</v>
      </c>
      <c r="CJ31" s="36">
        <f t="shared" si="62"/>
        <v>0</v>
      </c>
      <c r="CK31" s="40" t="e">
        <f t="shared" si="63"/>
        <v>#DIV/0!</v>
      </c>
      <c r="CL31" s="38">
        <f t="shared" si="64"/>
        <v>0</v>
      </c>
      <c r="CM31" s="39" t="e">
        <f t="shared" si="65"/>
        <v>#DIV/0!</v>
      </c>
      <c r="CN31" s="36">
        <f t="shared" si="66"/>
        <v>0</v>
      </c>
      <c r="CO31" s="39" t="e">
        <f t="shared" si="67"/>
        <v>#DIV/0!</v>
      </c>
      <c r="CP31" s="36">
        <f t="shared" si="68"/>
        <v>0</v>
      </c>
      <c r="CQ31" s="40" t="e">
        <f t="shared" si="69"/>
        <v>#DIV/0!</v>
      </c>
      <c r="CR31" s="152"/>
      <c r="CS31" s="161" t="s">
        <v>29</v>
      </c>
      <c r="CT31" s="38">
        <f t="shared" si="70"/>
        <v>0</v>
      </c>
      <c r="CU31" s="36">
        <f t="shared" si="71"/>
        <v>0</v>
      </c>
      <c r="CV31" s="37">
        <f t="shared" si="72"/>
        <v>0</v>
      </c>
      <c r="CW31"/>
    </row>
    <row r="32" spans="1:103" s="19" customFormat="1" ht="15.6" x14ac:dyDescent="0.3">
      <c r="A32" s="26">
        <v>19</v>
      </c>
      <c r="B32" s="26" t="s">
        <v>59</v>
      </c>
      <c r="C32" s="34"/>
      <c r="D32" s="35"/>
      <c r="E32" s="39"/>
      <c r="F32" s="36"/>
      <c r="G32" s="39"/>
      <c r="H32" s="36"/>
      <c r="I32" s="40"/>
      <c r="J32" s="244"/>
      <c r="K32" s="39"/>
      <c r="L32" s="36"/>
      <c r="M32" s="39"/>
      <c r="N32" s="36"/>
      <c r="O32" s="40"/>
      <c r="P32" s="116">
        <f t="shared" si="43"/>
        <v>0</v>
      </c>
      <c r="Q32" s="117">
        <f t="shared" si="44"/>
        <v>0</v>
      </c>
      <c r="R32" s="118">
        <f t="shared" si="45"/>
        <v>0</v>
      </c>
      <c r="S32" s="32"/>
      <c r="T32" s="35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46"/>
        <v>0</v>
      </c>
      <c r="AG32" s="117">
        <f t="shared" si="47"/>
        <v>0</v>
      </c>
      <c r="AH32" s="118">
        <f t="shared" si="48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49"/>
        <v>0</v>
      </c>
      <c r="AW32" s="117">
        <f t="shared" si="50"/>
        <v>0</v>
      </c>
      <c r="AX32" s="118">
        <f t="shared" si="51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52"/>
        <v>0</v>
      </c>
      <c r="BM32" s="117">
        <f t="shared" si="53"/>
        <v>0</v>
      </c>
      <c r="BN32" s="118">
        <f t="shared" si="54"/>
        <v>0</v>
      </c>
      <c r="BO32" s="32"/>
      <c r="BP32" s="38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55"/>
        <v>0</v>
      </c>
      <c r="CC32" s="117">
        <f t="shared" si="56"/>
        <v>0</v>
      </c>
      <c r="CD32" s="118">
        <f t="shared" si="57"/>
        <v>0</v>
      </c>
      <c r="CE32" s="32"/>
      <c r="CF32" s="38">
        <f t="shared" si="58"/>
        <v>0</v>
      </c>
      <c r="CG32" s="39" t="e">
        <f t="shared" si="59"/>
        <v>#DIV/0!</v>
      </c>
      <c r="CH32" s="36">
        <f t="shared" si="60"/>
        <v>0</v>
      </c>
      <c r="CI32" s="39" t="e">
        <f t="shared" si="61"/>
        <v>#DIV/0!</v>
      </c>
      <c r="CJ32" s="36">
        <f t="shared" si="62"/>
        <v>0</v>
      </c>
      <c r="CK32" s="40" t="e">
        <f t="shared" si="63"/>
        <v>#DIV/0!</v>
      </c>
      <c r="CL32" s="38">
        <f t="shared" si="64"/>
        <v>0</v>
      </c>
      <c r="CM32" s="39" t="e">
        <f t="shared" si="65"/>
        <v>#DIV/0!</v>
      </c>
      <c r="CN32" s="36">
        <f t="shared" si="66"/>
        <v>0</v>
      </c>
      <c r="CO32" s="39" t="e">
        <f t="shared" si="67"/>
        <v>#DIV/0!</v>
      </c>
      <c r="CP32" s="36">
        <f t="shared" si="68"/>
        <v>0</v>
      </c>
      <c r="CQ32" s="40" t="e">
        <f t="shared" si="69"/>
        <v>#DIV/0!</v>
      </c>
      <c r="CR32" s="152"/>
      <c r="CS32" s="161" t="s">
        <v>59</v>
      </c>
      <c r="CT32" s="38">
        <f t="shared" si="70"/>
        <v>0</v>
      </c>
      <c r="CU32" s="36">
        <f t="shared" si="71"/>
        <v>0</v>
      </c>
      <c r="CV32" s="37">
        <f t="shared" si="72"/>
        <v>0</v>
      </c>
      <c r="CW32"/>
    </row>
    <row r="33" spans="1:101" s="19" customFormat="1" ht="15.6" x14ac:dyDescent="0.3">
      <c r="A33" s="26">
        <v>20</v>
      </c>
      <c r="B33" s="26" t="s">
        <v>30</v>
      </c>
      <c r="C33" s="34"/>
      <c r="D33" s="35"/>
      <c r="E33" s="39"/>
      <c r="F33" s="36"/>
      <c r="G33" s="39"/>
      <c r="H33" s="36"/>
      <c r="I33" s="40"/>
      <c r="J33" s="244"/>
      <c r="K33" s="39"/>
      <c r="L33" s="36"/>
      <c r="M33" s="39"/>
      <c r="N33" s="36"/>
      <c r="O33" s="40"/>
      <c r="P33" s="116">
        <f t="shared" si="43"/>
        <v>0</v>
      </c>
      <c r="Q33" s="117">
        <f t="shared" si="44"/>
        <v>0</v>
      </c>
      <c r="R33" s="118">
        <f t="shared" si="45"/>
        <v>0</v>
      </c>
      <c r="S33" s="32"/>
      <c r="T33" s="35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46"/>
        <v>0</v>
      </c>
      <c r="AG33" s="117">
        <f t="shared" si="47"/>
        <v>0</v>
      </c>
      <c r="AH33" s="118">
        <f t="shared" si="48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49"/>
        <v>0</v>
      </c>
      <c r="AW33" s="117">
        <f t="shared" si="50"/>
        <v>0</v>
      </c>
      <c r="AX33" s="118">
        <f t="shared" si="51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52"/>
        <v>0</v>
      </c>
      <c r="BM33" s="117">
        <f t="shared" si="53"/>
        <v>0</v>
      </c>
      <c r="BN33" s="118">
        <f t="shared" si="54"/>
        <v>0</v>
      </c>
      <c r="BO33" s="32"/>
      <c r="BP33" s="38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55"/>
        <v>0</v>
      </c>
      <c r="CC33" s="117">
        <f t="shared" si="56"/>
        <v>0</v>
      </c>
      <c r="CD33" s="118">
        <f t="shared" si="57"/>
        <v>0</v>
      </c>
      <c r="CE33" s="32"/>
      <c r="CF33" s="38">
        <f t="shared" si="58"/>
        <v>0</v>
      </c>
      <c r="CG33" s="39" t="e">
        <f t="shared" si="59"/>
        <v>#DIV/0!</v>
      </c>
      <c r="CH33" s="36">
        <f t="shared" si="60"/>
        <v>0</v>
      </c>
      <c r="CI33" s="39" t="e">
        <f t="shared" si="61"/>
        <v>#DIV/0!</v>
      </c>
      <c r="CJ33" s="36">
        <f t="shared" si="62"/>
        <v>0</v>
      </c>
      <c r="CK33" s="40" t="e">
        <f t="shared" si="63"/>
        <v>#DIV/0!</v>
      </c>
      <c r="CL33" s="38">
        <f t="shared" si="64"/>
        <v>0</v>
      </c>
      <c r="CM33" s="39" t="e">
        <f t="shared" si="65"/>
        <v>#DIV/0!</v>
      </c>
      <c r="CN33" s="36">
        <f t="shared" si="66"/>
        <v>0</v>
      </c>
      <c r="CO33" s="39" t="e">
        <f t="shared" si="67"/>
        <v>#DIV/0!</v>
      </c>
      <c r="CP33" s="36">
        <f t="shared" si="68"/>
        <v>0</v>
      </c>
      <c r="CQ33" s="40" t="e">
        <f t="shared" si="69"/>
        <v>#DIV/0!</v>
      </c>
      <c r="CR33" s="152"/>
      <c r="CS33" s="161" t="s">
        <v>30</v>
      </c>
      <c r="CT33" s="38">
        <f t="shared" si="70"/>
        <v>0</v>
      </c>
      <c r="CU33" s="36">
        <f t="shared" si="71"/>
        <v>0</v>
      </c>
      <c r="CV33" s="37">
        <f t="shared" si="72"/>
        <v>0</v>
      </c>
      <c r="CW33"/>
    </row>
    <row r="34" spans="1:101" s="19" customFormat="1" ht="15.6" x14ac:dyDescent="0.3">
      <c r="A34" s="26">
        <v>21</v>
      </c>
      <c r="B34" s="26" t="s">
        <v>31</v>
      </c>
      <c r="C34" s="34"/>
      <c r="D34" s="35"/>
      <c r="E34" s="39"/>
      <c r="F34" s="36"/>
      <c r="G34" s="39"/>
      <c r="H34" s="36"/>
      <c r="I34" s="40"/>
      <c r="J34" s="244"/>
      <c r="K34" s="39"/>
      <c r="L34" s="36"/>
      <c r="M34" s="39"/>
      <c r="N34" s="36"/>
      <c r="O34" s="40"/>
      <c r="P34" s="116">
        <f t="shared" si="43"/>
        <v>0</v>
      </c>
      <c r="Q34" s="117">
        <f t="shared" si="44"/>
        <v>0</v>
      </c>
      <c r="R34" s="118">
        <f t="shared" si="45"/>
        <v>0</v>
      </c>
      <c r="S34" s="32"/>
      <c r="T34" s="35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46"/>
        <v>0</v>
      </c>
      <c r="AG34" s="117">
        <f t="shared" si="47"/>
        <v>0</v>
      </c>
      <c r="AH34" s="118">
        <f t="shared" si="48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49"/>
        <v>0</v>
      </c>
      <c r="AW34" s="117">
        <f t="shared" si="50"/>
        <v>0</v>
      </c>
      <c r="AX34" s="118">
        <f t="shared" si="51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52"/>
        <v>0</v>
      </c>
      <c r="BM34" s="117">
        <f t="shared" si="53"/>
        <v>0</v>
      </c>
      <c r="BN34" s="118">
        <f t="shared" si="54"/>
        <v>0</v>
      </c>
      <c r="BO34" s="32"/>
      <c r="BP34" s="38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55"/>
        <v>0</v>
      </c>
      <c r="CC34" s="117">
        <f t="shared" si="56"/>
        <v>0</v>
      </c>
      <c r="CD34" s="118">
        <f t="shared" si="57"/>
        <v>0</v>
      </c>
      <c r="CE34" s="32"/>
      <c r="CF34" s="38">
        <f t="shared" si="58"/>
        <v>0</v>
      </c>
      <c r="CG34" s="39" t="e">
        <f t="shared" si="59"/>
        <v>#DIV/0!</v>
      </c>
      <c r="CH34" s="36">
        <f t="shared" si="60"/>
        <v>0</v>
      </c>
      <c r="CI34" s="39" t="e">
        <f t="shared" si="61"/>
        <v>#DIV/0!</v>
      </c>
      <c r="CJ34" s="36">
        <f t="shared" si="62"/>
        <v>0</v>
      </c>
      <c r="CK34" s="40" t="e">
        <f t="shared" si="63"/>
        <v>#DIV/0!</v>
      </c>
      <c r="CL34" s="38">
        <f t="shared" si="64"/>
        <v>0</v>
      </c>
      <c r="CM34" s="39" t="e">
        <f t="shared" si="65"/>
        <v>#DIV/0!</v>
      </c>
      <c r="CN34" s="36">
        <f t="shared" si="66"/>
        <v>0</v>
      </c>
      <c r="CO34" s="39" t="e">
        <f t="shared" si="67"/>
        <v>#DIV/0!</v>
      </c>
      <c r="CP34" s="36">
        <f t="shared" si="68"/>
        <v>0</v>
      </c>
      <c r="CQ34" s="40" t="e">
        <f t="shared" si="69"/>
        <v>#DIV/0!</v>
      </c>
      <c r="CR34" s="152"/>
      <c r="CS34" s="161" t="s">
        <v>31</v>
      </c>
      <c r="CT34" s="38">
        <f t="shared" si="70"/>
        <v>0</v>
      </c>
      <c r="CU34" s="36">
        <f t="shared" si="71"/>
        <v>0</v>
      </c>
      <c r="CV34" s="37">
        <f t="shared" si="72"/>
        <v>0</v>
      </c>
      <c r="CW34"/>
    </row>
    <row r="35" spans="1:101" s="19" customFormat="1" ht="15.6" x14ac:dyDescent="0.3">
      <c r="A35" s="26">
        <v>22</v>
      </c>
      <c r="B35" s="26" t="s">
        <v>32</v>
      </c>
      <c r="C35" s="34"/>
      <c r="D35" s="35"/>
      <c r="E35" s="39"/>
      <c r="F35" s="36"/>
      <c r="G35" s="39"/>
      <c r="H35" s="36"/>
      <c r="I35" s="40"/>
      <c r="J35" s="244"/>
      <c r="K35" s="39"/>
      <c r="L35" s="36"/>
      <c r="M35" s="39"/>
      <c r="N35" s="36"/>
      <c r="O35" s="40"/>
      <c r="P35" s="116">
        <f t="shared" si="43"/>
        <v>0</v>
      </c>
      <c r="Q35" s="117">
        <f t="shared" si="44"/>
        <v>0</v>
      </c>
      <c r="R35" s="118">
        <f t="shared" si="45"/>
        <v>0</v>
      </c>
      <c r="S35" s="32"/>
      <c r="T35" s="35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46"/>
        <v>0</v>
      </c>
      <c r="AG35" s="117">
        <f t="shared" si="47"/>
        <v>0</v>
      </c>
      <c r="AH35" s="118">
        <f t="shared" si="48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49"/>
        <v>0</v>
      </c>
      <c r="AW35" s="117">
        <f t="shared" si="50"/>
        <v>0</v>
      </c>
      <c r="AX35" s="118">
        <f t="shared" si="51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52"/>
        <v>0</v>
      </c>
      <c r="BM35" s="117">
        <f t="shared" si="53"/>
        <v>0</v>
      </c>
      <c r="BN35" s="118">
        <f t="shared" si="54"/>
        <v>0</v>
      </c>
      <c r="BO35" s="32"/>
      <c r="BP35" s="38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55"/>
        <v>0</v>
      </c>
      <c r="CC35" s="117">
        <f t="shared" si="56"/>
        <v>0</v>
      </c>
      <c r="CD35" s="118">
        <f t="shared" si="57"/>
        <v>0</v>
      </c>
      <c r="CE35" s="32"/>
      <c r="CF35" s="38">
        <f t="shared" si="58"/>
        <v>0</v>
      </c>
      <c r="CG35" s="39" t="e">
        <f t="shared" si="59"/>
        <v>#DIV/0!</v>
      </c>
      <c r="CH35" s="36">
        <f t="shared" si="60"/>
        <v>0</v>
      </c>
      <c r="CI35" s="39" t="e">
        <f t="shared" si="61"/>
        <v>#DIV/0!</v>
      </c>
      <c r="CJ35" s="36">
        <f t="shared" si="62"/>
        <v>0</v>
      </c>
      <c r="CK35" s="40" t="e">
        <f t="shared" si="63"/>
        <v>#DIV/0!</v>
      </c>
      <c r="CL35" s="38">
        <f t="shared" si="64"/>
        <v>0</v>
      </c>
      <c r="CM35" s="39" t="e">
        <f t="shared" si="65"/>
        <v>#DIV/0!</v>
      </c>
      <c r="CN35" s="36">
        <f t="shared" si="66"/>
        <v>0</v>
      </c>
      <c r="CO35" s="39" t="e">
        <f t="shared" si="67"/>
        <v>#DIV/0!</v>
      </c>
      <c r="CP35" s="36">
        <f t="shared" si="68"/>
        <v>0</v>
      </c>
      <c r="CQ35" s="40" t="e">
        <f t="shared" si="69"/>
        <v>#DIV/0!</v>
      </c>
      <c r="CR35" s="152"/>
      <c r="CS35" s="161" t="s">
        <v>32</v>
      </c>
      <c r="CT35" s="38">
        <f t="shared" si="70"/>
        <v>0</v>
      </c>
      <c r="CU35" s="36">
        <f t="shared" si="71"/>
        <v>0</v>
      </c>
      <c r="CV35" s="37">
        <f t="shared" si="72"/>
        <v>0</v>
      </c>
      <c r="CW35"/>
    </row>
    <row r="36" spans="1:101" s="19" customFormat="1" ht="15.6" x14ac:dyDescent="0.3">
      <c r="A36" s="26">
        <v>23</v>
      </c>
      <c r="B36" s="26" t="s">
        <v>33</v>
      </c>
      <c r="C36" s="34"/>
      <c r="D36" s="35"/>
      <c r="E36" s="39"/>
      <c r="F36" s="36"/>
      <c r="G36" s="39"/>
      <c r="H36" s="36"/>
      <c r="I36" s="40"/>
      <c r="J36" s="244"/>
      <c r="K36" s="39"/>
      <c r="L36" s="36"/>
      <c r="M36" s="39"/>
      <c r="N36" s="36"/>
      <c r="O36" s="40"/>
      <c r="P36" s="116">
        <f t="shared" si="43"/>
        <v>0</v>
      </c>
      <c r="Q36" s="117">
        <f t="shared" si="44"/>
        <v>0</v>
      </c>
      <c r="R36" s="118">
        <f t="shared" si="45"/>
        <v>0</v>
      </c>
      <c r="S36" s="32"/>
      <c r="T36" s="35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46"/>
        <v>0</v>
      </c>
      <c r="AG36" s="117">
        <f t="shared" si="47"/>
        <v>0</v>
      </c>
      <c r="AH36" s="118">
        <f t="shared" si="48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49"/>
        <v>0</v>
      </c>
      <c r="AW36" s="117">
        <f t="shared" si="50"/>
        <v>0</v>
      </c>
      <c r="AX36" s="118">
        <f t="shared" si="51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52"/>
        <v>0</v>
      </c>
      <c r="BM36" s="117">
        <f t="shared" si="53"/>
        <v>0</v>
      </c>
      <c r="BN36" s="118">
        <f t="shared" si="54"/>
        <v>0</v>
      </c>
      <c r="BO36" s="32"/>
      <c r="BP36" s="38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55"/>
        <v>0</v>
      </c>
      <c r="CC36" s="117">
        <f t="shared" si="56"/>
        <v>0</v>
      </c>
      <c r="CD36" s="118">
        <f t="shared" si="57"/>
        <v>0</v>
      </c>
      <c r="CE36" s="32"/>
      <c r="CF36" s="38">
        <f t="shared" si="58"/>
        <v>0</v>
      </c>
      <c r="CG36" s="39" t="e">
        <f t="shared" si="59"/>
        <v>#DIV/0!</v>
      </c>
      <c r="CH36" s="36">
        <f t="shared" si="60"/>
        <v>0</v>
      </c>
      <c r="CI36" s="39" t="e">
        <f t="shared" si="61"/>
        <v>#DIV/0!</v>
      </c>
      <c r="CJ36" s="36">
        <f t="shared" si="62"/>
        <v>0</v>
      </c>
      <c r="CK36" s="40" t="e">
        <f t="shared" si="63"/>
        <v>#DIV/0!</v>
      </c>
      <c r="CL36" s="38">
        <f t="shared" si="64"/>
        <v>0</v>
      </c>
      <c r="CM36" s="39" t="e">
        <f t="shared" si="65"/>
        <v>#DIV/0!</v>
      </c>
      <c r="CN36" s="36">
        <f t="shared" si="66"/>
        <v>0</v>
      </c>
      <c r="CO36" s="39" t="e">
        <f t="shared" si="67"/>
        <v>#DIV/0!</v>
      </c>
      <c r="CP36" s="36">
        <f t="shared" si="68"/>
        <v>0</v>
      </c>
      <c r="CQ36" s="40" t="e">
        <f t="shared" si="69"/>
        <v>#DIV/0!</v>
      </c>
      <c r="CR36" s="152"/>
      <c r="CS36" s="161" t="s">
        <v>33</v>
      </c>
      <c r="CT36" s="38">
        <f t="shared" si="70"/>
        <v>0</v>
      </c>
      <c r="CU36" s="36">
        <f t="shared" si="71"/>
        <v>0</v>
      </c>
      <c r="CV36" s="37">
        <f t="shared" si="72"/>
        <v>0</v>
      </c>
      <c r="CW36"/>
    </row>
    <row r="37" spans="1:101" s="19" customFormat="1" ht="15.6" x14ac:dyDescent="0.3">
      <c r="A37" s="26">
        <v>24</v>
      </c>
      <c r="B37" s="26" t="s">
        <v>34</v>
      </c>
      <c r="C37" s="34"/>
      <c r="D37" s="35"/>
      <c r="E37" s="39"/>
      <c r="F37" s="36"/>
      <c r="G37" s="39"/>
      <c r="H37" s="36"/>
      <c r="I37" s="40"/>
      <c r="J37" s="244"/>
      <c r="K37" s="39"/>
      <c r="L37" s="36"/>
      <c r="M37" s="39"/>
      <c r="N37" s="36"/>
      <c r="O37" s="40"/>
      <c r="P37" s="116">
        <f t="shared" si="43"/>
        <v>0</v>
      </c>
      <c r="Q37" s="117">
        <f t="shared" si="44"/>
        <v>0</v>
      </c>
      <c r="R37" s="118">
        <f t="shared" si="45"/>
        <v>0</v>
      </c>
      <c r="S37" s="32"/>
      <c r="T37" s="35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46"/>
        <v>0</v>
      </c>
      <c r="AG37" s="117">
        <f t="shared" si="47"/>
        <v>0</v>
      </c>
      <c r="AH37" s="118">
        <f t="shared" si="48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49"/>
        <v>0</v>
      </c>
      <c r="AW37" s="117">
        <f t="shared" si="50"/>
        <v>0</v>
      </c>
      <c r="AX37" s="118">
        <f t="shared" si="51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52"/>
        <v>0</v>
      </c>
      <c r="BM37" s="117">
        <f t="shared" si="53"/>
        <v>0</v>
      </c>
      <c r="BN37" s="118">
        <f t="shared" si="54"/>
        <v>0</v>
      </c>
      <c r="BO37" s="32"/>
      <c r="BP37" s="38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55"/>
        <v>0</v>
      </c>
      <c r="CC37" s="117">
        <f t="shared" si="56"/>
        <v>0</v>
      </c>
      <c r="CD37" s="118">
        <f t="shared" si="57"/>
        <v>0</v>
      </c>
      <c r="CE37" s="32"/>
      <c r="CF37" s="38">
        <f t="shared" si="58"/>
        <v>0</v>
      </c>
      <c r="CG37" s="39" t="e">
        <f t="shared" si="59"/>
        <v>#DIV/0!</v>
      </c>
      <c r="CH37" s="36">
        <f t="shared" si="60"/>
        <v>0</v>
      </c>
      <c r="CI37" s="39" t="e">
        <f t="shared" si="61"/>
        <v>#DIV/0!</v>
      </c>
      <c r="CJ37" s="36">
        <f t="shared" si="62"/>
        <v>0</v>
      </c>
      <c r="CK37" s="40" t="e">
        <f t="shared" si="63"/>
        <v>#DIV/0!</v>
      </c>
      <c r="CL37" s="38">
        <f t="shared" si="64"/>
        <v>0</v>
      </c>
      <c r="CM37" s="39" t="e">
        <f t="shared" si="65"/>
        <v>#DIV/0!</v>
      </c>
      <c r="CN37" s="36">
        <f t="shared" si="66"/>
        <v>0</v>
      </c>
      <c r="CO37" s="39" t="e">
        <f t="shared" si="67"/>
        <v>#DIV/0!</v>
      </c>
      <c r="CP37" s="36">
        <f t="shared" si="68"/>
        <v>0</v>
      </c>
      <c r="CQ37" s="40" t="e">
        <f t="shared" si="69"/>
        <v>#DIV/0!</v>
      </c>
      <c r="CR37" s="152"/>
      <c r="CS37" s="161" t="s">
        <v>34</v>
      </c>
      <c r="CT37" s="38">
        <f t="shared" si="70"/>
        <v>0</v>
      </c>
      <c r="CU37" s="36">
        <f t="shared" si="71"/>
        <v>0</v>
      </c>
      <c r="CV37" s="37">
        <f t="shared" si="72"/>
        <v>0</v>
      </c>
      <c r="CW37"/>
    </row>
    <row r="38" spans="1:101" s="19" customFormat="1" ht="15.6" x14ac:dyDescent="0.3">
      <c r="A38" s="26">
        <v>25</v>
      </c>
      <c r="B38" s="26" t="s">
        <v>35</v>
      </c>
      <c r="C38" s="34"/>
      <c r="D38" s="35"/>
      <c r="E38" s="39"/>
      <c r="F38" s="36"/>
      <c r="G38" s="39"/>
      <c r="H38" s="36"/>
      <c r="I38" s="40"/>
      <c r="J38" s="244"/>
      <c r="K38" s="39"/>
      <c r="L38" s="36"/>
      <c r="M38" s="39"/>
      <c r="N38" s="36"/>
      <c r="O38" s="40"/>
      <c r="P38" s="116">
        <f t="shared" si="43"/>
        <v>0</v>
      </c>
      <c r="Q38" s="117">
        <f t="shared" si="44"/>
        <v>0</v>
      </c>
      <c r="R38" s="118">
        <f t="shared" si="45"/>
        <v>0</v>
      </c>
      <c r="S38" s="32"/>
      <c r="T38" s="35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46"/>
        <v>0</v>
      </c>
      <c r="AG38" s="117">
        <f t="shared" si="47"/>
        <v>0</v>
      </c>
      <c r="AH38" s="118">
        <f t="shared" si="48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49"/>
        <v>0</v>
      </c>
      <c r="AW38" s="117">
        <f t="shared" si="50"/>
        <v>0</v>
      </c>
      <c r="AX38" s="118">
        <f t="shared" si="51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52"/>
        <v>0</v>
      </c>
      <c r="BM38" s="117">
        <f t="shared" si="53"/>
        <v>0</v>
      </c>
      <c r="BN38" s="118">
        <f t="shared" si="54"/>
        <v>0</v>
      </c>
      <c r="BO38" s="32"/>
      <c r="BP38" s="38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55"/>
        <v>0</v>
      </c>
      <c r="CC38" s="117">
        <f t="shared" si="56"/>
        <v>0</v>
      </c>
      <c r="CD38" s="118">
        <f t="shared" si="57"/>
        <v>0</v>
      </c>
      <c r="CE38" s="32"/>
      <c r="CF38" s="38">
        <f t="shared" si="58"/>
        <v>0</v>
      </c>
      <c r="CG38" s="39" t="e">
        <f t="shared" si="59"/>
        <v>#DIV/0!</v>
      </c>
      <c r="CH38" s="36">
        <f t="shared" si="60"/>
        <v>0</v>
      </c>
      <c r="CI38" s="39" t="e">
        <f t="shared" si="61"/>
        <v>#DIV/0!</v>
      </c>
      <c r="CJ38" s="36">
        <f t="shared" si="62"/>
        <v>0</v>
      </c>
      <c r="CK38" s="40" t="e">
        <f t="shared" si="63"/>
        <v>#DIV/0!</v>
      </c>
      <c r="CL38" s="38">
        <f t="shared" si="64"/>
        <v>0</v>
      </c>
      <c r="CM38" s="39" t="e">
        <f t="shared" si="65"/>
        <v>#DIV/0!</v>
      </c>
      <c r="CN38" s="36">
        <f t="shared" si="66"/>
        <v>0</v>
      </c>
      <c r="CO38" s="39" t="e">
        <f t="shared" si="67"/>
        <v>#DIV/0!</v>
      </c>
      <c r="CP38" s="36">
        <f t="shared" si="68"/>
        <v>0</v>
      </c>
      <c r="CQ38" s="40" t="e">
        <f t="shared" si="69"/>
        <v>#DIV/0!</v>
      </c>
      <c r="CR38" s="152"/>
      <c r="CS38" s="161" t="s">
        <v>35</v>
      </c>
      <c r="CT38" s="38">
        <f t="shared" si="70"/>
        <v>0</v>
      </c>
      <c r="CU38" s="36">
        <f t="shared" si="71"/>
        <v>0</v>
      </c>
      <c r="CV38" s="37">
        <f t="shared" si="72"/>
        <v>0</v>
      </c>
      <c r="CW38"/>
    </row>
    <row r="39" spans="1:101" s="19" customFormat="1" ht="15.6" x14ac:dyDescent="0.3">
      <c r="A39" s="26">
        <v>26</v>
      </c>
      <c r="B39" s="26" t="s">
        <v>36</v>
      </c>
      <c r="C39" s="34"/>
      <c r="D39" s="35"/>
      <c r="E39" s="39"/>
      <c r="F39" s="36"/>
      <c r="G39" s="39"/>
      <c r="H39" s="36"/>
      <c r="I39" s="40"/>
      <c r="J39" s="244"/>
      <c r="K39" s="39"/>
      <c r="L39" s="36"/>
      <c r="M39" s="39"/>
      <c r="N39" s="36"/>
      <c r="O39" s="40"/>
      <c r="P39" s="116">
        <f t="shared" si="43"/>
        <v>0</v>
      </c>
      <c r="Q39" s="117">
        <f t="shared" si="44"/>
        <v>0</v>
      </c>
      <c r="R39" s="118">
        <f t="shared" si="45"/>
        <v>0</v>
      </c>
      <c r="S39" s="32"/>
      <c r="T39" s="35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46"/>
        <v>0</v>
      </c>
      <c r="AG39" s="117">
        <f t="shared" si="47"/>
        <v>0</v>
      </c>
      <c r="AH39" s="118">
        <f t="shared" si="48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49"/>
        <v>0</v>
      </c>
      <c r="AW39" s="117">
        <f t="shared" si="50"/>
        <v>0</v>
      </c>
      <c r="AX39" s="118">
        <f t="shared" si="51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52"/>
        <v>0</v>
      </c>
      <c r="BM39" s="117">
        <f t="shared" si="53"/>
        <v>0</v>
      </c>
      <c r="BN39" s="118">
        <f t="shared" si="54"/>
        <v>0</v>
      </c>
      <c r="BO39" s="32"/>
      <c r="BP39" s="38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55"/>
        <v>0</v>
      </c>
      <c r="CC39" s="117">
        <f t="shared" si="56"/>
        <v>0</v>
      </c>
      <c r="CD39" s="118">
        <f t="shared" si="57"/>
        <v>0</v>
      </c>
      <c r="CE39" s="32"/>
      <c r="CF39" s="38">
        <f t="shared" si="58"/>
        <v>0</v>
      </c>
      <c r="CG39" s="39" t="e">
        <f t="shared" si="59"/>
        <v>#DIV/0!</v>
      </c>
      <c r="CH39" s="36">
        <f t="shared" si="60"/>
        <v>0</v>
      </c>
      <c r="CI39" s="39" t="e">
        <f t="shared" si="61"/>
        <v>#DIV/0!</v>
      </c>
      <c r="CJ39" s="36">
        <f t="shared" si="62"/>
        <v>0</v>
      </c>
      <c r="CK39" s="40" t="e">
        <f t="shared" si="63"/>
        <v>#DIV/0!</v>
      </c>
      <c r="CL39" s="38">
        <f t="shared" si="64"/>
        <v>0</v>
      </c>
      <c r="CM39" s="39" t="e">
        <f t="shared" si="65"/>
        <v>#DIV/0!</v>
      </c>
      <c r="CN39" s="36">
        <f t="shared" si="66"/>
        <v>0</v>
      </c>
      <c r="CO39" s="39" t="e">
        <f t="shared" si="67"/>
        <v>#DIV/0!</v>
      </c>
      <c r="CP39" s="36">
        <f t="shared" si="68"/>
        <v>0</v>
      </c>
      <c r="CQ39" s="40" t="e">
        <f t="shared" si="69"/>
        <v>#DIV/0!</v>
      </c>
      <c r="CR39" s="152"/>
      <c r="CS39" s="161" t="s">
        <v>36</v>
      </c>
      <c r="CT39" s="38">
        <f t="shared" si="70"/>
        <v>0</v>
      </c>
      <c r="CU39" s="36">
        <f t="shared" si="71"/>
        <v>0</v>
      </c>
      <c r="CV39" s="37">
        <f t="shared" si="72"/>
        <v>0</v>
      </c>
      <c r="CW39"/>
    </row>
    <row r="40" spans="1:101" s="19" customFormat="1" ht="15.6" x14ac:dyDescent="0.3">
      <c r="A40" s="26">
        <v>27</v>
      </c>
      <c r="B40" s="26" t="s">
        <v>37</v>
      </c>
      <c r="C40" s="34"/>
      <c r="D40" s="35"/>
      <c r="E40" s="39"/>
      <c r="F40" s="36"/>
      <c r="G40" s="39"/>
      <c r="H40" s="36"/>
      <c r="I40" s="40"/>
      <c r="J40" s="244"/>
      <c r="K40" s="39"/>
      <c r="L40" s="36"/>
      <c r="M40" s="39"/>
      <c r="N40" s="36"/>
      <c r="O40" s="40"/>
      <c r="P40" s="116">
        <f t="shared" si="43"/>
        <v>0</v>
      </c>
      <c r="Q40" s="117">
        <f t="shared" si="44"/>
        <v>0</v>
      </c>
      <c r="R40" s="118">
        <f t="shared" si="45"/>
        <v>0</v>
      </c>
      <c r="S40" s="32"/>
      <c r="T40" s="35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46"/>
        <v>0</v>
      </c>
      <c r="AG40" s="117">
        <f t="shared" si="47"/>
        <v>0</v>
      </c>
      <c r="AH40" s="118">
        <f t="shared" si="48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49"/>
        <v>0</v>
      </c>
      <c r="AW40" s="117">
        <f t="shared" si="50"/>
        <v>0</v>
      </c>
      <c r="AX40" s="118">
        <f t="shared" si="51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52"/>
        <v>0</v>
      </c>
      <c r="BM40" s="117">
        <f t="shared" si="53"/>
        <v>0</v>
      </c>
      <c r="BN40" s="118">
        <f t="shared" si="54"/>
        <v>0</v>
      </c>
      <c r="BO40" s="32"/>
      <c r="BP40" s="38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55"/>
        <v>0</v>
      </c>
      <c r="CC40" s="117">
        <f t="shared" si="56"/>
        <v>0</v>
      </c>
      <c r="CD40" s="118">
        <f t="shared" si="57"/>
        <v>0</v>
      </c>
      <c r="CE40" s="32"/>
      <c r="CF40" s="38">
        <f t="shared" si="58"/>
        <v>0</v>
      </c>
      <c r="CG40" s="39" t="e">
        <f t="shared" si="59"/>
        <v>#DIV/0!</v>
      </c>
      <c r="CH40" s="36">
        <f t="shared" si="60"/>
        <v>0</v>
      </c>
      <c r="CI40" s="39" t="e">
        <f t="shared" si="61"/>
        <v>#DIV/0!</v>
      </c>
      <c r="CJ40" s="36">
        <f t="shared" si="62"/>
        <v>0</v>
      </c>
      <c r="CK40" s="40" t="e">
        <f t="shared" si="63"/>
        <v>#DIV/0!</v>
      </c>
      <c r="CL40" s="38">
        <f t="shared" si="64"/>
        <v>0</v>
      </c>
      <c r="CM40" s="39" t="e">
        <f t="shared" si="65"/>
        <v>#DIV/0!</v>
      </c>
      <c r="CN40" s="36">
        <f t="shared" si="66"/>
        <v>0</v>
      </c>
      <c r="CO40" s="39" t="e">
        <f t="shared" si="67"/>
        <v>#DIV/0!</v>
      </c>
      <c r="CP40" s="36">
        <f t="shared" si="68"/>
        <v>0</v>
      </c>
      <c r="CQ40" s="40" t="e">
        <f t="shared" si="69"/>
        <v>#DIV/0!</v>
      </c>
      <c r="CR40" s="152"/>
      <c r="CS40" s="161" t="s">
        <v>37</v>
      </c>
      <c r="CT40" s="38">
        <f t="shared" si="70"/>
        <v>0</v>
      </c>
      <c r="CU40" s="36">
        <f t="shared" si="71"/>
        <v>0</v>
      </c>
      <c r="CV40" s="37">
        <f t="shared" si="72"/>
        <v>0</v>
      </c>
      <c r="CW40"/>
    </row>
    <row r="41" spans="1:101" s="19" customFormat="1" ht="15.6" x14ac:dyDescent="0.3">
      <c r="A41" s="26">
        <v>28</v>
      </c>
      <c r="B41" s="26" t="s">
        <v>38</v>
      </c>
      <c r="C41" s="34"/>
      <c r="D41" s="35"/>
      <c r="E41" s="39"/>
      <c r="F41" s="36"/>
      <c r="G41" s="39"/>
      <c r="H41" s="36"/>
      <c r="I41" s="40"/>
      <c r="J41" s="244"/>
      <c r="K41" s="39"/>
      <c r="L41" s="36"/>
      <c r="M41" s="39"/>
      <c r="N41" s="36"/>
      <c r="O41" s="40"/>
      <c r="P41" s="116">
        <f t="shared" si="43"/>
        <v>0</v>
      </c>
      <c r="Q41" s="117">
        <f t="shared" si="44"/>
        <v>0</v>
      </c>
      <c r="R41" s="118">
        <f t="shared" si="45"/>
        <v>0</v>
      </c>
      <c r="S41" s="32"/>
      <c r="T41" s="35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46"/>
        <v>0</v>
      </c>
      <c r="AG41" s="117">
        <f t="shared" si="47"/>
        <v>0</v>
      </c>
      <c r="AH41" s="118">
        <f t="shared" si="48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49"/>
        <v>0</v>
      </c>
      <c r="AW41" s="117">
        <f t="shared" si="50"/>
        <v>0</v>
      </c>
      <c r="AX41" s="118">
        <f t="shared" si="51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52"/>
        <v>0</v>
      </c>
      <c r="BM41" s="117">
        <f t="shared" si="53"/>
        <v>0</v>
      </c>
      <c r="BN41" s="118">
        <f t="shared" si="54"/>
        <v>0</v>
      </c>
      <c r="BO41" s="32"/>
      <c r="BP41" s="38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55"/>
        <v>0</v>
      </c>
      <c r="CC41" s="117">
        <f t="shared" si="56"/>
        <v>0</v>
      </c>
      <c r="CD41" s="118">
        <f t="shared" si="57"/>
        <v>0</v>
      </c>
      <c r="CE41" s="32"/>
      <c r="CF41" s="38">
        <f t="shared" si="58"/>
        <v>0</v>
      </c>
      <c r="CG41" s="39" t="e">
        <f t="shared" si="59"/>
        <v>#DIV/0!</v>
      </c>
      <c r="CH41" s="36">
        <f t="shared" si="60"/>
        <v>0</v>
      </c>
      <c r="CI41" s="39" t="e">
        <f t="shared" si="61"/>
        <v>#DIV/0!</v>
      </c>
      <c r="CJ41" s="36">
        <f t="shared" si="62"/>
        <v>0</v>
      </c>
      <c r="CK41" s="40" t="e">
        <f t="shared" si="63"/>
        <v>#DIV/0!</v>
      </c>
      <c r="CL41" s="38">
        <f t="shared" si="64"/>
        <v>0</v>
      </c>
      <c r="CM41" s="39" t="e">
        <f t="shared" si="65"/>
        <v>#DIV/0!</v>
      </c>
      <c r="CN41" s="36">
        <f t="shared" si="66"/>
        <v>0</v>
      </c>
      <c r="CO41" s="39" t="e">
        <f t="shared" si="67"/>
        <v>#DIV/0!</v>
      </c>
      <c r="CP41" s="36">
        <f t="shared" si="68"/>
        <v>0</v>
      </c>
      <c r="CQ41" s="40" t="e">
        <f t="shared" si="69"/>
        <v>#DIV/0!</v>
      </c>
      <c r="CR41" s="152"/>
      <c r="CS41" s="161" t="s">
        <v>38</v>
      </c>
      <c r="CT41" s="38">
        <f t="shared" si="70"/>
        <v>0</v>
      </c>
      <c r="CU41" s="36">
        <f t="shared" si="71"/>
        <v>0</v>
      </c>
      <c r="CV41" s="37">
        <f t="shared" si="72"/>
        <v>0</v>
      </c>
      <c r="CW41"/>
    </row>
    <row r="42" spans="1:101" s="19" customFormat="1" ht="15.6" x14ac:dyDescent="0.3">
      <c r="A42" s="26">
        <v>29</v>
      </c>
      <c r="B42" s="26" t="s">
        <v>39</v>
      </c>
      <c r="C42" s="34"/>
      <c r="D42" s="35"/>
      <c r="E42" s="39"/>
      <c r="F42" s="36"/>
      <c r="G42" s="39"/>
      <c r="H42" s="36"/>
      <c r="I42" s="40"/>
      <c r="J42" s="244"/>
      <c r="K42" s="39"/>
      <c r="L42" s="36"/>
      <c r="M42" s="39"/>
      <c r="N42" s="36"/>
      <c r="O42" s="40"/>
      <c r="P42" s="116">
        <f t="shared" si="43"/>
        <v>0</v>
      </c>
      <c r="Q42" s="117">
        <f t="shared" si="44"/>
        <v>0</v>
      </c>
      <c r="R42" s="118">
        <f t="shared" si="45"/>
        <v>0</v>
      </c>
      <c r="S42" s="32"/>
      <c r="T42" s="35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46"/>
        <v>0</v>
      </c>
      <c r="AG42" s="117">
        <f t="shared" si="47"/>
        <v>0</v>
      </c>
      <c r="AH42" s="118">
        <f t="shared" si="48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49"/>
        <v>0</v>
      </c>
      <c r="AW42" s="117">
        <f t="shared" si="50"/>
        <v>0</v>
      </c>
      <c r="AX42" s="118">
        <f t="shared" si="51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52"/>
        <v>0</v>
      </c>
      <c r="BM42" s="117">
        <f t="shared" si="53"/>
        <v>0</v>
      </c>
      <c r="BN42" s="118">
        <f t="shared" si="54"/>
        <v>0</v>
      </c>
      <c r="BO42" s="32"/>
      <c r="BP42" s="38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55"/>
        <v>0</v>
      </c>
      <c r="CC42" s="117">
        <f t="shared" si="56"/>
        <v>0</v>
      </c>
      <c r="CD42" s="118">
        <f t="shared" si="57"/>
        <v>0</v>
      </c>
      <c r="CE42" s="32"/>
      <c r="CF42" s="38">
        <f t="shared" si="58"/>
        <v>0</v>
      </c>
      <c r="CG42" s="39" t="e">
        <f t="shared" si="59"/>
        <v>#DIV/0!</v>
      </c>
      <c r="CH42" s="36">
        <f t="shared" si="60"/>
        <v>0</v>
      </c>
      <c r="CI42" s="39" t="e">
        <f t="shared" si="61"/>
        <v>#DIV/0!</v>
      </c>
      <c r="CJ42" s="36">
        <f t="shared" si="62"/>
        <v>0</v>
      </c>
      <c r="CK42" s="40" t="e">
        <f t="shared" si="63"/>
        <v>#DIV/0!</v>
      </c>
      <c r="CL42" s="38">
        <f t="shared" si="64"/>
        <v>0</v>
      </c>
      <c r="CM42" s="39" t="e">
        <f t="shared" si="65"/>
        <v>#DIV/0!</v>
      </c>
      <c r="CN42" s="36">
        <f t="shared" si="66"/>
        <v>0</v>
      </c>
      <c r="CO42" s="39" t="e">
        <f t="shared" si="67"/>
        <v>#DIV/0!</v>
      </c>
      <c r="CP42" s="36">
        <f t="shared" si="68"/>
        <v>0</v>
      </c>
      <c r="CQ42" s="40" t="e">
        <f t="shared" si="69"/>
        <v>#DIV/0!</v>
      </c>
      <c r="CR42" s="152"/>
      <c r="CS42" s="161" t="s">
        <v>39</v>
      </c>
      <c r="CT42" s="38">
        <f t="shared" si="70"/>
        <v>0</v>
      </c>
      <c r="CU42" s="36">
        <f t="shared" si="71"/>
        <v>0</v>
      </c>
      <c r="CV42" s="37">
        <f t="shared" si="72"/>
        <v>0</v>
      </c>
      <c r="CW42"/>
    </row>
    <row r="43" spans="1:101" s="19" customFormat="1" ht="15.6" x14ac:dyDescent="0.3">
      <c r="A43" s="26">
        <v>30</v>
      </c>
      <c r="B43" s="26" t="s">
        <v>55</v>
      </c>
      <c r="C43" s="34"/>
      <c r="D43" s="35"/>
      <c r="E43" s="39"/>
      <c r="F43" s="36"/>
      <c r="G43" s="39"/>
      <c r="H43" s="36"/>
      <c r="I43" s="40"/>
      <c r="J43" s="244"/>
      <c r="K43" s="39"/>
      <c r="L43" s="36"/>
      <c r="M43" s="39"/>
      <c r="N43" s="36"/>
      <c r="O43" s="40"/>
      <c r="P43" s="116">
        <f t="shared" si="43"/>
        <v>0</v>
      </c>
      <c r="Q43" s="117">
        <f t="shared" si="44"/>
        <v>0</v>
      </c>
      <c r="R43" s="118">
        <f t="shared" si="45"/>
        <v>0</v>
      </c>
      <c r="S43" s="32"/>
      <c r="T43" s="35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46"/>
        <v>0</v>
      </c>
      <c r="AG43" s="117">
        <f t="shared" si="47"/>
        <v>0</v>
      </c>
      <c r="AH43" s="118">
        <f t="shared" si="48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49"/>
        <v>0</v>
      </c>
      <c r="AW43" s="117">
        <f t="shared" si="50"/>
        <v>0</v>
      </c>
      <c r="AX43" s="118">
        <f t="shared" si="51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52"/>
        <v>0</v>
      </c>
      <c r="BM43" s="117">
        <f t="shared" si="53"/>
        <v>0</v>
      </c>
      <c r="BN43" s="118">
        <f t="shared" si="54"/>
        <v>0</v>
      </c>
      <c r="BO43" s="32"/>
      <c r="BP43" s="38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55"/>
        <v>0</v>
      </c>
      <c r="CC43" s="117">
        <f t="shared" si="56"/>
        <v>0</v>
      </c>
      <c r="CD43" s="118">
        <f t="shared" si="57"/>
        <v>0</v>
      </c>
      <c r="CE43" s="32"/>
      <c r="CF43" s="38">
        <f t="shared" si="58"/>
        <v>0</v>
      </c>
      <c r="CG43" s="39" t="e">
        <f t="shared" si="59"/>
        <v>#DIV/0!</v>
      </c>
      <c r="CH43" s="36">
        <f t="shared" si="60"/>
        <v>0</v>
      </c>
      <c r="CI43" s="39" t="e">
        <f t="shared" si="61"/>
        <v>#DIV/0!</v>
      </c>
      <c r="CJ43" s="36">
        <f t="shared" si="62"/>
        <v>0</v>
      </c>
      <c r="CK43" s="40" t="e">
        <f t="shared" si="63"/>
        <v>#DIV/0!</v>
      </c>
      <c r="CL43" s="38">
        <f t="shared" si="64"/>
        <v>0</v>
      </c>
      <c r="CM43" s="39" t="e">
        <f t="shared" si="65"/>
        <v>#DIV/0!</v>
      </c>
      <c r="CN43" s="36">
        <f t="shared" si="66"/>
        <v>0</v>
      </c>
      <c r="CO43" s="39" t="e">
        <f t="shared" si="67"/>
        <v>#DIV/0!</v>
      </c>
      <c r="CP43" s="36">
        <f t="shared" si="68"/>
        <v>0</v>
      </c>
      <c r="CQ43" s="40" t="e">
        <f t="shared" si="69"/>
        <v>#DIV/0!</v>
      </c>
      <c r="CR43" s="152"/>
      <c r="CS43" s="161" t="s">
        <v>55</v>
      </c>
      <c r="CT43" s="38">
        <f t="shared" si="70"/>
        <v>0</v>
      </c>
      <c r="CU43" s="36">
        <f t="shared" si="71"/>
        <v>0</v>
      </c>
      <c r="CV43" s="37">
        <f t="shared" si="72"/>
        <v>0</v>
      </c>
      <c r="CW43"/>
    </row>
    <row r="44" spans="1:101" s="19" customFormat="1" ht="15.6" x14ac:dyDescent="0.3">
      <c r="A44" s="26">
        <v>31</v>
      </c>
      <c r="B44" s="26" t="s">
        <v>56</v>
      </c>
      <c r="C44" s="34"/>
      <c r="D44" s="35"/>
      <c r="E44" s="39"/>
      <c r="F44" s="36"/>
      <c r="G44" s="39"/>
      <c r="H44" s="36"/>
      <c r="I44" s="40"/>
      <c r="J44" s="244"/>
      <c r="K44" s="39"/>
      <c r="L44" s="36"/>
      <c r="M44" s="39"/>
      <c r="N44" s="36"/>
      <c r="O44" s="40"/>
      <c r="P44" s="116">
        <f t="shared" si="43"/>
        <v>0</v>
      </c>
      <c r="Q44" s="117">
        <f t="shared" si="44"/>
        <v>0</v>
      </c>
      <c r="R44" s="118">
        <f t="shared" si="45"/>
        <v>0</v>
      </c>
      <c r="S44" s="32"/>
      <c r="T44" s="35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46"/>
        <v>0</v>
      </c>
      <c r="AG44" s="117">
        <f t="shared" si="47"/>
        <v>0</v>
      </c>
      <c r="AH44" s="118">
        <f t="shared" si="48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49"/>
        <v>0</v>
      </c>
      <c r="AW44" s="117">
        <f t="shared" si="50"/>
        <v>0</v>
      </c>
      <c r="AX44" s="118">
        <f t="shared" si="51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52"/>
        <v>0</v>
      </c>
      <c r="BM44" s="117">
        <f t="shared" si="53"/>
        <v>0</v>
      </c>
      <c r="BN44" s="118">
        <f t="shared" si="54"/>
        <v>0</v>
      </c>
      <c r="BO44" s="32"/>
      <c r="BP44" s="38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55"/>
        <v>0</v>
      </c>
      <c r="CC44" s="117">
        <f t="shared" si="56"/>
        <v>0</v>
      </c>
      <c r="CD44" s="118">
        <f t="shared" si="57"/>
        <v>0</v>
      </c>
      <c r="CE44" s="32"/>
      <c r="CF44" s="38">
        <f t="shared" si="58"/>
        <v>0</v>
      </c>
      <c r="CG44" s="39" t="e">
        <f t="shared" si="59"/>
        <v>#DIV/0!</v>
      </c>
      <c r="CH44" s="36">
        <f t="shared" si="60"/>
        <v>0</v>
      </c>
      <c r="CI44" s="39" t="e">
        <f t="shared" si="61"/>
        <v>#DIV/0!</v>
      </c>
      <c r="CJ44" s="36">
        <f t="shared" si="62"/>
        <v>0</v>
      </c>
      <c r="CK44" s="40" t="e">
        <f t="shared" si="63"/>
        <v>#DIV/0!</v>
      </c>
      <c r="CL44" s="38">
        <f t="shared" si="64"/>
        <v>0</v>
      </c>
      <c r="CM44" s="39" t="e">
        <f t="shared" si="65"/>
        <v>#DIV/0!</v>
      </c>
      <c r="CN44" s="36">
        <f t="shared" si="66"/>
        <v>0</v>
      </c>
      <c r="CO44" s="39" t="e">
        <f t="shared" si="67"/>
        <v>#DIV/0!</v>
      </c>
      <c r="CP44" s="36">
        <f t="shared" si="68"/>
        <v>0</v>
      </c>
      <c r="CQ44" s="40" t="e">
        <f t="shared" si="69"/>
        <v>#DIV/0!</v>
      </c>
      <c r="CR44" s="152"/>
      <c r="CS44" s="161" t="s">
        <v>56</v>
      </c>
      <c r="CT44" s="38">
        <f t="shared" si="70"/>
        <v>0</v>
      </c>
      <c r="CU44" s="36">
        <f t="shared" si="71"/>
        <v>0</v>
      </c>
      <c r="CV44" s="37">
        <f t="shared" si="72"/>
        <v>0</v>
      </c>
      <c r="CW44"/>
    </row>
    <row r="45" spans="1:101" s="19" customFormat="1" ht="15.6" x14ac:dyDescent="0.3">
      <c r="A45" s="26">
        <v>32</v>
      </c>
      <c r="B45" s="26" t="s">
        <v>60</v>
      </c>
      <c r="C45" s="34"/>
      <c r="D45" s="35"/>
      <c r="E45" s="39"/>
      <c r="F45" s="36"/>
      <c r="G45" s="39"/>
      <c r="H45" s="36"/>
      <c r="I45" s="40"/>
      <c r="J45" s="244"/>
      <c r="K45" s="39"/>
      <c r="L45" s="36"/>
      <c r="M45" s="39"/>
      <c r="N45" s="36"/>
      <c r="O45" s="40"/>
      <c r="P45" s="116">
        <f t="shared" si="43"/>
        <v>0</v>
      </c>
      <c r="Q45" s="117">
        <f t="shared" si="44"/>
        <v>0</v>
      </c>
      <c r="R45" s="118">
        <f t="shared" si="45"/>
        <v>0</v>
      </c>
      <c r="S45" s="32"/>
      <c r="T45" s="35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46"/>
        <v>0</v>
      </c>
      <c r="AG45" s="117">
        <f t="shared" si="47"/>
        <v>0</v>
      </c>
      <c r="AH45" s="118">
        <f t="shared" si="48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49"/>
        <v>0</v>
      </c>
      <c r="AW45" s="117">
        <f t="shared" si="50"/>
        <v>0</v>
      </c>
      <c r="AX45" s="118">
        <f t="shared" si="51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52"/>
        <v>0</v>
      </c>
      <c r="BM45" s="117">
        <f t="shared" si="53"/>
        <v>0</v>
      </c>
      <c r="BN45" s="118">
        <f t="shared" si="54"/>
        <v>0</v>
      </c>
      <c r="BO45" s="32"/>
      <c r="BP45" s="38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55"/>
        <v>0</v>
      </c>
      <c r="CC45" s="117">
        <f t="shared" si="56"/>
        <v>0</v>
      </c>
      <c r="CD45" s="118">
        <f t="shared" si="57"/>
        <v>0</v>
      </c>
      <c r="CE45" s="32"/>
      <c r="CF45" s="38">
        <f t="shared" si="58"/>
        <v>0</v>
      </c>
      <c r="CG45" s="39" t="e">
        <f t="shared" si="59"/>
        <v>#DIV/0!</v>
      </c>
      <c r="CH45" s="36">
        <f t="shared" si="60"/>
        <v>0</v>
      </c>
      <c r="CI45" s="39" t="e">
        <f t="shared" si="61"/>
        <v>#DIV/0!</v>
      </c>
      <c r="CJ45" s="36">
        <f t="shared" si="62"/>
        <v>0</v>
      </c>
      <c r="CK45" s="40" t="e">
        <f t="shared" si="63"/>
        <v>#DIV/0!</v>
      </c>
      <c r="CL45" s="38">
        <f t="shared" si="64"/>
        <v>0</v>
      </c>
      <c r="CM45" s="39" t="e">
        <f t="shared" si="65"/>
        <v>#DIV/0!</v>
      </c>
      <c r="CN45" s="36">
        <f t="shared" si="66"/>
        <v>0</v>
      </c>
      <c r="CO45" s="39" t="e">
        <f t="shared" si="67"/>
        <v>#DIV/0!</v>
      </c>
      <c r="CP45" s="36">
        <f t="shared" si="68"/>
        <v>0</v>
      </c>
      <c r="CQ45" s="40" t="e">
        <f t="shared" si="69"/>
        <v>#DIV/0!</v>
      </c>
      <c r="CR45" s="152"/>
      <c r="CS45" s="161" t="s">
        <v>60</v>
      </c>
      <c r="CT45" s="38">
        <f t="shared" si="70"/>
        <v>0</v>
      </c>
      <c r="CU45" s="36">
        <f t="shared" si="71"/>
        <v>0</v>
      </c>
      <c r="CV45" s="37">
        <f t="shared" si="72"/>
        <v>0</v>
      </c>
      <c r="CW45"/>
    </row>
    <row r="46" spans="1:101" s="19" customFormat="1" ht="15.6" x14ac:dyDescent="0.3">
      <c r="A46" s="26">
        <v>33</v>
      </c>
      <c r="B46" s="26" t="s">
        <v>61</v>
      </c>
      <c r="C46" s="34"/>
      <c r="D46" s="35"/>
      <c r="E46" s="39"/>
      <c r="F46" s="36"/>
      <c r="G46" s="39"/>
      <c r="H46" s="36"/>
      <c r="I46" s="40"/>
      <c r="J46" s="244"/>
      <c r="K46" s="39"/>
      <c r="L46" s="36"/>
      <c r="M46" s="39"/>
      <c r="N46" s="36"/>
      <c r="O46" s="40"/>
      <c r="P46" s="116">
        <f t="shared" si="43"/>
        <v>0</v>
      </c>
      <c r="Q46" s="117">
        <f t="shared" si="44"/>
        <v>0</v>
      </c>
      <c r="R46" s="118">
        <f t="shared" si="45"/>
        <v>0</v>
      </c>
      <c r="S46" s="32"/>
      <c r="T46" s="35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46"/>
        <v>0</v>
      </c>
      <c r="AG46" s="117">
        <f t="shared" si="47"/>
        <v>0</v>
      </c>
      <c r="AH46" s="118">
        <f t="shared" si="48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49"/>
        <v>0</v>
      </c>
      <c r="AW46" s="117">
        <f t="shared" si="50"/>
        <v>0</v>
      </c>
      <c r="AX46" s="118">
        <f t="shared" si="51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52"/>
        <v>0</v>
      </c>
      <c r="BM46" s="117">
        <f t="shared" si="53"/>
        <v>0</v>
      </c>
      <c r="BN46" s="118">
        <f t="shared" si="54"/>
        <v>0</v>
      </c>
      <c r="BO46" s="32"/>
      <c r="BP46" s="38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55"/>
        <v>0</v>
      </c>
      <c r="CC46" s="117">
        <f t="shared" si="56"/>
        <v>0</v>
      </c>
      <c r="CD46" s="118">
        <f t="shared" si="57"/>
        <v>0</v>
      </c>
      <c r="CE46" s="32"/>
      <c r="CF46" s="38">
        <f t="shared" si="58"/>
        <v>0</v>
      </c>
      <c r="CG46" s="39" t="e">
        <f t="shared" si="59"/>
        <v>#DIV/0!</v>
      </c>
      <c r="CH46" s="36">
        <f t="shared" si="60"/>
        <v>0</v>
      </c>
      <c r="CI46" s="39" t="e">
        <f t="shared" si="61"/>
        <v>#DIV/0!</v>
      </c>
      <c r="CJ46" s="36">
        <f t="shared" si="62"/>
        <v>0</v>
      </c>
      <c r="CK46" s="40" t="e">
        <f t="shared" si="63"/>
        <v>#DIV/0!</v>
      </c>
      <c r="CL46" s="38">
        <f t="shared" si="64"/>
        <v>0</v>
      </c>
      <c r="CM46" s="39" t="e">
        <f t="shared" si="65"/>
        <v>#DIV/0!</v>
      </c>
      <c r="CN46" s="36">
        <f t="shared" si="66"/>
        <v>0</v>
      </c>
      <c r="CO46" s="39" t="e">
        <f t="shared" si="67"/>
        <v>#DIV/0!</v>
      </c>
      <c r="CP46" s="36">
        <f t="shared" si="68"/>
        <v>0</v>
      </c>
      <c r="CQ46" s="40" t="e">
        <f t="shared" si="69"/>
        <v>#DIV/0!</v>
      </c>
      <c r="CR46" s="152"/>
      <c r="CS46" s="161" t="s">
        <v>61</v>
      </c>
      <c r="CT46" s="38">
        <f t="shared" si="70"/>
        <v>0</v>
      </c>
      <c r="CU46" s="36">
        <f t="shared" si="71"/>
        <v>0</v>
      </c>
      <c r="CV46" s="37">
        <f t="shared" si="72"/>
        <v>0</v>
      </c>
      <c r="CW46"/>
    </row>
    <row r="47" spans="1:101" s="19" customFormat="1" ht="15.6" x14ac:dyDescent="0.3">
      <c r="A47" s="26">
        <v>34</v>
      </c>
      <c r="B47" s="26" t="s">
        <v>47</v>
      </c>
      <c r="C47" s="34"/>
      <c r="D47" s="35"/>
      <c r="E47" s="39"/>
      <c r="F47" s="36"/>
      <c r="G47" s="39"/>
      <c r="H47" s="36"/>
      <c r="I47" s="40"/>
      <c r="J47" s="244"/>
      <c r="K47" s="39"/>
      <c r="L47" s="36"/>
      <c r="M47" s="39"/>
      <c r="N47" s="36"/>
      <c r="O47" s="40"/>
      <c r="P47" s="116">
        <f t="shared" si="43"/>
        <v>0</v>
      </c>
      <c r="Q47" s="117">
        <f t="shared" si="44"/>
        <v>0</v>
      </c>
      <c r="R47" s="118">
        <f t="shared" si="45"/>
        <v>0</v>
      </c>
      <c r="S47" s="32"/>
      <c r="T47" s="35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46"/>
        <v>0</v>
      </c>
      <c r="AG47" s="117">
        <f t="shared" si="47"/>
        <v>0</v>
      </c>
      <c r="AH47" s="118">
        <f t="shared" si="48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49"/>
        <v>0</v>
      </c>
      <c r="AW47" s="117">
        <f t="shared" si="50"/>
        <v>0</v>
      </c>
      <c r="AX47" s="118">
        <f t="shared" si="51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52"/>
        <v>0</v>
      </c>
      <c r="BM47" s="117">
        <f t="shared" si="53"/>
        <v>0</v>
      </c>
      <c r="BN47" s="118">
        <f t="shared" si="54"/>
        <v>0</v>
      </c>
      <c r="BO47" s="32"/>
      <c r="BP47" s="38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55"/>
        <v>0</v>
      </c>
      <c r="CC47" s="117">
        <f t="shared" si="56"/>
        <v>0</v>
      </c>
      <c r="CD47" s="118">
        <f t="shared" si="57"/>
        <v>0</v>
      </c>
      <c r="CE47" s="32"/>
      <c r="CF47" s="38">
        <f t="shared" si="58"/>
        <v>0</v>
      </c>
      <c r="CG47" s="39" t="e">
        <f t="shared" si="59"/>
        <v>#DIV/0!</v>
      </c>
      <c r="CH47" s="36">
        <f t="shared" si="60"/>
        <v>0</v>
      </c>
      <c r="CI47" s="39" t="e">
        <f t="shared" si="61"/>
        <v>#DIV/0!</v>
      </c>
      <c r="CJ47" s="36">
        <f t="shared" si="62"/>
        <v>0</v>
      </c>
      <c r="CK47" s="40" t="e">
        <f t="shared" si="63"/>
        <v>#DIV/0!</v>
      </c>
      <c r="CL47" s="38">
        <f t="shared" si="64"/>
        <v>0</v>
      </c>
      <c r="CM47" s="39" t="e">
        <f t="shared" si="65"/>
        <v>#DIV/0!</v>
      </c>
      <c r="CN47" s="36">
        <f t="shared" si="66"/>
        <v>0</v>
      </c>
      <c r="CO47" s="39" t="e">
        <f t="shared" si="67"/>
        <v>#DIV/0!</v>
      </c>
      <c r="CP47" s="36">
        <f t="shared" si="68"/>
        <v>0</v>
      </c>
      <c r="CQ47" s="40" t="e">
        <f t="shared" si="69"/>
        <v>#DIV/0!</v>
      </c>
      <c r="CR47" s="152"/>
      <c r="CS47" s="161" t="s">
        <v>47</v>
      </c>
      <c r="CT47" s="38">
        <f t="shared" si="70"/>
        <v>0</v>
      </c>
      <c r="CU47" s="36">
        <f t="shared" si="71"/>
        <v>0</v>
      </c>
      <c r="CV47" s="37">
        <f t="shared" si="72"/>
        <v>0</v>
      </c>
      <c r="CW47"/>
    </row>
    <row r="48" spans="1:101" s="19" customFormat="1" ht="15.6" x14ac:dyDescent="0.3">
      <c r="A48" s="26">
        <v>35</v>
      </c>
      <c r="B48" s="26" t="s">
        <v>40</v>
      </c>
      <c r="C48" s="34"/>
      <c r="D48" s="35"/>
      <c r="E48" s="39"/>
      <c r="F48" s="36"/>
      <c r="G48" s="39"/>
      <c r="H48" s="36"/>
      <c r="I48" s="40"/>
      <c r="J48" s="244"/>
      <c r="K48" s="39"/>
      <c r="L48" s="36"/>
      <c r="M48" s="39"/>
      <c r="N48" s="36"/>
      <c r="O48" s="40"/>
      <c r="P48" s="116">
        <f t="shared" si="43"/>
        <v>0</v>
      </c>
      <c r="Q48" s="117">
        <f t="shared" si="44"/>
        <v>0</v>
      </c>
      <c r="R48" s="118">
        <f t="shared" si="45"/>
        <v>0</v>
      </c>
      <c r="S48" s="32"/>
      <c r="T48" s="35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46"/>
        <v>0</v>
      </c>
      <c r="AG48" s="117">
        <f t="shared" si="47"/>
        <v>0</v>
      </c>
      <c r="AH48" s="118">
        <f t="shared" si="48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49"/>
        <v>0</v>
      </c>
      <c r="AW48" s="117">
        <f t="shared" si="50"/>
        <v>0</v>
      </c>
      <c r="AX48" s="118">
        <f t="shared" si="51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52"/>
        <v>0</v>
      </c>
      <c r="BM48" s="117">
        <f t="shared" si="53"/>
        <v>0</v>
      </c>
      <c r="BN48" s="118">
        <f t="shared" si="54"/>
        <v>0</v>
      </c>
      <c r="BO48" s="32"/>
      <c r="BP48" s="38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55"/>
        <v>0</v>
      </c>
      <c r="CC48" s="117">
        <f t="shared" si="56"/>
        <v>0</v>
      </c>
      <c r="CD48" s="118">
        <f t="shared" si="57"/>
        <v>0</v>
      </c>
      <c r="CE48" s="32"/>
      <c r="CF48" s="38">
        <f t="shared" si="58"/>
        <v>0</v>
      </c>
      <c r="CG48" s="39" t="e">
        <f t="shared" si="59"/>
        <v>#DIV/0!</v>
      </c>
      <c r="CH48" s="36">
        <f t="shared" si="60"/>
        <v>0</v>
      </c>
      <c r="CI48" s="39" t="e">
        <f t="shared" si="61"/>
        <v>#DIV/0!</v>
      </c>
      <c r="CJ48" s="36">
        <f t="shared" si="62"/>
        <v>0</v>
      </c>
      <c r="CK48" s="40" t="e">
        <f t="shared" si="63"/>
        <v>#DIV/0!</v>
      </c>
      <c r="CL48" s="38">
        <f t="shared" si="64"/>
        <v>0</v>
      </c>
      <c r="CM48" s="39" t="e">
        <f t="shared" si="65"/>
        <v>#DIV/0!</v>
      </c>
      <c r="CN48" s="36">
        <f t="shared" si="66"/>
        <v>0</v>
      </c>
      <c r="CO48" s="39" t="e">
        <f t="shared" si="67"/>
        <v>#DIV/0!</v>
      </c>
      <c r="CP48" s="36">
        <f t="shared" si="68"/>
        <v>0</v>
      </c>
      <c r="CQ48" s="40" t="e">
        <f t="shared" si="69"/>
        <v>#DIV/0!</v>
      </c>
      <c r="CR48" s="152"/>
      <c r="CS48" s="161" t="s">
        <v>40</v>
      </c>
      <c r="CT48" s="38">
        <f t="shared" si="70"/>
        <v>0</v>
      </c>
      <c r="CU48" s="36">
        <f t="shared" si="71"/>
        <v>0</v>
      </c>
      <c r="CV48" s="37">
        <f t="shared" si="72"/>
        <v>0</v>
      </c>
      <c r="CW48"/>
    </row>
    <row r="49" spans="1:103" s="19" customFormat="1" ht="15.6" x14ac:dyDescent="0.3">
      <c r="A49" s="26">
        <v>36</v>
      </c>
      <c r="B49" s="26" t="s">
        <v>53</v>
      </c>
      <c r="C49" s="34"/>
      <c r="D49" s="35"/>
      <c r="E49" s="39"/>
      <c r="F49" s="36"/>
      <c r="G49" s="39"/>
      <c r="H49" s="36"/>
      <c r="I49" s="40"/>
      <c r="J49" s="244"/>
      <c r="K49" s="39"/>
      <c r="L49" s="36"/>
      <c r="M49" s="39"/>
      <c r="N49" s="36"/>
      <c r="O49" s="40"/>
      <c r="P49" s="116">
        <f t="shared" si="43"/>
        <v>0</v>
      </c>
      <c r="Q49" s="117">
        <f t="shared" si="44"/>
        <v>0</v>
      </c>
      <c r="R49" s="118">
        <f t="shared" si="45"/>
        <v>0</v>
      </c>
      <c r="S49" s="32"/>
      <c r="T49" s="35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46"/>
        <v>0</v>
      </c>
      <c r="AG49" s="117">
        <f t="shared" si="47"/>
        <v>0</v>
      </c>
      <c r="AH49" s="118">
        <f t="shared" si="48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49"/>
        <v>0</v>
      </c>
      <c r="AW49" s="117">
        <f t="shared" si="50"/>
        <v>0</v>
      </c>
      <c r="AX49" s="118">
        <f t="shared" si="51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52"/>
        <v>0</v>
      </c>
      <c r="BM49" s="117">
        <f t="shared" si="53"/>
        <v>0</v>
      </c>
      <c r="BN49" s="118">
        <f t="shared" si="54"/>
        <v>0</v>
      </c>
      <c r="BO49" s="32"/>
      <c r="BP49" s="38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55"/>
        <v>0</v>
      </c>
      <c r="CC49" s="117">
        <f t="shared" si="56"/>
        <v>0</v>
      </c>
      <c r="CD49" s="118">
        <f t="shared" si="57"/>
        <v>0</v>
      </c>
      <c r="CE49" s="32"/>
      <c r="CF49" s="38">
        <f t="shared" si="58"/>
        <v>0</v>
      </c>
      <c r="CG49" s="39" t="e">
        <f t="shared" si="59"/>
        <v>#DIV/0!</v>
      </c>
      <c r="CH49" s="36">
        <f t="shared" si="60"/>
        <v>0</v>
      </c>
      <c r="CI49" s="39" t="e">
        <f t="shared" si="61"/>
        <v>#DIV/0!</v>
      </c>
      <c r="CJ49" s="36">
        <f t="shared" si="62"/>
        <v>0</v>
      </c>
      <c r="CK49" s="40" t="e">
        <f t="shared" si="63"/>
        <v>#DIV/0!</v>
      </c>
      <c r="CL49" s="38">
        <f t="shared" si="64"/>
        <v>0</v>
      </c>
      <c r="CM49" s="39" t="e">
        <f t="shared" si="65"/>
        <v>#DIV/0!</v>
      </c>
      <c r="CN49" s="36">
        <f t="shared" si="66"/>
        <v>0</v>
      </c>
      <c r="CO49" s="39" t="e">
        <f t="shared" si="67"/>
        <v>#DIV/0!</v>
      </c>
      <c r="CP49" s="36">
        <f t="shared" si="68"/>
        <v>0</v>
      </c>
      <c r="CQ49" s="40" t="e">
        <f t="shared" si="69"/>
        <v>#DIV/0!</v>
      </c>
      <c r="CR49" s="152"/>
      <c r="CS49" s="161" t="s">
        <v>53</v>
      </c>
      <c r="CT49" s="38">
        <f t="shared" si="70"/>
        <v>0</v>
      </c>
      <c r="CU49" s="36">
        <f t="shared" si="71"/>
        <v>0</v>
      </c>
      <c r="CV49" s="37">
        <f t="shared" si="72"/>
        <v>0</v>
      </c>
      <c r="CW49"/>
    </row>
    <row r="50" spans="1:103" s="19" customFormat="1" ht="15.6" x14ac:dyDescent="0.3">
      <c r="A50" s="26">
        <v>37</v>
      </c>
      <c r="B50" s="26" t="s">
        <v>41</v>
      </c>
      <c r="C50" s="34"/>
      <c r="D50" s="35"/>
      <c r="E50" s="39"/>
      <c r="F50" s="36"/>
      <c r="G50" s="39"/>
      <c r="H50" s="36"/>
      <c r="I50" s="40"/>
      <c r="J50" s="244"/>
      <c r="K50" s="39"/>
      <c r="L50" s="36"/>
      <c r="M50" s="39"/>
      <c r="N50" s="36"/>
      <c r="O50" s="40"/>
      <c r="P50" s="116">
        <f t="shared" si="43"/>
        <v>0</v>
      </c>
      <c r="Q50" s="117">
        <f t="shared" si="44"/>
        <v>0</v>
      </c>
      <c r="R50" s="118">
        <f t="shared" si="45"/>
        <v>0</v>
      </c>
      <c r="S50" s="32"/>
      <c r="T50" s="35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46"/>
        <v>0</v>
      </c>
      <c r="AG50" s="117">
        <f t="shared" si="47"/>
        <v>0</v>
      </c>
      <c r="AH50" s="118">
        <f t="shared" si="48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49"/>
        <v>0</v>
      </c>
      <c r="AW50" s="117">
        <f t="shared" si="50"/>
        <v>0</v>
      </c>
      <c r="AX50" s="118">
        <f t="shared" si="51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52"/>
        <v>0</v>
      </c>
      <c r="BM50" s="117">
        <f t="shared" si="53"/>
        <v>0</v>
      </c>
      <c r="BN50" s="118">
        <f t="shared" si="54"/>
        <v>0</v>
      </c>
      <c r="BO50" s="32"/>
      <c r="BP50" s="38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55"/>
        <v>0</v>
      </c>
      <c r="CC50" s="117">
        <f t="shared" si="56"/>
        <v>0</v>
      </c>
      <c r="CD50" s="118">
        <f t="shared" si="57"/>
        <v>0</v>
      </c>
      <c r="CE50" s="32"/>
      <c r="CF50" s="38">
        <f t="shared" si="58"/>
        <v>0</v>
      </c>
      <c r="CG50" s="39" t="e">
        <f t="shared" si="59"/>
        <v>#DIV/0!</v>
      </c>
      <c r="CH50" s="36">
        <f t="shared" si="60"/>
        <v>0</v>
      </c>
      <c r="CI50" s="39" t="e">
        <f t="shared" si="61"/>
        <v>#DIV/0!</v>
      </c>
      <c r="CJ50" s="36">
        <f t="shared" si="62"/>
        <v>0</v>
      </c>
      <c r="CK50" s="40" t="e">
        <f t="shared" si="63"/>
        <v>#DIV/0!</v>
      </c>
      <c r="CL50" s="38">
        <f t="shared" si="64"/>
        <v>0</v>
      </c>
      <c r="CM50" s="39" t="e">
        <f t="shared" si="65"/>
        <v>#DIV/0!</v>
      </c>
      <c r="CN50" s="36">
        <f t="shared" si="66"/>
        <v>0</v>
      </c>
      <c r="CO50" s="39" t="e">
        <f t="shared" si="67"/>
        <v>#DIV/0!</v>
      </c>
      <c r="CP50" s="36">
        <f t="shared" si="68"/>
        <v>0</v>
      </c>
      <c r="CQ50" s="40" t="e">
        <f t="shared" si="69"/>
        <v>#DIV/0!</v>
      </c>
      <c r="CR50" s="152"/>
      <c r="CS50" s="161" t="s">
        <v>41</v>
      </c>
      <c r="CT50" s="38">
        <f t="shared" si="70"/>
        <v>0</v>
      </c>
      <c r="CU50" s="36">
        <f t="shared" si="71"/>
        <v>0</v>
      </c>
      <c r="CV50" s="37">
        <f t="shared" si="72"/>
        <v>0</v>
      </c>
      <c r="CW50"/>
    </row>
    <row r="51" spans="1:103" s="19" customFormat="1" ht="15.6" x14ac:dyDescent="0.3">
      <c r="A51" s="26">
        <v>38</v>
      </c>
      <c r="B51" s="26" t="s">
        <v>42</v>
      </c>
      <c r="C51" s="34"/>
      <c r="D51" s="35"/>
      <c r="E51" s="39"/>
      <c r="F51" s="36"/>
      <c r="G51" s="39"/>
      <c r="H51" s="36"/>
      <c r="I51" s="40"/>
      <c r="J51" s="244"/>
      <c r="K51" s="39"/>
      <c r="L51" s="36"/>
      <c r="M51" s="39"/>
      <c r="N51" s="36"/>
      <c r="O51" s="40"/>
      <c r="P51" s="116">
        <f t="shared" si="43"/>
        <v>0</v>
      </c>
      <c r="Q51" s="117">
        <f t="shared" si="44"/>
        <v>0</v>
      </c>
      <c r="R51" s="118">
        <f t="shared" si="45"/>
        <v>0</v>
      </c>
      <c r="S51" s="32"/>
      <c r="T51" s="35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46"/>
        <v>0</v>
      </c>
      <c r="AG51" s="117">
        <f t="shared" si="47"/>
        <v>0</v>
      </c>
      <c r="AH51" s="118">
        <f t="shared" si="48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49"/>
        <v>0</v>
      </c>
      <c r="AW51" s="117">
        <f t="shared" si="50"/>
        <v>0</v>
      </c>
      <c r="AX51" s="118">
        <f t="shared" si="51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52"/>
        <v>0</v>
      </c>
      <c r="BM51" s="117">
        <f t="shared" si="53"/>
        <v>0</v>
      </c>
      <c r="BN51" s="118">
        <f t="shared" si="54"/>
        <v>0</v>
      </c>
      <c r="BO51" s="32"/>
      <c r="BP51" s="38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55"/>
        <v>0</v>
      </c>
      <c r="CC51" s="117">
        <f t="shared" si="56"/>
        <v>0</v>
      </c>
      <c r="CD51" s="118">
        <f t="shared" si="57"/>
        <v>0</v>
      </c>
      <c r="CE51" s="32"/>
      <c r="CF51" s="38">
        <f t="shared" si="58"/>
        <v>0</v>
      </c>
      <c r="CG51" s="39" t="e">
        <f t="shared" si="59"/>
        <v>#DIV/0!</v>
      </c>
      <c r="CH51" s="36">
        <f t="shared" si="60"/>
        <v>0</v>
      </c>
      <c r="CI51" s="39" t="e">
        <f t="shared" si="61"/>
        <v>#DIV/0!</v>
      </c>
      <c r="CJ51" s="36">
        <f t="shared" si="62"/>
        <v>0</v>
      </c>
      <c r="CK51" s="40" t="e">
        <f t="shared" si="63"/>
        <v>#DIV/0!</v>
      </c>
      <c r="CL51" s="38">
        <f t="shared" si="64"/>
        <v>0</v>
      </c>
      <c r="CM51" s="39" t="e">
        <f t="shared" si="65"/>
        <v>#DIV/0!</v>
      </c>
      <c r="CN51" s="36">
        <f t="shared" si="66"/>
        <v>0</v>
      </c>
      <c r="CO51" s="39" t="e">
        <f t="shared" si="67"/>
        <v>#DIV/0!</v>
      </c>
      <c r="CP51" s="36">
        <f t="shared" si="68"/>
        <v>0</v>
      </c>
      <c r="CQ51" s="40" t="e">
        <f t="shared" si="69"/>
        <v>#DIV/0!</v>
      </c>
      <c r="CR51" s="152"/>
      <c r="CS51" s="161" t="s">
        <v>42</v>
      </c>
      <c r="CT51" s="38">
        <f t="shared" si="70"/>
        <v>0</v>
      </c>
      <c r="CU51" s="36">
        <f t="shared" si="71"/>
        <v>0</v>
      </c>
      <c r="CV51" s="37">
        <f t="shared" si="72"/>
        <v>0</v>
      </c>
      <c r="CW51"/>
    </row>
    <row r="52" spans="1:103" s="19" customFormat="1" ht="15.6" x14ac:dyDescent="0.3">
      <c r="A52" s="26">
        <v>39</v>
      </c>
      <c r="B52" s="26" t="s">
        <v>62</v>
      </c>
      <c r="C52" s="34"/>
      <c r="D52" s="35"/>
      <c r="E52" s="39"/>
      <c r="F52" s="36"/>
      <c r="G52" s="39"/>
      <c r="H52" s="36"/>
      <c r="I52" s="40"/>
      <c r="J52" s="244"/>
      <c r="K52" s="39"/>
      <c r="L52" s="36"/>
      <c r="M52" s="39"/>
      <c r="N52" s="36"/>
      <c r="O52" s="40"/>
      <c r="P52" s="116">
        <f t="shared" si="43"/>
        <v>0</v>
      </c>
      <c r="Q52" s="117">
        <f t="shared" si="44"/>
        <v>0</v>
      </c>
      <c r="R52" s="118">
        <f t="shared" si="45"/>
        <v>0</v>
      </c>
      <c r="S52" s="32"/>
      <c r="T52" s="35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46"/>
        <v>0</v>
      </c>
      <c r="AG52" s="117">
        <f t="shared" si="47"/>
        <v>0</v>
      </c>
      <c r="AH52" s="118">
        <f t="shared" si="48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49"/>
        <v>0</v>
      </c>
      <c r="AW52" s="117">
        <f t="shared" si="50"/>
        <v>0</v>
      </c>
      <c r="AX52" s="118">
        <f t="shared" si="51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52"/>
        <v>0</v>
      </c>
      <c r="BM52" s="117">
        <f t="shared" si="53"/>
        <v>0</v>
      </c>
      <c r="BN52" s="118">
        <f t="shared" si="54"/>
        <v>0</v>
      </c>
      <c r="BO52" s="32"/>
      <c r="BP52" s="38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55"/>
        <v>0</v>
      </c>
      <c r="CC52" s="117">
        <f t="shared" si="56"/>
        <v>0</v>
      </c>
      <c r="CD52" s="118">
        <f t="shared" si="57"/>
        <v>0</v>
      </c>
      <c r="CE52" s="32"/>
      <c r="CF52" s="38">
        <f t="shared" si="58"/>
        <v>0</v>
      </c>
      <c r="CG52" s="39" t="e">
        <f t="shared" si="59"/>
        <v>#DIV/0!</v>
      </c>
      <c r="CH52" s="36">
        <f t="shared" si="60"/>
        <v>0</v>
      </c>
      <c r="CI52" s="39" t="e">
        <f t="shared" si="61"/>
        <v>#DIV/0!</v>
      </c>
      <c r="CJ52" s="36">
        <f t="shared" si="62"/>
        <v>0</v>
      </c>
      <c r="CK52" s="40" t="e">
        <f t="shared" si="63"/>
        <v>#DIV/0!</v>
      </c>
      <c r="CL52" s="38">
        <f t="shared" si="64"/>
        <v>0</v>
      </c>
      <c r="CM52" s="39" t="e">
        <f t="shared" si="65"/>
        <v>#DIV/0!</v>
      </c>
      <c r="CN52" s="36">
        <f t="shared" si="66"/>
        <v>0</v>
      </c>
      <c r="CO52" s="39" t="e">
        <f t="shared" si="67"/>
        <v>#DIV/0!</v>
      </c>
      <c r="CP52" s="36">
        <f t="shared" si="68"/>
        <v>0</v>
      </c>
      <c r="CQ52" s="40" t="e">
        <f t="shared" si="69"/>
        <v>#DIV/0!</v>
      </c>
      <c r="CR52" s="152"/>
      <c r="CS52" s="161" t="s">
        <v>62</v>
      </c>
      <c r="CT52" s="38">
        <f t="shared" si="70"/>
        <v>0</v>
      </c>
      <c r="CU52" s="36">
        <f t="shared" si="71"/>
        <v>0</v>
      </c>
      <c r="CV52" s="37">
        <f t="shared" si="72"/>
        <v>0</v>
      </c>
      <c r="CW52"/>
    </row>
    <row r="53" spans="1:103" s="19" customFormat="1" ht="15.6" x14ac:dyDescent="0.3">
      <c r="A53" s="26">
        <v>40</v>
      </c>
      <c r="B53" s="26" t="s">
        <v>43</v>
      </c>
      <c r="C53" s="34"/>
      <c r="D53" s="35"/>
      <c r="E53" s="39"/>
      <c r="F53" s="36"/>
      <c r="G53" s="39"/>
      <c r="H53" s="36"/>
      <c r="I53" s="40"/>
      <c r="J53" s="244"/>
      <c r="K53" s="39"/>
      <c r="L53" s="36"/>
      <c r="M53" s="39"/>
      <c r="N53" s="36"/>
      <c r="O53" s="40"/>
      <c r="P53" s="116">
        <f t="shared" si="43"/>
        <v>0</v>
      </c>
      <c r="Q53" s="117">
        <f t="shared" si="44"/>
        <v>0</v>
      </c>
      <c r="R53" s="118">
        <f t="shared" si="45"/>
        <v>0</v>
      </c>
      <c r="S53" s="32"/>
      <c r="T53" s="35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46"/>
        <v>0</v>
      </c>
      <c r="AG53" s="117">
        <f t="shared" si="47"/>
        <v>0</v>
      </c>
      <c r="AH53" s="118">
        <f t="shared" si="48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49"/>
        <v>0</v>
      </c>
      <c r="AW53" s="117">
        <f t="shared" si="50"/>
        <v>0</v>
      </c>
      <c r="AX53" s="118">
        <f t="shared" si="51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52"/>
        <v>0</v>
      </c>
      <c r="BM53" s="117">
        <f t="shared" si="53"/>
        <v>0</v>
      </c>
      <c r="BN53" s="118">
        <f t="shared" si="54"/>
        <v>0</v>
      </c>
      <c r="BO53" s="32"/>
      <c r="BP53" s="38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55"/>
        <v>0</v>
      </c>
      <c r="CC53" s="117">
        <f t="shared" si="56"/>
        <v>0</v>
      </c>
      <c r="CD53" s="118">
        <f t="shared" si="57"/>
        <v>0</v>
      </c>
      <c r="CE53" s="32"/>
      <c r="CF53" s="38">
        <f t="shared" si="58"/>
        <v>0</v>
      </c>
      <c r="CG53" s="39" t="e">
        <f t="shared" si="59"/>
        <v>#DIV/0!</v>
      </c>
      <c r="CH53" s="36">
        <f t="shared" si="60"/>
        <v>0</v>
      </c>
      <c r="CI53" s="39" t="e">
        <f t="shared" si="61"/>
        <v>#DIV/0!</v>
      </c>
      <c r="CJ53" s="36">
        <f t="shared" si="62"/>
        <v>0</v>
      </c>
      <c r="CK53" s="40" t="e">
        <f t="shared" si="63"/>
        <v>#DIV/0!</v>
      </c>
      <c r="CL53" s="38">
        <f t="shared" si="64"/>
        <v>0</v>
      </c>
      <c r="CM53" s="39" t="e">
        <f t="shared" si="65"/>
        <v>#DIV/0!</v>
      </c>
      <c r="CN53" s="36">
        <f t="shared" si="66"/>
        <v>0</v>
      </c>
      <c r="CO53" s="39" t="e">
        <f t="shared" si="67"/>
        <v>#DIV/0!</v>
      </c>
      <c r="CP53" s="36">
        <f t="shared" si="68"/>
        <v>0</v>
      </c>
      <c r="CQ53" s="40" t="e">
        <f t="shared" si="69"/>
        <v>#DIV/0!</v>
      </c>
      <c r="CR53" s="152"/>
      <c r="CS53" s="161" t="s">
        <v>43</v>
      </c>
      <c r="CT53" s="38">
        <f t="shared" si="70"/>
        <v>0</v>
      </c>
      <c r="CU53" s="36">
        <f t="shared" si="71"/>
        <v>0</v>
      </c>
      <c r="CV53" s="37">
        <f t="shared" si="72"/>
        <v>0</v>
      </c>
      <c r="CW53"/>
    </row>
    <row r="54" spans="1:103" s="19" customFormat="1" ht="15.6" x14ac:dyDescent="0.3">
      <c r="A54" s="26">
        <v>41</v>
      </c>
      <c r="B54" s="26" t="s">
        <v>44</v>
      </c>
      <c r="C54" s="34"/>
      <c r="D54" s="35"/>
      <c r="E54" s="39"/>
      <c r="F54" s="36"/>
      <c r="G54" s="39"/>
      <c r="H54" s="36"/>
      <c r="I54" s="40"/>
      <c r="J54" s="244"/>
      <c r="K54" s="39"/>
      <c r="L54" s="36"/>
      <c r="M54" s="39"/>
      <c r="N54" s="36"/>
      <c r="O54" s="40"/>
      <c r="P54" s="116">
        <f t="shared" si="43"/>
        <v>0</v>
      </c>
      <c r="Q54" s="117">
        <f t="shared" si="44"/>
        <v>0</v>
      </c>
      <c r="R54" s="118">
        <f t="shared" si="45"/>
        <v>0</v>
      </c>
      <c r="S54" s="32"/>
      <c r="T54" s="35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46"/>
        <v>0</v>
      </c>
      <c r="AG54" s="117">
        <f t="shared" si="47"/>
        <v>0</v>
      </c>
      <c r="AH54" s="118">
        <f t="shared" si="48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49"/>
        <v>0</v>
      </c>
      <c r="AW54" s="117">
        <f t="shared" si="50"/>
        <v>0</v>
      </c>
      <c r="AX54" s="118">
        <f t="shared" si="51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52"/>
        <v>0</v>
      </c>
      <c r="BM54" s="117">
        <f t="shared" si="53"/>
        <v>0</v>
      </c>
      <c r="BN54" s="118">
        <f t="shared" si="54"/>
        <v>0</v>
      </c>
      <c r="BO54" s="32"/>
      <c r="BP54" s="38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55"/>
        <v>0</v>
      </c>
      <c r="CC54" s="117">
        <f t="shared" si="56"/>
        <v>0</v>
      </c>
      <c r="CD54" s="118">
        <f t="shared" si="57"/>
        <v>0</v>
      </c>
      <c r="CE54" s="32"/>
      <c r="CF54" s="38">
        <f t="shared" si="58"/>
        <v>0</v>
      </c>
      <c r="CG54" s="39" t="e">
        <f t="shared" si="59"/>
        <v>#DIV/0!</v>
      </c>
      <c r="CH54" s="36">
        <f t="shared" si="60"/>
        <v>0</v>
      </c>
      <c r="CI54" s="39" t="e">
        <f t="shared" si="61"/>
        <v>#DIV/0!</v>
      </c>
      <c r="CJ54" s="36">
        <f t="shared" si="62"/>
        <v>0</v>
      </c>
      <c r="CK54" s="40" t="e">
        <f t="shared" si="63"/>
        <v>#DIV/0!</v>
      </c>
      <c r="CL54" s="38">
        <f t="shared" si="64"/>
        <v>0</v>
      </c>
      <c r="CM54" s="39" t="e">
        <f t="shared" si="65"/>
        <v>#DIV/0!</v>
      </c>
      <c r="CN54" s="36">
        <f t="shared" si="66"/>
        <v>0</v>
      </c>
      <c r="CO54" s="39" t="e">
        <f t="shared" si="67"/>
        <v>#DIV/0!</v>
      </c>
      <c r="CP54" s="36">
        <f t="shared" si="68"/>
        <v>0</v>
      </c>
      <c r="CQ54" s="40" t="e">
        <f t="shared" si="69"/>
        <v>#DIV/0!</v>
      </c>
      <c r="CR54" s="152"/>
      <c r="CS54" s="161" t="s">
        <v>44</v>
      </c>
      <c r="CT54" s="38">
        <f t="shared" si="70"/>
        <v>0</v>
      </c>
      <c r="CU54" s="36">
        <f t="shared" si="71"/>
        <v>0</v>
      </c>
      <c r="CV54" s="37">
        <f t="shared" si="72"/>
        <v>0</v>
      </c>
      <c r="CW54"/>
    </row>
    <row r="55" spans="1:103" s="19" customFormat="1" ht="15.6" x14ac:dyDescent="0.3">
      <c r="A55" s="26">
        <v>42</v>
      </c>
      <c r="B55" s="26" t="s">
        <v>45</v>
      </c>
      <c r="C55" s="34"/>
      <c r="D55" s="35"/>
      <c r="E55" s="39"/>
      <c r="F55" s="36"/>
      <c r="G55" s="39"/>
      <c r="H55" s="36"/>
      <c r="I55" s="40"/>
      <c r="J55" s="244"/>
      <c r="K55" s="39"/>
      <c r="L55" s="36"/>
      <c r="M55" s="39"/>
      <c r="N55" s="36"/>
      <c r="O55" s="40"/>
      <c r="P55" s="116">
        <f t="shared" si="43"/>
        <v>0</v>
      </c>
      <c r="Q55" s="117">
        <f t="shared" si="44"/>
        <v>0</v>
      </c>
      <c r="R55" s="118">
        <f t="shared" si="45"/>
        <v>0</v>
      </c>
      <c r="S55" s="32"/>
      <c r="T55" s="35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46"/>
        <v>0</v>
      </c>
      <c r="AG55" s="117">
        <f t="shared" si="47"/>
        <v>0</v>
      </c>
      <c r="AH55" s="118">
        <f t="shared" si="48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49"/>
        <v>0</v>
      </c>
      <c r="AW55" s="117">
        <f t="shared" si="50"/>
        <v>0</v>
      </c>
      <c r="AX55" s="118">
        <f t="shared" si="51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52"/>
        <v>0</v>
      </c>
      <c r="BM55" s="117">
        <f t="shared" si="53"/>
        <v>0</v>
      </c>
      <c r="BN55" s="118">
        <f t="shared" si="54"/>
        <v>0</v>
      </c>
      <c r="BO55" s="32"/>
      <c r="BP55" s="38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55"/>
        <v>0</v>
      </c>
      <c r="CC55" s="117">
        <f t="shared" si="56"/>
        <v>0</v>
      </c>
      <c r="CD55" s="118">
        <f t="shared" si="57"/>
        <v>0</v>
      </c>
      <c r="CE55" s="32"/>
      <c r="CF55" s="38">
        <f t="shared" si="58"/>
        <v>0</v>
      </c>
      <c r="CG55" s="39" t="e">
        <f t="shared" si="59"/>
        <v>#DIV/0!</v>
      </c>
      <c r="CH55" s="36">
        <f t="shared" si="60"/>
        <v>0</v>
      </c>
      <c r="CI55" s="39" t="e">
        <f t="shared" si="61"/>
        <v>#DIV/0!</v>
      </c>
      <c r="CJ55" s="36">
        <f t="shared" si="62"/>
        <v>0</v>
      </c>
      <c r="CK55" s="40" t="e">
        <f t="shared" si="63"/>
        <v>#DIV/0!</v>
      </c>
      <c r="CL55" s="38">
        <f t="shared" si="64"/>
        <v>0</v>
      </c>
      <c r="CM55" s="39" t="e">
        <f t="shared" si="65"/>
        <v>#DIV/0!</v>
      </c>
      <c r="CN55" s="36">
        <f t="shared" si="66"/>
        <v>0</v>
      </c>
      <c r="CO55" s="39" t="e">
        <f t="shared" si="67"/>
        <v>#DIV/0!</v>
      </c>
      <c r="CP55" s="36">
        <f t="shared" si="68"/>
        <v>0</v>
      </c>
      <c r="CQ55" s="40" t="e">
        <f t="shared" si="69"/>
        <v>#DIV/0!</v>
      </c>
      <c r="CR55" s="152"/>
      <c r="CS55" s="161" t="s">
        <v>45</v>
      </c>
      <c r="CT55" s="38">
        <f t="shared" si="70"/>
        <v>0</v>
      </c>
      <c r="CU55" s="36">
        <f t="shared" si="71"/>
        <v>0</v>
      </c>
      <c r="CV55" s="37">
        <f t="shared" si="72"/>
        <v>0</v>
      </c>
      <c r="CW55"/>
    </row>
    <row r="56" spans="1:103" s="19" customFormat="1" ht="15.6" x14ac:dyDescent="0.3">
      <c r="A56" s="26">
        <v>43</v>
      </c>
      <c r="B56" s="26" t="s">
        <v>179</v>
      </c>
      <c r="C56" s="34"/>
      <c r="D56" s="35"/>
      <c r="E56" s="39"/>
      <c r="F56" s="36"/>
      <c r="G56" s="39"/>
      <c r="H56" s="36"/>
      <c r="I56" s="40"/>
      <c r="J56" s="244"/>
      <c r="K56" s="39"/>
      <c r="L56" s="36"/>
      <c r="M56" s="39"/>
      <c r="N56" s="36"/>
      <c r="O56" s="40"/>
      <c r="P56" s="116">
        <f t="shared" si="43"/>
        <v>0</v>
      </c>
      <c r="Q56" s="117">
        <f t="shared" si="44"/>
        <v>0</v>
      </c>
      <c r="R56" s="118">
        <f t="shared" si="45"/>
        <v>0</v>
      </c>
      <c r="S56" s="32"/>
      <c r="T56" s="35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46"/>
        <v>0</v>
      </c>
      <c r="AG56" s="117">
        <f t="shared" si="47"/>
        <v>0</v>
      </c>
      <c r="AH56" s="118">
        <f t="shared" si="48"/>
        <v>0</v>
      </c>
      <c r="AI56" s="32"/>
      <c r="AJ56" s="35"/>
      <c r="AK56" s="39"/>
      <c r="AL56" s="36"/>
      <c r="AM56" s="39"/>
      <c r="AN56" s="36"/>
      <c r="AO56" s="39"/>
      <c r="AP56" s="38"/>
      <c r="AQ56" s="39"/>
      <c r="AR56" s="36"/>
      <c r="AS56" s="39"/>
      <c r="AT56" s="36"/>
      <c r="AU56" s="40"/>
      <c r="AV56" s="116">
        <f t="shared" si="49"/>
        <v>0</v>
      </c>
      <c r="AW56" s="117">
        <f t="shared" si="50"/>
        <v>0</v>
      </c>
      <c r="AX56" s="118">
        <f t="shared" si="51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52"/>
        <v>0</v>
      </c>
      <c r="BM56" s="117">
        <f t="shared" si="53"/>
        <v>0</v>
      </c>
      <c r="BN56" s="118">
        <f t="shared" si="54"/>
        <v>0</v>
      </c>
      <c r="BO56" s="32"/>
      <c r="BP56" s="38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55"/>
        <v>0</v>
      </c>
      <c r="CC56" s="117">
        <f t="shared" si="56"/>
        <v>0</v>
      </c>
      <c r="CD56" s="118">
        <f t="shared" si="57"/>
        <v>0</v>
      </c>
      <c r="CE56" s="32"/>
      <c r="CF56" s="38">
        <f t="shared" si="58"/>
        <v>0</v>
      </c>
      <c r="CG56" s="39" t="e">
        <f t="shared" si="59"/>
        <v>#DIV/0!</v>
      </c>
      <c r="CH56" s="36">
        <f t="shared" si="60"/>
        <v>0</v>
      </c>
      <c r="CI56" s="39" t="e">
        <f t="shared" si="61"/>
        <v>#DIV/0!</v>
      </c>
      <c r="CJ56" s="36">
        <f t="shared" si="62"/>
        <v>0</v>
      </c>
      <c r="CK56" s="40" t="e">
        <f t="shared" si="63"/>
        <v>#DIV/0!</v>
      </c>
      <c r="CL56" s="38">
        <f t="shared" si="64"/>
        <v>0</v>
      </c>
      <c r="CM56" s="39" t="e">
        <f t="shared" si="65"/>
        <v>#DIV/0!</v>
      </c>
      <c r="CN56" s="36">
        <f t="shared" si="66"/>
        <v>0</v>
      </c>
      <c r="CO56" s="39" t="e">
        <f t="shared" si="67"/>
        <v>#DIV/0!</v>
      </c>
      <c r="CP56" s="36">
        <f t="shared" si="68"/>
        <v>0</v>
      </c>
      <c r="CQ56" s="40" t="e">
        <f t="shared" si="69"/>
        <v>#DIV/0!</v>
      </c>
      <c r="CR56" s="152"/>
      <c r="CS56" s="161" t="s">
        <v>179</v>
      </c>
      <c r="CT56" s="38">
        <f t="shared" si="70"/>
        <v>0</v>
      </c>
      <c r="CU56" s="36">
        <f t="shared" si="71"/>
        <v>0</v>
      </c>
      <c r="CV56" s="37">
        <f t="shared" si="72"/>
        <v>0</v>
      </c>
      <c r="CW56"/>
    </row>
    <row r="57" spans="1:103" s="19" customFormat="1" ht="15.6" x14ac:dyDescent="0.3">
      <c r="A57" s="26">
        <v>44</v>
      </c>
      <c r="B57" s="26" t="s">
        <v>46</v>
      </c>
      <c r="C57" s="34"/>
      <c r="D57" s="35"/>
      <c r="E57" s="39"/>
      <c r="F57" s="36"/>
      <c r="G57" s="39"/>
      <c r="H57" s="36"/>
      <c r="I57" s="40"/>
      <c r="J57" s="244"/>
      <c r="K57" s="39"/>
      <c r="L57" s="36"/>
      <c r="M57" s="39"/>
      <c r="N57" s="36"/>
      <c r="O57" s="40"/>
      <c r="P57" s="116">
        <f t="shared" si="43"/>
        <v>0</v>
      </c>
      <c r="Q57" s="117">
        <f t="shared" si="44"/>
        <v>0</v>
      </c>
      <c r="R57" s="118">
        <f t="shared" si="45"/>
        <v>0</v>
      </c>
      <c r="S57" s="32"/>
      <c r="T57" s="35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46"/>
        <v>0</v>
      </c>
      <c r="AG57" s="117">
        <f t="shared" si="47"/>
        <v>0</v>
      </c>
      <c r="AH57" s="118">
        <f t="shared" si="48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49"/>
        <v>0</v>
      </c>
      <c r="AW57" s="117">
        <f t="shared" si="50"/>
        <v>0</v>
      </c>
      <c r="AX57" s="118">
        <f t="shared" si="51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52"/>
        <v>0</v>
      </c>
      <c r="BM57" s="117">
        <f t="shared" si="53"/>
        <v>0</v>
      </c>
      <c r="BN57" s="118">
        <f t="shared" si="54"/>
        <v>0</v>
      </c>
      <c r="BO57" s="32"/>
      <c r="BP57" s="38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55"/>
        <v>0</v>
      </c>
      <c r="CC57" s="117">
        <f t="shared" si="56"/>
        <v>0</v>
      </c>
      <c r="CD57" s="118">
        <f t="shared" si="57"/>
        <v>0</v>
      </c>
      <c r="CE57" s="32"/>
      <c r="CF57" s="38">
        <f t="shared" si="58"/>
        <v>0</v>
      </c>
      <c r="CG57" s="39" t="e">
        <f t="shared" si="59"/>
        <v>#DIV/0!</v>
      </c>
      <c r="CH57" s="36">
        <f t="shared" si="60"/>
        <v>0</v>
      </c>
      <c r="CI57" s="39" t="e">
        <f t="shared" si="61"/>
        <v>#DIV/0!</v>
      </c>
      <c r="CJ57" s="36">
        <f t="shared" si="62"/>
        <v>0</v>
      </c>
      <c r="CK57" s="40" t="e">
        <f t="shared" si="63"/>
        <v>#DIV/0!</v>
      </c>
      <c r="CL57" s="38">
        <f t="shared" si="64"/>
        <v>0</v>
      </c>
      <c r="CM57" s="39" t="e">
        <f t="shared" si="65"/>
        <v>#DIV/0!</v>
      </c>
      <c r="CN57" s="36">
        <f t="shared" si="66"/>
        <v>0</v>
      </c>
      <c r="CO57" s="39" t="e">
        <f t="shared" si="67"/>
        <v>#DIV/0!</v>
      </c>
      <c r="CP57" s="36">
        <f t="shared" si="68"/>
        <v>0</v>
      </c>
      <c r="CQ57" s="40" t="e">
        <f t="shared" si="69"/>
        <v>#DIV/0!</v>
      </c>
      <c r="CR57" s="152"/>
      <c r="CS57" s="161" t="s">
        <v>46</v>
      </c>
      <c r="CT57" s="38">
        <f t="shared" si="70"/>
        <v>0</v>
      </c>
      <c r="CU57" s="36">
        <f t="shared" si="71"/>
        <v>0</v>
      </c>
      <c r="CV57" s="37">
        <f t="shared" si="72"/>
        <v>0</v>
      </c>
      <c r="CW57"/>
    </row>
    <row r="58" spans="1:103" s="19" customFormat="1" ht="15.6" x14ac:dyDescent="0.3">
      <c r="A58" s="26">
        <v>45</v>
      </c>
      <c r="B58" s="26" t="s">
        <v>57</v>
      </c>
      <c r="C58" s="34"/>
      <c r="D58" s="35"/>
      <c r="E58" s="39"/>
      <c r="F58" s="36"/>
      <c r="G58" s="39"/>
      <c r="H58" s="36"/>
      <c r="I58" s="40"/>
      <c r="J58" s="244"/>
      <c r="K58" s="39"/>
      <c r="L58" s="36"/>
      <c r="M58" s="39"/>
      <c r="N58" s="36"/>
      <c r="O58" s="40"/>
      <c r="P58" s="116">
        <f t="shared" si="43"/>
        <v>0</v>
      </c>
      <c r="Q58" s="117">
        <f t="shared" si="44"/>
        <v>0</v>
      </c>
      <c r="R58" s="118">
        <f t="shared" si="45"/>
        <v>0</v>
      </c>
      <c r="S58" s="32"/>
      <c r="T58" s="35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46"/>
        <v>0</v>
      </c>
      <c r="AG58" s="117">
        <f t="shared" si="47"/>
        <v>0</v>
      </c>
      <c r="AH58" s="118">
        <f t="shared" si="48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49"/>
        <v>0</v>
      </c>
      <c r="AW58" s="117">
        <f t="shared" si="50"/>
        <v>0</v>
      </c>
      <c r="AX58" s="118">
        <f t="shared" si="51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52"/>
        <v>0</v>
      </c>
      <c r="BM58" s="117">
        <f t="shared" si="53"/>
        <v>0</v>
      </c>
      <c r="BN58" s="118">
        <f t="shared" si="54"/>
        <v>0</v>
      </c>
      <c r="BO58" s="32"/>
      <c r="BP58" s="38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55"/>
        <v>0</v>
      </c>
      <c r="CC58" s="117">
        <f t="shared" si="56"/>
        <v>0</v>
      </c>
      <c r="CD58" s="118">
        <f t="shared" si="57"/>
        <v>0</v>
      </c>
      <c r="CE58" s="32"/>
      <c r="CF58" s="38">
        <f t="shared" si="58"/>
        <v>0</v>
      </c>
      <c r="CG58" s="39" t="e">
        <f t="shared" si="59"/>
        <v>#DIV/0!</v>
      </c>
      <c r="CH58" s="36">
        <f t="shared" si="60"/>
        <v>0</v>
      </c>
      <c r="CI58" s="39" t="e">
        <f t="shared" si="61"/>
        <v>#DIV/0!</v>
      </c>
      <c r="CJ58" s="36">
        <f t="shared" si="62"/>
        <v>0</v>
      </c>
      <c r="CK58" s="40" t="e">
        <f t="shared" si="63"/>
        <v>#DIV/0!</v>
      </c>
      <c r="CL58" s="38">
        <f t="shared" si="64"/>
        <v>0</v>
      </c>
      <c r="CM58" s="39" t="e">
        <f t="shared" si="65"/>
        <v>#DIV/0!</v>
      </c>
      <c r="CN58" s="36">
        <f t="shared" si="66"/>
        <v>0</v>
      </c>
      <c r="CO58" s="39" t="e">
        <f t="shared" si="67"/>
        <v>#DIV/0!</v>
      </c>
      <c r="CP58" s="36">
        <f t="shared" si="68"/>
        <v>0</v>
      </c>
      <c r="CQ58" s="40" t="e">
        <f t="shared" si="69"/>
        <v>#DIV/0!</v>
      </c>
      <c r="CR58" s="152"/>
      <c r="CS58" s="161" t="s">
        <v>57</v>
      </c>
      <c r="CT58" s="38">
        <f t="shared" si="70"/>
        <v>0</v>
      </c>
      <c r="CU58" s="36">
        <f t="shared" si="71"/>
        <v>0</v>
      </c>
      <c r="CV58" s="37">
        <f t="shared" si="72"/>
        <v>0</v>
      </c>
      <c r="CW58"/>
    </row>
    <row r="59" spans="1:103" s="19" customFormat="1" ht="15.6" x14ac:dyDescent="0.3">
      <c r="A59" s="26">
        <v>46</v>
      </c>
      <c r="B59" s="26" t="s">
        <v>58</v>
      </c>
      <c r="C59" s="34"/>
      <c r="D59" s="35"/>
      <c r="E59" s="39"/>
      <c r="F59" s="36"/>
      <c r="G59" s="39"/>
      <c r="H59" s="36"/>
      <c r="I59" s="40"/>
      <c r="J59" s="244"/>
      <c r="K59" s="39"/>
      <c r="L59" s="36"/>
      <c r="M59" s="39"/>
      <c r="N59" s="36"/>
      <c r="O59" s="40"/>
      <c r="P59" s="116">
        <f t="shared" si="43"/>
        <v>0</v>
      </c>
      <c r="Q59" s="117">
        <f t="shared" si="44"/>
        <v>0</v>
      </c>
      <c r="R59" s="118">
        <f t="shared" si="45"/>
        <v>0</v>
      </c>
      <c r="S59" s="32"/>
      <c r="T59" s="35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46"/>
        <v>0</v>
      </c>
      <c r="AG59" s="117">
        <f t="shared" si="47"/>
        <v>0</v>
      </c>
      <c r="AH59" s="118">
        <f t="shared" si="48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49"/>
        <v>0</v>
      </c>
      <c r="AW59" s="117">
        <f t="shared" si="50"/>
        <v>0</v>
      </c>
      <c r="AX59" s="118">
        <f t="shared" si="51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52"/>
        <v>0</v>
      </c>
      <c r="BM59" s="117">
        <f t="shared" si="53"/>
        <v>0</v>
      </c>
      <c r="BN59" s="118">
        <f t="shared" si="54"/>
        <v>0</v>
      </c>
      <c r="BO59" s="32"/>
      <c r="BP59" s="38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55"/>
        <v>0</v>
      </c>
      <c r="CC59" s="117">
        <f t="shared" si="56"/>
        <v>0</v>
      </c>
      <c r="CD59" s="118">
        <f t="shared" si="57"/>
        <v>0</v>
      </c>
      <c r="CE59" s="32"/>
      <c r="CF59" s="38">
        <f t="shared" si="58"/>
        <v>0</v>
      </c>
      <c r="CG59" s="39" t="e">
        <f t="shared" si="59"/>
        <v>#DIV/0!</v>
      </c>
      <c r="CH59" s="36">
        <f t="shared" si="60"/>
        <v>0</v>
      </c>
      <c r="CI59" s="39" t="e">
        <f t="shared" si="61"/>
        <v>#DIV/0!</v>
      </c>
      <c r="CJ59" s="36">
        <f t="shared" si="62"/>
        <v>0</v>
      </c>
      <c r="CK59" s="40" t="e">
        <f t="shared" si="63"/>
        <v>#DIV/0!</v>
      </c>
      <c r="CL59" s="38">
        <f t="shared" si="64"/>
        <v>0</v>
      </c>
      <c r="CM59" s="39" t="e">
        <f t="shared" si="65"/>
        <v>#DIV/0!</v>
      </c>
      <c r="CN59" s="36">
        <f t="shared" si="66"/>
        <v>0</v>
      </c>
      <c r="CO59" s="39" t="e">
        <f t="shared" si="67"/>
        <v>#DIV/0!</v>
      </c>
      <c r="CP59" s="36">
        <f t="shared" si="68"/>
        <v>0</v>
      </c>
      <c r="CQ59" s="40" t="e">
        <f t="shared" si="69"/>
        <v>#DIV/0!</v>
      </c>
      <c r="CR59" s="152"/>
      <c r="CS59" s="161" t="s">
        <v>58</v>
      </c>
      <c r="CT59" s="38">
        <f t="shared" si="70"/>
        <v>0</v>
      </c>
      <c r="CU59" s="36">
        <f t="shared" si="71"/>
        <v>0</v>
      </c>
      <c r="CV59" s="37">
        <f t="shared" si="72"/>
        <v>0</v>
      </c>
      <c r="CW59"/>
    </row>
    <row r="60" spans="1:103" s="19" customFormat="1" ht="15.6" x14ac:dyDescent="0.3">
      <c r="A60" s="26">
        <v>47</v>
      </c>
      <c r="B60" s="26" t="s">
        <v>6</v>
      </c>
      <c r="C60" s="34"/>
      <c r="D60" s="35"/>
      <c r="E60" s="39"/>
      <c r="F60" s="36"/>
      <c r="G60" s="39"/>
      <c r="H60" s="36"/>
      <c r="I60" s="40"/>
      <c r="J60" s="244"/>
      <c r="K60" s="39"/>
      <c r="L60" s="36"/>
      <c r="M60" s="39"/>
      <c r="N60" s="36"/>
      <c r="O60" s="40"/>
      <c r="P60" s="116">
        <f t="shared" si="43"/>
        <v>0</v>
      </c>
      <c r="Q60" s="117">
        <f t="shared" si="44"/>
        <v>0</v>
      </c>
      <c r="R60" s="118">
        <f t="shared" si="45"/>
        <v>0</v>
      </c>
      <c r="S60" s="32"/>
      <c r="T60" s="35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46"/>
        <v>0</v>
      </c>
      <c r="AG60" s="117">
        <f t="shared" si="47"/>
        <v>0</v>
      </c>
      <c r="AH60" s="118">
        <f t="shared" si="48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49"/>
        <v>0</v>
      </c>
      <c r="AW60" s="117">
        <f t="shared" si="50"/>
        <v>0</v>
      </c>
      <c r="AX60" s="118">
        <f t="shared" si="51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52"/>
        <v>0</v>
      </c>
      <c r="BM60" s="117">
        <f t="shared" si="53"/>
        <v>0</v>
      </c>
      <c r="BN60" s="118">
        <f t="shared" si="54"/>
        <v>0</v>
      </c>
      <c r="BO60" s="32"/>
      <c r="BP60" s="38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55"/>
        <v>0</v>
      </c>
      <c r="CC60" s="117">
        <f t="shared" si="56"/>
        <v>0</v>
      </c>
      <c r="CD60" s="118">
        <f t="shared" si="57"/>
        <v>0</v>
      </c>
      <c r="CE60" s="32"/>
      <c r="CF60" s="38">
        <f t="shared" si="58"/>
        <v>0</v>
      </c>
      <c r="CG60" s="39" t="e">
        <f t="shared" si="59"/>
        <v>#DIV/0!</v>
      </c>
      <c r="CH60" s="36">
        <f t="shared" si="60"/>
        <v>0</v>
      </c>
      <c r="CI60" s="39" t="e">
        <f t="shared" si="61"/>
        <v>#DIV/0!</v>
      </c>
      <c r="CJ60" s="36">
        <f t="shared" si="62"/>
        <v>0</v>
      </c>
      <c r="CK60" s="40" t="e">
        <f t="shared" si="63"/>
        <v>#DIV/0!</v>
      </c>
      <c r="CL60" s="38">
        <f t="shared" si="64"/>
        <v>0</v>
      </c>
      <c r="CM60" s="39" t="e">
        <f t="shared" si="65"/>
        <v>#DIV/0!</v>
      </c>
      <c r="CN60" s="36">
        <f t="shared" si="66"/>
        <v>0</v>
      </c>
      <c r="CO60" s="39" t="e">
        <f t="shared" si="67"/>
        <v>#DIV/0!</v>
      </c>
      <c r="CP60" s="36">
        <f t="shared" si="68"/>
        <v>0</v>
      </c>
      <c r="CQ60" s="40" t="e">
        <f t="shared" si="69"/>
        <v>#DIV/0!</v>
      </c>
      <c r="CR60" s="152"/>
      <c r="CS60" s="161" t="s">
        <v>6</v>
      </c>
      <c r="CT60" s="38">
        <f t="shared" si="70"/>
        <v>0</v>
      </c>
      <c r="CU60" s="36">
        <f t="shared" si="71"/>
        <v>0</v>
      </c>
      <c r="CV60" s="37">
        <f t="shared" si="72"/>
        <v>0</v>
      </c>
      <c r="CW60"/>
    </row>
    <row r="61" spans="1:103" s="19" customFormat="1" ht="15.6" x14ac:dyDescent="0.3">
      <c r="A61" s="26">
        <v>48</v>
      </c>
      <c r="B61" s="26" t="s">
        <v>7</v>
      </c>
      <c r="C61" s="34"/>
      <c r="D61" s="35"/>
      <c r="E61" s="39"/>
      <c r="F61" s="36"/>
      <c r="G61" s="39"/>
      <c r="H61" s="36"/>
      <c r="I61" s="40"/>
      <c r="J61" s="244"/>
      <c r="K61" s="39"/>
      <c r="L61" s="36"/>
      <c r="M61" s="39"/>
      <c r="N61" s="36"/>
      <c r="O61" s="40"/>
      <c r="P61" s="116">
        <f t="shared" si="43"/>
        <v>0</v>
      </c>
      <c r="Q61" s="117">
        <f t="shared" si="44"/>
        <v>0</v>
      </c>
      <c r="R61" s="118">
        <f t="shared" si="45"/>
        <v>0</v>
      </c>
      <c r="S61" s="32"/>
      <c r="T61" s="35"/>
      <c r="U61" s="39"/>
      <c r="V61" s="36"/>
      <c r="W61" s="39"/>
      <c r="X61" s="36"/>
      <c r="Y61" s="40"/>
      <c r="Z61" s="38"/>
      <c r="AA61" s="39"/>
      <c r="AB61" s="36"/>
      <c r="AC61" s="39"/>
      <c r="AD61" s="36"/>
      <c r="AE61" s="40"/>
      <c r="AF61" s="116">
        <f t="shared" si="46"/>
        <v>0</v>
      </c>
      <c r="AG61" s="117">
        <f t="shared" si="47"/>
        <v>0</v>
      </c>
      <c r="AH61" s="118">
        <f t="shared" si="48"/>
        <v>0</v>
      </c>
      <c r="AI61" s="32"/>
      <c r="AJ61" s="35"/>
      <c r="AK61" s="39"/>
      <c r="AL61" s="36"/>
      <c r="AM61" s="39"/>
      <c r="AN61" s="36"/>
      <c r="AO61" s="40"/>
      <c r="AP61" s="38"/>
      <c r="AQ61" s="39"/>
      <c r="AR61" s="36"/>
      <c r="AS61" s="39"/>
      <c r="AT61" s="36"/>
      <c r="AU61" s="40"/>
      <c r="AV61" s="116">
        <f t="shared" si="49"/>
        <v>0</v>
      </c>
      <c r="AW61" s="117">
        <f t="shared" si="50"/>
        <v>0</v>
      </c>
      <c r="AX61" s="118">
        <f t="shared" si="51"/>
        <v>0</v>
      </c>
      <c r="AY61" s="32"/>
      <c r="AZ61" s="35"/>
      <c r="BA61" s="39"/>
      <c r="BB61" s="36"/>
      <c r="BC61" s="39"/>
      <c r="BD61" s="36"/>
      <c r="BE61" s="40"/>
      <c r="BF61" s="38"/>
      <c r="BG61" s="39"/>
      <c r="BH61" s="36"/>
      <c r="BI61" s="39"/>
      <c r="BJ61" s="36"/>
      <c r="BK61" s="40"/>
      <c r="BL61" s="116">
        <f t="shared" si="52"/>
        <v>0</v>
      </c>
      <c r="BM61" s="117">
        <f t="shared" si="53"/>
        <v>0</v>
      </c>
      <c r="BN61" s="118">
        <f t="shared" si="54"/>
        <v>0</v>
      </c>
      <c r="BO61" s="32"/>
      <c r="BP61" s="38"/>
      <c r="BQ61" s="39"/>
      <c r="BR61" s="36"/>
      <c r="BS61" s="39"/>
      <c r="BT61" s="36"/>
      <c r="BU61" s="40"/>
      <c r="BV61" s="38"/>
      <c r="BW61" s="39"/>
      <c r="BX61" s="36"/>
      <c r="BY61" s="39"/>
      <c r="BZ61" s="36"/>
      <c r="CA61" s="40"/>
      <c r="CB61" s="116">
        <f t="shared" si="55"/>
        <v>0</v>
      </c>
      <c r="CC61" s="117">
        <f t="shared" si="56"/>
        <v>0</v>
      </c>
      <c r="CD61" s="118">
        <f t="shared" si="57"/>
        <v>0</v>
      </c>
      <c r="CE61" s="32"/>
      <c r="CF61" s="38">
        <f t="shared" si="58"/>
        <v>0</v>
      </c>
      <c r="CG61" s="39" t="e">
        <f t="shared" si="59"/>
        <v>#DIV/0!</v>
      </c>
      <c r="CH61" s="36">
        <f t="shared" si="60"/>
        <v>0</v>
      </c>
      <c r="CI61" s="39" t="e">
        <f t="shared" si="61"/>
        <v>#DIV/0!</v>
      </c>
      <c r="CJ61" s="36">
        <f t="shared" si="62"/>
        <v>0</v>
      </c>
      <c r="CK61" s="40" t="e">
        <f t="shared" si="63"/>
        <v>#DIV/0!</v>
      </c>
      <c r="CL61" s="38">
        <f t="shared" si="64"/>
        <v>0</v>
      </c>
      <c r="CM61" s="39" t="e">
        <f t="shared" si="65"/>
        <v>#DIV/0!</v>
      </c>
      <c r="CN61" s="36">
        <f t="shared" si="66"/>
        <v>0</v>
      </c>
      <c r="CO61" s="39" t="e">
        <f t="shared" si="67"/>
        <v>#DIV/0!</v>
      </c>
      <c r="CP61" s="36">
        <f t="shared" si="68"/>
        <v>0</v>
      </c>
      <c r="CQ61" s="40" t="e">
        <f t="shared" si="69"/>
        <v>#DIV/0!</v>
      </c>
      <c r="CR61" s="152"/>
      <c r="CS61" s="161" t="s">
        <v>7</v>
      </c>
      <c r="CT61" s="38">
        <f t="shared" si="70"/>
        <v>0</v>
      </c>
      <c r="CU61" s="36">
        <f t="shared" si="71"/>
        <v>0</v>
      </c>
      <c r="CV61" s="37">
        <f t="shared" si="72"/>
        <v>0</v>
      </c>
      <c r="CW61"/>
    </row>
    <row r="62" spans="1:103" s="19" customFormat="1" ht="15.6" x14ac:dyDescent="0.3">
      <c r="A62" s="26">
        <v>49</v>
      </c>
      <c r="B62" s="26" t="s">
        <v>172</v>
      </c>
      <c r="C62" s="41"/>
      <c r="D62" s="42"/>
      <c r="E62" s="46"/>
      <c r="F62" s="43"/>
      <c r="G62" s="46"/>
      <c r="H62" s="36"/>
      <c r="I62" s="47"/>
      <c r="J62" s="245"/>
      <c r="K62" s="46"/>
      <c r="L62" s="43"/>
      <c r="M62" s="46"/>
      <c r="N62" s="43"/>
      <c r="O62" s="47"/>
      <c r="P62" s="122">
        <f t="shared" si="43"/>
        <v>0</v>
      </c>
      <c r="Q62" s="123">
        <f t="shared" si="44"/>
        <v>0</v>
      </c>
      <c r="R62" s="124">
        <f t="shared" si="45"/>
        <v>0</v>
      </c>
      <c r="S62" s="32"/>
      <c r="T62" s="42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22">
        <f t="shared" si="46"/>
        <v>0</v>
      </c>
      <c r="AG62" s="123">
        <f t="shared" si="47"/>
        <v>0</v>
      </c>
      <c r="AH62" s="124">
        <f t="shared" si="48"/>
        <v>0</v>
      </c>
      <c r="AI62" s="32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22">
        <f t="shared" si="49"/>
        <v>0</v>
      </c>
      <c r="AW62" s="123">
        <f t="shared" si="50"/>
        <v>0</v>
      </c>
      <c r="AX62" s="124">
        <f t="shared" si="51"/>
        <v>0</v>
      </c>
      <c r="AY62" s="32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22">
        <f t="shared" si="52"/>
        <v>0</v>
      </c>
      <c r="BM62" s="123">
        <f t="shared" si="53"/>
        <v>0</v>
      </c>
      <c r="BN62" s="124">
        <f t="shared" si="54"/>
        <v>0</v>
      </c>
      <c r="BO62" s="32"/>
      <c r="BP62" s="45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22">
        <f t="shared" si="55"/>
        <v>0</v>
      </c>
      <c r="CC62" s="123">
        <f t="shared" si="56"/>
        <v>0</v>
      </c>
      <c r="CD62" s="124">
        <f t="shared" si="57"/>
        <v>0</v>
      </c>
      <c r="CE62" s="32"/>
      <c r="CF62" s="45">
        <f>SUM(CF21:CF61)</f>
        <v>0</v>
      </c>
      <c r="CG62" s="46" t="e">
        <f t="shared" si="59"/>
        <v>#DIV/0!</v>
      </c>
      <c r="CH62" s="46">
        <f>SUM(CH21:CH61)</f>
        <v>0</v>
      </c>
      <c r="CI62" s="46" t="e">
        <f t="shared" si="61"/>
        <v>#DIV/0!</v>
      </c>
      <c r="CJ62" s="43">
        <f t="shared" si="62"/>
        <v>0</v>
      </c>
      <c r="CK62" s="47" t="e">
        <f t="shared" si="63"/>
        <v>#DIV/0!</v>
      </c>
      <c r="CL62" s="45">
        <f>SUM(CL21:CL61)</f>
        <v>0</v>
      </c>
      <c r="CM62" s="46" t="e">
        <f t="shared" si="65"/>
        <v>#DIV/0!</v>
      </c>
      <c r="CN62" s="43">
        <f>SUM(CN21:CN61)</f>
        <v>0</v>
      </c>
      <c r="CO62" s="46" t="e">
        <f t="shared" si="67"/>
        <v>#DIV/0!</v>
      </c>
      <c r="CP62" s="43">
        <f>SUM(CP21:CP61)</f>
        <v>0</v>
      </c>
      <c r="CQ62" s="47" t="e">
        <f t="shared" si="69"/>
        <v>#DIV/0!</v>
      </c>
      <c r="CR62" s="153"/>
      <c r="CS62" s="161" t="s">
        <v>172</v>
      </c>
      <c r="CT62" s="45">
        <f>SUM(CT21:CT61)</f>
        <v>0</v>
      </c>
      <c r="CU62" s="43">
        <f>SUM(CU21:CU61)</f>
        <v>0</v>
      </c>
      <c r="CV62" s="44">
        <f t="shared" si="72"/>
        <v>0</v>
      </c>
      <c r="CW62"/>
      <c r="CX62" s="51"/>
      <c r="CY62" s="48"/>
    </row>
    <row r="63" spans="1:103" s="19" customFormat="1" ht="15.6" x14ac:dyDescent="0.3">
      <c r="A63" s="26">
        <v>50</v>
      </c>
      <c r="B63" s="26" t="s">
        <v>8</v>
      </c>
      <c r="C63" s="34"/>
      <c r="D63" s="35"/>
      <c r="E63" s="39"/>
      <c r="F63" s="36"/>
      <c r="G63" s="39"/>
      <c r="H63" s="36"/>
      <c r="I63" s="40"/>
      <c r="J63" s="244"/>
      <c r="K63" s="39"/>
      <c r="L63" s="36"/>
      <c r="M63" s="39"/>
      <c r="N63" s="36"/>
      <c r="O63" s="40"/>
      <c r="P63" s="116">
        <f t="shared" si="43"/>
        <v>0</v>
      </c>
      <c r="Q63" s="117">
        <f t="shared" si="44"/>
        <v>0</v>
      </c>
      <c r="R63" s="118">
        <f t="shared" si="45"/>
        <v>0</v>
      </c>
      <c r="S63" s="32"/>
      <c r="T63" s="35"/>
      <c r="U63" s="39"/>
      <c r="V63" s="36"/>
      <c r="W63" s="39"/>
      <c r="X63" s="36"/>
      <c r="Y63" s="40"/>
      <c r="Z63" s="38"/>
      <c r="AA63" s="39"/>
      <c r="AB63" s="36"/>
      <c r="AC63" s="39"/>
      <c r="AD63" s="36"/>
      <c r="AE63" s="40"/>
      <c r="AF63" s="116">
        <f t="shared" si="46"/>
        <v>0</v>
      </c>
      <c r="AG63" s="117">
        <f>+V63+AB63</f>
        <v>0</v>
      </c>
      <c r="AH63" s="118">
        <f t="shared" si="48"/>
        <v>0</v>
      </c>
      <c r="AI63" s="32"/>
      <c r="AJ63" s="35"/>
      <c r="AK63" s="39"/>
      <c r="AL63" s="36"/>
      <c r="AM63" s="39"/>
      <c r="AN63" s="36"/>
      <c r="AO63" s="40"/>
      <c r="AP63" s="38"/>
      <c r="AQ63" s="39"/>
      <c r="AR63" s="36"/>
      <c r="AS63" s="39"/>
      <c r="AT63" s="36"/>
      <c r="AU63" s="40"/>
      <c r="AV63" s="116">
        <f t="shared" si="49"/>
        <v>0</v>
      </c>
      <c r="AW63" s="117">
        <f t="shared" si="50"/>
        <v>0</v>
      </c>
      <c r="AX63" s="118">
        <f t="shared" si="51"/>
        <v>0</v>
      </c>
      <c r="AY63" s="32"/>
      <c r="AZ63" s="35"/>
      <c r="BA63" s="39"/>
      <c r="BB63" s="36"/>
      <c r="BC63" s="39"/>
      <c r="BD63" s="36"/>
      <c r="BE63" s="40"/>
      <c r="BF63" s="38"/>
      <c r="BG63" s="39"/>
      <c r="BH63" s="36"/>
      <c r="BI63" s="39"/>
      <c r="BJ63" s="36"/>
      <c r="BK63" s="40"/>
      <c r="BL63" s="116">
        <f t="shared" si="52"/>
        <v>0</v>
      </c>
      <c r="BM63" s="117">
        <f t="shared" si="53"/>
        <v>0</v>
      </c>
      <c r="BN63" s="118">
        <f t="shared" si="54"/>
        <v>0</v>
      </c>
      <c r="BO63" s="32"/>
      <c r="BP63" s="38"/>
      <c r="BQ63" s="39"/>
      <c r="BR63" s="36"/>
      <c r="BS63" s="39"/>
      <c r="BT63" s="36"/>
      <c r="BU63" s="40"/>
      <c r="BV63" s="38"/>
      <c r="BW63" s="39"/>
      <c r="BX63" s="36"/>
      <c r="BY63" s="39"/>
      <c r="BZ63" s="36"/>
      <c r="CA63" s="40"/>
      <c r="CB63" s="116">
        <f t="shared" si="55"/>
        <v>0</v>
      </c>
      <c r="CC63" s="117">
        <f t="shared" si="56"/>
        <v>0</v>
      </c>
      <c r="CD63" s="118">
        <f t="shared" si="57"/>
        <v>0</v>
      </c>
      <c r="CE63" s="32"/>
      <c r="CF63" s="38">
        <f t="shared" ref="CF63" si="73">+D63+T63+AJ63+AZ63+BP63</f>
        <v>0</v>
      </c>
      <c r="CG63" s="39" t="e">
        <f t="shared" si="59"/>
        <v>#DIV/0!</v>
      </c>
      <c r="CH63" s="36">
        <f t="shared" ref="CH63" si="74">+F63+V63+AL63+BB63+BR63</f>
        <v>0</v>
      </c>
      <c r="CI63" s="39" t="e">
        <f t="shared" si="61"/>
        <v>#DIV/0!</v>
      </c>
      <c r="CJ63" s="36">
        <f t="shared" si="62"/>
        <v>0</v>
      </c>
      <c r="CK63" s="40" t="e">
        <f t="shared" si="63"/>
        <v>#DIV/0!</v>
      </c>
      <c r="CL63" s="38">
        <f>+J63+Z63+AP63+BF63+BV63</f>
        <v>0</v>
      </c>
      <c r="CM63" s="39" t="e">
        <f t="shared" si="65"/>
        <v>#DIV/0!</v>
      </c>
      <c r="CN63" s="36">
        <f t="shared" ref="CN63" si="75">+L63+AB63+AR63+BH63+BX63</f>
        <v>0</v>
      </c>
      <c r="CO63" s="39" t="e">
        <f t="shared" si="67"/>
        <v>#DIV/0!</v>
      </c>
      <c r="CP63" s="36">
        <f>+CL63+CN63</f>
        <v>0</v>
      </c>
      <c r="CQ63" s="40" t="e">
        <f t="shared" si="69"/>
        <v>#DIV/0!</v>
      </c>
      <c r="CR63" s="152"/>
      <c r="CS63" s="161" t="s">
        <v>8</v>
      </c>
      <c r="CT63" s="38">
        <f t="shared" ref="CT63" si="76">+CJ63</f>
        <v>0</v>
      </c>
      <c r="CU63" s="36">
        <f t="shared" ref="CU63" si="77">+CP63</f>
        <v>0</v>
      </c>
      <c r="CV63" s="37">
        <f t="shared" si="72"/>
        <v>0</v>
      </c>
      <c r="CW63"/>
    </row>
    <row r="64" spans="1:103" s="19" customFormat="1" ht="15.6" x14ac:dyDescent="0.3">
      <c r="A64" s="26">
        <v>51</v>
      </c>
      <c r="B64" s="26" t="s">
        <v>173</v>
      </c>
      <c r="C64" s="41"/>
      <c r="D64" s="42"/>
      <c r="E64" s="46"/>
      <c r="F64" s="43"/>
      <c r="G64" s="46"/>
      <c r="H64" s="36"/>
      <c r="I64" s="47"/>
      <c r="J64" s="245"/>
      <c r="K64" s="46"/>
      <c r="L64" s="43"/>
      <c r="M64" s="46"/>
      <c r="N64" s="43"/>
      <c r="O64" s="47"/>
      <c r="P64" s="122">
        <f t="shared" si="43"/>
        <v>0</v>
      </c>
      <c r="Q64" s="123">
        <f t="shared" si="44"/>
        <v>0</v>
      </c>
      <c r="R64" s="124">
        <f t="shared" si="45"/>
        <v>0</v>
      </c>
      <c r="S64" s="32"/>
      <c r="T64" s="42"/>
      <c r="U64" s="46"/>
      <c r="V64" s="43"/>
      <c r="W64" s="46"/>
      <c r="X64" s="43"/>
      <c r="Y64" s="47"/>
      <c r="Z64" s="45"/>
      <c r="AA64" s="46"/>
      <c r="AB64" s="43"/>
      <c r="AC64" s="46"/>
      <c r="AD64" s="43"/>
      <c r="AE64" s="47"/>
      <c r="AF64" s="122">
        <f t="shared" si="46"/>
        <v>0</v>
      </c>
      <c r="AG64" s="123">
        <f>+V64+AB64</f>
        <v>0</v>
      </c>
      <c r="AH64" s="124">
        <f>+AF64+AG64</f>
        <v>0</v>
      </c>
      <c r="AI64" s="32"/>
      <c r="AJ64" s="42"/>
      <c r="AK64" s="46"/>
      <c r="AL64" s="43"/>
      <c r="AM64" s="46"/>
      <c r="AN64" s="43"/>
      <c r="AO64" s="47"/>
      <c r="AP64" s="45"/>
      <c r="AQ64" s="46"/>
      <c r="AR64" s="43"/>
      <c r="AS64" s="46"/>
      <c r="AT64" s="43"/>
      <c r="AU64" s="47"/>
      <c r="AV64" s="122">
        <f t="shared" si="49"/>
        <v>0</v>
      </c>
      <c r="AW64" s="123">
        <f t="shared" si="50"/>
        <v>0</v>
      </c>
      <c r="AX64" s="124">
        <f t="shared" si="51"/>
        <v>0</v>
      </c>
      <c r="AY64" s="32"/>
      <c r="AZ64" s="42"/>
      <c r="BA64" s="46"/>
      <c r="BB64" s="43"/>
      <c r="BC64" s="46"/>
      <c r="BD64" s="43"/>
      <c r="BE64" s="47"/>
      <c r="BF64" s="45"/>
      <c r="BG64" s="46"/>
      <c r="BH64" s="43"/>
      <c r="BI64" s="46"/>
      <c r="BJ64" s="43"/>
      <c r="BK64" s="47"/>
      <c r="BL64" s="122">
        <f t="shared" si="52"/>
        <v>0</v>
      </c>
      <c r="BM64" s="123">
        <f t="shared" si="53"/>
        <v>0</v>
      </c>
      <c r="BN64" s="124">
        <f t="shared" si="54"/>
        <v>0</v>
      </c>
      <c r="BO64" s="32"/>
      <c r="BP64" s="45"/>
      <c r="BQ64" s="46"/>
      <c r="BR64" s="43"/>
      <c r="BS64" s="46"/>
      <c r="BT64" s="43"/>
      <c r="BU64" s="47"/>
      <c r="BV64" s="45"/>
      <c r="BW64" s="46"/>
      <c r="BX64" s="43"/>
      <c r="BY64" s="46"/>
      <c r="BZ64" s="43"/>
      <c r="CA64" s="47"/>
      <c r="CB64" s="122">
        <f t="shared" si="55"/>
        <v>0</v>
      </c>
      <c r="CC64" s="123">
        <f t="shared" si="56"/>
        <v>0</v>
      </c>
      <c r="CD64" s="124">
        <f t="shared" si="57"/>
        <v>0</v>
      </c>
      <c r="CE64" s="32"/>
      <c r="CF64" s="45">
        <f>+CF62-CF63</f>
        <v>0</v>
      </c>
      <c r="CG64" s="46" t="e">
        <f t="shared" si="59"/>
        <v>#DIV/0!</v>
      </c>
      <c r="CH64" s="46">
        <f>+CH62-CH63</f>
        <v>0</v>
      </c>
      <c r="CI64" s="46" t="e">
        <f t="shared" si="61"/>
        <v>#DIV/0!</v>
      </c>
      <c r="CJ64" s="43">
        <f t="shared" si="62"/>
        <v>0</v>
      </c>
      <c r="CK64" s="47" t="e">
        <f t="shared" si="63"/>
        <v>#DIV/0!</v>
      </c>
      <c r="CL64" s="45">
        <f>+CL62-CL63</f>
        <v>0</v>
      </c>
      <c r="CM64" s="46" t="e">
        <f t="shared" si="65"/>
        <v>#DIV/0!</v>
      </c>
      <c r="CN64" s="43">
        <f>+CN62-CN63</f>
        <v>0</v>
      </c>
      <c r="CO64" s="46" t="e">
        <f t="shared" si="67"/>
        <v>#DIV/0!</v>
      </c>
      <c r="CP64" s="43">
        <f>+CP62-CP63</f>
        <v>0</v>
      </c>
      <c r="CQ64" s="47" t="e">
        <f t="shared" si="69"/>
        <v>#DIV/0!</v>
      </c>
      <c r="CR64" s="153"/>
      <c r="CS64" s="161" t="s">
        <v>173</v>
      </c>
      <c r="CT64" s="45">
        <f>+CT62-CT63</f>
        <v>0</v>
      </c>
      <c r="CU64" s="43">
        <f t="shared" ref="CU64:CV64" si="78">+CU62-CU63</f>
        <v>0</v>
      </c>
      <c r="CV64" s="44">
        <f t="shared" si="78"/>
        <v>0</v>
      </c>
      <c r="CW64"/>
      <c r="CY64" s="48"/>
    </row>
    <row r="65" spans="1:103" s="19" customFormat="1" ht="15.6" x14ac:dyDescent="0.3">
      <c r="A65" s="26"/>
      <c r="B65" s="50" t="s">
        <v>64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6"/>
      <c r="CK65" s="40"/>
      <c r="CL65" s="49"/>
      <c r="CM65" s="39"/>
      <c r="CN65" s="39"/>
      <c r="CO65" s="39"/>
      <c r="CP65" s="39"/>
      <c r="CQ65" s="40"/>
      <c r="CR65" s="152"/>
      <c r="CS65" s="162" t="s">
        <v>64</v>
      </c>
      <c r="CT65" s="38"/>
      <c r="CU65" s="36"/>
      <c r="CV65" s="37"/>
      <c r="CW65"/>
    </row>
    <row r="66" spans="1:103" s="19" customFormat="1" ht="15.6" x14ac:dyDescent="0.3">
      <c r="A66" s="26"/>
      <c r="B66" s="25" t="s">
        <v>65</v>
      </c>
      <c r="C66" s="34"/>
      <c r="D66" s="35"/>
      <c r="E66" s="39"/>
      <c r="F66" s="39"/>
      <c r="G66" s="39"/>
      <c r="H66" s="39"/>
      <c r="I66" s="40"/>
      <c r="J66" s="244"/>
      <c r="K66" s="39"/>
      <c r="L66" s="39"/>
      <c r="M66" s="39"/>
      <c r="N66" s="39"/>
      <c r="O66" s="40"/>
      <c r="P66" s="125"/>
      <c r="Q66" s="126"/>
      <c r="R66" s="127"/>
      <c r="S66" s="32"/>
      <c r="T66" s="35"/>
      <c r="U66" s="39"/>
      <c r="V66" s="39"/>
      <c r="W66" s="39"/>
      <c r="X66" s="39"/>
      <c r="Y66" s="40"/>
      <c r="Z66" s="38"/>
      <c r="AA66" s="39"/>
      <c r="AB66" s="39"/>
      <c r="AC66" s="39"/>
      <c r="AD66" s="39"/>
      <c r="AE66" s="40"/>
      <c r="AF66" s="125"/>
      <c r="AG66" s="126"/>
      <c r="AH66" s="127"/>
      <c r="AI66" s="32"/>
      <c r="AJ66" s="35"/>
      <c r="AK66" s="39"/>
      <c r="AL66" s="39"/>
      <c r="AM66" s="39"/>
      <c r="AN66" s="39"/>
      <c r="AO66" s="40"/>
      <c r="AP66" s="38"/>
      <c r="AQ66" s="39"/>
      <c r="AR66" s="39"/>
      <c r="AS66" s="39"/>
      <c r="AT66" s="39"/>
      <c r="AU66" s="40"/>
      <c r="AV66" s="125"/>
      <c r="AW66" s="126"/>
      <c r="AX66" s="127"/>
      <c r="AY66" s="32"/>
      <c r="AZ66" s="35"/>
      <c r="BA66" s="39"/>
      <c r="BB66" s="39"/>
      <c r="BC66" s="39"/>
      <c r="BD66" s="39"/>
      <c r="BE66" s="40"/>
      <c r="BF66" s="38"/>
      <c r="BG66" s="39"/>
      <c r="BH66" s="39"/>
      <c r="BI66" s="39"/>
      <c r="BJ66" s="39"/>
      <c r="BK66" s="40"/>
      <c r="BL66" s="125"/>
      <c r="BM66" s="126"/>
      <c r="BN66" s="127"/>
      <c r="BO66" s="32"/>
      <c r="BP66" s="38"/>
      <c r="BQ66" s="39"/>
      <c r="BR66" s="39"/>
      <c r="BS66" s="39"/>
      <c r="BT66" s="39"/>
      <c r="BU66" s="40"/>
      <c r="BV66" s="38"/>
      <c r="BW66" s="39"/>
      <c r="BX66" s="39"/>
      <c r="BY66" s="39"/>
      <c r="BZ66" s="39"/>
      <c r="CA66" s="40"/>
      <c r="CB66" s="125"/>
      <c r="CC66" s="126"/>
      <c r="CD66" s="127"/>
      <c r="CE66" s="32"/>
      <c r="CF66" s="38"/>
      <c r="CG66" s="39"/>
      <c r="CH66" s="39"/>
      <c r="CI66" s="39"/>
      <c r="CJ66" s="36"/>
      <c r="CK66" s="40"/>
      <c r="CL66" s="49"/>
      <c r="CM66" s="39"/>
      <c r="CN66" s="39"/>
      <c r="CO66" s="39"/>
      <c r="CP66" s="39"/>
      <c r="CQ66" s="40"/>
      <c r="CR66" s="152"/>
      <c r="CS66" s="160" t="s">
        <v>65</v>
      </c>
      <c r="CT66" s="38"/>
      <c r="CU66" s="36"/>
      <c r="CV66" s="37"/>
      <c r="CW66"/>
      <c r="CY66" s="48"/>
    </row>
    <row r="67" spans="1:103" s="19" customFormat="1" ht="15.6" x14ac:dyDescent="0.3">
      <c r="A67" s="26">
        <v>52</v>
      </c>
      <c r="B67" s="26" t="s">
        <v>66</v>
      </c>
      <c r="C67" s="34"/>
      <c r="D67" s="35"/>
      <c r="E67" s="39"/>
      <c r="F67" s="36"/>
      <c r="G67" s="39"/>
      <c r="H67" s="36"/>
      <c r="I67" s="40"/>
      <c r="J67" s="244"/>
      <c r="K67" s="39"/>
      <c r="L67" s="36"/>
      <c r="M67" s="39"/>
      <c r="N67" s="36"/>
      <c r="O67" s="40"/>
      <c r="P67" s="116">
        <f t="shared" ref="P67:P74" si="79">+D67+J67</f>
        <v>0</v>
      </c>
      <c r="Q67" s="117">
        <f t="shared" ref="Q67:Q74" si="80">+F67+L67</f>
        <v>0</v>
      </c>
      <c r="R67" s="118">
        <f t="shared" ref="R67:R74" si="81">+P67+Q67</f>
        <v>0</v>
      </c>
      <c r="S67" s="32"/>
      <c r="T67" s="35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ref="AF67:AF74" si="82">+T67+Z67</f>
        <v>0</v>
      </c>
      <c r="AG67" s="117">
        <f t="shared" ref="AG67:AG74" si="83">+V67+AB67</f>
        <v>0</v>
      </c>
      <c r="AH67" s="118">
        <f t="shared" ref="AH67:AH74" si="84">+AF67+AG67</f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ref="AV67:AV74" si="85">+AJ67+AP67</f>
        <v>0</v>
      </c>
      <c r="AW67" s="117">
        <f t="shared" ref="AW67:AW74" si="86">+AL67+AR67</f>
        <v>0</v>
      </c>
      <c r="AX67" s="118">
        <f t="shared" ref="AX67:AX74" si="87">+AV67+AW67</f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ref="BL67:BL74" si="88">+AZ67+BF67</f>
        <v>0</v>
      </c>
      <c r="BM67" s="117">
        <f t="shared" ref="BM67:BM74" si="89">+BB67+BH67</f>
        <v>0</v>
      </c>
      <c r="BN67" s="118">
        <f t="shared" ref="BN67:BN74" si="90">+BL67+BM67</f>
        <v>0</v>
      </c>
      <c r="BO67" s="32"/>
      <c r="BP67" s="38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ref="CB67:CB74" si="91">+BP67+BV67</f>
        <v>0</v>
      </c>
      <c r="CC67" s="117">
        <f t="shared" ref="CC67:CC74" si="92">+BR67+BX67</f>
        <v>0</v>
      </c>
      <c r="CD67" s="118">
        <f t="shared" ref="CD67:CD74" si="93">+CB67+CC67</f>
        <v>0</v>
      </c>
      <c r="CE67" s="32"/>
      <c r="CF67" s="38">
        <f t="shared" ref="CF67:CF73" si="94">+D67+T67+AJ67+AZ67+BP67</f>
        <v>0</v>
      </c>
      <c r="CG67" s="39" t="e">
        <f>+CF67/$CF$112</f>
        <v>#DIV/0!</v>
      </c>
      <c r="CH67" s="36">
        <f t="shared" ref="CH67:CH73" si="95">+F67+V67+AL67+BB67+BR67</f>
        <v>0</v>
      </c>
      <c r="CI67" s="39" t="e">
        <f t="shared" ref="CI67:CI74" si="96">+CH67/$CH$112</f>
        <v>#DIV/0!</v>
      </c>
      <c r="CJ67" s="36">
        <f t="shared" ref="CJ67:CJ74" si="97">+CF67+CH67</f>
        <v>0</v>
      </c>
      <c r="CK67" s="40" t="e">
        <f t="shared" ref="CK67:CK74" si="98">+CJ67/$CJ$112</f>
        <v>#DIV/0!</v>
      </c>
      <c r="CL67" s="38">
        <f t="shared" ref="CL67:CL73" si="99">+J67+Z67+AP67+BF67+BV67</f>
        <v>0</v>
      </c>
      <c r="CM67" s="39" t="e">
        <f t="shared" ref="CM67:CM103" si="100">+CL67/$CL$112</f>
        <v>#DIV/0!</v>
      </c>
      <c r="CN67" s="36">
        <f t="shared" ref="CN67:CN73" si="101">+L67+AB67+AR67+BH67+BX67</f>
        <v>0</v>
      </c>
      <c r="CO67" s="39" t="e">
        <f t="shared" ref="CO67:CO74" si="102">+CN67/$CN$112</f>
        <v>#DIV/0!</v>
      </c>
      <c r="CP67" s="36">
        <f t="shared" ref="CP67:CP73" si="103">+CL67+CN67</f>
        <v>0</v>
      </c>
      <c r="CQ67" s="40" t="e">
        <f t="shared" ref="CQ67:CQ74" si="104">+CP67/$CP$112</f>
        <v>#DIV/0!</v>
      </c>
      <c r="CR67" s="152"/>
      <c r="CS67" s="161" t="s">
        <v>66</v>
      </c>
      <c r="CT67" s="38">
        <f t="shared" ref="CT67:CT73" si="105">+CJ67</f>
        <v>0</v>
      </c>
      <c r="CU67" s="36">
        <f t="shared" ref="CU67:CU73" si="106">+CP67</f>
        <v>0</v>
      </c>
      <c r="CV67" s="37">
        <f t="shared" ref="CV67:CV73" si="107">+CT67+CU67</f>
        <v>0</v>
      </c>
      <c r="CW67"/>
    </row>
    <row r="68" spans="1:103" s="19" customFormat="1" ht="15.6" x14ac:dyDescent="0.3">
      <c r="A68" s="26">
        <v>53</v>
      </c>
      <c r="B68" s="26" t="s">
        <v>67</v>
      </c>
      <c r="C68" s="34"/>
      <c r="D68" s="35"/>
      <c r="E68" s="39"/>
      <c r="F68" s="36"/>
      <c r="G68" s="39"/>
      <c r="H68" s="36"/>
      <c r="I68" s="40"/>
      <c r="J68" s="244"/>
      <c r="K68" s="39"/>
      <c r="L68" s="36"/>
      <c r="M68" s="39"/>
      <c r="N68" s="36"/>
      <c r="O68" s="40"/>
      <c r="P68" s="116">
        <f t="shared" si="79"/>
        <v>0</v>
      </c>
      <c r="Q68" s="117">
        <f t="shared" si="80"/>
        <v>0</v>
      </c>
      <c r="R68" s="118">
        <f t="shared" si="81"/>
        <v>0</v>
      </c>
      <c r="S68" s="32"/>
      <c r="T68" s="35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82"/>
        <v>0</v>
      </c>
      <c r="AG68" s="117">
        <f t="shared" si="83"/>
        <v>0</v>
      </c>
      <c r="AH68" s="118">
        <f t="shared" si="84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85"/>
        <v>0</v>
      </c>
      <c r="AW68" s="117">
        <f t="shared" si="86"/>
        <v>0</v>
      </c>
      <c r="AX68" s="118">
        <f t="shared" si="87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88"/>
        <v>0</v>
      </c>
      <c r="BM68" s="117">
        <f t="shared" si="89"/>
        <v>0</v>
      </c>
      <c r="BN68" s="118">
        <f t="shared" si="90"/>
        <v>0</v>
      </c>
      <c r="BO68" s="32"/>
      <c r="BP68" s="38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91"/>
        <v>0</v>
      </c>
      <c r="CC68" s="117">
        <f t="shared" si="92"/>
        <v>0</v>
      </c>
      <c r="CD68" s="118">
        <f t="shared" si="93"/>
        <v>0</v>
      </c>
      <c r="CE68" s="32"/>
      <c r="CF68" s="38">
        <f t="shared" si="94"/>
        <v>0</v>
      </c>
      <c r="CG68" s="39" t="e">
        <f t="shared" ref="CG68:CG103" si="108">+CF68/$CF$112</f>
        <v>#DIV/0!</v>
      </c>
      <c r="CH68" s="36">
        <f t="shared" si="95"/>
        <v>0</v>
      </c>
      <c r="CI68" s="39" t="e">
        <f t="shared" si="96"/>
        <v>#DIV/0!</v>
      </c>
      <c r="CJ68" s="36">
        <f t="shared" si="97"/>
        <v>0</v>
      </c>
      <c r="CK68" s="40" t="e">
        <f t="shared" si="98"/>
        <v>#DIV/0!</v>
      </c>
      <c r="CL68" s="38">
        <f t="shared" si="99"/>
        <v>0</v>
      </c>
      <c r="CM68" s="39" t="e">
        <f t="shared" si="100"/>
        <v>#DIV/0!</v>
      </c>
      <c r="CN68" s="36">
        <f t="shared" si="101"/>
        <v>0</v>
      </c>
      <c r="CO68" s="39" t="e">
        <f t="shared" si="102"/>
        <v>#DIV/0!</v>
      </c>
      <c r="CP68" s="36">
        <f t="shared" si="103"/>
        <v>0</v>
      </c>
      <c r="CQ68" s="40" t="e">
        <f t="shared" si="104"/>
        <v>#DIV/0!</v>
      </c>
      <c r="CR68" s="152"/>
      <c r="CS68" s="161" t="s">
        <v>67</v>
      </c>
      <c r="CT68" s="38">
        <f t="shared" si="105"/>
        <v>0</v>
      </c>
      <c r="CU68" s="36">
        <f t="shared" si="106"/>
        <v>0</v>
      </c>
      <c r="CV68" s="37">
        <f t="shared" si="107"/>
        <v>0</v>
      </c>
      <c r="CW68"/>
    </row>
    <row r="69" spans="1:103" s="19" customFormat="1" ht="15.6" x14ac:dyDescent="0.3">
      <c r="A69" s="26">
        <v>54</v>
      </c>
      <c r="B69" s="26" t="s">
        <v>68</v>
      </c>
      <c r="C69" s="34"/>
      <c r="D69" s="35"/>
      <c r="E69" s="39"/>
      <c r="F69" s="36"/>
      <c r="G69" s="39"/>
      <c r="H69" s="36"/>
      <c r="I69" s="40"/>
      <c r="J69" s="244"/>
      <c r="K69" s="39"/>
      <c r="L69" s="36"/>
      <c r="M69" s="39"/>
      <c r="N69" s="36"/>
      <c r="O69" s="40"/>
      <c r="P69" s="116">
        <f t="shared" si="79"/>
        <v>0</v>
      </c>
      <c r="Q69" s="117">
        <f t="shared" si="80"/>
        <v>0</v>
      </c>
      <c r="R69" s="118">
        <f t="shared" si="81"/>
        <v>0</v>
      </c>
      <c r="S69" s="32"/>
      <c r="T69" s="35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82"/>
        <v>0</v>
      </c>
      <c r="AG69" s="117">
        <f t="shared" si="83"/>
        <v>0</v>
      </c>
      <c r="AH69" s="118">
        <f t="shared" si="84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85"/>
        <v>0</v>
      </c>
      <c r="AW69" s="117">
        <f t="shared" si="86"/>
        <v>0</v>
      </c>
      <c r="AX69" s="118">
        <f t="shared" si="87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88"/>
        <v>0</v>
      </c>
      <c r="BM69" s="117">
        <f t="shared" si="89"/>
        <v>0</v>
      </c>
      <c r="BN69" s="118">
        <f t="shared" si="90"/>
        <v>0</v>
      </c>
      <c r="BO69" s="32"/>
      <c r="BP69" s="38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91"/>
        <v>0</v>
      </c>
      <c r="CC69" s="117">
        <f t="shared" si="92"/>
        <v>0</v>
      </c>
      <c r="CD69" s="118">
        <f t="shared" si="93"/>
        <v>0</v>
      </c>
      <c r="CE69" s="32"/>
      <c r="CF69" s="38">
        <f t="shared" si="94"/>
        <v>0</v>
      </c>
      <c r="CG69" s="39" t="e">
        <f t="shared" si="108"/>
        <v>#DIV/0!</v>
      </c>
      <c r="CH69" s="36">
        <f t="shared" si="95"/>
        <v>0</v>
      </c>
      <c r="CI69" s="39" t="e">
        <f t="shared" si="96"/>
        <v>#DIV/0!</v>
      </c>
      <c r="CJ69" s="36">
        <f t="shared" si="97"/>
        <v>0</v>
      </c>
      <c r="CK69" s="40" t="e">
        <f t="shared" si="98"/>
        <v>#DIV/0!</v>
      </c>
      <c r="CL69" s="38">
        <f t="shared" si="99"/>
        <v>0</v>
      </c>
      <c r="CM69" s="39" t="e">
        <f t="shared" si="100"/>
        <v>#DIV/0!</v>
      </c>
      <c r="CN69" s="36">
        <f t="shared" si="101"/>
        <v>0</v>
      </c>
      <c r="CO69" s="39" t="e">
        <f t="shared" si="102"/>
        <v>#DIV/0!</v>
      </c>
      <c r="CP69" s="36">
        <f t="shared" si="103"/>
        <v>0</v>
      </c>
      <c r="CQ69" s="40" t="e">
        <f t="shared" si="104"/>
        <v>#DIV/0!</v>
      </c>
      <c r="CR69" s="152"/>
      <c r="CS69" s="161" t="s">
        <v>68</v>
      </c>
      <c r="CT69" s="38">
        <f t="shared" si="105"/>
        <v>0</v>
      </c>
      <c r="CU69" s="36">
        <f t="shared" si="106"/>
        <v>0</v>
      </c>
      <c r="CV69" s="37">
        <f t="shared" si="107"/>
        <v>0</v>
      </c>
      <c r="CW69"/>
    </row>
    <row r="70" spans="1:103" s="19" customFormat="1" ht="15.6" x14ac:dyDescent="0.3">
      <c r="A70" s="26">
        <v>55</v>
      </c>
      <c r="B70" s="26" t="s">
        <v>69</v>
      </c>
      <c r="C70" s="34"/>
      <c r="D70" s="35"/>
      <c r="E70" s="39"/>
      <c r="F70" s="36"/>
      <c r="G70" s="39"/>
      <c r="H70" s="36"/>
      <c r="I70" s="40"/>
      <c r="J70" s="244"/>
      <c r="K70" s="39"/>
      <c r="L70" s="36"/>
      <c r="M70" s="39"/>
      <c r="N70" s="36"/>
      <c r="O70" s="40"/>
      <c r="P70" s="116">
        <f t="shared" si="79"/>
        <v>0</v>
      </c>
      <c r="Q70" s="117">
        <f t="shared" si="80"/>
        <v>0</v>
      </c>
      <c r="R70" s="118">
        <f t="shared" si="81"/>
        <v>0</v>
      </c>
      <c r="S70" s="32"/>
      <c r="T70" s="35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82"/>
        <v>0</v>
      </c>
      <c r="AG70" s="117">
        <f t="shared" si="83"/>
        <v>0</v>
      </c>
      <c r="AH70" s="118">
        <f t="shared" si="84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85"/>
        <v>0</v>
      </c>
      <c r="AW70" s="117">
        <f t="shared" si="86"/>
        <v>0</v>
      </c>
      <c r="AX70" s="118">
        <f t="shared" si="87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88"/>
        <v>0</v>
      </c>
      <c r="BM70" s="117">
        <f t="shared" si="89"/>
        <v>0</v>
      </c>
      <c r="BN70" s="118">
        <f t="shared" si="90"/>
        <v>0</v>
      </c>
      <c r="BO70" s="32"/>
      <c r="BP70" s="38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91"/>
        <v>0</v>
      </c>
      <c r="CC70" s="117">
        <f t="shared" si="92"/>
        <v>0</v>
      </c>
      <c r="CD70" s="118">
        <f t="shared" si="93"/>
        <v>0</v>
      </c>
      <c r="CE70" s="32"/>
      <c r="CF70" s="38">
        <f t="shared" si="94"/>
        <v>0</v>
      </c>
      <c r="CG70" s="39" t="e">
        <f t="shared" si="108"/>
        <v>#DIV/0!</v>
      </c>
      <c r="CH70" s="36">
        <f t="shared" si="95"/>
        <v>0</v>
      </c>
      <c r="CI70" s="39" t="e">
        <f t="shared" si="96"/>
        <v>#DIV/0!</v>
      </c>
      <c r="CJ70" s="36">
        <f t="shared" si="97"/>
        <v>0</v>
      </c>
      <c r="CK70" s="40" t="e">
        <f t="shared" si="98"/>
        <v>#DIV/0!</v>
      </c>
      <c r="CL70" s="38">
        <f t="shared" si="99"/>
        <v>0</v>
      </c>
      <c r="CM70" s="39" t="e">
        <f t="shared" si="100"/>
        <v>#DIV/0!</v>
      </c>
      <c r="CN70" s="36">
        <f t="shared" si="101"/>
        <v>0</v>
      </c>
      <c r="CO70" s="39" t="e">
        <f t="shared" si="102"/>
        <v>#DIV/0!</v>
      </c>
      <c r="CP70" s="36">
        <f t="shared" si="103"/>
        <v>0</v>
      </c>
      <c r="CQ70" s="40" t="e">
        <f t="shared" si="104"/>
        <v>#DIV/0!</v>
      </c>
      <c r="CR70" s="152"/>
      <c r="CS70" s="161" t="s">
        <v>69</v>
      </c>
      <c r="CT70" s="38">
        <f t="shared" si="105"/>
        <v>0</v>
      </c>
      <c r="CU70" s="36">
        <f t="shared" si="106"/>
        <v>0</v>
      </c>
      <c r="CV70" s="37">
        <f t="shared" si="107"/>
        <v>0</v>
      </c>
      <c r="CW70"/>
    </row>
    <row r="71" spans="1:103" s="19" customFormat="1" ht="15.6" x14ac:dyDescent="0.3">
      <c r="A71" s="26">
        <v>56</v>
      </c>
      <c r="B71" s="26" t="s">
        <v>70</v>
      </c>
      <c r="C71" s="34"/>
      <c r="D71" s="35"/>
      <c r="E71" s="39"/>
      <c r="F71" s="36"/>
      <c r="G71" s="39"/>
      <c r="H71" s="36"/>
      <c r="I71" s="40"/>
      <c r="J71" s="244"/>
      <c r="K71" s="39"/>
      <c r="L71" s="36"/>
      <c r="M71" s="39"/>
      <c r="N71" s="36"/>
      <c r="O71" s="40"/>
      <c r="P71" s="116">
        <f t="shared" si="79"/>
        <v>0</v>
      </c>
      <c r="Q71" s="117">
        <f t="shared" si="80"/>
        <v>0</v>
      </c>
      <c r="R71" s="118">
        <f t="shared" si="81"/>
        <v>0</v>
      </c>
      <c r="S71" s="32"/>
      <c r="T71" s="35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82"/>
        <v>0</v>
      </c>
      <c r="AG71" s="117">
        <f t="shared" si="83"/>
        <v>0</v>
      </c>
      <c r="AH71" s="118">
        <f t="shared" si="84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85"/>
        <v>0</v>
      </c>
      <c r="AW71" s="117">
        <f t="shared" si="86"/>
        <v>0</v>
      </c>
      <c r="AX71" s="118">
        <f t="shared" si="87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88"/>
        <v>0</v>
      </c>
      <c r="BM71" s="117">
        <f t="shared" si="89"/>
        <v>0</v>
      </c>
      <c r="BN71" s="118">
        <f t="shared" si="90"/>
        <v>0</v>
      </c>
      <c r="BO71" s="32"/>
      <c r="BP71" s="38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91"/>
        <v>0</v>
      </c>
      <c r="CC71" s="117">
        <f t="shared" si="92"/>
        <v>0</v>
      </c>
      <c r="CD71" s="118">
        <f t="shared" si="93"/>
        <v>0</v>
      </c>
      <c r="CE71" s="32"/>
      <c r="CF71" s="38">
        <f t="shared" si="94"/>
        <v>0</v>
      </c>
      <c r="CG71" s="39" t="e">
        <f t="shared" si="108"/>
        <v>#DIV/0!</v>
      </c>
      <c r="CH71" s="36">
        <f t="shared" si="95"/>
        <v>0</v>
      </c>
      <c r="CI71" s="39" t="e">
        <f t="shared" si="96"/>
        <v>#DIV/0!</v>
      </c>
      <c r="CJ71" s="36">
        <f t="shared" si="97"/>
        <v>0</v>
      </c>
      <c r="CK71" s="40" t="e">
        <f t="shared" si="98"/>
        <v>#DIV/0!</v>
      </c>
      <c r="CL71" s="38">
        <f t="shared" si="99"/>
        <v>0</v>
      </c>
      <c r="CM71" s="39" t="e">
        <f t="shared" si="100"/>
        <v>#DIV/0!</v>
      </c>
      <c r="CN71" s="36">
        <f t="shared" si="101"/>
        <v>0</v>
      </c>
      <c r="CO71" s="39" t="e">
        <f t="shared" si="102"/>
        <v>#DIV/0!</v>
      </c>
      <c r="CP71" s="36">
        <f t="shared" si="103"/>
        <v>0</v>
      </c>
      <c r="CQ71" s="40" t="e">
        <f t="shared" si="104"/>
        <v>#DIV/0!</v>
      </c>
      <c r="CR71" s="152"/>
      <c r="CS71" s="161" t="s">
        <v>70</v>
      </c>
      <c r="CT71" s="38">
        <f t="shared" si="105"/>
        <v>0</v>
      </c>
      <c r="CU71" s="36">
        <f t="shared" si="106"/>
        <v>0</v>
      </c>
      <c r="CV71" s="37">
        <f t="shared" si="107"/>
        <v>0</v>
      </c>
      <c r="CW71"/>
    </row>
    <row r="72" spans="1:103" s="19" customFormat="1" ht="15.6" x14ac:dyDescent="0.3">
      <c r="A72" s="26">
        <v>57</v>
      </c>
      <c r="B72" s="26" t="s">
        <v>71</v>
      </c>
      <c r="C72" s="34"/>
      <c r="D72" s="35"/>
      <c r="E72" s="39"/>
      <c r="F72" s="36"/>
      <c r="G72" s="39"/>
      <c r="H72" s="36"/>
      <c r="I72" s="40"/>
      <c r="J72" s="244"/>
      <c r="K72" s="39"/>
      <c r="L72" s="36"/>
      <c r="M72" s="39"/>
      <c r="N72" s="36"/>
      <c r="O72" s="40"/>
      <c r="P72" s="116">
        <f t="shared" si="79"/>
        <v>0</v>
      </c>
      <c r="Q72" s="117">
        <f t="shared" si="80"/>
        <v>0</v>
      </c>
      <c r="R72" s="118">
        <f t="shared" si="81"/>
        <v>0</v>
      </c>
      <c r="S72" s="32"/>
      <c r="T72" s="35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82"/>
        <v>0</v>
      </c>
      <c r="AG72" s="117">
        <f t="shared" si="83"/>
        <v>0</v>
      </c>
      <c r="AH72" s="118">
        <f t="shared" si="84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85"/>
        <v>0</v>
      </c>
      <c r="AW72" s="117">
        <f t="shared" si="86"/>
        <v>0</v>
      </c>
      <c r="AX72" s="118">
        <f t="shared" si="87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88"/>
        <v>0</v>
      </c>
      <c r="BM72" s="117">
        <f t="shared" si="89"/>
        <v>0</v>
      </c>
      <c r="BN72" s="118">
        <f t="shared" si="90"/>
        <v>0</v>
      </c>
      <c r="BO72" s="32"/>
      <c r="BP72" s="38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91"/>
        <v>0</v>
      </c>
      <c r="CC72" s="117">
        <f t="shared" si="92"/>
        <v>0</v>
      </c>
      <c r="CD72" s="118">
        <f t="shared" si="93"/>
        <v>0</v>
      </c>
      <c r="CE72" s="32"/>
      <c r="CF72" s="38">
        <f t="shared" si="94"/>
        <v>0</v>
      </c>
      <c r="CG72" s="39" t="e">
        <f t="shared" si="108"/>
        <v>#DIV/0!</v>
      </c>
      <c r="CH72" s="36">
        <f t="shared" si="95"/>
        <v>0</v>
      </c>
      <c r="CI72" s="39" t="e">
        <f t="shared" si="96"/>
        <v>#DIV/0!</v>
      </c>
      <c r="CJ72" s="36">
        <f t="shared" si="97"/>
        <v>0</v>
      </c>
      <c r="CK72" s="40" t="e">
        <f t="shared" si="98"/>
        <v>#DIV/0!</v>
      </c>
      <c r="CL72" s="38">
        <f t="shared" si="99"/>
        <v>0</v>
      </c>
      <c r="CM72" s="39" t="e">
        <f t="shared" si="100"/>
        <v>#DIV/0!</v>
      </c>
      <c r="CN72" s="36">
        <f t="shared" si="101"/>
        <v>0</v>
      </c>
      <c r="CO72" s="39" t="e">
        <f t="shared" si="102"/>
        <v>#DIV/0!</v>
      </c>
      <c r="CP72" s="36">
        <f t="shared" si="103"/>
        <v>0</v>
      </c>
      <c r="CQ72" s="40" t="e">
        <f t="shared" si="104"/>
        <v>#DIV/0!</v>
      </c>
      <c r="CR72" s="152"/>
      <c r="CS72" s="161" t="s">
        <v>71</v>
      </c>
      <c r="CT72" s="38">
        <f t="shared" si="105"/>
        <v>0</v>
      </c>
      <c r="CU72" s="36">
        <f t="shared" si="106"/>
        <v>0</v>
      </c>
      <c r="CV72" s="37">
        <f t="shared" si="107"/>
        <v>0</v>
      </c>
      <c r="CW72"/>
    </row>
    <row r="73" spans="1:103" s="19" customFormat="1" ht="15.6" x14ac:dyDescent="0.3">
      <c r="A73" s="26">
        <v>58</v>
      </c>
      <c r="B73" s="26" t="s">
        <v>72</v>
      </c>
      <c r="C73" s="34"/>
      <c r="D73" s="35"/>
      <c r="E73" s="39"/>
      <c r="F73" s="36"/>
      <c r="G73" s="39"/>
      <c r="H73" s="36"/>
      <c r="I73" s="40"/>
      <c r="J73" s="244"/>
      <c r="K73" s="39"/>
      <c r="L73" s="36"/>
      <c r="M73" s="39"/>
      <c r="N73" s="36"/>
      <c r="O73" s="40"/>
      <c r="P73" s="116">
        <f t="shared" si="79"/>
        <v>0</v>
      </c>
      <c r="Q73" s="117">
        <f t="shared" si="80"/>
        <v>0</v>
      </c>
      <c r="R73" s="118">
        <f t="shared" si="81"/>
        <v>0</v>
      </c>
      <c r="S73" s="32"/>
      <c r="T73" s="35"/>
      <c r="U73" s="39"/>
      <c r="V73" s="36"/>
      <c r="W73" s="39"/>
      <c r="X73" s="36"/>
      <c r="Y73" s="40"/>
      <c r="Z73" s="38"/>
      <c r="AA73" s="39"/>
      <c r="AB73" s="36"/>
      <c r="AC73" s="39"/>
      <c r="AD73" s="36"/>
      <c r="AE73" s="40"/>
      <c r="AF73" s="116">
        <f t="shared" si="82"/>
        <v>0</v>
      </c>
      <c r="AG73" s="117">
        <f t="shared" si="83"/>
        <v>0</v>
      </c>
      <c r="AH73" s="118">
        <f t="shared" si="84"/>
        <v>0</v>
      </c>
      <c r="AI73" s="32"/>
      <c r="AJ73" s="35"/>
      <c r="AK73" s="39"/>
      <c r="AL73" s="36"/>
      <c r="AM73" s="39"/>
      <c r="AN73" s="36"/>
      <c r="AO73" s="40"/>
      <c r="AP73" s="38"/>
      <c r="AQ73" s="39"/>
      <c r="AR73" s="36"/>
      <c r="AS73" s="39"/>
      <c r="AT73" s="36"/>
      <c r="AU73" s="40"/>
      <c r="AV73" s="116">
        <f t="shared" si="85"/>
        <v>0</v>
      </c>
      <c r="AW73" s="117">
        <f t="shared" si="86"/>
        <v>0</v>
      </c>
      <c r="AX73" s="118">
        <f t="shared" si="87"/>
        <v>0</v>
      </c>
      <c r="AY73" s="32"/>
      <c r="AZ73" s="35"/>
      <c r="BA73" s="39"/>
      <c r="BB73" s="36"/>
      <c r="BC73" s="39"/>
      <c r="BD73" s="36"/>
      <c r="BE73" s="40"/>
      <c r="BF73" s="38"/>
      <c r="BG73" s="39"/>
      <c r="BH73" s="36"/>
      <c r="BI73" s="39"/>
      <c r="BJ73" s="36"/>
      <c r="BK73" s="40"/>
      <c r="BL73" s="116">
        <f t="shared" si="88"/>
        <v>0</v>
      </c>
      <c r="BM73" s="117">
        <f t="shared" si="89"/>
        <v>0</v>
      </c>
      <c r="BN73" s="118">
        <f t="shared" si="90"/>
        <v>0</v>
      </c>
      <c r="BO73" s="32"/>
      <c r="BP73" s="38"/>
      <c r="BQ73" s="39"/>
      <c r="BR73" s="36"/>
      <c r="BS73" s="39"/>
      <c r="BT73" s="36"/>
      <c r="BU73" s="40"/>
      <c r="BV73" s="38"/>
      <c r="BW73" s="39"/>
      <c r="BX73" s="36"/>
      <c r="BY73" s="39"/>
      <c r="BZ73" s="36"/>
      <c r="CA73" s="40"/>
      <c r="CB73" s="116">
        <f t="shared" si="91"/>
        <v>0</v>
      </c>
      <c r="CC73" s="117">
        <f t="shared" si="92"/>
        <v>0</v>
      </c>
      <c r="CD73" s="118">
        <f t="shared" si="93"/>
        <v>0</v>
      </c>
      <c r="CE73" s="32"/>
      <c r="CF73" s="38">
        <f t="shared" si="94"/>
        <v>0</v>
      </c>
      <c r="CG73" s="39" t="e">
        <f t="shared" si="108"/>
        <v>#DIV/0!</v>
      </c>
      <c r="CH73" s="36">
        <f t="shared" si="95"/>
        <v>0</v>
      </c>
      <c r="CI73" s="39" t="e">
        <f t="shared" si="96"/>
        <v>#DIV/0!</v>
      </c>
      <c r="CJ73" s="36">
        <f t="shared" si="97"/>
        <v>0</v>
      </c>
      <c r="CK73" s="40" t="e">
        <f t="shared" si="98"/>
        <v>#DIV/0!</v>
      </c>
      <c r="CL73" s="38">
        <f t="shared" si="99"/>
        <v>0</v>
      </c>
      <c r="CM73" s="39" t="e">
        <f t="shared" si="100"/>
        <v>#DIV/0!</v>
      </c>
      <c r="CN73" s="36">
        <f t="shared" si="101"/>
        <v>0</v>
      </c>
      <c r="CO73" s="39" t="e">
        <f t="shared" si="102"/>
        <v>#DIV/0!</v>
      </c>
      <c r="CP73" s="36">
        <f t="shared" si="103"/>
        <v>0</v>
      </c>
      <c r="CQ73" s="40" t="e">
        <f t="shared" si="104"/>
        <v>#DIV/0!</v>
      </c>
      <c r="CR73" s="152"/>
      <c r="CS73" s="161" t="s">
        <v>72</v>
      </c>
      <c r="CT73" s="38">
        <f t="shared" si="105"/>
        <v>0</v>
      </c>
      <c r="CU73" s="36">
        <f t="shared" si="106"/>
        <v>0</v>
      </c>
      <c r="CV73" s="37">
        <f t="shared" si="107"/>
        <v>0</v>
      </c>
      <c r="CW73"/>
    </row>
    <row r="74" spans="1:103" s="19" customFormat="1" ht="15.6" x14ac:dyDescent="0.3">
      <c r="A74" s="26">
        <v>59</v>
      </c>
      <c r="B74" s="26" t="s">
        <v>174</v>
      </c>
      <c r="C74" s="41"/>
      <c r="D74" s="42"/>
      <c r="E74" s="46"/>
      <c r="F74" s="43"/>
      <c r="G74" s="46"/>
      <c r="H74" s="43"/>
      <c r="I74" s="47"/>
      <c r="J74" s="245"/>
      <c r="K74" s="46"/>
      <c r="L74" s="43"/>
      <c r="M74" s="46"/>
      <c r="N74" s="43"/>
      <c r="O74" s="47"/>
      <c r="P74" s="122">
        <f t="shared" si="79"/>
        <v>0</v>
      </c>
      <c r="Q74" s="123">
        <f t="shared" si="80"/>
        <v>0</v>
      </c>
      <c r="R74" s="124">
        <f t="shared" si="81"/>
        <v>0</v>
      </c>
      <c r="S74" s="32"/>
      <c r="T74" s="42"/>
      <c r="U74" s="46"/>
      <c r="V74" s="43"/>
      <c r="W74" s="46"/>
      <c r="X74" s="43"/>
      <c r="Y74" s="47"/>
      <c r="Z74" s="45"/>
      <c r="AA74" s="46"/>
      <c r="AB74" s="43"/>
      <c r="AC74" s="46"/>
      <c r="AD74" s="43"/>
      <c r="AE74" s="47"/>
      <c r="AF74" s="122">
        <f t="shared" si="82"/>
        <v>0</v>
      </c>
      <c r="AG74" s="123">
        <f t="shared" si="83"/>
        <v>0</v>
      </c>
      <c r="AH74" s="124">
        <f t="shared" si="84"/>
        <v>0</v>
      </c>
      <c r="AI74" s="32"/>
      <c r="AJ74" s="42"/>
      <c r="AK74" s="46"/>
      <c r="AL74" s="43"/>
      <c r="AM74" s="46"/>
      <c r="AN74" s="43"/>
      <c r="AO74" s="47"/>
      <c r="AP74" s="45"/>
      <c r="AQ74" s="46"/>
      <c r="AR74" s="43"/>
      <c r="AS74" s="46"/>
      <c r="AT74" s="43"/>
      <c r="AU74" s="47"/>
      <c r="AV74" s="122">
        <f t="shared" si="85"/>
        <v>0</v>
      </c>
      <c r="AW74" s="123">
        <f t="shared" si="86"/>
        <v>0</v>
      </c>
      <c r="AX74" s="124">
        <f t="shared" si="87"/>
        <v>0</v>
      </c>
      <c r="AY74" s="32"/>
      <c r="AZ74" s="42"/>
      <c r="BA74" s="46"/>
      <c r="BB74" s="43"/>
      <c r="BC74" s="46"/>
      <c r="BD74" s="43"/>
      <c r="BE74" s="47"/>
      <c r="BF74" s="45"/>
      <c r="BG74" s="46"/>
      <c r="BH74" s="43"/>
      <c r="BI74" s="46"/>
      <c r="BJ74" s="43"/>
      <c r="BK74" s="47"/>
      <c r="BL74" s="122">
        <f t="shared" si="88"/>
        <v>0</v>
      </c>
      <c r="BM74" s="123">
        <f t="shared" si="89"/>
        <v>0</v>
      </c>
      <c r="BN74" s="124">
        <f t="shared" si="90"/>
        <v>0</v>
      </c>
      <c r="BO74" s="32"/>
      <c r="BP74" s="45"/>
      <c r="BQ74" s="46"/>
      <c r="BR74" s="43"/>
      <c r="BS74" s="46"/>
      <c r="BT74" s="43"/>
      <c r="BU74" s="47"/>
      <c r="BV74" s="45"/>
      <c r="BW74" s="46"/>
      <c r="BX74" s="43"/>
      <c r="BY74" s="46"/>
      <c r="BZ74" s="43"/>
      <c r="CA74" s="47"/>
      <c r="CB74" s="122">
        <f t="shared" si="91"/>
        <v>0</v>
      </c>
      <c r="CC74" s="123">
        <f t="shared" si="92"/>
        <v>0</v>
      </c>
      <c r="CD74" s="124">
        <f t="shared" si="93"/>
        <v>0</v>
      </c>
      <c r="CE74" s="32"/>
      <c r="CF74" s="45">
        <f>SUM(CF67:CF73)</f>
        <v>0</v>
      </c>
      <c r="CG74" s="46" t="e">
        <f t="shared" si="108"/>
        <v>#DIV/0!</v>
      </c>
      <c r="CH74" s="46">
        <f>SUM(CH67:CH73)</f>
        <v>0</v>
      </c>
      <c r="CI74" s="46" t="e">
        <f t="shared" si="96"/>
        <v>#DIV/0!</v>
      </c>
      <c r="CJ74" s="43">
        <f t="shared" si="97"/>
        <v>0</v>
      </c>
      <c r="CK74" s="47" t="e">
        <f t="shared" si="98"/>
        <v>#DIV/0!</v>
      </c>
      <c r="CL74" s="45">
        <f>SUM(CL67:CL73)</f>
        <v>0</v>
      </c>
      <c r="CM74" s="46" t="e">
        <f t="shared" si="100"/>
        <v>#DIV/0!</v>
      </c>
      <c r="CN74" s="43">
        <f>SUM(CN67:CN73)</f>
        <v>0</v>
      </c>
      <c r="CO74" s="46" t="e">
        <f t="shared" si="102"/>
        <v>#DIV/0!</v>
      </c>
      <c r="CP74" s="43">
        <f>SUM(CP67:CP73)</f>
        <v>0</v>
      </c>
      <c r="CQ74" s="47" t="e">
        <f t="shared" si="104"/>
        <v>#DIV/0!</v>
      </c>
      <c r="CR74" s="153"/>
      <c r="CS74" s="161" t="s">
        <v>174</v>
      </c>
      <c r="CT74" s="45">
        <f t="shared" ref="CT74:CU74" si="109">SUM(CT67:CT73)</f>
        <v>0</v>
      </c>
      <c r="CU74" s="43">
        <f t="shared" si="109"/>
        <v>0</v>
      </c>
      <c r="CV74" s="44">
        <f>SUM(CV67:CV73)</f>
        <v>0</v>
      </c>
      <c r="CW74"/>
      <c r="CY74" s="48"/>
    </row>
    <row r="75" spans="1:103" s="19" customFormat="1" ht="15.6" x14ac:dyDescent="0.3">
      <c r="A75" s="26"/>
      <c r="B75" s="25" t="s">
        <v>73</v>
      </c>
      <c r="C75" s="34"/>
      <c r="D75" s="35"/>
      <c r="E75" s="39"/>
      <c r="F75" s="39"/>
      <c r="G75" s="39"/>
      <c r="H75" s="39"/>
      <c r="I75" s="40"/>
      <c r="J75" s="244"/>
      <c r="K75" s="39"/>
      <c r="L75" s="36"/>
      <c r="M75" s="39"/>
      <c r="N75" s="36"/>
      <c r="O75" s="40"/>
      <c r="P75" s="125"/>
      <c r="Q75" s="126"/>
      <c r="R75" s="127"/>
      <c r="S75" s="32"/>
      <c r="T75" s="35"/>
      <c r="U75" s="39"/>
      <c r="V75" s="39"/>
      <c r="W75" s="39"/>
      <c r="X75" s="39"/>
      <c r="Y75" s="40"/>
      <c r="Z75" s="38"/>
      <c r="AA75" s="39"/>
      <c r="AB75" s="36"/>
      <c r="AC75" s="39"/>
      <c r="AD75" s="36"/>
      <c r="AE75" s="40"/>
      <c r="AF75" s="125"/>
      <c r="AG75" s="126"/>
      <c r="AH75" s="127"/>
      <c r="AI75" s="32"/>
      <c r="AJ75" s="35"/>
      <c r="AK75" s="39"/>
      <c r="AL75" s="39"/>
      <c r="AM75" s="39"/>
      <c r="AN75" s="39"/>
      <c r="AO75" s="40"/>
      <c r="AP75" s="38"/>
      <c r="AQ75" s="39"/>
      <c r="AR75" s="36"/>
      <c r="AS75" s="39"/>
      <c r="AT75" s="36"/>
      <c r="AU75" s="40"/>
      <c r="AV75" s="125"/>
      <c r="AW75" s="126"/>
      <c r="AX75" s="127"/>
      <c r="AY75" s="32"/>
      <c r="AZ75" s="35"/>
      <c r="BA75" s="39"/>
      <c r="BB75" s="39"/>
      <c r="BC75" s="39"/>
      <c r="BD75" s="39"/>
      <c r="BE75" s="40"/>
      <c r="BF75" s="38"/>
      <c r="BG75" s="39"/>
      <c r="BH75" s="36"/>
      <c r="BI75" s="39"/>
      <c r="BJ75" s="36"/>
      <c r="BK75" s="40"/>
      <c r="BL75" s="125"/>
      <c r="BM75" s="126"/>
      <c r="BN75" s="127"/>
      <c r="BO75" s="32"/>
      <c r="BP75" s="38"/>
      <c r="BQ75" s="39"/>
      <c r="BR75" s="39"/>
      <c r="BS75" s="39"/>
      <c r="BT75" s="39"/>
      <c r="BU75" s="40"/>
      <c r="BV75" s="38"/>
      <c r="BW75" s="39"/>
      <c r="BX75" s="36"/>
      <c r="BY75" s="39"/>
      <c r="BZ75" s="36"/>
      <c r="CA75" s="40"/>
      <c r="CB75" s="125"/>
      <c r="CC75" s="126"/>
      <c r="CD75" s="127"/>
      <c r="CE75" s="32"/>
      <c r="CF75" s="38"/>
      <c r="CG75" s="39"/>
      <c r="CH75" s="39"/>
      <c r="CI75" s="39"/>
      <c r="CJ75" s="36"/>
      <c r="CK75" s="40"/>
      <c r="CL75" s="49"/>
      <c r="CM75" s="39"/>
      <c r="CN75" s="36"/>
      <c r="CO75" s="39"/>
      <c r="CP75" s="36"/>
      <c r="CQ75" s="40"/>
      <c r="CR75" s="152"/>
      <c r="CS75" s="160" t="s">
        <v>73</v>
      </c>
      <c r="CT75" s="38"/>
      <c r="CU75" s="36"/>
      <c r="CV75" s="37"/>
      <c r="CW75"/>
    </row>
    <row r="76" spans="1:103" s="19" customFormat="1" ht="15.6" x14ac:dyDescent="0.3">
      <c r="A76" s="26">
        <v>60</v>
      </c>
      <c r="B76" s="26" t="s">
        <v>74</v>
      </c>
      <c r="C76" s="34"/>
      <c r="D76" s="35"/>
      <c r="E76" s="39"/>
      <c r="F76" s="39"/>
      <c r="G76" s="39"/>
      <c r="H76" s="36"/>
      <c r="I76" s="40"/>
      <c r="J76" s="244"/>
      <c r="K76" s="39"/>
      <c r="L76" s="36"/>
      <c r="M76" s="39"/>
      <c r="N76" s="36"/>
      <c r="O76" s="40"/>
      <c r="P76" s="116">
        <f t="shared" ref="P76:P97" si="110">+D76+J76</f>
        <v>0</v>
      </c>
      <c r="Q76" s="117">
        <f t="shared" ref="Q76:Q97" si="111">+F76+L76</f>
        <v>0</v>
      </c>
      <c r="R76" s="118">
        <f t="shared" ref="R76:R97" si="112">+P76+Q76</f>
        <v>0</v>
      </c>
      <c r="S76" s="32"/>
      <c r="T76" s="35"/>
      <c r="U76" s="39"/>
      <c r="V76" s="39"/>
      <c r="W76" s="39"/>
      <c r="X76" s="36"/>
      <c r="Y76" s="40"/>
      <c r="Z76" s="38"/>
      <c r="AA76" s="39"/>
      <c r="AB76" s="36"/>
      <c r="AC76" s="39"/>
      <c r="AD76" s="36"/>
      <c r="AE76" s="40"/>
      <c r="AF76" s="116">
        <f t="shared" ref="AF76:AF97" si="113">+T76+Z76</f>
        <v>0</v>
      </c>
      <c r="AG76" s="117">
        <f t="shared" ref="AG76:AG97" si="114">+V76+AB76</f>
        <v>0</v>
      </c>
      <c r="AH76" s="118">
        <f t="shared" ref="AH76:AH97" si="115">+AF76+AG76</f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ref="AV76:AV97" si="116">+AJ76+AP76</f>
        <v>0</v>
      </c>
      <c r="AW76" s="117">
        <f t="shared" ref="AW76:AW97" si="117">+AL76+AR76</f>
        <v>0</v>
      </c>
      <c r="AX76" s="118">
        <f t="shared" ref="AX76:AX97" si="118">+AV76+AW76</f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ref="BL76:BL97" si="119">+AZ76+BF76</f>
        <v>0</v>
      </c>
      <c r="BM76" s="117">
        <f t="shared" ref="BM76:BM97" si="120">+BB76+BH76</f>
        <v>0</v>
      </c>
      <c r="BN76" s="118">
        <f t="shared" ref="BN76:BN97" si="121">+BL76+BM76</f>
        <v>0</v>
      </c>
      <c r="BO76" s="32"/>
      <c r="BP76" s="38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ref="CB76:CB97" si="122">+BP76+BV76</f>
        <v>0</v>
      </c>
      <c r="CC76" s="117">
        <f t="shared" ref="CC76:CC97" si="123">+BR76+BX76</f>
        <v>0</v>
      </c>
      <c r="CD76" s="118">
        <f t="shared" ref="CD76:CD97" si="124">+CB76+CC76</f>
        <v>0</v>
      </c>
      <c r="CE76" s="32"/>
      <c r="CF76" s="38">
        <f t="shared" ref="CF76:CF95" si="125">+D76+T76+AJ76+AZ76+BP76</f>
        <v>0</v>
      </c>
      <c r="CG76" s="39" t="e">
        <f t="shared" si="108"/>
        <v>#DIV/0!</v>
      </c>
      <c r="CH76" s="36">
        <f t="shared" ref="CH76:CH95" si="126">+F76+V76+AL76+BB76+BR76</f>
        <v>0</v>
      </c>
      <c r="CI76" s="39" t="e">
        <f t="shared" ref="CI76:CI97" si="127">+CH76/$CH$112</f>
        <v>#DIV/0!</v>
      </c>
      <c r="CJ76" s="36">
        <f t="shared" ref="CJ76:CJ97" si="128">+CF76+CH76</f>
        <v>0</v>
      </c>
      <c r="CK76" s="40" t="e">
        <f t="shared" ref="CK76:CK97" si="129">+CJ76/$CJ$112</f>
        <v>#DIV/0!</v>
      </c>
      <c r="CL76" s="38">
        <f t="shared" ref="CL76:CL95" si="130">+J76+Z76+AP76+BF76+BV76</f>
        <v>0</v>
      </c>
      <c r="CM76" s="39" t="e">
        <f t="shared" si="100"/>
        <v>#DIV/0!</v>
      </c>
      <c r="CN76" s="36">
        <f t="shared" ref="CN76:CN95" si="131">+L76+AB76+AR76+BH76+BX76</f>
        <v>0</v>
      </c>
      <c r="CO76" s="39" t="e">
        <f t="shared" ref="CO76:CO97" si="132">+CN76/$CN$112</f>
        <v>#DIV/0!</v>
      </c>
      <c r="CP76" s="36">
        <f t="shared" ref="CP76:CP95" si="133">+CL76+CN76</f>
        <v>0</v>
      </c>
      <c r="CQ76" s="40" t="e">
        <f t="shared" ref="CQ76:CQ97" si="134">+CP76/$CP$112</f>
        <v>#DIV/0!</v>
      </c>
      <c r="CR76" s="152"/>
      <c r="CS76" s="161" t="s">
        <v>74</v>
      </c>
      <c r="CT76" s="38">
        <f t="shared" ref="CT76:CT95" si="135">+CJ76</f>
        <v>0</v>
      </c>
      <c r="CU76" s="36">
        <f t="shared" ref="CU76:CU95" si="136">+CP76</f>
        <v>0</v>
      </c>
      <c r="CV76" s="37">
        <f t="shared" ref="CV76:CV95" si="137">+CT76+CU76</f>
        <v>0</v>
      </c>
      <c r="CW76"/>
    </row>
    <row r="77" spans="1:103" s="19" customFormat="1" ht="15.6" x14ac:dyDescent="0.3">
      <c r="A77" s="26">
        <v>61</v>
      </c>
      <c r="B77" s="26" t="s">
        <v>75</v>
      </c>
      <c r="C77" s="34"/>
      <c r="D77" s="35"/>
      <c r="E77" s="39"/>
      <c r="F77" s="39"/>
      <c r="G77" s="39"/>
      <c r="H77" s="36"/>
      <c r="I77" s="40"/>
      <c r="J77" s="244"/>
      <c r="K77" s="39"/>
      <c r="L77" s="36"/>
      <c r="M77" s="39"/>
      <c r="N77" s="36"/>
      <c r="O77" s="40"/>
      <c r="P77" s="116">
        <f t="shared" si="110"/>
        <v>0</v>
      </c>
      <c r="Q77" s="117">
        <f t="shared" si="111"/>
        <v>0</v>
      </c>
      <c r="R77" s="118">
        <f t="shared" si="112"/>
        <v>0</v>
      </c>
      <c r="S77" s="32"/>
      <c r="T77" s="35"/>
      <c r="U77" s="39"/>
      <c r="V77" s="39"/>
      <c r="W77" s="39"/>
      <c r="X77" s="36"/>
      <c r="Y77" s="40"/>
      <c r="Z77" s="38"/>
      <c r="AA77" s="39"/>
      <c r="AB77" s="36"/>
      <c r="AC77" s="39"/>
      <c r="AD77" s="36"/>
      <c r="AE77" s="40"/>
      <c r="AF77" s="116">
        <f t="shared" si="113"/>
        <v>0</v>
      </c>
      <c r="AG77" s="117">
        <f t="shared" si="114"/>
        <v>0</v>
      </c>
      <c r="AH77" s="118">
        <f t="shared" si="115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16"/>
        <v>0</v>
      </c>
      <c r="AW77" s="117">
        <f t="shared" si="117"/>
        <v>0</v>
      </c>
      <c r="AX77" s="118">
        <f t="shared" si="118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19"/>
        <v>0</v>
      </c>
      <c r="BM77" s="117">
        <f t="shared" si="120"/>
        <v>0</v>
      </c>
      <c r="BN77" s="118">
        <f t="shared" si="121"/>
        <v>0</v>
      </c>
      <c r="BO77" s="32"/>
      <c r="BP77" s="38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22"/>
        <v>0</v>
      </c>
      <c r="CC77" s="117">
        <f t="shared" si="123"/>
        <v>0</v>
      </c>
      <c r="CD77" s="118">
        <f t="shared" si="124"/>
        <v>0</v>
      </c>
      <c r="CE77" s="32"/>
      <c r="CF77" s="38">
        <f t="shared" si="125"/>
        <v>0</v>
      </c>
      <c r="CG77" s="39" t="e">
        <f t="shared" si="108"/>
        <v>#DIV/0!</v>
      </c>
      <c r="CH77" s="36">
        <f t="shared" si="126"/>
        <v>0</v>
      </c>
      <c r="CI77" s="39" t="e">
        <f t="shared" si="127"/>
        <v>#DIV/0!</v>
      </c>
      <c r="CJ77" s="36">
        <f t="shared" si="128"/>
        <v>0</v>
      </c>
      <c r="CK77" s="40" t="e">
        <f t="shared" si="129"/>
        <v>#DIV/0!</v>
      </c>
      <c r="CL77" s="38">
        <f t="shared" si="130"/>
        <v>0</v>
      </c>
      <c r="CM77" s="39" t="e">
        <f t="shared" si="100"/>
        <v>#DIV/0!</v>
      </c>
      <c r="CN77" s="36">
        <f t="shared" si="131"/>
        <v>0</v>
      </c>
      <c r="CO77" s="39" t="e">
        <f t="shared" si="132"/>
        <v>#DIV/0!</v>
      </c>
      <c r="CP77" s="36">
        <f t="shared" si="133"/>
        <v>0</v>
      </c>
      <c r="CQ77" s="40" t="e">
        <f t="shared" si="134"/>
        <v>#DIV/0!</v>
      </c>
      <c r="CR77" s="152"/>
      <c r="CS77" s="161" t="s">
        <v>75</v>
      </c>
      <c r="CT77" s="38">
        <f t="shared" si="135"/>
        <v>0</v>
      </c>
      <c r="CU77" s="36">
        <f t="shared" si="136"/>
        <v>0</v>
      </c>
      <c r="CV77" s="37">
        <f t="shared" si="137"/>
        <v>0</v>
      </c>
      <c r="CW77"/>
    </row>
    <row r="78" spans="1:103" s="19" customFormat="1" ht="15.6" x14ac:dyDescent="0.3">
      <c r="A78" s="26">
        <v>62</v>
      </c>
      <c r="B78" s="26" t="s">
        <v>76</v>
      </c>
      <c r="C78" s="34"/>
      <c r="D78" s="35"/>
      <c r="E78" s="39"/>
      <c r="F78" s="39"/>
      <c r="G78" s="39"/>
      <c r="H78" s="36"/>
      <c r="I78" s="40"/>
      <c r="J78" s="244"/>
      <c r="K78" s="39"/>
      <c r="L78" s="36"/>
      <c r="M78" s="39"/>
      <c r="N78" s="36"/>
      <c r="O78" s="40"/>
      <c r="P78" s="116">
        <f t="shared" si="110"/>
        <v>0</v>
      </c>
      <c r="Q78" s="117">
        <f t="shared" si="111"/>
        <v>0</v>
      </c>
      <c r="R78" s="118">
        <f t="shared" si="112"/>
        <v>0</v>
      </c>
      <c r="S78" s="32"/>
      <c r="T78" s="35"/>
      <c r="U78" s="39"/>
      <c r="V78" s="39"/>
      <c r="W78" s="39"/>
      <c r="X78" s="36"/>
      <c r="Y78" s="40"/>
      <c r="Z78" s="38"/>
      <c r="AA78" s="39"/>
      <c r="AB78" s="36"/>
      <c r="AC78" s="39"/>
      <c r="AD78" s="36"/>
      <c r="AE78" s="40"/>
      <c r="AF78" s="116">
        <f t="shared" si="113"/>
        <v>0</v>
      </c>
      <c r="AG78" s="117">
        <f t="shared" si="114"/>
        <v>0</v>
      </c>
      <c r="AH78" s="118">
        <f t="shared" si="115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16"/>
        <v>0</v>
      </c>
      <c r="AW78" s="117">
        <f t="shared" si="117"/>
        <v>0</v>
      </c>
      <c r="AX78" s="118">
        <f t="shared" si="118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19"/>
        <v>0</v>
      </c>
      <c r="BM78" s="117">
        <f t="shared" si="120"/>
        <v>0</v>
      </c>
      <c r="BN78" s="118">
        <f t="shared" si="121"/>
        <v>0</v>
      </c>
      <c r="BO78" s="32"/>
      <c r="BP78" s="38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22"/>
        <v>0</v>
      </c>
      <c r="CC78" s="117">
        <f t="shared" si="123"/>
        <v>0</v>
      </c>
      <c r="CD78" s="118">
        <f t="shared" si="124"/>
        <v>0</v>
      </c>
      <c r="CE78" s="32"/>
      <c r="CF78" s="38">
        <f t="shared" si="125"/>
        <v>0</v>
      </c>
      <c r="CG78" s="39" t="e">
        <f t="shared" si="108"/>
        <v>#DIV/0!</v>
      </c>
      <c r="CH78" s="36">
        <f t="shared" si="126"/>
        <v>0</v>
      </c>
      <c r="CI78" s="39" t="e">
        <f t="shared" si="127"/>
        <v>#DIV/0!</v>
      </c>
      <c r="CJ78" s="36">
        <f t="shared" si="128"/>
        <v>0</v>
      </c>
      <c r="CK78" s="40" t="e">
        <f t="shared" si="129"/>
        <v>#DIV/0!</v>
      </c>
      <c r="CL78" s="38">
        <f t="shared" si="130"/>
        <v>0</v>
      </c>
      <c r="CM78" s="39" t="e">
        <f t="shared" si="100"/>
        <v>#DIV/0!</v>
      </c>
      <c r="CN78" s="36">
        <f t="shared" si="131"/>
        <v>0</v>
      </c>
      <c r="CO78" s="39" t="e">
        <f t="shared" si="132"/>
        <v>#DIV/0!</v>
      </c>
      <c r="CP78" s="36">
        <f t="shared" si="133"/>
        <v>0</v>
      </c>
      <c r="CQ78" s="40" t="e">
        <f t="shared" si="134"/>
        <v>#DIV/0!</v>
      </c>
      <c r="CR78" s="152"/>
      <c r="CS78" s="161" t="s">
        <v>76</v>
      </c>
      <c r="CT78" s="38">
        <f t="shared" si="135"/>
        <v>0</v>
      </c>
      <c r="CU78" s="36">
        <f t="shared" si="136"/>
        <v>0</v>
      </c>
      <c r="CV78" s="37">
        <f t="shared" si="137"/>
        <v>0</v>
      </c>
      <c r="CW78"/>
    </row>
    <row r="79" spans="1:103" s="19" customFormat="1" ht="15.6" x14ac:dyDescent="0.3">
      <c r="A79" s="26">
        <v>63</v>
      </c>
      <c r="B79" s="26" t="s">
        <v>77</v>
      </c>
      <c r="C79" s="34"/>
      <c r="D79" s="35"/>
      <c r="E79" s="39"/>
      <c r="F79" s="39"/>
      <c r="G79" s="39"/>
      <c r="H79" s="36"/>
      <c r="I79" s="40"/>
      <c r="J79" s="244"/>
      <c r="K79" s="39"/>
      <c r="L79" s="36"/>
      <c r="M79" s="39"/>
      <c r="N79" s="36"/>
      <c r="O79" s="40"/>
      <c r="P79" s="116">
        <f t="shared" si="110"/>
        <v>0</v>
      </c>
      <c r="Q79" s="117">
        <f t="shared" si="111"/>
        <v>0</v>
      </c>
      <c r="R79" s="118">
        <f t="shared" si="112"/>
        <v>0</v>
      </c>
      <c r="S79" s="32"/>
      <c r="T79" s="35"/>
      <c r="U79" s="39"/>
      <c r="V79" s="39"/>
      <c r="W79" s="39"/>
      <c r="X79" s="36"/>
      <c r="Y79" s="40"/>
      <c r="Z79" s="38"/>
      <c r="AA79" s="39"/>
      <c r="AB79" s="36"/>
      <c r="AC79" s="39"/>
      <c r="AD79" s="36"/>
      <c r="AE79" s="40"/>
      <c r="AF79" s="116">
        <f t="shared" si="113"/>
        <v>0</v>
      </c>
      <c r="AG79" s="117">
        <f t="shared" si="114"/>
        <v>0</v>
      </c>
      <c r="AH79" s="118">
        <f t="shared" si="115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16"/>
        <v>0</v>
      </c>
      <c r="AW79" s="117">
        <f t="shared" si="117"/>
        <v>0</v>
      </c>
      <c r="AX79" s="118">
        <f t="shared" si="118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19"/>
        <v>0</v>
      </c>
      <c r="BM79" s="117">
        <f t="shared" si="120"/>
        <v>0</v>
      </c>
      <c r="BN79" s="118">
        <f t="shared" si="121"/>
        <v>0</v>
      </c>
      <c r="BO79" s="32"/>
      <c r="BP79" s="38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22"/>
        <v>0</v>
      </c>
      <c r="CC79" s="117">
        <f t="shared" si="123"/>
        <v>0</v>
      </c>
      <c r="CD79" s="118">
        <f t="shared" si="124"/>
        <v>0</v>
      </c>
      <c r="CE79" s="32"/>
      <c r="CF79" s="38">
        <f t="shared" si="125"/>
        <v>0</v>
      </c>
      <c r="CG79" s="39" t="e">
        <f t="shared" si="108"/>
        <v>#DIV/0!</v>
      </c>
      <c r="CH79" s="36">
        <f t="shared" si="126"/>
        <v>0</v>
      </c>
      <c r="CI79" s="39" t="e">
        <f t="shared" si="127"/>
        <v>#DIV/0!</v>
      </c>
      <c r="CJ79" s="36">
        <f t="shared" si="128"/>
        <v>0</v>
      </c>
      <c r="CK79" s="40" t="e">
        <f t="shared" si="129"/>
        <v>#DIV/0!</v>
      </c>
      <c r="CL79" s="38">
        <f t="shared" si="130"/>
        <v>0</v>
      </c>
      <c r="CM79" s="39" t="e">
        <f t="shared" si="100"/>
        <v>#DIV/0!</v>
      </c>
      <c r="CN79" s="36">
        <f t="shared" si="131"/>
        <v>0</v>
      </c>
      <c r="CO79" s="39" t="e">
        <f t="shared" si="132"/>
        <v>#DIV/0!</v>
      </c>
      <c r="CP79" s="36">
        <f t="shared" si="133"/>
        <v>0</v>
      </c>
      <c r="CQ79" s="40" t="e">
        <f t="shared" si="134"/>
        <v>#DIV/0!</v>
      </c>
      <c r="CR79" s="152"/>
      <c r="CS79" s="161" t="s">
        <v>77</v>
      </c>
      <c r="CT79" s="38">
        <f t="shared" si="135"/>
        <v>0</v>
      </c>
      <c r="CU79" s="36">
        <f t="shared" si="136"/>
        <v>0</v>
      </c>
      <c r="CV79" s="37">
        <f t="shared" si="137"/>
        <v>0</v>
      </c>
      <c r="CW79"/>
    </row>
    <row r="80" spans="1:103" s="19" customFormat="1" ht="15.6" x14ac:dyDescent="0.3">
      <c r="A80" s="26">
        <v>64</v>
      </c>
      <c r="B80" s="26" t="s">
        <v>78</v>
      </c>
      <c r="C80" s="34"/>
      <c r="D80" s="35"/>
      <c r="E80" s="39"/>
      <c r="F80" s="39"/>
      <c r="G80" s="39"/>
      <c r="H80" s="36"/>
      <c r="I80" s="40"/>
      <c r="J80" s="244"/>
      <c r="K80" s="39"/>
      <c r="L80" s="36"/>
      <c r="M80" s="39"/>
      <c r="N80" s="36"/>
      <c r="O80" s="40"/>
      <c r="P80" s="116">
        <f t="shared" si="110"/>
        <v>0</v>
      </c>
      <c r="Q80" s="117">
        <f t="shared" si="111"/>
        <v>0</v>
      </c>
      <c r="R80" s="118">
        <f t="shared" si="112"/>
        <v>0</v>
      </c>
      <c r="S80" s="32"/>
      <c r="T80" s="35"/>
      <c r="U80" s="39"/>
      <c r="V80" s="39"/>
      <c r="W80" s="39"/>
      <c r="X80" s="36"/>
      <c r="Y80" s="40"/>
      <c r="Z80" s="38"/>
      <c r="AA80" s="39"/>
      <c r="AB80" s="36"/>
      <c r="AC80" s="39"/>
      <c r="AD80" s="36"/>
      <c r="AE80" s="40"/>
      <c r="AF80" s="116">
        <f t="shared" si="113"/>
        <v>0</v>
      </c>
      <c r="AG80" s="117">
        <f t="shared" si="114"/>
        <v>0</v>
      </c>
      <c r="AH80" s="118">
        <f t="shared" si="115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16"/>
        <v>0</v>
      </c>
      <c r="AW80" s="117">
        <f t="shared" si="117"/>
        <v>0</v>
      </c>
      <c r="AX80" s="118">
        <f t="shared" si="118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19"/>
        <v>0</v>
      </c>
      <c r="BM80" s="117">
        <f t="shared" si="120"/>
        <v>0</v>
      </c>
      <c r="BN80" s="118">
        <f t="shared" si="121"/>
        <v>0</v>
      </c>
      <c r="BO80" s="32"/>
      <c r="BP80" s="38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22"/>
        <v>0</v>
      </c>
      <c r="CC80" s="117">
        <f t="shared" si="123"/>
        <v>0</v>
      </c>
      <c r="CD80" s="118">
        <f t="shared" si="124"/>
        <v>0</v>
      </c>
      <c r="CE80" s="32"/>
      <c r="CF80" s="38">
        <f t="shared" si="125"/>
        <v>0</v>
      </c>
      <c r="CG80" s="39" t="e">
        <f t="shared" si="108"/>
        <v>#DIV/0!</v>
      </c>
      <c r="CH80" s="36">
        <f t="shared" si="126"/>
        <v>0</v>
      </c>
      <c r="CI80" s="39" t="e">
        <f t="shared" si="127"/>
        <v>#DIV/0!</v>
      </c>
      <c r="CJ80" s="36">
        <f t="shared" si="128"/>
        <v>0</v>
      </c>
      <c r="CK80" s="40" t="e">
        <f t="shared" si="129"/>
        <v>#DIV/0!</v>
      </c>
      <c r="CL80" s="38">
        <f t="shared" si="130"/>
        <v>0</v>
      </c>
      <c r="CM80" s="39" t="e">
        <f t="shared" si="100"/>
        <v>#DIV/0!</v>
      </c>
      <c r="CN80" s="36">
        <f t="shared" si="131"/>
        <v>0</v>
      </c>
      <c r="CO80" s="39" t="e">
        <f t="shared" si="132"/>
        <v>#DIV/0!</v>
      </c>
      <c r="CP80" s="36">
        <f t="shared" si="133"/>
        <v>0</v>
      </c>
      <c r="CQ80" s="40" t="e">
        <f t="shared" si="134"/>
        <v>#DIV/0!</v>
      </c>
      <c r="CR80" s="152"/>
      <c r="CS80" s="161" t="s">
        <v>78</v>
      </c>
      <c r="CT80" s="38">
        <f t="shared" si="135"/>
        <v>0</v>
      </c>
      <c r="CU80" s="36">
        <f t="shared" si="136"/>
        <v>0</v>
      </c>
      <c r="CV80" s="37">
        <f t="shared" si="137"/>
        <v>0</v>
      </c>
      <c r="CW80"/>
    </row>
    <row r="81" spans="1:103" s="19" customFormat="1" ht="15.6" x14ac:dyDescent="0.3">
      <c r="A81" s="26">
        <v>65</v>
      </c>
      <c r="B81" s="26" t="s">
        <v>79</v>
      </c>
      <c r="C81" s="34"/>
      <c r="D81" s="35"/>
      <c r="E81" s="39"/>
      <c r="F81" s="39"/>
      <c r="G81" s="39"/>
      <c r="H81" s="36"/>
      <c r="I81" s="40"/>
      <c r="J81" s="244"/>
      <c r="K81" s="39"/>
      <c r="L81" s="36"/>
      <c r="M81" s="39"/>
      <c r="N81" s="36"/>
      <c r="O81" s="40"/>
      <c r="P81" s="116">
        <f t="shared" si="110"/>
        <v>0</v>
      </c>
      <c r="Q81" s="117">
        <f t="shared" si="111"/>
        <v>0</v>
      </c>
      <c r="R81" s="118">
        <f t="shared" si="112"/>
        <v>0</v>
      </c>
      <c r="S81" s="32"/>
      <c r="T81" s="35"/>
      <c r="U81" s="39"/>
      <c r="V81" s="39"/>
      <c r="W81" s="39"/>
      <c r="X81" s="36"/>
      <c r="Y81" s="40"/>
      <c r="Z81" s="38"/>
      <c r="AA81" s="39"/>
      <c r="AB81" s="36"/>
      <c r="AC81" s="39"/>
      <c r="AD81" s="36"/>
      <c r="AE81" s="40"/>
      <c r="AF81" s="116">
        <f t="shared" si="113"/>
        <v>0</v>
      </c>
      <c r="AG81" s="117">
        <f t="shared" si="114"/>
        <v>0</v>
      </c>
      <c r="AH81" s="118">
        <f t="shared" si="115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16"/>
        <v>0</v>
      </c>
      <c r="AW81" s="117">
        <f t="shared" si="117"/>
        <v>0</v>
      </c>
      <c r="AX81" s="118">
        <f t="shared" si="118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19"/>
        <v>0</v>
      </c>
      <c r="BM81" s="117">
        <f t="shared" si="120"/>
        <v>0</v>
      </c>
      <c r="BN81" s="118">
        <f t="shared" si="121"/>
        <v>0</v>
      </c>
      <c r="BO81" s="32"/>
      <c r="BP81" s="38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22"/>
        <v>0</v>
      </c>
      <c r="CC81" s="117">
        <f t="shared" si="123"/>
        <v>0</v>
      </c>
      <c r="CD81" s="118">
        <f t="shared" si="124"/>
        <v>0</v>
      </c>
      <c r="CE81" s="32"/>
      <c r="CF81" s="38">
        <f t="shared" si="125"/>
        <v>0</v>
      </c>
      <c r="CG81" s="39" t="e">
        <f t="shared" si="108"/>
        <v>#DIV/0!</v>
      </c>
      <c r="CH81" s="36">
        <f t="shared" si="126"/>
        <v>0</v>
      </c>
      <c r="CI81" s="39" t="e">
        <f t="shared" si="127"/>
        <v>#DIV/0!</v>
      </c>
      <c r="CJ81" s="36">
        <f t="shared" si="128"/>
        <v>0</v>
      </c>
      <c r="CK81" s="40" t="e">
        <f t="shared" si="129"/>
        <v>#DIV/0!</v>
      </c>
      <c r="CL81" s="38">
        <f t="shared" si="130"/>
        <v>0</v>
      </c>
      <c r="CM81" s="39" t="e">
        <f t="shared" si="100"/>
        <v>#DIV/0!</v>
      </c>
      <c r="CN81" s="36">
        <f t="shared" si="131"/>
        <v>0</v>
      </c>
      <c r="CO81" s="39" t="e">
        <f t="shared" si="132"/>
        <v>#DIV/0!</v>
      </c>
      <c r="CP81" s="36">
        <f t="shared" si="133"/>
        <v>0</v>
      </c>
      <c r="CQ81" s="40" t="e">
        <f t="shared" si="134"/>
        <v>#DIV/0!</v>
      </c>
      <c r="CR81" s="152"/>
      <c r="CS81" s="161" t="s">
        <v>79</v>
      </c>
      <c r="CT81" s="38">
        <f t="shared" si="135"/>
        <v>0</v>
      </c>
      <c r="CU81" s="36">
        <f t="shared" si="136"/>
        <v>0</v>
      </c>
      <c r="CV81" s="37">
        <f t="shared" si="137"/>
        <v>0</v>
      </c>
      <c r="CW81"/>
    </row>
    <row r="82" spans="1:103" s="19" customFormat="1" ht="15.6" x14ac:dyDescent="0.3">
      <c r="A82" s="26">
        <v>66</v>
      </c>
      <c r="B82" s="26" t="s">
        <v>80</v>
      </c>
      <c r="C82" s="34"/>
      <c r="D82" s="35"/>
      <c r="E82" s="39"/>
      <c r="F82" s="39"/>
      <c r="G82" s="39"/>
      <c r="H82" s="36"/>
      <c r="I82" s="40"/>
      <c r="J82" s="244"/>
      <c r="K82" s="39"/>
      <c r="L82" s="36"/>
      <c r="M82" s="39"/>
      <c r="N82" s="36"/>
      <c r="O82" s="40"/>
      <c r="P82" s="116">
        <f t="shared" si="110"/>
        <v>0</v>
      </c>
      <c r="Q82" s="117">
        <f t="shared" si="111"/>
        <v>0</v>
      </c>
      <c r="R82" s="118">
        <f t="shared" si="112"/>
        <v>0</v>
      </c>
      <c r="S82" s="32"/>
      <c r="T82" s="35"/>
      <c r="U82" s="39"/>
      <c r="V82" s="39"/>
      <c r="W82" s="39"/>
      <c r="X82" s="36"/>
      <c r="Y82" s="40"/>
      <c r="Z82" s="38"/>
      <c r="AA82" s="39"/>
      <c r="AB82" s="36"/>
      <c r="AC82" s="39"/>
      <c r="AD82" s="36"/>
      <c r="AE82" s="40"/>
      <c r="AF82" s="116">
        <f t="shared" si="113"/>
        <v>0</v>
      </c>
      <c r="AG82" s="117">
        <f t="shared" si="114"/>
        <v>0</v>
      </c>
      <c r="AH82" s="118">
        <f t="shared" si="115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16"/>
        <v>0</v>
      </c>
      <c r="AW82" s="117">
        <f t="shared" si="117"/>
        <v>0</v>
      </c>
      <c r="AX82" s="118">
        <f t="shared" si="118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19"/>
        <v>0</v>
      </c>
      <c r="BM82" s="117">
        <f t="shared" si="120"/>
        <v>0</v>
      </c>
      <c r="BN82" s="118">
        <f t="shared" si="121"/>
        <v>0</v>
      </c>
      <c r="BO82" s="32"/>
      <c r="BP82" s="38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22"/>
        <v>0</v>
      </c>
      <c r="CC82" s="117">
        <f t="shared" si="123"/>
        <v>0</v>
      </c>
      <c r="CD82" s="118">
        <f t="shared" si="124"/>
        <v>0</v>
      </c>
      <c r="CE82" s="32"/>
      <c r="CF82" s="38">
        <f t="shared" si="125"/>
        <v>0</v>
      </c>
      <c r="CG82" s="39" t="e">
        <f t="shared" si="108"/>
        <v>#DIV/0!</v>
      </c>
      <c r="CH82" s="36">
        <f t="shared" si="126"/>
        <v>0</v>
      </c>
      <c r="CI82" s="39" t="e">
        <f t="shared" si="127"/>
        <v>#DIV/0!</v>
      </c>
      <c r="CJ82" s="36">
        <f t="shared" si="128"/>
        <v>0</v>
      </c>
      <c r="CK82" s="40" t="e">
        <f t="shared" si="129"/>
        <v>#DIV/0!</v>
      </c>
      <c r="CL82" s="38">
        <f t="shared" si="130"/>
        <v>0</v>
      </c>
      <c r="CM82" s="39" t="e">
        <f t="shared" si="100"/>
        <v>#DIV/0!</v>
      </c>
      <c r="CN82" s="36">
        <f t="shared" si="131"/>
        <v>0</v>
      </c>
      <c r="CO82" s="39" t="e">
        <f t="shared" si="132"/>
        <v>#DIV/0!</v>
      </c>
      <c r="CP82" s="36">
        <f t="shared" si="133"/>
        <v>0</v>
      </c>
      <c r="CQ82" s="40" t="e">
        <f t="shared" si="134"/>
        <v>#DIV/0!</v>
      </c>
      <c r="CR82" s="152"/>
      <c r="CS82" s="161" t="s">
        <v>80</v>
      </c>
      <c r="CT82" s="38">
        <f t="shared" si="135"/>
        <v>0</v>
      </c>
      <c r="CU82" s="36">
        <f t="shared" si="136"/>
        <v>0</v>
      </c>
      <c r="CV82" s="37">
        <f t="shared" si="137"/>
        <v>0</v>
      </c>
      <c r="CW82"/>
    </row>
    <row r="83" spans="1:103" s="19" customFormat="1" ht="15.6" x14ac:dyDescent="0.3">
      <c r="A83" s="26">
        <v>67</v>
      </c>
      <c r="B83" s="26" t="s">
        <v>81</v>
      </c>
      <c r="C83" s="34"/>
      <c r="D83" s="35"/>
      <c r="E83" s="39"/>
      <c r="F83" s="39"/>
      <c r="G83" s="39"/>
      <c r="H83" s="36"/>
      <c r="I83" s="40"/>
      <c r="J83" s="244"/>
      <c r="K83" s="39"/>
      <c r="L83" s="36"/>
      <c r="M83" s="39"/>
      <c r="N83" s="36"/>
      <c r="O83" s="40"/>
      <c r="P83" s="116">
        <f t="shared" si="110"/>
        <v>0</v>
      </c>
      <c r="Q83" s="117">
        <f t="shared" si="111"/>
        <v>0</v>
      </c>
      <c r="R83" s="118">
        <f t="shared" si="112"/>
        <v>0</v>
      </c>
      <c r="S83" s="32"/>
      <c r="T83" s="35"/>
      <c r="U83" s="39"/>
      <c r="V83" s="39"/>
      <c r="W83" s="39"/>
      <c r="X83" s="36"/>
      <c r="Y83" s="40"/>
      <c r="Z83" s="38"/>
      <c r="AA83" s="39"/>
      <c r="AB83" s="36"/>
      <c r="AC83" s="39"/>
      <c r="AD83" s="36"/>
      <c r="AE83" s="40"/>
      <c r="AF83" s="116">
        <f t="shared" si="113"/>
        <v>0</v>
      </c>
      <c r="AG83" s="117">
        <f t="shared" si="114"/>
        <v>0</v>
      </c>
      <c r="AH83" s="118">
        <f t="shared" si="115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16"/>
        <v>0</v>
      </c>
      <c r="AW83" s="117">
        <f t="shared" si="117"/>
        <v>0</v>
      </c>
      <c r="AX83" s="118">
        <f t="shared" si="118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19"/>
        <v>0</v>
      </c>
      <c r="BM83" s="117">
        <f t="shared" si="120"/>
        <v>0</v>
      </c>
      <c r="BN83" s="118">
        <f t="shared" si="121"/>
        <v>0</v>
      </c>
      <c r="BO83" s="32"/>
      <c r="BP83" s="38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22"/>
        <v>0</v>
      </c>
      <c r="CC83" s="117">
        <f t="shared" si="123"/>
        <v>0</v>
      </c>
      <c r="CD83" s="118">
        <f t="shared" si="124"/>
        <v>0</v>
      </c>
      <c r="CE83" s="32"/>
      <c r="CF83" s="38">
        <f t="shared" si="125"/>
        <v>0</v>
      </c>
      <c r="CG83" s="39" t="e">
        <f t="shared" si="108"/>
        <v>#DIV/0!</v>
      </c>
      <c r="CH83" s="36">
        <f t="shared" si="126"/>
        <v>0</v>
      </c>
      <c r="CI83" s="39" t="e">
        <f t="shared" si="127"/>
        <v>#DIV/0!</v>
      </c>
      <c r="CJ83" s="36">
        <f t="shared" si="128"/>
        <v>0</v>
      </c>
      <c r="CK83" s="40" t="e">
        <f t="shared" si="129"/>
        <v>#DIV/0!</v>
      </c>
      <c r="CL83" s="38">
        <f t="shared" si="130"/>
        <v>0</v>
      </c>
      <c r="CM83" s="39" t="e">
        <f t="shared" si="100"/>
        <v>#DIV/0!</v>
      </c>
      <c r="CN83" s="36">
        <f t="shared" si="131"/>
        <v>0</v>
      </c>
      <c r="CO83" s="39" t="e">
        <f t="shared" si="132"/>
        <v>#DIV/0!</v>
      </c>
      <c r="CP83" s="36">
        <f t="shared" si="133"/>
        <v>0</v>
      </c>
      <c r="CQ83" s="40" t="e">
        <f t="shared" si="134"/>
        <v>#DIV/0!</v>
      </c>
      <c r="CR83" s="152"/>
      <c r="CS83" s="161" t="s">
        <v>81</v>
      </c>
      <c r="CT83" s="38">
        <f t="shared" si="135"/>
        <v>0</v>
      </c>
      <c r="CU83" s="36">
        <f t="shared" si="136"/>
        <v>0</v>
      </c>
      <c r="CV83" s="37">
        <f t="shared" si="137"/>
        <v>0</v>
      </c>
      <c r="CW83"/>
    </row>
    <row r="84" spans="1:103" s="19" customFormat="1" ht="15.6" x14ac:dyDescent="0.3">
      <c r="A84" s="26">
        <v>68</v>
      </c>
      <c r="B84" s="26" t="s">
        <v>82</v>
      </c>
      <c r="C84" s="34"/>
      <c r="D84" s="35"/>
      <c r="E84" s="39"/>
      <c r="F84" s="39"/>
      <c r="G84" s="39"/>
      <c r="H84" s="36"/>
      <c r="I84" s="40"/>
      <c r="J84" s="244"/>
      <c r="K84" s="39"/>
      <c r="L84" s="36"/>
      <c r="M84" s="39"/>
      <c r="N84" s="36"/>
      <c r="O84" s="40"/>
      <c r="P84" s="116">
        <f t="shared" si="110"/>
        <v>0</v>
      </c>
      <c r="Q84" s="117">
        <f t="shared" si="111"/>
        <v>0</v>
      </c>
      <c r="R84" s="118">
        <f t="shared" si="112"/>
        <v>0</v>
      </c>
      <c r="S84" s="32"/>
      <c r="T84" s="35"/>
      <c r="U84" s="39"/>
      <c r="V84" s="39"/>
      <c r="W84" s="39"/>
      <c r="X84" s="36"/>
      <c r="Y84" s="40"/>
      <c r="Z84" s="38"/>
      <c r="AA84" s="39"/>
      <c r="AB84" s="36"/>
      <c r="AC84" s="39"/>
      <c r="AD84" s="36"/>
      <c r="AE84" s="40"/>
      <c r="AF84" s="116">
        <f t="shared" si="113"/>
        <v>0</v>
      </c>
      <c r="AG84" s="117">
        <f t="shared" si="114"/>
        <v>0</v>
      </c>
      <c r="AH84" s="118">
        <f t="shared" si="115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16"/>
        <v>0</v>
      </c>
      <c r="AW84" s="117">
        <f t="shared" si="117"/>
        <v>0</v>
      </c>
      <c r="AX84" s="118">
        <f t="shared" si="118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19"/>
        <v>0</v>
      </c>
      <c r="BM84" s="117">
        <f t="shared" si="120"/>
        <v>0</v>
      </c>
      <c r="BN84" s="118">
        <f t="shared" si="121"/>
        <v>0</v>
      </c>
      <c r="BO84" s="32"/>
      <c r="BP84" s="38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22"/>
        <v>0</v>
      </c>
      <c r="CC84" s="117">
        <f t="shared" si="123"/>
        <v>0</v>
      </c>
      <c r="CD84" s="118">
        <f t="shared" si="124"/>
        <v>0</v>
      </c>
      <c r="CE84" s="32"/>
      <c r="CF84" s="38">
        <f t="shared" si="125"/>
        <v>0</v>
      </c>
      <c r="CG84" s="39" t="e">
        <f t="shared" si="108"/>
        <v>#DIV/0!</v>
      </c>
      <c r="CH84" s="36">
        <f t="shared" si="126"/>
        <v>0</v>
      </c>
      <c r="CI84" s="39" t="e">
        <f t="shared" si="127"/>
        <v>#DIV/0!</v>
      </c>
      <c r="CJ84" s="36">
        <f t="shared" si="128"/>
        <v>0</v>
      </c>
      <c r="CK84" s="40" t="e">
        <f t="shared" si="129"/>
        <v>#DIV/0!</v>
      </c>
      <c r="CL84" s="38">
        <f t="shared" si="130"/>
        <v>0</v>
      </c>
      <c r="CM84" s="39" t="e">
        <f t="shared" si="100"/>
        <v>#DIV/0!</v>
      </c>
      <c r="CN84" s="36">
        <f t="shared" si="131"/>
        <v>0</v>
      </c>
      <c r="CO84" s="39" t="e">
        <f t="shared" si="132"/>
        <v>#DIV/0!</v>
      </c>
      <c r="CP84" s="36">
        <f t="shared" si="133"/>
        <v>0</v>
      </c>
      <c r="CQ84" s="40" t="e">
        <f t="shared" si="134"/>
        <v>#DIV/0!</v>
      </c>
      <c r="CR84" s="152"/>
      <c r="CS84" s="161" t="s">
        <v>82</v>
      </c>
      <c r="CT84" s="38">
        <f t="shared" si="135"/>
        <v>0</v>
      </c>
      <c r="CU84" s="36">
        <f t="shared" si="136"/>
        <v>0</v>
      </c>
      <c r="CV84" s="37">
        <f t="shared" si="137"/>
        <v>0</v>
      </c>
      <c r="CW84"/>
    </row>
    <row r="85" spans="1:103" s="19" customFormat="1" ht="15.6" x14ac:dyDescent="0.3">
      <c r="A85" s="26">
        <v>69</v>
      </c>
      <c r="B85" s="26" t="s">
        <v>83</v>
      </c>
      <c r="C85" s="34"/>
      <c r="D85" s="35"/>
      <c r="E85" s="39"/>
      <c r="F85" s="39"/>
      <c r="G85" s="39"/>
      <c r="H85" s="36"/>
      <c r="I85" s="40"/>
      <c r="J85" s="244"/>
      <c r="K85" s="39"/>
      <c r="L85" s="36"/>
      <c r="M85" s="39"/>
      <c r="N85" s="36"/>
      <c r="O85" s="40"/>
      <c r="P85" s="116">
        <f t="shared" si="110"/>
        <v>0</v>
      </c>
      <c r="Q85" s="117">
        <f t="shared" si="111"/>
        <v>0</v>
      </c>
      <c r="R85" s="118">
        <f t="shared" si="112"/>
        <v>0</v>
      </c>
      <c r="S85" s="32"/>
      <c r="T85" s="35"/>
      <c r="U85" s="39"/>
      <c r="V85" s="39"/>
      <c r="W85" s="39"/>
      <c r="X85" s="36"/>
      <c r="Y85" s="40"/>
      <c r="Z85" s="38"/>
      <c r="AA85" s="39"/>
      <c r="AB85" s="36"/>
      <c r="AC85" s="39"/>
      <c r="AD85" s="36"/>
      <c r="AE85" s="40"/>
      <c r="AF85" s="116">
        <f t="shared" si="113"/>
        <v>0</v>
      </c>
      <c r="AG85" s="117">
        <f t="shared" si="114"/>
        <v>0</v>
      </c>
      <c r="AH85" s="118">
        <f t="shared" si="115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16"/>
        <v>0</v>
      </c>
      <c r="AW85" s="117">
        <f t="shared" si="117"/>
        <v>0</v>
      </c>
      <c r="AX85" s="118">
        <f t="shared" si="118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19"/>
        <v>0</v>
      </c>
      <c r="BM85" s="117">
        <f t="shared" si="120"/>
        <v>0</v>
      </c>
      <c r="BN85" s="118">
        <f t="shared" si="121"/>
        <v>0</v>
      </c>
      <c r="BO85" s="32"/>
      <c r="BP85" s="38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22"/>
        <v>0</v>
      </c>
      <c r="CC85" s="117">
        <f t="shared" si="123"/>
        <v>0</v>
      </c>
      <c r="CD85" s="118">
        <f t="shared" si="124"/>
        <v>0</v>
      </c>
      <c r="CE85" s="32"/>
      <c r="CF85" s="38">
        <f t="shared" si="125"/>
        <v>0</v>
      </c>
      <c r="CG85" s="39" t="e">
        <f t="shared" si="108"/>
        <v>#DIV/0!</v>
      </c>
      <c r="CH85" s="36">
        <f t="shared" si="126"/>
        <v>0</v>
      </c>
      <c r="CI85" s="39" t="e">
        <f t="shared" si="127"/>
        <v>#DIV/0!</v>
      </c>
      <c r="CJ85" s="36">
        <f t="shared" si="128"/>
        <v>0</v>
      </c>
      <c r="CK85" s="40" t="e">
        <f t="shared" si="129"/>
        <v>#DIV/0!</v>
      </c>
      <c r="CL85" s="38">
        <f t="shared" si="130"/>
        <v>0</v>
      </c>
      <c r="CM85" s="39" t="e">
        <f t="shared" si="100"/>
        <v>#DIV/0!</v>
      </c>
      <c r="CN85" s="36">
        <f t="shared" si="131"/>
        <v>0</v>
      </c>
      <c r="CO85" s="39" t="e">
        <f t="shared" si="132"/>
        <v>#DIV/0!</v>
      </c>
      <c r="CP85" s="36">
        <f t="shared" si="133"/>
        <v>0</v>
      </c>
      <c r="CQ85" s="40" t="e">
        <f t="shared" si="134"/>
        <v>#DIV/0!</v>
      </c>
      <c r="CR85" s="152"/>
      <c r="CS85" s="161" t="s">
        <v>83</v>
      </c>
      <c r="CT85" s="38">
        <f t="shared" si="135"/>
        <v>0</v>
      </c>
      <c r="CU85" s="36">
        <f t="shared" si="136"/>
        <v>0</v>
      </c>
      <c r="CV85" s="37">
        <f t="shared" si="137"/>
        <v>0</v>
      </c>
      <c r="CW85"/>
    </row>
    <row r="86" spans="1:103" s="19" customFormat="1" ht="15.6" x14ac:dyDescent="0.3">
      <c r="A86" s="26">
        <v>70</v>
      </c>
      <c r="B86" s="26" t="s">
        <v>84</v>
      </c>
      <c r="C86" s="34"/>
      <c r="D86" s="35"/>
      <c r="E86" s="39"/>
      <c r="F86" s="39"/>
      <c r="G86" s="39"/>
      <c r="H86" s="36"/>
      <c r="I86" s="40"/>
      <c r="J86" s="244"/>
      <c r="K86" s="39"/>
      <c r="L86" s="36"/>
      <c r="M86" s="39"/>
      <c r="N86" s="36"/>
      <c r="O86" s="40"/>
      <c r="P86" s="116">
        <f t="shared" si="110"/>
        <v>0</v>
      </c>
      <c r="Q86" s="117">
        <f t="shared" si="111"/>
        <v>0</v>
      </c>
      <c r="R86" s="118">
        <f t="shared" si="112"/>
        <v>0</v>
      </c>
      <c r="S86" s="32"/>
      <c r="T86" s="35"/>
      <c r="U86" s="39"/>
      <c r="V86" s="39"/>
      <c r="W86" s="39"/>
      <c r="X86" s="36"/>
      <c r="Y86" s="40"/>
      <c r="Z86" s="38"/>
      <c r="AA86" s="39"/>
      <c r="AB86" s="36"/>
      <c r="AC86" s="39"/>
      <c r="AD86" s="36"/>
      <c r="AE86" s="40"/>
      <c r="AF86" s="116">
        <f t="shared" si="113"/>
        <v>0</v>
      </c>
      <c r="AG86" s="117">
        <f t="shared" si="114"/>
        <v>0</v>
      </c>
      <c r="AH86" s="118">
        <f t="shared" si="115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16"/>
        <v>0</v>
      </c>
      <c r="AW86" s="117">
        <f t="shared" si="117"/>
        <v>0</v>
      </c>
      <c r="AX86" s="118">
        <f t="shared" si="118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19"/>
        <v>0</v>
      </c>
      <c r="BM86" s="117">
        <f t="shared" si="120"/>
        <v>0</v>
      </c>
      <c r="BN86" s="118">
        <f t="shared" si="121"/>
        <v>0</v>
      </c>
      <c r="BO86" s="32"/>
      <c r="BP86" s="38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22"/>
        <v>0</v>
      </c>
      <c r="CC86" s="117">
        <f t="shared" si="123"/>
        <v>0</v>
      </c>
      <c r="CD86" s="118">
        <f t="shared" si="124"/>
        <v>0</v>
      </c>
      <c r="CE86" s="32"/>
      <c r="CF86" s="38">
        <f t="shared" si="125"/>
        <v>0</v>
      </c>
      <c r="CG86" s="39" t="e">
        <f t="shared" si="108"/>
        <v>#DIV/0!</v>
      </c>
      <c r="CH86" s="36">
        <f t="shared" si="126"/>
        <v>0</v>
      </c>
      <c r="CI86" s="39" t="e">
        <f t="shared" si="127"/>
        <v>#DIV/0!</v>
      </c>
      <c r="CJ86" s="36">
        <f t="shared" si="128"/>
        <v>0</v>
      </c>
      <c r="CK86" s="40" t="e">
        <f t="shared" si="129"/>
        <v>#DIV/0!</v>
      </c>
      <c r="CL86" s="38">
        <f t="shared" si="130"/>
        <v>0</v>
      </c>
      <c r="CM86" s="39" t="e">
        <f t="shared" si="100"/>
        <v>#DIV/0!</v>
      </c>
      <c r="CN86" s="36">
        <f t="shared" si="131"/>
        <v>0</v>
      </c>
      <c r="CO86" s="39" t="e">
        <f t="shared" si="132"/>
        <v>#DIV/0!</v>
      </c>
      <c r="CP86" s="36">
        <f t="shared" si="133"/>
        <v>0</v>
      </c>
      <c r="CQ86" s="40" t="e">
        <f t="shared" si="134"/>
        <v>#DIV/0!</v>
      </c>
      <c r="CR86" s="152"/>
      <c r="CS86" s="161" t="s">
        <v>84</v>
      </c>
      <c r="CT86" s="38">
        <f t="shared" si="135"/>
        <v>0</v>
      </c>
      <c r="CU86" s="36">
        <f t="shared" si="136"/>
        <v>0</v>
      </c>
      <c r="CV86" s="37">
        <f t="shared" si="137"/>
        <v>0</v>
      </c>
      <c r="CW86"/>
    </row>
    <row r="87" spans="1:103" s="19" customFormat="1" ht="15.6" x14ac:dyDescent="0.3">
      <c r="A87" s="26">
        <v>71</v>
      </c>
      <c r="B87" s="26" t="s">
        <v>85</v>
      </c>
      <c r="C87" s="34"/>
      <c r="D87" s="35"/>
      <c r="E87" s="39"/>
      <c r="F87" s="39"/>
      <c r="G87" s="39"/>
      <c r="H87" s="36"/>
      <c r="I87" s="40"/>
      <c r="J87" s="244"/>
      <c r="K87" s="39"/>
      <c r="L87" s="36"/>
      <c r="M87" s="39"/>
      <c r="N87" s="36"/>
      <c r="O87" s="40"/>
      <c r="P87" s="116">
        <f t="shared" si="110"/>
        <v>0</v>
      </c>
      <c r="Q87" s="117">
        <f t="shared" si="111"/>
        <v>0</v>
      </c>
      <c r="R87" s="118">
        <f t="shared" si="112"/>
        <v>0</v>
      </c>
      <c r="S87" s="32"/>
      <c r="T87" s="35"/>
      <c r="U87" s="39"/>
      <c r="V87" s="39"/>
      <c r="W87" s="39"/>
      <c r="X87" s="36"/>
      <c r="Y87" s="40"/>
      <c r="Z87" s="38"/>
      <c r="AA87" s="39"/>
      <c r="AB87" s="36"/>
      <c r="AC87" s="39"/>
      <c r="AD87" s="36"/>
      <c r="AE87" s="40"/>
      <c r="AF87" s="116">
        <f t="shared" si="113"/>
        <v>0</v>
      </c>
      <c r="AG87" s="117">
        <f t="shared" si="114"/>
        <v>0</v>
      </c>
      <c r="AH87" s="118">
        <f t="shared" si="115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16"/>
        <v>0</v>
      </c>
      <c r="AW87" s="117">
        <f t="shared" si="117"/>
        <v>0</v>
      </c>
      <c r="AX87" s="118">
        <f t="shared" si="118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19"/>
        <v>0</v>
      </c>
      <c r="BM87" s="117">
        <f t="shared" si="120"/>
        <v>0</v>
      </c>
      <c r="BN87" s="118">
        <f t="shared" si="121"/>
        <v>0</v>
      </c>
      <c r="BO87" s="32"/>
      <c r="BP87" s="38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22"/>
        <v>0</v>
      </c>
      <c r="CC87" s="117">
        <f t="shared" si="123"/>
        <v>0</v>
      </c>
      <c r="CD87" s="118">
        <f t="shared" si="124"/>
        <v>0</v>
      </c>
      <c r="CE87" s="32"/>
      <c r="CF87" s="38">
        <f t="shared" si="125"/>
        <v>0</v>
      </c>
      <c r="CG87" s="39" t="e">
        <f t="shared" si="108"/>
        <v>#DIV/0!</v>
      </c>
      <c r="CH87" s="36">
        <f t="shared" si="126"/>
        <v>0</v>
      </c>
      <c r="CI87" s="39" t="e">
        <f t="shared" si="127"/>
        <v>#DIV/0!</v>
      </c>
      <c r="CJ87" s="36">
        <f t="shared" si="128"/>
        <v>0</v>
      </c>
      <c r="CK87" s="40" t="e">
        <f t="shared" si="129"/>
        <v>#DIV/0!</v>
      </c>
      <c r="CL87" s="38">
        <f t="shared" si="130"/>
        <v>0</v>
      </c>
      <c r="CM87" s="39" t="e">
        <f t="shared" si="100"/>
        <v>#DIV/0!</v>
      </c>
      <c r="CN87" s="36">
        <f t="shared" si="131"/>
        <v>0</v>
      </c>
      <c r="CO87" s="39" t="e">
        <f t="shared" si="132"/>
        <v>#DIV/0!</v>
      </c>
      <c r="CP87" s="36">
        <f t="shared" si="133"/>
        <v>0</v>
      </c>
      <c r="CQ87" s="40" t="e">
        <f t="shared" si="134"/>
        <v>#DIV/0!</v>
      </c>
      <c r="CR87" s="152"/>
      <c r="CS87" s="161" t="s">
        <v>85</v>
      </c>
      <c r="CT87" s="38">
        <f t="shared" si="135"/>
        <v>0</v>
      </c>
      <c r="CU87" s="36">
        <f t="shared" si="136"/>
        <v>0</v>
      </c>
      <c r="CV87" s="37">
        <f t="shared" si="137"/>
        <v>0</v>
      </c>
      <c r="CW87"/>
    </row>
    <row r="88" spans="1:103" s="19" customFormat="1" ht="15.6" x14ac:dyDescent="0.3">
      <c r="A88" s="26">
        <v>72</v>
      </c>
      <c r="B88" s="26" t="s">
        <v>86</v>
      </c>
      <c r="C88" s="34"/>
      <c r="D88" s="35"/>
      <c r="E88" s="39"/>
      <c r="F88" s="39"/>
      <c r="G88" s="39"/>
      <c r="H88" s="36"/>
      <c r="I88" s="40"/>
      <c r="J88" s="244"/>
      <c r="K88" s="39"/>
      <c r="L88" s="36"/>
      <c r="M88" s="39"/>
      <c r="N88" s="36"/>
      <c r="O88" s="40"/>
      <c r="P88" s="116">
        <f t="shared" si="110"/>
        <v>0</v>
      </c>
      <c r="Q88" s="117">
        <f t="shared" si="111"/>
        <v>0</v>
      </c>
      <c r="R88" s="118">
        <f t="shared" si="112"/>
        <v>0</v>
      </c>
      <c r="S88" s="32"/>
      <c r="T88" s="35"/>
      <c r="U88" s="39"/>
      <c r="V88" s="39"/>
      <c r="W88" s="39"/>
      <c r="X88" s="36"/>
      <c r="Y88" s="40"/>
      <c r="Z88" s="38"/>
      <c r="AA88" s="39"/>
      <c r="AB88" s="36"/>
      <c r="AC88" s="39"/>
      <c r="AD88" s="36"/>
      <c r="AE88" s="40"/>
      <c r="AF88" s="116">
        <f t="shared" si="113"/>
        <v>0</v>
      </c>
      <c r="AG88" s="117">
        <f t="shared" si="114"/>
        <v>0</v>
      </c>
      <c r="AH88" s="118">
        <f t="shared" si="115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16"/>
        <v>0</v>
      </c>
      <c r="AW88" s="117">
        <f t="shared" si="117"/>
        <v>0</v>
      </c>
      <c r="AX88" s="118">
        <f t="shared" si="118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19"/>
        <v>0</v>
      </c>
      <c r="BM88" s="117">
        <f t="shared" si="120"/>
        <v>0</v>
      </c>
      <c r="BN88" s="118">
        <f t="shared" si="121"/>
        <v>0</v>
      </c>
      <c r="BO88" s="32"/>
      <c r="BP88" s="38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22"/>
        <v>0</v>
      </c>
      <c r="CC88" s="117">
        <f t="shared" si="123"/>
        <v>0</v>
      </c>
      <c r="CD88" s="118">
        <f t="shared" si="124"/>
        <v>0</v>
      </c>
      <c r="CE88" s="32"/>
      <c r="CF88" s="38">
        <f t="shared" si="125"/>
        <v>0</v>
      </c>
      <c r="CG88" s="39" t="e">
        <f t="shared" si="108"/>
        <v>#DIV/0!</v>
      </c>
      <c r="CH88" s="36">
        <f t="shared" si="126"/>
        <v>0</v>
      </c>
      <c r="CI88" s="39" t="e">
        <f t="shared" si="127"/>
        <v>#DIV/0!</v>
      </c>
      <c r="CJ88" s="36">
        <f t="shared" si="128"/>
        <v>0</v>
      </c>
      <c r="CK88" s="40" t="e">
        <f t="shared" si="129"/>
        <v>#DIV/0!</v>
      </c>
      <c r="CL88" s="38">
        <f t="shared" si="130"/>
        <v>0</v>
      </c>
      <c r="CM88" s="39" t="e">
        <f t="shared" si="100"/>
        <v>#DIV/0!</v>
      </c>
      <c r="CN88" s="36">
        <f t="shared" si="131"/>
        <v>0</v>
      </c>
      <c r="CO88" s="39" t="e">
        <f t="shared" si="132"/>
        <v>#DIV/0!</v>
      </c>
      <c r="CP88" s="36">
        <f t="shared" si="133"/>
        <v>0</v>
      </c>
      <c r="CQ88" s="40" t="e">
        <f t="shared" si="134"/>
        <v>#DIV/0!</v>
      </c>
      <c r="CR88" s="152"/>
      <c r="CS88" s="161" t="s">
        <v>86</v>
      </c>
      <c r="CT88" s="38">
        <f t="shared" si="135"/>
        <v>0</v>
      </c>
      <c r="CU88" s="36">
        <f t="shared" si="136"/>
        <v>0</v>
      </c>
      <c r="CV88" s="37">
        <f t="shared" si="137"/>
        <v>0</v>
      </c>
      <c r="CW88"/>
    </row>
    <row r="89" spans="1:103" s="19" customFormat="1" ht="15.6" x14ac:dyDescent="0.3">
      <c r="A89" s="26">
        <v>73</v>
      </c>
      <c r="B89" s="26" t="s">
        <v>87</v>
      </c>
      <c r="C89" s="34"/>
      <c r="D89" s="35"/>
      <c r="E89" s="39"/>
      <c r="F89" s="39"/>
      <c r="G89" s="39"/>
      <c r="H89" s="36"/>
      <c r="I89" s="40"/>
      <c r="J89" s="244"/>
      <c r="K89" s="39"/>
      <c r="L89" s="36"/>
      <c r="M89" s="39"/>
      <c r="N89" s="36"/>
      <c r="O89" s="40"/>
      <c r="P89" s="116">
        <f t="shared" si="110"/>
        <v>0</v>
      </c>
      <c r="Q89" s="117">
        <f t="shared" si="111"/>
        <v>0</v>
      </c>
      <c r="R89" s="118">
        <f t="shared" si="112"/>
        <v>0</v>
      </c>
      <c r="S89" s="32"/>
      <c r="T89" s="35"/>
      <c r="U89" s="39"/>
      <c r="V89" s="39"/>
      <c r="W89" s="39"/>
      <c r="X89" s="36"/>
      <c r="Y89" s="40"/>
      <c r="Z89" s="38"/>
      <c r="AA89" s="39"/>
      <c r="AB89" s="36"/>
      <c r="AC89" s="39"/>
      <c r="AD89" s="36"/>
      <c r="AE89" s="40"/>
      <c r="AF89" s="116">
        <f t="shared" si="113"/>
        <v>0</v>
      </c>
      <c r="AG89" s="117">
        <f t="shared" si="114"/>
        <v>0</v>
      </c>
      <c r="AH89" s="118">
        <f t="shared" si="115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16"/>
        <v>0</v>
      </c>
      <c r="AW89" s="117">
        <f t="shared" si="117"/>
        <v>0</v>
      </c>
      <c r="AX89" s="118">
        <f t="shared" si="118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19"/>
        <v>0</v>
      </c>
      <c r="BM89" s="117">
        <f t="shared" si="120"/>
        <v>0</v>
      </c>
      <c r="BN89" s="118">
        <f t="shared" si="121"/>
        <v>0</v>
      </c>
      <c r="BO89" s="32"/>
      <c r="BP89" s="38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22"/>
        <v>0</v>
      </c>
      <c r="CC89" s="117">
        <f t="shared" si="123"/>
        <v>0</v>
      </c>
      <c r="CD89" s="118">
        <f t="shared" si="124"/>
        <v>0</v>
      </c>
      <c r="CE89" s="32"/>
      <c r="CF89" s="38">
        <f t="shared" si="125"/>
        <v>0</v>
      </c>
      <c r="CG89" s="39" t="e">
        <f t="shared" si="108"/>
        <v>#DIV/0!</v>
      </c>
      <c r="CH89" s="36">
        <f t="shared" si="126"/>
        <v>0</v>
      </c>
      <c r="CI89" s="39" t="e">
        <f t="shared" si="127"/>
        <v>#DIV/0!</v>
      </c>
      <c r="CJ89" s="36">
        <f t="shared" si="128"/>
        <v>0</v>
      </c>
      <c r="CK89" s="40" t="e">
        <f t="shared" si="129"/>
        <v>#DIV/0!</v>
      </c>
      <c r="CL89" s="38">
        <f t="shared" si="130"/>
        <v>0</v>
      </c>
      <c r="CM89" s="39" t="e">
        <f t="shared" si="100"/>
        <v>#DIV/0!</v>
      </c>
      <c r="CN89" s="36">
        <f t="shared" si="131"/>
        <v>0</v>
      </c>
      <c r="CO89" s="39" t="e">
        <f t="shared" si="132"/>
        <v>#DIV/0!</v>
      </c>
      <c r="CP89" s="36">
        <f t="shared" si="133"/>
        <v>0</v>
      </c>
      <c r="CQ89" s="40" t="e">
        <f t="shared" si="134"/>
        <v>#DIV/0!</v>
      </c>
      <c r="CR89" s="152"/>
      <c r="CS89" s="161" t="s">
        <v>87</v>
      </c>
      <c r="CT89" s="38">
        <f t="shared" si="135"/>
        <v>0</v>
      </c>
      <c r="CU89" s="36">
        <f t="shared" si="136"/>
        <v>0</v>
      </c>
      <c r="CV89" s="37">
        <f t="shared" si="137"/>
        <v>0</v>
      </c>
      <c r="CW89"/>
    </row>
    <row r="90" spans="1:103" s="19" customFormat="1" ht="15.6" x14ac:dyDescent="0.3">
      <c r="A90" s="26">
        <v>74</v>
      </c>
      <c r="B90" s="26" t="s">
        <v>88</v>
      </c>
      <c r="C90" s="34"/>
      <c r="D90" s="35"/>
      <c r="E90" s="39"/>
      <c r="F90" s="39"/>
      <c r="G90" s="39"/>
      <c r="H90" s="36"/>
      <c r="I90" s="40"/>
      <c r="J90" s="244"/>
      <c r="K90" s="39"/>
      <c r="L90" s="36"/>
      <c r="M90" s="39"/>
      <c r="N90" s="36"/>
      <c r="O90" s="40"/>
      <c r="P90" s="116">
        <f t="shared" si="110"/>
        <v>0</v>
      </c>
      <c r="Q90" s="117">
        <f t="shared" si="111"/>
        <v>0</v>
      </c>
      <c r="R90" s="118">
        <f t="shared" si="112"/>
        <v>0</v>
      </c>
      <c r="S90" s="32"/>
      <c r="T90" s="35"/>
      <c r="U90" s="39"/>
      <c r="V90" s="39"/>
      <c r="W90" s="39"/>
      <c r="X90" s="36"/>
      <c r="Y90" s="40"/>
      <c r="Z90" s="38"/>
      <c r="AA90" s="39"/>
      <c r="AB90" s="36"/>
      <c r="AC90" s="39"/>
      <c r="AD90" s="36"/>
      <c r="AE90" s="40"/>
      <c r="AF90" s="116">
        <f t="shared" si="113"/>
        <v>0</v>
      </c>
      <c r="AG90" s="117">
        <f t="shared" si="114"/>
        <v>0</v>
      </c>
      <c r="AH90" s="118">
        <f t="shared" si="115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16"/>
        <v>0</v>
      </c>
      <c r="AW90" s="117">
        <f t="shared" si="117"/>
        <v>0</v>
      </c>
      <c r="AX90" s="118">
        <f t="shared" si="118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19"/>
        <v>0</v>
      </c>
      <c r="BM90" s="117">
        <f t="shared" si="120"/>
        <v>0</v>
      </c>
      <c r="BN90" s="118">
        <f t="shared" si="121"/>
        <v>0</v>
      </c>
      <c r="BO90" s="32"/>
      <c r="BP90" s="38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22"/>
        <v>0</v>
      </c>
      <c r="CC90" s="117">
        <f t="shared" si="123"/>
        <v>0</v>
      </c>
      <c r="CD90" s="118">
        <f t="shared" si="124"/>
        <v>0</v>
      </c>
      <c r="CE90" s="32"/>
      <c r="CF90" s="38">
        <f t="shared" si="125"/>
        <v>0</v>
      </c>
      <c r="CG90" s="39" t="e">
        <f t="shared" si="108"/>
        <v>#DIV/0!</v>
      </c>
      <c r="CH90" s="36">
        <f t="shared" si="126"/>
        <v>0</v>
      </c>
      <c r="CI90" s="39" t="e">
        <f t="shared" si="127"/>
        <v>#DIV/0!</v>
      </c>
      <c r="CJ90" s="36">
        <f t="shared" si="128"/>
        <v>0</v>
      </c>
      <c r="CK90" s="40" t="e">
        <f t="shared" si="129"/>
        <v>#DIV/0!</v>
      </c>
      <c r="CL90" s="38">
        <f t="shared" si="130"/>
        <v>0</v>
      </c>
      <c r="CM90" s="39" t="e">
        <f t="shared" si="100"/>
        <v>#DIV/0!</v>
      </c>
      <c r="CN90" s="36">
        <f t="shared" si="131"/>
        <v>0</v>
      </c>
      <c r="CO90" s="39" t="e">
        <f t="shared" si="132"/>
        <v>#DIV/0!</v>
      </c>
      <c r="CP90" s="36">
        <f t="shared" si="133"/>
        <v>0</v>
      </c>
      <c r="CQ90" s="40" t="e">
        <f t="shared" si="134"/>
        <v>#DIV/0!</v>
      </c>
      <c r="CR90" s="152"/>
      <c r="CS90" s="161" t="s">
        <v>88</v>
      </c>
      <c r="CT90" s="38">
        <f t="shared" si="135"/>
        <v>0</v>
      </c>
      <c r="CU90" s="36">
        <f t="shared" si="136"/>
        <v>0</v>
      </c>
      <c r="CV90" s="37">
        <f t="shared" si="137"/>
        <v>0</v>
      </c>
      <c r="CW90"/>
    </row>
    <row r="91" spans="1:103" s="19" customFormat="1" ht="15.6" x14ac:dyDescent="0.3">
      <c r="A91" s="26">
        <v>75</v>
      </c>
      <c r="B91" s="26" t="s">
        <v>89</v>
      </c>
      <c r="C91" s="34"/>
      <c r="D91" s="35"/>
      <c r="E91" s="39"/>
      <c r="F91" s="39"/>
      <c r="G91" s="39"/>
      <c r="H91" s="36"/>
      <c r="I91" s="40"/>
      <c r="J91" s="244"/>
      <c r="K91" s="39"/>
      <c r="L91" s="36"/>
      <c r="M91" s="39"/>
      <c r="N91" s="36"/>
      <c r="O91" s="40"/>
      <c r="P91" s="116">
        <f t="shared" si="110"/>
        <v>0</v>
      </c>
      <c r="Q91" s="117">
        <f t="shared" si="111"/>
        <v>0</v>
      </c>
      <c r="R91" s="118">
        <f t="shared" si="112"/>
        <v>0</v>
      </c>
      <c r="S91" s="32"/>
      <c r="T91" s="35"/>
      <c r="U91" s="39"/>
      <c r="V91" s="39"/>
      <c r="W91" s="39"/>
      <c r="X91" s="36"/>
      <c r="Y91" s="40"/>
      <c r="Z91" s="38"/>
      <c r="AA91" s="39"/>
      <c r="AB91" s="36"/>
      <c r="AC91" s="39"/>
      <c r="AD91" s="36"/>
      <c r="AE91" s="40"/>
      <c r="AF91" s="116">
        <f t="shared" si="113"/>
        <v>0</v>
      </c>
      <c r="AG91" s="117">
        <f t="shared" si="114"/>
        <v>0</v>
      </c>
      <c r="AH91" s="118">
        <f t="shared" si="115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16"/>
        <v>0</v>
      </c>
      <c r="AW91" s="117">
        <f t="shared" si="117"/>
        <v>0</v>
      </c>
      <c r="AX91" s="118">
        <f t="shared" si="118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19"/>
        <v>0</v>
      </c>
      <c r="BM91" s="117">
        <f t="shared" si="120"/>
        <v>0</v>
      </c>
      <c r="BN91" s="118">
        <f t="shared" si="121"/>
        <v>0</v>
      </c>
      <c r="BO91" s="32"/>
      <c r="BP91" s="38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22"/>
        <v>0</v>
      </c>
      <c r="CC91" s="117">
        <f t="shared" si="123"/>
        <v>0</v>
      </c>
      <c r="CD91" s="118">
        <f t="shared" si="124"/>
        <v>0</v>
      </c>
      <c r="CE91" s="32"/>
      <c r="CF91" s="38">
        <f t="shared" si="125"/>
        <v>0</v>
      </c>
      <c r="CG91" s="39" t="e">
        <f t="shared" si="108"/>
        <v>#DIV/0!</v>
      </c>
      <c r="CH91" s="36">
        <f t="shared" si="126"/>
        <v>0</v>
      </c>
      <c r="CI91" s="39" t="e">
        <f t="shared" si="127"/>
        <v>#DIV/0!</v>
      </c>
      <c r="CJ91" s="36">
        <f t="shared" si="128"/>
        <v>0</v>
      </c>
      <c r="CK91" s="40" t="e">
        <f t="shared" si="129"/>
        <v>#DIV/0!</v>
      </c>
      <c r="CL91" s="38">
        <f t="shared" si="130"/>
        <v>0</v>
      </c>
      <c r="CM91" s="39" t="e">
        <f t="shared" si="100"/>
        <v>#DIV/0!</v>
      </c>
      <c r="CN91" s="36">
        <f t="shared" si="131"/>
        <v>0</v>
      </c>
      <c r="CO91" s="39" t="e">
        <f t="shared" si="132"/>
        <v>#DIV/0!</v>
      </c>
      <c r="CP91" s="36">
        <f t="shared" si="133"/>
        <v>0</v>
      </c>
      <c r="CQ91" s="40" t="e">
        <f t="shared" si="134"/>
        <v>#DIV/0!</v>
      </c>
      <c r="CR91" s="152"/>
      <c r="CS91" s="161" t="s">
        <v>89</v>
      </c>
      <c r="CT91" s="38">
        <f t="shared" si="135"/>
        <v>0</v>
      </c>
      <c r="CU91" s="36">
        <f t="shared" si="136"/>
        <v>0</v>
      </c>
      <c r="CV91" s="37">
        <f t="shared" si="137"/>
        <v>0</v>
      </c>
      <c r="CW91"/>
    </row>
    <row r="92" spans="1:103" s="19" customFormat="1" ht="15.6" x14ac:dyDescent="0.3">
      <c r="A92" s="26">
        <v>76</v>
      </c>
      <c r="B92" s="26" t="s">
        <v>100</v>
      </c>
      <c r="C92" s="34"/>
      <c r="D92" s="35"/>
      <c r="E92" s="39"/>
      <c r="F92" s="39"/>
      <c r="G92" s="39"/>
      <c r="H92" s="36"/>
      <c r="I92" s="40"/>
      <c r="J92" s="244"/>
      <c r="K92" s="39"/>
      <c r="L92" s="36"/>
      <c r="M92" s="39"/>
      <c r="N92" s="36"/>
      <c r="O92" s="40"/>
      <c r="P92" s="116">
        <f t="shared" si="110"/>
        <v>0</v>
      </c>
      <c r="Q92" s="117">
        <f t="shared" si="111"/>
        <v>0</v>
      </c>
      <c r="R92" s="118">
        <f t="shared" si="112"/>
        <v>0</v>
      </c>
      <c r="S92" s="32"/>
      <c r="T92" s="35"/>
      <c r="U92" s="39"/>
      <c r="V92" s="39"/>
      <c r="W92" s="39"/>
      <c r="X92" s="36"/>
      <c r="Y92" s="40"/>
      <c r="Z92" s="38"/>
      <c r="AA92" s="39"/>
      <c r="AB92" s="36"/>
      <c r="AC92" s="39"/>
      <c r="AD92" s="36"/>
      <c r="AE92" s="40"/>
      <c r="AF92" s="116">
        <f t="shared" si="113"/>
        <v>0</v>
      </c>
      <c r="AG92" s="117">
        <f t="shared" si="114"/>
        <v>0</v>
      </c>
      <c r="AH92" s="118">
        <f t="shared" si="115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16"/>
        <v>0</v>
      </c>
      <c r="AW92" s="117">
        <f t="shared" si="117"/>
        <v>0</v>
      </c>
      <c r="AX92" s="118">
        <f t="shared" si="118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19"/>
        <v>0</v>
      </c>
      <c r="BM92" s="117">
        <f t="shared" si="120"/>
        <v>0</v>
      </c>
      <c r="BN92" s="118">
        <f t="shared" si="121"/>
        <v>0</v>
      </c>
      <c r="BO92" s="32"/>
      <c r="BP92" s="38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22"/>
        <v>0</v>
      </c>
      <c r="CC92" s="117">
        <f t="shared" si="123"/>
        <v>0</v>
      </c>
      <c r="CD92" s="118">
        <f t="shared" si="124"/>
        <v>0</v>
      </c>
      <c r="CE92" s="32"/>
      <c r="CF92" s="38">
        <f t="shared" si="125"/>
        <v>0</v>
      </c>
      <c r="CG92" s="39" t="e">
        <f t="shared" si="108"/>
        <v>#DIV/0!</v>
      </c>
      <c r="CH92" s="36">
        <f t="shared" si="126"/>
        <v>0</v>
      </c>
      <c r="CI92" s="39" t="e">
        <f t="shared" si="127"/>
        <v>#DIV/0!</v>
      </c>
      <c r="CJ92" s="36">
        <f t="shared" si="128"/>
        <v>0</v>
      </c>
      <c r="CK92" s="40" t="e">
        <f t="shared" si="129"/>
        <v>#DIV/0!</v>
      </c>
      <c r="CL92" s="38">
        <f t="shared" si="130"/>
        <v>0</v>
      </c>
      <c r="CM92" s="39" t="e">
        <f t="shared" si="100"/>
        <v>#DIV/0!</v>
      </c>
      <c r="CN92" s="36">
        <f t="shared" si="131"/>
        <v>0</v>
      </c>
      <c r="CO92" s="39" t="e">
        <f t="shared" si="132"/>
        <v>#DIV/0!</v>
      </c>
      <c r="CP92" s="36">
        <f t="shared" si="133"/>
        <v>0</v>
      </c>
      <c r="CQ92" s="40" t="e">
        <f t="shared" si="134"/>
        <v>#DIV/0!</v>
      </c>
      <c r="CR92" s="152"/>
      <c r="CS92" s="161" t="s">
        <v>100</v>
      </c>
      <c r="CT92" s="38">
        <f t="shared" si="135"/>
        <v>0</v>
      </c>
      <c r="CU92" s="36">
        <f t="shared" si="136"/>
        <v>0</v>
      </c>
      <c r="CV92" s="37">
        <f t="shared" si="137"/>
        <v>0</v>
      </c>
      <c r="CW92"/>
    </row>
    <row r="93" spans="1:103" s="19" customFormat="1" ht="15.6" x14ac:dyDescent="0.3">
      <c r="A93" s="26">
        <v>77</v>
      </c>
      <c r="B93" s="26" t="s">
        <v>101</v>
      </c>
      <c r="C93" s="34"/>
      <c r="D93" s="35"/>
      <c r="E93" s="39"/>
      <c r="F93" s="39"/>
      <c r="G93" s="39"/>
      <c r="H93" s="36"/>
      <c r="I93" s="40"/>
      <c r="J93" s="244"/>
      <c r="K93" s="39"/>
      <c r="L93" s="36"/>
      <c r="M93" s="39"/>
      <c r="N93" s="36"/>
      <c r="O93" s="40"/>
      <c r="P93" s="116">
        <f t="shared" si="110"/>
        <v>0</v>
      </c>
      <c r="Q93" s="117">
        <f t="shared" si="111"/>
        <v>0</v>
      </c>
      <c r="R93" s="118">
        <f t="shared" si="112"/>
        <v>0</v>
      </c>
      <c r="S93" s="32"/>
      <c r="T93" s="35"/>
      <c r="U93" s="39"/>
      <c r="V93" s="39"/>
      <c r="W93" s="39"/>
      <c r="X93" s="36"/>
      <c r="Y93" s="40"/>
      <c r="Z93" s="38"/>
      <c r="AA93" s="39"/>
      <c r="AB93" s="36"/>
      <c r="AC93" s="39"/>
      <c r="AD93" s="36"/>
      <c r="AE93" s="40"/>
      <c r="AF93" s="116">
        <f t="shared" si="113"/>
        <v>0</v>
      </c>
      <c r="AG93" s="117">
        <f t="shared" si="114"/>
        <v>0</v>
      </c>
      <c r="AH93" s="118">
        <f t="shared" si="115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16"/>
        <v>0</v>
      </c>
      <c r="AW93" s="117">
        <f t="shared" si="117"/>
        <v>0</v>
      </c>
      <c r="AX93" s="118">
        <f t="shared" si="118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19"/>
        <v>0</v>
      </c>
      <c r="BM93" s="117">
        <f t="shared" si="120"/>
        <v>0</v>
      </c>
      <c r="BN93" s="118">
        <f t="shared" si="121"/>
        <v>0</v>
      </c>
      <c r="BO93" s="32"/>
      <c r="BP93" s="38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22"/>
        <v>0</v>
      </c>
      <c r="CC93" s="117">
        <f t="shared" si="123"/>
        <v>0</v>
      </c>
      <c r="CD93" s="118">
        <f t="shared" si="124"/>
        <v>0</v>
      </c>
      <c r="CE93" s="32"/>
      <c r="CF93" s="38">
        <f t="shared" si="125"/>
        <v>0</v>
      </c>
      <c r="CG93" s="39" t="e">
        <f t="shared" si="108"/>
        <v>#DIV/0!</v>
      </c>
      <c r="CH93" s="36">
        <f t="shared" si="126"/>
        <v>0</v>
      </c>
      <c r="CI93" s="39" t="e">
        <f t="shared" si="127"/>
        <v>#DIV/0!</v>
      </c>
      <c r="CJ93" s="36">
        <f t="shared" si="128"/>
        <v>0</v>
      </c>
      <c r="CK93" s="40" t="e">
        <f t="shared" si="129"/>
        <v>#DIV/0!</v>
      </c>
      <c r="CL93" s="38">
        <f t="shared" si="130"/>
        <v>0</v>
      </c>
      <c r="CM93" s="39" t="e">
        <f t="shared" si="100"/>
        <v>#DIV/0!</v>
      </c>
      <c r="CN93" s="36">
        <f t="shared" si="131"/>
        <v>0</v>
      </c>
      <c r="CO93" s="39" t="e">
        <f t="shared" si="132"/>
        <v>#DIV/0!</v>
      </c>
      <c r="CP93" s="36">
        <f t="shared" si="133"/>
        <v>0</v>
      </c>
      <c r="CQ93" s="40" t="e">
        <f t="shared" si="134"/>
        <v>#DIV/0!</v>
      </c>
      <c r="CR93" s="152"/>
      <c r="CS93" s="161" t="s">
        <v>101</v>
      </c>
      <c r="CT93" s="38">
        <f t="shared" si="135"/>
        <v>0</v>
      </c>
      <c r="CU93" s="36">
        <f t="shared" si="136"/>
        <v>0</v>
      </c>
      <c r="CV93" s="37">
        <f t="shared" si="137"/>
        <v>0</v>
      </c>
      <c r="CW93"/>
    </row>
    <row r="94" spans="1:103" s="19" customFormat="1" ht="15.6" x14ac:dyDescent="0.3">
      <c r="A94" s="26">
        <v>78</v>
      </c>
      <c r="B94" s="26" t="s">
        <v>90</v>
      </c>
      <c r="C94" s="34"/>
      <c r="D94" s="35"/>
      <c r="E94" s="39"/>
      <c r="F94" s="39"/>
      <c r="G94" s="39"/>
      <c r="H94" s="36"/>
      <c r="I94" s="40"/>
      <c r="J94" s="244"/>
      <c r="K94" s="39"/>
      <c r="L94" s="36"/>
      <c r="M94" s="39"/>
      <c r="N94" s="36"/>
      <c r="O94" s="40"/>
      <c r="P94" s="116">
        <f t="shared" si="110"/>
        <v>0</v>
      </c>
      <c r="Q94" s="117">
        <f t="shared" si="111"/>
        <v>0</v>
      </c>
      <c r="R94" s="118">
        <f t="shared" si="112"/>
        <v>0</v>
      </c>
      <c r="S94" s="32"/>
      <c r="T94" s="35"/>
      <c r="U94" s="39"/>
      <c r="V94" s="39"/>
      <c r="W94" s="39"/>
      <c r="X94" s="36"/>
      <c r="Y94" s="40"/>
      <c r="Z94" s="38"/>
      <c r="AA94" s="39"/>
      <c r="AB94" s="36"/>
      <c r="AC94" s="39"/>
      <c r="AD94" s="36"/>
      <c r="AE94" s="40"/>
      <c r="AF94" s="116">
        <f t="shared" si="113"/>
        <v>0</v>
      </c>
      <c r="AG94" s="117">
        <f t="shared" si="114"/>
        <v>0</v>
      </c>
      <c r="AH94" s="118">
        <f t="shared" si="115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16"/>
        <v>0</v>
      </c>
      <c r="AW94" s="126">
        <f t="shared" si="117"/>
        <v>0</v>
      </c>
      <c r="AX94" s="118">
        <f t="shared" si="118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19"/>
        <v>0</v>
      </c>
      <c r="BM94" s="117">
        <f t="shared" si="120"/>
        <v>0</v>
      </c>
      <c r="BN94" s="118">
        <f t="shared" si="121"/>
        <v>0</v>
      </c>
      <c r="BO94" s="32"/>
      <c r="BP94" s="38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22"/>
        <v>0</v>
      </c>
      <c r="CC94" s="117">
        <f t="shared" si="123"/>
        <v>0</v>
      </c>
      <c r="CD94" s="118">
        <f t="shared" si="124"/>
        <v>0</v>
      </c>
      <c r="CE94" s="32"/>
      <c r="CF94" s="38">
        <f t="shared" si="125"/>
        <v>0</v>
      </c>
      <c r="CG94" s="39" t="e">
        <f t="shared" si="108"/>
        <v>#DIV/0!</v>
      </c>
      <c r="CH94" s="36">
        <f t="shared" si="126"/>
        <v>0</v>
      </c>
      <c r="CI94" s="39" t="e">
        <f t="shared" si="127"/>
        <v>#DIV/0!</v>
      </c>
      <c r="CJ94" s="36">
        <f t="shared" si="128"/>
        <v>0</v>
      </c>
      <c r="CK94" s="40" t="e">
        <f t="shared" si="129"/>
        <v>#DIV/0!</v>
      </c>
      <c r="CL94" s="38">
        <f t="shared" si="130"/>
        <v>0</v>
      </c>
      <c r="CM94" s="39" t="e">
        <f t="shared" si="100"/>
        <v>#DIV/0!</v>
      </c>
      <c r="CN94" s="36">
        <f t="shared" si="131"/>
        <v>0</v>
      </c>
      <c r="CO94" s="39" t="e">
        <f t="shared" si="132"/>
        <v>#DIV/0!</v>
      </c>
      <c r="CP94" s="36">
        <f t="shared" si="133"/>
        <v>0</v>
      </c>
      <c r="CQ94" s="40" t="e">
        <f t="shared" si="134"/>
        <v>#DIV/0!</v>
      </c>
      <c r="CR94" s="152"/>
      <c r="CS94" s="161" t="s">
        <v>90</v>
      </c>
      <c r="CT94" s="38">
        <f t="shared" si="135"/>
        <v>0</v>
      </c>
      <c r="CU94" s="36">
        <f t="shared" si="136"/>
        <v>0</v>
      </c>
      <c r="CV94" s="37">
        <f t="shared" si="137"/>
        <v>0</v>
      </c>
      <c r="CW94"/>
    </row>
    <row r="95" spans="1:103" s="19" customFormat="1" ht="15.6" x14ac:dyDescent="0.3">
      <c r="A95" s="26">
        <v>79</v>
      </c>
      <c r="B95" s="26" t="s">
        <v>91</v>
      </c>
      <c r="C95" s="34"/>
      <c r="D95" s="35"/>
      <c r="E95" s="39"/>
      <c r="F95" s="39"/>
      <c r="G95" s="39"/>
      <c r="H95" s="36"/>
      <c r="I95" s="40"/>
      <c r="J95" s="244"/>
      <c r="K95" s="39"/>
      <c r="L95" s="36"/>
      <c r="M95" s="39"/>
      <c r="N95" s="36"/>
      <c r="O95" s="40"/>
      <c r="P95" s="116">
        <f t="shared" si="110"/>
        <v>0</v>
      </c>
      <c r="Q95" s="117">
        <f t="shared" si="111"/>
        <v>0</v>
      </c>
      <c r="R95" s="118">
        <f t="shared" si="112"/>
        <v>0</v>
      </c>
      <c r="S95" s="32"/>
      <c r="T95" s="35"/>
      <c r="U95" s="39"/>
      <c r="V95" s="39"/>
      <c r="W95" s="39"/>
      <c r="X95" s="36"/>
      <c r="Y95" s="40"/>
      <c r="Z95" s="38"/>
      <c r="AA95" s="39"/>
      <c r="AB95" s="36"/>
      <c r="AC95" s="39"/>
      <c r="AD95" s="36"/>
      <c r="AE95" s="40"/>
      <c r="AF95" s="116">
        <f t="shared" si="113"/>
        <v>0</v>
      </c>
      <c r="AG95" s="117">
        <f t="shared" si="114"/>
        <v>0</v>
      </c>
      <c r="AH95" s="118">
        <f t="shared" si="115"/>
        <v>0</v>
      </c>
      <c r="AI95" s="32"/>
      <c r="AJ95" s="35"/>
      <c r="AK95" s="39"/>
      <c r="AL95" s="36"/>
      <c r="AM95" s="39"/>
      <c r="AN95" s="36"/>
      <c r="AO95" s="40"/>
      <c r="AP95" s="38"/>
      <c r="AQ95" s="39"/>
      <c r="AR95" s="36"/>
      <c r="AS95" s="39"/>
      <c r="AT95" s="36"/>
      <c r="AU95" s="40"/>
      <c r="AV95" s="116">
        <f t="shared" si="116"/>
        <v>0</v>
      </c>
      <c r="AW95" s="117">
        <f t="shared" si="117"/>
        <v>0</v>
      </c>
      <c r="AX95" s="118">
        <f t="shared" si="118"/>
        <v>0</v>
      </c>
      <c r="AY95" s="32"/>
      <c r="AZ95" s="35"/>
      <c r="BA95" s="39"/>
      <c r="BB95" s="39"/>
      <c r="BC95" s="39"/>
      <c r="BD95" s="36"/>
      <c r="BE95" s="40"/>
      <c r="BF95" s="38"/>
      <c r="BG95" s="39"/>
      <c r="BH95" s="36"/>
      <c r="BI95" s="39"/>
      <c r="BJ95" s="36"/>
      <c r="BK95" s="40"/>
      <c r="BL95" s="116">
        <f t="shared" si="119"/>
        <v>0</v>
      </c>
      <c r="BM95" s="117">
        <f t="shared" si="120"/>
        <v>0</v>
      </c>
      <c r="BN95" s="118">
        <f t="shared" si="121"/>
        <v>0</v>
      </c>
      <c r="BO95" s="32"/>
      <c r="BP95" s="38"/>
      <c r="BQ95" s="39"/>
      <c r="BR95" s="39"/>
      <c r="BS95" s="39"/>
      <c r="BT95" s="36"/>
      <c r="BU95" s="40"/>
      <c r="BV95" s="38"/>
      <c r="BW95" s="39"/>
      <c r="BX95" s="36"/>
      <c r="BY95" s="39"/>
      <c r="BZ95" s="36"/>
      <c r="CA95" s="40"/>
      <c r="CB95" s="116">
        <f t="shared" si="122"/>
        <v>0</v>
      </c>
      <c r="CC95" s="117">
        <f t="shared" si="123"/>
        <v>0</v>
      </c>
      <c r="CD95" s="118">
        <f t="shared" si="124"/>
        <v>0</v>
      </c>
      <c r="CE95" s="32"/>
      <c r="CF95" s="38">
        <f t="shared" si="125"/>
        <v>0</v>
      </c>
      <c r="CG95" s="39" t="e">
        <f t="shared" si="108"/>
        <v>#DIV/0!</v>
      </c>
      <c r="CH95" s="36">
        <f t="shared" si="126"/>
        <v>0</v>
      </c>
      <c r="CI95" s="39" t="e">
        <f t="shared" si="127"/>
        <v>#DIV/0!</v>
      </c>
      <c r="CJ95" s="36">
        <f t="shared" si="128"/>
        <v>0</v>
      </c>
      <c r="CK95" s="40" t="e">
        <f t="shared" si="129"/>
        <v>#DIV/0!</v>
      </c>
      <c r="CL95" s="38">
        <f t="shared" si="130"/>
        <v>0</v>
      </c>
      <c r="CM95" s="39" t="e">
        <f t="shared" si="100"/>
        <v>#DIV/0!</v>
      </c>
      <c r="CN95" s="36">
        <f t="shared" si="131"/>
        <v>0</v>
      </c>
      <c r="CO95" s="39" t="e">
        <f t="shared" si="132"/>
        <v>#DIV/0!</v>
      </c>
      <c r="CP95" s="36">
        <f t="shared" si="133"/>
        <v>0</v>
      </c>
      <c r="CQ95" s="40" t="e">
        <f t="shared" si="134"/>
        <v>#DIV/0!</v>
      </c>
      <c r="CR95" s="152"/>
      <c r="CS95" s="161" t="s">
        <v>91</v>
      </c>
      <c r="CT95" s="38">
        <f t="shared" si="135"/>
        <v>0</v>
      </c>
      <c r="CU95" s="36">
        <f t="shared" si="136"/>
        <v>0</v>
      </c>
      <c r="CV95" s="37">
        <f t="shared" si="137"/>
        <v>0</v>
      </c>
      <c r="CW95"/>
    </row>
    <row r="96" spans="1:103" s="19" customFormat="1" ht="15.6" x14ac:dyDescent="0.3">
      <c r="A96" s="26">
        <v>80</v>
      </c>
      <c r="B96" s="26" t="s">
        <v>175</v>
      </c>
      <c r="C96" s="41"/>
      <c r="D96" s="42"/>
      <c r="E96" s="46"/>
      <c r="F96" s="43"/>
      <c r="G96" s="46"/>
      <c r="H96" s="43"/>
      <c r="I96" s="47"/>
      <c r="J96" s="245"/>
      <c r="K96" s="46"/>
      <c r="L96" s="43"/>
      <c r="M96" s="46"/>
      <c r="N96" s="43"/>
      <c r="O96" s="47"/>
      <c r="P96" s="122">
        <f t="shared" si="110"/>
        <v>0</v>
      </c>
      <c r="Q96" s="128">
        <f t="shared" si="111"/>
        <v>0</v>
      </c>
      <c r="R96" s="129">
        <f t="shared" si="112"/>
        <v>0</v>
      </c>
      <c r="S96" s="32"/>
      <c r="T96" s="42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13"/>
        <v>0</v>
      </c>
      <c r="AG96" s="128">
        <f t="shared" si="114"/>
        <v>0</v>
      </c>
      <c r="AH96" s="129">
        <f t="shared" si="115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16"/>
        <v>0</v>
      </c>
      <c r="AW96" s="128">
        <f t="shared" si="117"/>
        <v>0</v>
      </c>
      <c r="AX96" s="129">
        <f t="shared" si="118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19"/>
        <v>0</v>
      </c>
      <c r="BM96" s="128">
        <f t="shared" si="120"/>
        <v>0</v>
      </c>
      <c r="BN96" s="129">
        <f t="shared" si="121"/>
        <v>0</v>
      </c>
      <c r="BO96" s="32"/>
      <c r="BP96" s="45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22"/>
        <v>0</v>
      </c>
      <c r="CC96" s="128">
        <f t="shared" si="123"/>
        <v>0</v>
      </c>
      <c r="CD96" s="129">
        <f t="shared" si="124"/>
        <v>0</v>
      </c>
      <c r="CE96" s="32"/>
      <c r="CF96" s="45">
        <f>SUM(CF76:CF95)</f>
        <v>0</v>
      </c>
      <c r="CG96" s="46" t="e">
        <f t="shared" si="108"/>
        <v>#DIV/0!</v>
      </c>
      <c r="CH96" s="46">
        <f>SUM(CH76:CH95)</f>
        <v>0</v>
      </c>
      <c r="CI96" s="46" t="e">
        <f t="shared" si="127"/>
        <v>#DIV/0!</v>
      </c>
      <c r="CJ96" s="43">
        <f t="shared" si="128"/>
        <v>0</v>
      </c>
      <c r="CK96" s="47" t="e">
        <f t="shared" si="129"/>
        <v>#DIV/0!</v>
      </c>
      <c r="CL96" s="45">
        <f>SUM(CL76:CL95)</f>
        <v>0</v>
      </c>
      <c r="CM96" s="46" t="e">
        <f t="shared" si="100"/>
        <v>#DIV/0!</v>
      </c>
      <c r="CN96" s="43">
        <f>SUM(CN76:CN95)</f>
        <v>0</v>
      </c>
      <c r="CO96" s="46" t="e">
        <f t="shared" si="132"/>
        <v>#DIV/0!</v>
      </c>
      <c r="CP96" s="43">
        <f>SUM(CP76:CP95)</f>
        <v>0</v>
      </c>
      <c r="CQ96" s="47" t="e">
        <f t="shared" si="134"/>
        <v>#DIV/0!</v>
      </c>
      <c r="CR96" s="153"/>
      <c r="CS96" s="161" t="s">
        <v>175</v>
      </c>
      <c r="CT96" s="45">
        <f t="shared" ref="CT96:CU96" si="138">SUM(CT76:CT95)</f>
        <v>0</v>
      </c>
      <c r="CU96" s="43">
        <f t="shared" si="138"/>
        <v>0</v>
      </c>
      <c r="CV96" s="44">
        <f>SUM(CV76:CV95)</f>
        <v>0</v>
      </c>
      <c r="CW96"/>
      <c r="CY96" s="48"/>
    </row>
    <row r="97" spans="1:103" s="19" customFormat="1" ht="15.6" x14ac:dyDescent="0.3">
      <c r="A97" s="26">
        <v>81</v>
      </c>
      <c r="B97" s="25" t="s">
        <v>176</v>
      </c>
      <c r="C97" s="41"/>
      <c r="D97" s="42"/>
      <c r="E97" s="46"/>
      <c r="F97" s="43"/>
      <c r="G97" s="46"/>
      <c r="H97" s="43"/>
      <c r="I97" s="47"/>
      <c r="J97" s="245"/>
      <c r="K97" s="46"/>
      <c r="L97" s="43"/>
      <c r="M97" s="46"/>
      <c r="N97" s="43"/>
      <c r="O97" s="47"/>
      <c r="P97" s="122">
        <f t="shared" si="110"/>
        <v>0</v>
      </c>
      <c r="Q97" s="128">
        <f t="shared" si="111"/>
        <v>0</v>
      </c>
      <c r="R97" s="129">
        <f t="shared" si="112"/>
        <v>0</v>
      </c>
      <c r="S97" s="32"/>
      <c r="T97" s="42"/>
      <c r="U97" s="46"/>
      <c r="V97" s="43"/>
      <c r="W97" s="46"/>
      <c r="X97" s="43"/>
      <c r="Y97" s="47"/>
      <c r="Z97" s="45"/>
      <c r="AA97" s="46"/>
      <c r="AB97" s="43"/>
      <c r="AC97" s="46"/>
      <c r="AD97" s="43"/>
      <c r="AE97" s="47"/>
      <c r="AF97" s="122">
        <f t="shared" si="113"/>
        <v>0</v>
      </c>
      <c r="AG97" s="128">
        <f t="shared" si="114"/>
        <v>0</v>
      </c>
      <c r="AH97" s="129">
        <f t="shared" si="115"/>
        <v>0</v>
      </c>
      <c r="AI97" s="32"/>
      <c r="AJ97" s="42"/>
      <c r="AK97" s="46"/>
      <c r="AL97" s="43"/>
      <c r="AM97" s="46"/>
      <c r="AN97" s="43"/>
      <c r="AO97" s="47"/>
      <c r="AP97" s="45"/>
      <c r="AQ97" s="46"/>
      <c r="AR97" s="43"/>
      <c r="AS97" s="46"/>
      <c r="AT97" s="43"/>
      <c r="AU97" s="47"/>
      <c r="AV97" s="122">
        <f t="shared" si="116"/>
        <v>0</v>
      </c>
      <c r="AW97" s="128">
        <f t="shared" si="117"/>
        <v>0</v>
      </c>
      <c r="AX97" s="129">
        <f t="shared" si="118"/>
        <v>0</v>
      </c>
      <c r="AY97" s="32"/>
      <c r="AZ97" s="42"/>
      <c r="BA97" s="46"/>
      <c r="BB97" s="43"/>
      <c r="BC97" s="46"/>
      <c r="BD97" s="43"/>
      <c r="BE97" s="47"/>
      <c r="BF97" s="45"/>
      <c r="BG97" s="46"/>
      <c r="BH97" s="43"/>
      <c r="BI97" s="46"/>
      <c r="BJ97" s="43"/>
      <c r="BK97" s="47"/>
      <c r="BL97" s="122">
        <f t="shared" si="119"/>
        <v>0</v>
      </c>
      <c r="BM97" s="128">
        <f t="shared" si="120"/>
        <v>0</v>
      </c>
      <c r="BN97" s="129">
        <f t="shared" si="121"/>
        <v>0</v>
      </c>
      <c r="BO97" s="32"/>
      <c r="BP97" s="45"/>
      <c r="BQ97" s="46"/>
      <c r="BR97" s="43"/>
      <c r="BS97" s="46"/>
      <c r="BT97" s="43"/>
      <c r="BU97" s="47"/>
      <c r="BV97" s="45"/>
      <c r="BW97" s="46"/>
      <c r="BX97" s="43"/>
      <c r="BY97" s="46"/>
      <c r="BZ97" s="43"/>
      <c r="CA97" s="47"/>
      <c r="CB97" s="122">
        <f t="shared" si="122"/>
        <v>0</v>
      </c>
      <c r="CC97" s="128">
        <f t="shared" si="123"/>
        <v>0</v>
      </c>
      <c r="CD97" s="129">
        <f t="shared" si="124"/>
        <v>0</v>
      </c>
      <c r="CE97" s="32"/>
      <c r="CF97" s="45">
        <f>+CF74+CF96</f>
        <v>0</v>
      </c>
      <c r="CG97" s="46" t="e">
        <f t="shared" si="108"/>
        <v>#DIV/0!</v>
      </c>
      <c r="CH97" s="46">
        <f>+CH74+CH96</f>
        <v>0</v>
      </c>
      <c r="CI97" s="46" t="e">
        <f t="shared" si="127"/>
        <v>#DIV/0!</v>
      </c>
      <c r="CJ97" s="43">
        <f t="shared" si="128"/>
        <v>0</v>
      </c>
      <c r="CK97" s="47" t="e">
        <f t="shared" si="129"/>
        <v>#DIV/0!</v>
      </c>
      <c r="CL97" s="45">
        <f>+CL74+CL96</f>
        <v>0</v>
      </c>
      <c r="CM97" s="46" t="e">
        <f t="shared" si="100"/>
        <v>#DIV/0!</v>
      </c>
      <c r="CN97" s="43">
        <f>+CN74+CN96</f>
        <v>0</v>
      </c>
      <c r="CO97" s="46" t="e">
        <f t="shared" si="132"/>
        <v>#DIV/0!</v>
      </c>
      <c r="CP97" s="43">
        <f>+CP74+CP96</f>
        <v>0</v>
      </c>
      <c r="CQ97" s="47" t="e">
        <f t="shared" si="134"/>
        <v>#DIV/0!</v>
      </c>
      <c r="CR97" s="153"/>
      <c r="CS97" s="160" t="s">
        <v>176</v>
      </c>
      <c r="CT97" s="45">
        <f>+CT74+CT96</f>
        <v>0</v>
      </c>
      <c r="CU97" s="43">
        <f t="shared" ref="CU97:CV97" si="139">+CU74+CU96</f>
        <v>0</v>
      </c>
      <c r="CV97" s="44">
        <f t="shared" si="139"/>
        <v>0</v>
      </c>
      <c r="CW97"/>
      <c r="CY97" s="48"/>
    </row>
    <row r="98" spans="1:103" s="19" customFormat="1" ht="15.6" x14ac:dyDescent="0.3">
      <c r="A98" s="26"/>
      <c r="B98" s="25"/>
      <c r="C98" s="34"/>
      <c r="D98" s="35"/>
      <c r="E98" s="39"/>
      <c r="F98" s="39"/>
      <c r="G98" s="39"/>
      <c r="H98" s="39"/>
      <c r="I98" s="40"/>
      <c r="J98" s="244"/>
      <c r="K98" s="39"/>
      <c r="L98" s="36"/>
      <c r="M98" s="39"/>
      <c r="N98" s="36"/>
      <c r="O98" s="40"/>
      <c r="P98" s="125"/>
      <c r="Q98" s="126"/>
      <c r="R98" s="127"/>
      <c r="S98" s="32"/>
      <c r="T98" s="35"/>
      <c r="U98" s="39"/>
      <c r="V98" s="39"/>
      <c r="W98" s="39"/>
      <c r="X98" s="39"/>
      <c r="Y98" s="40"/>
      <c r="Z98" s="38"/>
      <c r="AA98" s="39"/>
      <c r="AB98" s="36"/>
      <c r="AC98" s="39"/>
      <c r="AD98" s="36"/>
      <c r="AE98" s="40"/>
      <c r="AF98" s="125"/>
      <c r="AG98" s="126"/>
      <c r="AH98" s="127"/>
      <c r="AI98" s="32"/>
      <c r="AJ98" s="35"/>
      <c r="AK98" s="39"/>
      <c r="AL98" s="39"/>
      <c r="AM98" s="39"/>
      <c r="AN98" s="39"/>
      <c r="AO98" s="40"/>
      <c r="AP98" s="38"/>
      <c r="AQ98" s="39"/>
      <c r="AR98" s="36"/>
      <c r="AS98" s="39"/>
      <c r="AT98" s="36"/>
      <c r="AU98" s="40"/>
      <c r="AV98" s="125"/>
      <c r="AW98" s="126"/>
      <c r="AX98" s="127"/>
      <c r="AY98" s="32"/>
      <c r="AZ98" s="35"/>
      <c r="BA98" s="39"/>
      <c r="BB98" s="39"/>
      <c r="BC98" s="39"/>
      <c r="BD98" s="39"/>
      <c r="BE98" s="40"/>
      <c r="BF98" s="38"/>
      <c r="BG98" s="39"/>
      <c r="BH98" s="36"/>
      <c r="BI98" s="39"/>
      <c r="BJ98" s="36"/>
      <c r="BK98" s="40"/>
      <c r="BL98" s="125"/>
      <c r="BM98" s="126"/>
      <c r="BN98" s="127"/>
      <c r="BO98" s="32"/>
      <c r="BP98" s="38"/>
      <c r="BQ98" s="39"/>
      <c r="BR98" s="39"/>
      <c r="BS98" s="39"/>
      <c r="BT98" s="39"/>
      <c r="BU98" s="40"/>
      <c r="BV98" s="38"/>
      <c r="BW98" s="39"/>
      <c r="BX98" s="36"/>
      <c r="BY98" s="39"/>
      <c r="BZ98" s="36"/>
      <c r="CA98" s="40"/>
      <c r="CB98" s="125"/>
      <c r="CC98" s="126"/>
      <c r="CD98" s="127"/>
      <c r="CE98" s="32"/>
      <c r="CF98" s="38"/>
      <c r="CG98" s="39"/>
      <c r="CH98" s="39"/>
      <c r="CI98" s="39"/>
      <c r="CJ98" s="36"/>
      <c r="CK98" s="40"/>
      <c r="CL98" s="49"/>
      <c r="CM98" s="39"/>
      <c r="CN98" s="36"/>
      <c r="CO98" s="39"/>
      <c r="CP98" s="36"/>
      <c r="CQ98" s="40"/>
      <c r="CR98" s="152"/>
      <c r="CS98" s="160"/>
      <c r="CT98" s="38"/>
      <c r="CU98" s="36"/>
      <c r="CV98" s="37"/>
      <c r="CW98"/>
      <c r="CY98" s="51"/>
    </row>
    <row r="99" spans="1:103" s="19" customFormat="1" ht="15.6" x14ac:dyDescent="0.3">
      <c r="A99" s="26">
        <v>82</v>
      </c>
      <c r="B99" s="52" t="s">
        <v>54</v>
      </c>
      <c r="C99" s="34"/>
      <c r="D99" s="35"/>
      <c r="E99" s="39"/>
      <c r="F99" s="39"/>
      <c r="G99" s="39"/>
      <c r="H99" s="36"/>
      <c r="I99" s="40"/>
      <c r="J99" s="244"/>
      <c r="K99" s="39"/>
      <c r="L99" s="36"/>
      <c r="M99" s="39"/>
      <c r="N99" s="36"/>
      <c r="O99" s="40"/>
      <c r="P99" s="116">
        <f t="shared" ref="P99:P102" si="140">+D99+J99</f>
        <v>0</v>
      </c>
      <c r="Q99" s="117">
        <f t="shared" ref="Q99:Q102" si="141">+F99+L99</f>
        <v>0</v>
      </c>
      <c r="R99" s="118">
        <f t="shared" ref="R99:R102" si="142">+P99+Q99</f>
        <v>0</v>
      </c>
      <c r="S99" s="32"/>
      <c r="T99" s="35"/>
      <c r="U99" s="39"/>
      <c r="V99" s="39"/>
      <c r="W99" s="39"/>
      <c r="X99" s="36"/>
      <c r="Y99" s="40"/>
      <c r="Z99" s="38"/>
      <c r="AA99" s="39"/>
      <c r="AB99" s="36"/>
      <c r="AC99" s="39"/>
      <c r="AD99" s="36"/>
      <c r="AE99" s="40"/>
      <c r="AF99" s="116">
        <f t="shared" ref="AF99:AF103" si="143">+T99+Z99</f>
        <v>0</v>
      </c>
      <c r="AG99" s="117">
        <f t="shared" ref="AG99:AG103" si="144">+V99+AB99</f>
        <v>0</v>
      </c>
      <c r="AH99" s="118">
        <f t="shared" ref="AH99:AH103" si="145">+AF99+AG99</f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ref="AV99:AV103" si="146">+AJ99+AP99</f>
        <v>0</v>
      </c>
      <c r="AW99" s="117">
        <f t="shared" ref="AW99:AW103" si="147">+AL99+AR99</f>
        <v>0</v>
      </c>
      <c r="AX99" s="118">
        <f t="shared" ref="AX99:AX102" si="148">+AV99+AW99</f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ref="BL99:BL103" si="149">+AZ99+BF99</f>
        <v>0</v>
      </c>
      <c r="BM99" s="117">
        <f t="shared" ref="BM99:BM103" si="150">+BB99+BH99</f>
        <v>0</v>
      </c>
      <c r="BN99" s="118">
        <f t="shared" ref="BN99:BN102" si="151">+BL99+BM99</f>
        <v>0</v>
      </c>
      <c r="BO99" s="32"/>
      <c r="BP99" s="38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ref="CB99:CB102" si="152">+BP99+BV99</f>
        <v>0</v>
      </c>
      <c r="CC99" s="117">
        <f t="shared" ref="CC99:CC103" si="153">+BR99+BX99</f>
        <v>0</v>
      </c>
      <c r="CD99" s="118">
        <f t="shared" ref="CD99:CD102" si="154">+CB99+CC99</f>
        <v>0</v>
      </c>
      <c r="CE99" s="32"/>
      <c r="CF99" s="38">
        <f t="shared" ref="CF99:CF101" si="155">+D99+T99+AJ99+AZ99+BP99</f>
        <v>0</v>
      </c>
      <c r="CG99" s="39" t="e">
        <f t="shared" si="108"/>
        <v>#DIV/0!</v>
      </c>
      <c r="CH99" s="36">
        <f t="shared" ref="CH99:CH101" si="156">+F99+V99+AL99+BB99+BR99</f>
        <v>0</v>
      </c>
      <c r="CI99" s="39" t="e">
        <f t="shared" ref="CI99:CI103" si="157">+CH99/$CH$112</f>
        <v>#DIV/0!</v>
      </c>
      <c r="CJ99" s="36">
        <f t="shared" ref="CJ99:CJ101" si="158">+CF99+CH99</f>
        <v>0</v>
      </c>
      <c r="CK99" s="40" t="e">
        <f t="shared" ref="CK99:CK103" si="159">+CJ99/$CJ$112</f>
        <v>#DIV/0!</v>
      </c>
      <c r="CL99" s="38">
        <f t="shared" ref="CL99:CL101" si="160">+J99+Z99+AP99+BF99+BV99</f>
        <v>0</v>
      </c>
      <c r="CM99" s="39" t="e">
        <f t="shared" si="100"/>
        <v>#DIV/0!</v>
      </c>
      <c r="CN99" s="36">
        <f t="shared" ref="CN99:CN101" si="161">+L99+AB99+AR99+BH99+BX99</f>
        <v>0</v>
      </c>
      <c r="CO99" s="39" t="e">
        <f t="shared" ref="CO99:CO103" si="162">+CN99/$CN$112</f>
        <v>#DIV/0!</v>
      </c>
      <c r="CP99" s="36">
        <f t="shared" ref="CP99:CP101" si="163">+CL99+CN99</f>
        <v>0</v>
      </c>
      <c r="CQ99" s="40" t="e">
        <f t="shared" ref="CQ99:CQ103" si="164">+CP99/$CP$112</f>
        <v>#DIV/0!</v>
      </c>
      <c r="CR99" s="152"/>
      <c r="CS99" s="163" t="s">
        <v>54</v>
      </c>
      <c r="CT99" s="38">
        <f t="shared" ref="CT99:CT101" si="165">+CJ99</f>
        <v>0</v>
      </c>
      <c r="CU99" s="36">
        <f t="shared" ref="CU99:CU101" si="166">+CP99</f>
        <v>0</v>
      </c>
      <c r="CV99" s="37">
        <f t="shared" ref="CV99:CV101" si="167">+CT99+CU99</f>
        <v>0</v>
      </c>
      <c r="CW99"/>
    </row>
    <row r="100" spans="1:103" s="19" customFormat="1" ht="15.6" x14ac:dyDescent="0.3">
      <c r="A100" s="26">
        <v>83</v>
      </c>
      <c r="B100" s="53" t="s">
        <v>13</v>
      </c>
      <c r="C100" s="34"/>
      <c r="D100" s="35"/>
      <c r="E100" s="39"/>
      <c r="F100" s="39"/>
      <c r="G100" s="39"/>
      <c r="H100" s="36"/>
      <c r="I100" s="40"/>
      <c r="J100" s="244"/>
      <c r="K100" s="39"/>
      <c r="L100" s="36"/>
      <c r="M100" s="39"/>
      <c r="N100" s="36"/>
      <c r="O100" s="40"/>
      <c r="P100" s="116">
        <f t="shared" si="140"/>
        <v>0</v>
      </c>
      <c r="Q100" s="117">
        <f t="shared" si="141"/>
        <v>0</v>
      </c>
      <c r="R100" s="118">
        <f t="shared" si="142"/>
        <v>0</v>
      </c>
      <c r="S100" s="32"/>
      <c r="T100" s="35"/>
      <c r="U100" s="39"/>
      <c r="V100" s="39"/>
      <c r="W100" s="39"/>
      <c r="X100" s="36"/>
      <c r="Y100" s="40"/>
      <c r="Z100" s="38"/>
      <c r="AA100" s="39"/>
      <c r="AB100" s="36"/>
      <c r="AC100" s="39"/>
      <c r="AD100" s="36"/>
      <c r="AE100" s="40"/>
      <c r="AF100" s="116">
        <f t="shared" si="143"/>
        <v>0</v>
      </c>
      <c r="AG100" s="117">
        <f t="shared" si="144"/>
        <v>0</v>
      </c>
      <c r="AH100" s="118">
        <f t="shared" si="145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46"/>
        <v>0</v>
      </c>
      <c r="AW100" s="117">
        <f t="shared" si="147"/>
        <v>0</v>
      </c>
      <c r="AX100" s="118">
        <f t="shared" si="148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9"/>
        <v>0</v>
      </c>
      <c r="BM100" s="117">
        <f t="shared" si="150"/>
        <v>0</v>
      </c>
      <c r="BN100" s="118">
        <f t="shared" si="151"/>
        <v>0</v>
      </c>
      <c r="BO100" s="32"/>
      <c r="BP100" s="38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52"/>
        <v>0</v>
      </c>
      <c r="CC100" s="117">
        <f t="shared" si="153"/>
        <v>0</v>
      </c>
      <c r="CD100" s="118">
        <f t="shared" si="154"/>
        <v>0</v>
      </c>
      <c r="CE100" s="32"/>
      <c r="CF100" s="38">
        <f t="shared" si="155"/>
        <v>0</v>
      </c>
      <c r="CG100" s="39" t="e">
        <f t="shared" si="108"/>
        <v>#DIV/0!</v>
      </c>
      <c r="CH100" s="36">
        <f t="shared" si="156"/>
        <v>0</v>
      </c>
      <c r="CI100" s="39" t="e">
        <f t="shared" si="157"/>
        <v>#DIV/0!</v>
      </c>
      <c r="CJ100" s="36">
        <f t="shared" si="158"/>
        <v>0</v>
      </c>
      <c r="CK100" s="40" t="e">
        <f t="shared" si="159"/>
        <v>#DIV/0!</v>
      </c>
      <c r="CL100" s="38">
        <f t="shared" si="160"/>
        <v>0</v>
      </c>
      <c r="CM100" s="39" t="e">
        <f t="shared" si="100"/>
        <v>#DIV/0!</v>
      </c>
      <c r="CN100" s="36">
        <f t="shared" si="161"/>
        <v>0</v>
      </c>
      <c r="CO100" s="39" t="e">
        <f t="shared" si="162"/>
        <v>#DIV/0!</v>
      </c>
      <c r="CP100" s="36">
        <f t="shared" si="163"/>
        <v>0</v>
      </c>
      <c r="CQ100" s="40" t="e">
        <f t="shared" si="164"/>
        <v>#DIV/0!</v>
      </c>
      <c r="CR100" s="152"/>
      <c r="CS100" s="164" t="s">
        <v>13</v>
      </c>
      <c r="CT100" s="38">
        <f t="shared" si="165"/>
        <v>0</v>
      </c>
      <c r="CU100" s="36">
        <f t="shared" si="166"/>
        <v>0</v>
      </c>
      <c r="CV100" s="37">
        <f t="shared" si="167"/>
        <v>0</v>
      </c>
      <c r="CW100"/>
    </row>
    <row r="101" spans="1:103" s="19" customFormat="1" ht="15.6" x14ac:dyDescent="0.3">
      <c r="A101" s="26">
        <v>84</v>
      </c>
      <c r="B101" s="26" t="s">
        <v>9</v>
      </c>
      <c r="C101" s="34"/>
      <c r="D101" s="35"/>
      <c r="E101" s="39"/>
      <c r="F101" s="39"/>
      <c r="G101" s="39"/>
      <c r="H101" s="36"/>
      <c r="I101" s="40"/>
      <c r="J101" s="244"/>
      <c r="K101" s="39"/>
      <c r="L101" s="36"/>
      <c r="M101" s="39"/>
      <c r="N101" s="36"/>
      <c r="O101" s="40"/>
      <c r="P101" s="116">
        <f t="shared" si="140"/>
        <v>0</v>
      </c>
      <c r="Q101" s="117">
        <f t="shared" si="141"/>
        <v>0</v>
      </c>
      <c r="R101" s="118">
        <f t="shared" si="142"/>
        <v>0</v>
      </c>
      <c r="S101" s="32"/>
      <c r="T101" s="35"/>
      <c r="U101" s="39"/>
      <c r="V101" s="39"/>
      <c r="W101" s="39"/>
      <c r="X101" s="36"/>
      <c r="Y101" s="40"/>
      <c r="Z101" s="38"/>
      <c r="AA101" s="39"/>
      <c r="AB101" s="36"/>
      <c r="AC101" s="39"/>
      <c r="AD101" s="36"/>
      <c r="AE101" s="40"/>
      <c r="AF101" s="116">
        <f t="shared" si="143"/>
        <v>0</v>
      </c>
      <c r="AG101" s="117">
        <f t="shared" si="144"/>
        <v>0</v>
      </c>
      <c r="AH101" s="118">
        <f t="shared" si="145"/>
        <v>0</v>
      </c>
      <c r="AI101" s="32"/>
      <c r="AJ101" s="35"/>
      <c r="AK101" s="39"/>
      <c r="AL101" s="39"/>
      <c r="AM101" s="39"/>
      <c r="AN101" s="36"/>
      <c r="AO101" s="40"/>
      <c r="AP101" s="38"/>
      <c r="AQ101" s="39"/>
      <c r="AR101" s="36"/>
      <c r="AS101" s="39"/>
      <c r="AT101" s="36"/>
      <c r="AU101" s="40"/>
      <c r="AV101" s="116">
        <f t="shared" si="146"/>
        <v>0</v>
      </c>
      <c r="AW101" s="117">
        <f t="shared" si="147"/>
        <v>0</v>
      </c>
      <c r="AX101" s="118">
        <f t="shared" si="148"/>
        <v>0</v>
      </c>
      <c r="AY101" s="32"/>
      <c r="AZ101" s="35"/>
      <c r="BA101" s="39"/>
      <c r="BB101" s="39"/>
      <c r="BC101" s="39"/>
      <c r="BD101" s="36"/>
      <c r="BE101" s="40"/>
      <c r="BF101" s="38"/>
      <c r="BG101" s="39"/>
      <c r="BH101" s="36"/>
      <c r="BI101" s="39"/>
      <c r="BJ101" s="36"/>
      <c r="BK101" s="40"/>
      <c r="BL101" s="116">
        <f t="shared" si="149"/>
        <v>0</v>
      </c>
      <c r="BM101" s="117">
        <f t="shared" si="150"/>
        <v>0</v>
      </c>
      <c r="BN101" s="118">
        <f t="shared" si="151"/>
        <v>0</v>
      </c>
      <c r="BO101" s="32"/>
      <c r="BP101" s="38"/>
      <c r="BQ101" s="39"/>
      <c r="BR101" s="39"/>
      <c r="BS101" s="39"/>
      <c r="BT101" s="36"/>
      <c r="BU101" s="40"/>
      <c r="BV101" s="38"/>
      <c r="BW101" s="39"/>
      <c r="BX101" s="36"/>
      <c r="BY101" s="39"/>
      <c r="BZ101" s="36"/>
      <c r="CA101" s="40"/>
      <c r="CB101" s="116">
        <f t="shared" si="152"/>
        <v>0</v>
      </c>
      <c r="CC101" s="117">
        <f t="shared" si="153"/>
        <v>0</v>
      </c>
      <c r="CD101" s="118">
        <f t="shared" si="154"/>
        <v>0</v>
      </c>
      <c r="CE101" s="32"/>
      <c r="CF101" s="38">
        <f t="shared" si="155"/>
        <v>0</v>
      </c>
      <c r="CG101" s="39" t="e">
        <f t="shared" si="108"/>
        <v>#DIV/0!</v>
      </c>
      <c r="CH101" s="36">
        <f t="shared" si="156"/>
        <v>0</v>
      </c>
      <c r="CI101" s="39" t="e">
        <f t="shared" si="157"/>
        <v>#DIV/0!</v>
      </c>
      <c r="CJ101" s="36">
        <f t="shared" si="158"/>
        <v>0</v>
      </c>
      <c r="CK101" s="40" t="e">
        <f t="shared" si="159"/>
        <v>#DIV/0!</v>
      </c>
      <c r="CL101" s="38">
        <f t="shared" si="160"/>
        <v>0</v>
      </c>
      <c r="CM101" s="39" t="e">
        <f t="shared" si="100"/>
        <v>#DIV/0!</v>
      </c>
      <c r="CN101" s="36">
        <f t="shared" si="161"/>
        <v>0</v>
      </c>
      <c r="CO101" s="39" t="e">
        <f t="shared" si="162"/>
        <v>#DIV/0!</v>
      </c>
      <c r="CP101" s="36">
        <f t="shared" si="163"/>
        <v>0</v>
      </c>
      <c r="CQ101" s="40" t="e">
        <f t="shared" si="164"/>
        <v>#DIV/0!</v>
      </c>
      <c r="CR101" s="152"/>
      <c r="CS101" s="161" t="s">
        <v>9</v>
      </c>
      <c r="CT101" s="38">
        <f t="shared" si="165"/>
        <v>0</v>
      </c>
      <c r="CU101" s="36">
        <f t="shared" si="166"/>
        <v>0</v>
      </c>
      <c r="CV101" s="37">
        <f t="shared" si="167"/>
        <v>0</v>
      </c>
      <c r="CW101"/>
    </row>
    <row r="102" spans="1:103" s="19" customFormat="1" ht="16.2" thickBot="1" x14ac:dyDescent="0.35">
      <c r="A102" s="26">
        <v>85</v>
      </c>
      <c r="B102" s="26" t="s">
        <v>177</v>
      </c>
      <c r="C102" s="41"/>
      <c r="D102" s="42"/>
      <c r="E102" s="46"/>
      <c r="F102" s="43"/>
      <c r="G102" s="46"/>
      <c r="H102" s="43"/>
      <c r="I102" s="47"/>
      <c r="J102" s="245"/>
      <c r="K102" s="201"/>
      <c r="L102" s="43"/>
      <c r="M102" s="46"/>
      <c r="N102" s="245"/>
      <c r="O102" s="47"/>
      <c r="P102" s="122">
        <f t="shared" si="140"/>
        <v>0</v>
      </c>
      <c r="Q102" s="128">
        <f t="shared" si="141"/>
        <v>0</v>
      </c>
      <c r="R102" s="129">
        <f t="shared" si="142"/>
        <v>0</v>
      </c>
      <c r="S102" s="32"/>
      <c r="T102" s="42"/>
      <c r="U102" s="46"/>
      <c r="V102" s="43"/>
      <c r="W102" s="46"/>
      <c r="X102" s="43"/>
      <c r="Y102" s="47"/>
      <c r="Z102" s="45"/>
      <c r="AA102" s="46"/>
      <c r="AB102" s="43"/>
      <c r="AC102" s="46"/>
      <c r="AD102" s="43"/>
      <c r="AE102" s="47"/>
      <c r="AF102" s="122">
        <f t="shared" si="143"/>
        <v>0</v>
      </c>
      <c r="AG102" s="128">
        <f t="shared" si="144"/>
        <v>0</v>
      </c>
      <c r="AH102" s="129">
        <f t="shared" si="145"/>
        <v>0</v>
      </c>
      <c r="AI102" s="32"/>
      <c r="AJ102" s="42"/>
      <c r="AK102" s="46"/>
      <c r="AL102" s="43"/>
      <c r="AM102" s="46"/>
      <c r="AN102" s="43"/>
      <c r="AO102" s="47"/>
      <c r="AP102" s="45"/>
      <c r="AQ102" s="46"/>
      <c r="AR102" s="43"/>
      <c r="AS102" s="46"/>
      <c r="AT102" s="43"/>
      <c r="AU102" s="47"/>
      <c r="AV102" s="122">
        <f t="shared" si="146"/>
        <v>0</v>
      </c>
      <c r="AW102" s="128">
        <f t="shared" si="147"/>
        <v>0</v>
      </c>
      <c r="AX102" s="129">
        <f t="shared" si="148"/>
        <v>0</v>
      </c>
      <c r="AY102" s="32"/>
      <c r="AZ102" s="42"/>
      <c r="BA102" s="46"/>
      <c r="BB102" s="43"/>
      <c r="BC102" s="46"/>
      <c r="BD102" s="36"/>
      <c r="BE102" s="47"/>
      <c r="BF102" s="45"/>
      <c r="BG102" s="46"/>
      <c r="BH102" s="43"/>
      <c r="BI102" s="46"/>
      <c r="BJ102" s="43"/>
      <c r="BK102" s="47"/>
      <c r="BL102" s="122">
        <f t="shared" si="149"/>
        <v>0</v>
      </c>
      <c r="BM102" s="128">
        <f t="shared" si="150"/>
        <v>0</v>
      </c>
      <c r="BN102" s="129">
        <f t="shared" si="151"/>
        <v>0</v>
      </c>
      <c r="BO102" s="32"/>
      <c r="BP102" s="45"/>
      <c r="BQ102" s="46"/>
      <c r="BR102" s="43"/>
      <c r="BS102" s="46"/>
      <c r="BT102" s="43"/>
      <c r="BU102" s="47"/>
      <c r="BV102" s="45"/>
      <c r="BW102" s="46"/>
      <c r="BX102" s="43"/>
      <c r="BY102" s="46"/>
      <c r="BZ102" s="43"/>
      <c r="CA102" s="47"/>
      <c r="CB102" s="122">
        <f t="shared" si="152"/>
        <v>0</v>
      </c>
      <c r="CC102" s="128">
        <f t="shared" si="153"/>
        <v>0</v>
      </c>
      <c r="CD102" s="129">
        <f t="shared" si="154"/>
        <v>0</v>
      </c>
      <c r="CE102" s="32"/>
      <c r="CF102" s="54">
        <f>+CF64+CF97+CF99+CF100+CF101</f>
        <v>0</v>
      </c>
      <c r="CG102" s="55" t="e">
        <f t="shared" si="108"/>
        <v>#DIV/0!</v>
      </c>
      <c r="CH102" s="56">
        <f>+CH64+CH97+CH99+CH100+CH101</f>
        <v>0</v>
      </c>
      <c r="CI102" s="55" t="e">
        <f t="shared" si="157"/>
        <v>#DIV/0!</v>
      </c>
      <c r="CJ102" s="56">
        <f>+CJ64+CJ97+CJ99+CJ100+CJ101</f>
        <v>0</v>
      </c>
      <c r="CK102" s="47" t="e">
        <f t="shared" si="159"/>
        <v>#DIV/0!</v>
      </c>
      <c r="CL102" s="45">
        <f>+CL64+CL97+CL99+CL100+CL101</f>
        <v>0</v>
      </c>
      <c r="CM102" s="46" t="e">
        <f t="shared" si="100"/>
        <v>#DIV/0!</v>
      </c>
      <c r="CN102" s="43">
        <f>+CN64+CN97+CN99+CN100+CN101</f>
        <v>0</v>
      </c>
      <c r="CO102" s="46" t="e">
        <f t="shared" si="162"/>
        <v>#DIV/0!</v>
      </c>
      <c r="CP102" s="43">
        <f>+CP64+CP97+CP99+CP100+CP101</f>
        <v>0</v>
      </c>
      <c r="CQ102" s="47" t="e">
        <f t="shared" si="164"/>
        <v>#DIV/0!</v>
      </c>
      <c r="CR102" s="153"/>
      <c r="CS102" s="161" t="s">
        <v>177</v>
      </c>
      <c r="CT102" s="45">
        <f>+CT64+CT97+CT99+CT100+CT101</f>
        <v>0</v>
      </c>
      <c r="CU102" s="43">
        <f t="shared" ref="CU102:CV102" si="168">+CU64+CU97+CU99+CU100+CU101</f>
        <v>0</v>
      </c>
      <c r="CV102" s="44">
        <f t="shared" si="168"/>
        <v>0</v>
      </c>
      <c r="CW102"/>
      <c r="CX102" s="48"/>
      <c r="CY102" s="48"/>
    </row>
    <row r="103" spans="1:103" s="19" customFormat="1" ht="16.2" thickBot="1" x14ac:dyDescent="0.35">
      <c r="A103" s="26">
        <v>86</v>
      </c>
      <c r="B103" s="26" t="s">
        <v>178</v>
      </c>
      <c r="C103" s="34"/>
      <c r="D103" s="57"/>
      <c r="E103" s="63"/>
      <c r="F103" s="61"/>
      <c r="G103" s="63"/>
      <c r="H103" s="61"/>
      <c r="I103" s="60"/>
      <c r="J103" s="246"/>
      <c r="K103" s="63"/>
      <c r="L103" s="61"/>
      <c r="M103" s="58"/>
      <c r="N103" s="246"/>
      <c r="O103" s="60"/>
      <c r="P103" s="96">
        <f>+D103+J103</f>
        <v>0</v>
      </c>
      <c r="Q103" s="97">
        <f>+F103+L103</f>
        <v>0</v>
      </c>
      <c r="R103" s="98">
        <f>+P103+Q103</f>
        <v>0</v>
      </c>
      <c r="S103" s="32"/>
      <c r="T103" s="57"/>
      <c r="U103" s="58"/>
      <c r="V103" s="61"/>
      <c r="W103" s="58"/>
      <c r="X103" s="61"/>
      <c r="Y103" s="60"/>
      <c r="Z103" s="59"/>
      <c r="AA103" s="58"/>
      <c r="AB103" s="61"/>
      <c r="AC103" s="58"/>
      <c r="AD103" s="61"/>
      <c r="AE103" s="60"/>
      <c r="AF103" s="96">
        <f t="shared" si="143"/>
        <v>0</v>
      </c>
      <c r="AG103" s="97">
        <f t="shared" si="144"/>
        <v>0</v>
      </c>
      <c r="AH103" s="98">
        <f t="shared" si="145"/>
        <v>0</v>
      </c>
      <c r="AI103" s="32"/>
      <c r="AJ103" s="57"/>
      <c r="AK103" s="58"/>
      <c r="AL103" s="61"/>
      <c r="AM103" s="58"/>
      <c r="AN103" s="61"/>
      <c r="AO103" s="60"/>
      <c r="AP103" s="59"/>
      <c r="AQ103" s="58"/>
      <c r="AR103" s="61"/>
      <c r="AS103" s="58"/>
      <c r="AT103" s="61"/>
      <c r="AU103" s="60"/>
      <c r="AV103" s="96">
        <f t="shared" si="146"/>
        <v>0</v>
      </c>
      <c r="AW103" s="97">
        <f t="shared" si="147"/>
        <v>0</v>
      </c>
      <c r="AX103" s="98">
        <f>+AV103+AW103</f>
        <v>0</v>
      </c>
      <c r="AY103" s="32"/>
      <c r="AZ103" s="57"/>
      <c r="BA103" s="58"/>
      <c r="BB103" s="59"/>
      <c r="BC103" s="58"/>
      <c r="BD103" s="59"/>
      <c r="BE103" s="60"/>
      <c r="BF103" s="59"/>
      <c r="BG103" s="58"/>
      <c r="BH103" s="61"/>
      <c r="BI103" s="58"/>
      <c r="BJ103" s="61"/>
      <c r="BK103" s="60"/>
      <c r="BL103" s="96">
        <f t="shared" si="149"/>
        <v>0</v>
      </c>
      <c r="BM103" s="97">
        <f t="shared" si="150"/>
        <v>0</v>
      </c>
      <c r="BN103" s="98">
        <f>+BL103+BM103</f>
        <v>0</v>
      </c>
      <c r="BO103" s="32"/>
      <c r="BP103" s="59"/>
      <c r="BQ103" s="58"/>
      <c r="BR103" s="61"/>
      <c r="BS103" s="58"/>
      <c r="BT103" s="61"/>
      <c r="BU103" s="60"/>
      <c r="BV103" s="59"/>
      <c r="BW103" s="58"/>
      <c r="BX103" s="61"/>
      <c r="BY103" s="58"/>
      <c r="BZ103" s="61"/>
      <c r="CA103" s="60"/>
      <c r="CB103" s="96">
        <f>+BP103+BV103</f>
        <v>0</v>
      </c>
      <c r="CC103" s="97">
        <f t="shared" si="153"/>
        <v>0</v>
      </c>
      <c r="CD103" s="98">
        <f>+CB103+CC103</f>
        <v>0</v>
      </c>
      <c r="CE103" s="32"/>
      <c r="CF103" s="62">
        <f>+CF17-CF102</f>
        <v>0</v>
      </c>
      <c r="CG103" s="58" t="e">
        <f t="shared" si="108"/>
        <v>#DIV/0!</v>
      </c>
      <c r="CH103" s="62">
        <f>+CH17-CH102</f>
        <v>0</v>
      </c>
      <c r="CI103" s="63" t="e">
        <f t="shared" si="157"/>
        <v>#DIV/0!</v>
      </c>
      <c r="CJ103" s="62">
        <f>+CJ17-CJ102</f>
        <v>0</v>
      </c>
      <c r="CK103" s="64" t="e">
        <f t="shared" si="159"/>
        <v>#DIV/0!</v>
      </c>
      <c r="CL103" s="62">
        <f>+CL17-CL102</f>
        <v>0</v>
      </c>
      <c r="CM103" s="58" t="e">
        <f t="shared" si="100"/>
        <v>#DIV/0!</v>
      </c>
      <c r="CN103" s="62">
        <f>+CN17-CN102</f>
        <v>0</v>
      </c>
      <c r="CO103" s="63" t="e">
        <f t="shared" si="162"/>
        <v>#DIV/0!</v>
      </c>
      <c r="CP103" s="62">
        <f>+CP17-CP102</f>
        <v>0</v>
      </c>
      <c r="CQ103" s="64" t="e">
        <f t="shared" si="164"/>
        <v>#DIV/0!</v>
      </c>
      <c r="CR103" s="153"/>
      <c r="CS103" s="161" t="s">
        <v>178</v>
      </c>
      <c r="CT103" s="62">
        <f>+CT17-CT102</f>
        <v>0</v>
      </c>
      <c r="CU103" s="62">
        <f t="shared" ref="CU103" si="169">+CU17-CU102</f>
        <v>0</v>
      </c>
      <c r="CV103" s="62">
        <f>+CV17-CV102</f>
        <v>0</v>
      </c>
      <c r="CW103"/>
      <c r="CX103" s="48"/>
      <c r="CY103" s="48"/>
    </row>
    <row r="104" spans="1:103" s="19" customFormat="1" ht="15.6" x14ac:dyDescent="0.3">
      <c r="A104" s="26"/>
      <c r="B104" s="26"/>
      <c r="C104" s="34"/>
      <c r="D104" s="35"/>
      <c r="E104" s="36"/>
      <c r="F104" s="36"/>
      <c r="G104" s="36"/>
      <c r="H104" s="36"/>
      <c r="I104" s="37"/>
      <c r="J104" s="244"/>
      <c r="K104" s="36"/>
      <c r="L104" s="36"/>
      <c r="M104" s="36"/>
      <c r="N104" s="36"/>
      <c r="O104" s="37"/>
      <c r="P104" s="116"/>
      <c r="Q104" s="117"/>
      <c r="R104" s="118"/>
      <c r="S104" s="32"/>
      <c r="T104" s="35"/>
      <c r="U104" s="36"/>
      <c r="V104" s="36"/>
      <c r="W104" s="36"/>
      <c r="X104" s="36"/>
      <c r="Y104" s="37"/>
      <c r="Z104" s="38"/>
      <c r="AA104" s="36"/>
      <c r="AB104" s="36"/>
      <c r="AC104" s="36"/>
      <c r="AD104" s="36"/>
      <c r="AE104" s="37"/>
      <c r="AF104" s="116"/>
      <c r="AG104" s="117"/>
      <c r="AH104" s="118"/>
      <c r="AI104" s="32"/>
      <c r="AJ104" s="35"/>
      <c r="AK104" s="36"/>
      <c r="AL104" s="36"/>
      <c r="AM104" s="36"/>
      <c r="AN104" s="36"/>
      <c r="AO104" s="37"/>
      <c r="AP104" s="38"/>
      <c r="AQ104" s="36"/>
      <c r="AR104" s="36"/>
      <c r="AS104" s="36"/>
      <c r="AT104" s="36"/>
      <c r="AU104" s="37"/>
      <c r="AV104" s="116"/>
      <c r="AW104" s="117"/>
      <c r="AX104" s="118"/>
      <c r="AY104" s="32"/>
      <c r="AZ104" s="35"/>
      <c r="BA104" s="36"/>
      <c r="BB104" s="36"/>
      <c r="BC104" s="36"/>
      <c r="BD104" s="36"/>
      <c r="BE104" s="37"/>
      <c r="BF104" s="38"/>
      <c r="BG104" s="36"/>
      <c r="BH104" s="36"/>
      <c r="BI104" s="36"/>
      <c r="BJ104" s="36"/>
      <c r="BK104" s="37"/>
      <c r="BL104" s="116"/>
      <c r="BM104" s="117"/>
      <c r="BN104" s="118"/>
      <c r="BO104" s="32"/>
      <c r="BP104" s="38"/>
      <c r="BQ104" s="36"/>
      <c r="BR104" s="36"/>
      <c r="BS104" s="36"/>
      <c r="BT104" s="36"/>
      <c r="BU104" s="37"/>
      <c r="BV104" s="38"/>
      <c r="BW104" s="36"/>
      <c r="BX104" s="36"/>
      <c r="BY104" s="36"/>
      <c r="BZ104" s="36"/>
      <c r="CA104" s="37"/>
      <c r="CB104" s="116"/>
      <c r="CC104" s="117"/>
      <c r="CD104" s="118"/>
      <c r="CE104" s="32"/>
      <c r="CF104" s="65"/>
      <c r="CG104" s="66"/>
      <c r="CH104" s="39"/>
      <c r="CI104" s="66"/>
      <c r="CJ104" s="67"/>
      <c r="CK104" s="40"/>
      <c r="CL104" s="49"/>
      <c r="CM104" s="39"/>
      <c r="CN104" s="39"/>
      <c r="CO104" s="39"/>
      <c r="CP104" s="36"/>
      <c r="CQ104" s="40"/>
      <c r="CR104" s="152"/>
      <c r="CS104" s="161"/>
      <c r="CT104" s="38"/>
      <c r="CU104" s="36"/>
      <c r="CV104" s="37"/>
      <c r="CW104"/>
      <c r="CY104" s="48"/>
    </row>
    <row r="105" spans="1:103" s="19" customFormat="1" ht="15.6" x14ac:dyDescent="0.3">
      <c r="A105" s="26"/>
      <c r="B105" s="26"/>
      <c r="C105" s="27"/>
      <c r="D105" s="28"/>
      <c r="E105" s="29"/>
      <c r="F105" s="29"/>
      <c r="G105" s="29"/>
      <c r="H105" s="29"/>
      <c r="I105" s="30"/>
      <c r="J105" s="243"/>
      <c r="K105" s="29"/>
      <c r="L105" s="29"/>
      <c r="M105" s="29"/>
      <c r="N105" s="29"/>
      <c r="O105" s="30"/>
      <c r="P105" s="130"/>
      <c r="Q105" s="131"/>
      <c r="R105" s="132"/>
      <c r="S105" s="32"/>
      <c r="T105" s="28"/>
      <c r="U105" s="29"/>
      <c r="V105" s="29"/>
      <c r="W105" s="29"/>
      <c r="X105" s="29"/>
      <c r="Y105" s="30"/>
      <c r="Z105" s="31"/>
      <c r="AA105" s="29"/>
      <c r="AB105" s="29"/>
      <c r="AC105" s="29"/>
      <c r="AD105" s="29"/>
      <c r="AE105" s="30"/>
      <c r="AF105" s="130"/>
      <c r="AG105" s="131"/>
      <c r="AH105" s="132"/>
      <c r="AI105" s="32"/>
      <c r="AJ105" s="28"/>
      <c r="AK105" s="29"/>
      <c r="AL105" s="29"/>
      <c r="AM105" s="29"/>
      <c r="AN105" s="29"/>
      <c r="AO105" s="30"/>
      <c r="AP105" s="31"/>
      <c r="AQ105" s="29"/>
      <c r="AR105" s="29"/>
      <c r="AS105" s="29"/>
      <c r="AT105" s="29"/>
      <c r="AU105" s="30"/>
      <c r="AV105" s="130"/>
      <c r="AW105" s="131"/>
      <c r="AX105" s="132"/>
      <c r="AY105" s="32"/>
      <c r="AZ105" s="28"/>
      <c r="BA105" s="29"/>
      <c r="BB105" s="29"/>
      <c r="BC105" s="29"/>
      <c r="BD105" s="29"/>
      <c r="BE105" s="30"/>
      <c r="BF105" s="31"/>
      <c r="BG105" s="29"/>
      <c r="BH105" s="29"/>
      <c r="BI105" s="29"/>
      <c r="BJ105" s="29"/>
      <c r="BK105" s="30"/>
      <c r="BL105" s="130"/>
      <c r="BM105" s="131"/>
      <c r="BN105" s="132"/>
      <c r="BO105" s="32"/>
      <c r="BP105" s="31"/>
      <c r="BQ105" s="29"/>
      <c r="BR105" s="29"/>
      <c r="BS105" s="29"/>
      <c r="BT105" s="29"/>
      <c r="BU105" s="30"/>
      <c r="BV105" s="31"/>
      <c r="BW105" s="29"/>
      <c r="BX105" s="29"/>
      <c r="BY105" s="29"/>
      <c r="BZ105" s="29"/>
      <c r="CA105" s="30"/>
      <c r="CB105" s="130"/>
      <c r="CC105" s="131"/>
      <c r="CD105" s="132"/>
      <c r="CE105" s="32"/>
      <c r="CF105" s="31"/>
      <c r="CG105" s="68"/>
      <c r="CH105" s="68"/>
      <c r="CI105" s="68"/>
      <c r="CJ105" s="29"/>
      <c r="CK105" s="69"/>
      <c r="CL105" s="70"/>
      <c r="CM105" s="68"/>
      <c r="CN105" s="68"/>
      <c r="CO105" s="68"/>
      <c r="CP105" s="29"/>
      <c r="CQ105" s="69"/>
      <c r="CR105" s="154"/>
      <c r="CS105" s="161"/>
      <c r="CT105" s="31"/>
      <c r="CU105" s="29"/>
      <c r="CV105" s="30"/>
      <c r="CW105"/>
    </row>
    <row r="106" spans="1:103" s="19" customFormat="1" ht="15.6" x14ac:dyDescent="0.3">
      <c r="A106" s="26">
        <v>87</v>
      </c>
      <c r="B106" s="52" t="s">
        <v>49</v>
      </c>
      <c r="C106" s="34"/>
      <c r="D106" s="35"/>
      <c r="E106" s="36"/>
      <c r="F106" s="36"/>
      <c r="G106" s="36"/>
      <c r="H106" s="36"/>
      <c r="I106" s="37"/>
      <c r="J106" s="244"/>
      <c r="K106" s="36"/>
      <c r="L106" s="36"/>
      <c r="M106" s="36"/>
      <c r="N106" s="36"/>
      <c r="O106" s="37"/>
      <c r="P106" s="116">
        <f t="shared" ref="P106:P108" si="170">+D106+J106</f>
        <v>0</v>
      </c>
      <c r="Q106" s="117">
        <f t="shared" ref="Q106:Q108" si="171">+F106+L106</f>
        <v>0</v>
      </c>
      <c r="R106" s="118">
        <f t="shared" ref="R106:R108" si="172">+P106+Q106</f>
        <v>0</v>
      </c>
      <c r="S106" s="32"/>
      <c r="T106" s="35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ref="AF106:AF108" si="173">+T106+Z106</f>
        <v>0</v>
      </c>
      <c r="AG106" s="117">
        <f t="shared" ref="AG106:AG108" si="174">+V106+AB106</f>
        <v>0</v>
      </c>
      <c r="AH106" s="118">
        <f t="shared" ref="AH106:AH108" si="175">+AF106+AG106</f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ref="AV106:AV108" si="176">+AJ106+AP106</f>
        <v>0</v>
      </c>
      <c r="AW106" s="117">
        <f t="shared" ref="AW106:AW108" si="177">+AL106+AR106</f>
        <v>0</v>
      </c>
      <c r="AX106" s="118">
        <f t="shared" ref="AX106:AX108" si="178">+AV106+AW106</f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ref="BL106:BL108" si="179">+AZ106+BF106</f>
        <v>0</v>
      </c>
      <c r="BM106" s="117">
        <f t="shared" ref="BM106:BM108" si="180">+BB106+BH106</f>
        <v>0</v>
      </c>
      <c r="BN106" s="118">
        <f t="shared" ref="BN106:BN108" si="181">+BL106+BM106</f>
        <v>0</v>
      </c>
      <c r="BO106" s="32"/>
      <c r="BP106" s="38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ref="CB106:CB108" si="182">+BP106+BV106</f>
        <v>0</v>
      </c>
      <c r="CC106" s="117">
        <f t="shared" ref="CC106:CC108" si="183">+BR106+BX106</f>
        <v>0</v>
      </c>
      <c r="CD106" s="118">
        <f t="shared" ref="CD106:CD108" si="184">+CB106+CC106</f>
        <v>0</v>
      </c>
      <c r="CE106" s="32"/>
      <c r="CF106" s="38">
        <f t="shared" ref="CF106:CF108" si="185">+D106+T106+AJ106+AZ106+BP106</f>
        <v>0</v>
      </c>
      <c r="CG106" s="39"/>
      <c r="CH106" s="36">
        <f t="shared" ref="CH106:CH108" si="186">+F106+V106+AL106+BB106+BR106</f>
        <v>0</v>
      </c>
      <c r="CI106" s="39"/>
      <c r="CJ106" s="36">
        <f>+CF106+CH106</f>
        <v>0</v>
      </c>
      <c r="CK106" s="40"/>
      <c r="CL106" s="38">
        <f t="shared" ref="CL106:CL108" si="187">+J106+Z106+AP106+BF106+BV106</f>
        <v>0</v>
      </c>
      <c r="CM106" s="39"/>
      <c r="CN106" s="36">
        <f t="shared" ref="CN106:CN108" si="188">+L106+AB106+AR106+BH106+BX106</f>
        <v>0</v>
      </c>
      <c r="CO106" s="39"/>
      <c r="CP106" s="36">
        <f t="shared" ref="CP106:CP108" si="189">+CL106+CN106</f>
        <v>0</v>
      </c>
      <c r="CQ106" s="40"/>
      <c r="CR106" s="152"/>
      <c r="CS106" s="163" t="s">
        <v>49</v>
      </c>
      <c r="CT106" s="38">
        <f t="shared" ref="CT106:CT108" si="190">+CJ106</f>
        <v>0</v>
      </c>
      <c r="CU106" s="36">
        <f t="shared" ref="CU106:CU108" si="191">+CP106</f>
        <v>0</v>
      </c>
      <c r="CV106" s="37">
        <f t="shared" ref="CV106:CV108" si="192">+CT106+CU106</f>
        <v>0</v>
      </c>
      <c r="CW106"/>
    </row>
    <row r="107" spans="1:103" s="19" customFormat="1" ht="15.6" x14ac:dyDescent="0.3">
      <c r="A107" s="26">
        <v>88</v>
      </c>
      <c r="B107" s="52" t="s">
        <v>50</v>
      </c>
      <c r="C107" s="34"/>
      <c r="D107" s="35"/>
      <c r="E107" s="36"/>
      <c r="F107" s="36"/>
      <c r="G107" s="36"/>
      <c r="H107" s="36"/>
      <c r="I107" s="37"/>
      <c r="J107" s="244"/>
      <c r="K107" s="36"/>
      <c r="L107" s="36"/>
      <c r="M107" s="36"/>
      <c r="N107" s="36"/>
      <c r="O107" s="37"/>
      <c r="P107" s="116">
        <f t="shared" si="170"/>
        <v>0</v>
      </c>
      <c r="Q107" s="117">
        <f t="shared" si="171"/>
        <v>0</v>
      </c>
      <c r="R107" s="118">
        <f t="shared" si="172"/>
        <v>0</v>
      </c>
      <c r="S107" s="32"/>
      <c r="T107" s="35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73"/>
        <v>0</v>
      </c>
      <c r="AG107" s="117">
        <f t="shared" si="174"/>
        <v>0</v>
      </c>
      <c r="AH107" s="118">
        <f t="shared" si="175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76"/>
        <v>0</v>
      </c>
      <c r="AW107" s="117">
        <f t="shared" si="177"/>
        <v>0</v>
      </c>
      <c r="AX107" s="118">
        <f t="shared" si="178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9"/>
        <v>0</v>
      </c>
      <c r="BM107" s="117">
        <f t="shared" si="180"/>
        <v>0</v>
      </c>
      <c r="BN107" s="118">
        <f t="shared" si="181"/>
        <v>0</v>
      </c>
      <c r="BO107" s="32"/>
      <c r="BP107" s="38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82"/>
        <v>0</v>
      </c>
      <c r="CC107" s="117">
        <f t="shared" si="183"/>
        <v>0</v>
      </c>
      <c r="CD107" s="118">
        <f t="shared" si="184"/>
        <v>0</v>
      </c>
      <c r="CE107" s="32"/>
      <c r="CF107" s="38">
        <f t="shared" si="185"/>
        <v>0</v>
      </c>
      <c r="CG107" s="39"/>
      <c r="CH107" s="36">
        <f t="shared" si="186"/>
        <v>0</v>
      </c>
      <c r="CI107" s="39"/>
      <c r="CJ107" s="36">
        <f t="shared" ref="CJ107:CJ108" si="193">+CF107+CH107</f>
        <v>0</v>
      </c>
      <c r="CK107" s="40"/>
      <c r="CL107" s="38">
        <f t="shared" si="187"/>
        <v>0</v>
      </c>
      <c r="CM107" s="39"/>
      <c r="CN107" s="36">
        <f t="shared" si="188"/>
        <v>0</v>
      </c>
      <c r="CO107" s="39"/>
      <c r="CP107" s="36">
        <f t="shared" si="189"/>
        <v>0</v>
      </c>
      <c r="CQ107" s="40"/>
      <c r="CR107" s="152"/>
      <c r="CS107" s="163" t="s">
        <v>50</v>
      </c>
      <c r="CT107" s="38">
        <f t="shared" si="190"/>
        <v>0</v>
      </c>
      <c r="CU107" s="36">
        <f t="shared" si="191"/>
        <v>0</v>
      </c>
      <c r="CV107" s="37">
        <f t="shared" si="192"/>
        <v>0</v>
      </c>
      <c r="CW107"/>
    </row>
    <row r="108" spans="1:103" s="19" customFormat="1" ht="15.6" x14ac:dyDescent="0.3">
      <c r="A108" s="26">
        <v>89</v>
      </c>
      <c r="B108" s="52" t="s">
        <v>48</v>
      </c>
      <c r="C108" s="34"/>
      <c r="D108" s="35"/>
      <c r="E108" s="36"/>
      <c r="F108" s="36"/>
      <c r="G108" s="36"/>
      <c r="H108" s="36"/>
      <c r="I108" s="37"/>
      <c r="J108" s="244"/>
      <c r="K108" s="36"/>
      <c r="L108" s="36"/>
      <c r="M108" s="36"/>
      <c r="N108" s="36"/>
      <c r="O108" s="37"/>
      <c r="P108" s="116">
        <f t="shared" si="170"/>
        <v>0</v>
      </c>
      <c r="Q108" s="117">
        <f t="shared" si="171"/>
        <v>0</v>
      </c>
      <c r="R108" s="118">
        <f t="shared" si="172"/>
        <v>0</v>
      </c>
      <c r="S108" s="32"/>
      <c r="T108" s="35"/>
      <c r="U108" s="36"/>
      <c r="V108" s="36"/>
      <c r="W108" s="36"/>
      <c r="X108" s="36"/>
      <c r="Y108" s="37"/>
      <c r="Z108" s="38"/>
      <c r="AA108" s="36"/>
      <c r="AB108" s="36"/>
      <c r="AC108" s="36"/>
      <c r="AD108" s="36"/>
      <c r="AE108" s="37"/>
      <c r="AF108" s="116">
        <f t="shared" si="173"/>
        <v>0</v>
      </c>
      <c r="AG108" s="117">
        <f t="shared" si="174"/>
        <v>0</v>
      </c>
      <c r="AH108" s="118">
        <f t="shared" si="175"/>
        <v>0</v>
      </c>
      <c r="AI108" s="32"/>
      <c r="AJ108" s="35"/>
      <c r="AK108" s="36"/>
      <c r="AL108" s="36"/>
      <c r="AM108" s="36"/>
      <c r="AN108" s="36"/>
      <c r="AO108" s="37"/>
      <c r="AP108" s="38"/>
      <c r="AQ108" s="36"/>
      <c r="AR108" s="36"/>
      <c r="AS108" s="36"/>
      <c r="AT108" s="36"/>
      <c r="AU108" s="37"/>
      <c r="AV108" s="116">
        <f t="shared" si="176"/>
        <v>0</v>
      </c>
      <c r="AW108" s="117">
        <f t="shared" si="177"/>
        <v>0</v>
      </c>
      <c r="AX108" s="118">
        <f t="shared" si="178"/>
        <v>0</v>
      </c>
      <c r="AY108" s="32"/>
      <c r="AZ108" s="35"/>
      <c r="BA108" s="36"/>
      <c r="BB108" s="36"/>
      <c r="BC108" s="36"/>
      <c r="BD108" s="36"/>
      <c r="BE108" s="37"/>
      <c r="BF108" s="38"/>
      <c r="BG108" s="36"/>
      <c r="BH108" s="36"/>
      <c r="BI108" s="36"/>
      <c r="BJ108" s="36"/>
      <c r="BK108" s="37"/>
      <c r="BL108" s="116">
        <f t="shared" si="179"/>
        <v>0</v>
      </c>
      <c r="BM108" s="117">
        <f t="shared" si="180"/>
        <v>0</v>
      </c>
      <c r="BN108" s="118">
        <f t="shared" si="181"/>
        <v>0</v>
      </c>
      <c r="BO108" s="32"/>
      <c r="BP108" s="38"/>
      <c r="BQ108" s="36"/>
      <c r="BR108" s="36"/>
      <c r="BS108" s="36"/>
      <c r="BT108" s="36"/>
      <c r="BU108" s="37"/>
      <c r="BV108" s="38"/>
      <c r="BW108" s="36"/>
      <c r="BX108" s="36"/>
      <c r="BY108" s="36"/>
      <c r="BZ108" s="36"/>
      <c r="CA108" s="37"/>
      <c r="CB108" s="116">
        <f t="shared" si="182"/>
        <v>0</v>
      </c>
      <c r="CC108" s="117">
        <f t="shared" si="183"/>
        <v>0</v>
      </c>
      <c r="CD108" s="118">
        <f t="shared" si="184"/>
        <v>0</v>
      </c>
      <c r="CE108" s="32"/>
      <c r="CF108" s="38">
        <f t="shared" si="185"/>
        <v>0</v>
      </c>
      <c r="CG108" s="36"/>
      <c r="CH108" s="36">
        <f t="shared" si="186"/>
        <v>0</v>
      </c>
      <c r="CI108" s="39"/>
      <c r="CJ108" s="36">
        <f t="shared" si="193"/>
        <v>0</v>
      </c>
      <c r="CK108" s="40"/>
      <c r="CL108" s="38">
        <f t="shared" si="187"/>
        <v>0</v>
      </c>
      <c r="CM108" s="39"/>
      <c r="CN108" s="36">
        <f t="shared" si="188"/>
        <v>0</v>
      </c>
      <c r="CO108" s="39"/>
      <c r="CP108" s="36">
        <f t="shared" si="189"/>
        <v>0</v>
      </c>
      <c r="CQ108" s="40"/>
      <c r="CR108" s="152"/>
      <c r="CS108" s="163" t="s">
        <v>48</v>
      </c>
      <c r="CT108" s="38">
        <f t="shared" si="190"/>
        <v>0</v>
      </c>
      <c r="CU108" s="36">
        <f t="shared" si="191"/>
        <v>0</v>
      </c>
      <c r="CV108" s="37">
        <f t="shared" si="192"/>
        <v>0</v>
      </c>
      <c r="CW108"/>
    </row>
    <row r="109" spans="1:103" s="19" customFormat="1" ht="15.6" x14ac:dyDescent="0.3">
      <c r="A109" s="26" t="s">
        <v>102</v>
      </c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50"/>
      <c r="CS109" s="161"/>
      <c r="CT109" s="31"/>
      <c r="CU109" s="29"/>
      <c r="CV109" s="30"/>
      <c r="CW109"/>
    </row>
    <row r="110" spans="1:103" s="19" customFormat="1" ht="15.6" x14ac:dyDescent="0.3">
      <c r="A110" s="26"/>
      <c r="B110" s="26"/>
      <c r="C110" s="27"/>
      <c r="D110" s="28"/>
      <c r="E110" s="29"/>
      <c r="F110" s="29"/>
      <c r="G110" s="29"/>
      <c r="H110" s="29"/>
      <c r="I110" s="30"/>
      <c r="J110" s="243"/>
      <c r="K110" s="29"/>
      <c r="L110" s="29"/>
      <c r="M110" s="29"/>
      <c r="N110" s="29"/>
      <c r="O110" s="30"/>
      <c r="P110" s="130"/>
      <c r="Q110" s="131"/>
      <c r="R110" s="132"/>
      <c r="S110" s="32"/>
      <c r="T110" s="28"/>
      <c r="U110" s="29"/>
      <c r="V110" s="29"/>
      <c r="W110" s="29"/>
      <c r="X110" s="29"/>
      <c r="Y110" s="30"/>
      <c r="Z110" s="31"/>
      <c r="AA110" s="29"/>
      <c r="AB110" s="29"/>
      <c r="AC110" s="29"/>
      <c r="AD110" s="29"/>
      <c r="AE110" s="30"/>
      <c r="AF110" s="130"/>
      <c r="AG110" s="131"/>
      <c r="AH110" s="132"/>
      <c r="AI110" s="32"/>
      <c r="AJ110" s="28"/>
      <c r="AK110" s="29"/>
      <c r="AL110" s="29"/>
      <c r="AM110" s="29"/>
      <c r="AN110" s="29"/>
      <c r="AO110" s="30"/>
      <c r="AP110" s="31"/>
      <c r="AQ110" s="29"/>
      <c r="AR110" s="29"/>
      <c r="AS110" s="29"/>
      <c r="AT110" s="29"/>
      <c r="AU110" s="30"/>
      <c r="AV110" s="130"/>
      <c r="AW110" s="131"/>
      <c r="AX110" s="132"/>
      <c r="AY110" s="32"/>
      <c r="AZ110" s="28"/>
      <c r="BA110" s="29"/>
      <c r="BB110" s="29"/>
      <c r="BC110" s="29"/>
      <c r="BD110" s="29"/>
      <c r="BE110" s="30"/>
      <c r="BF110" s="31"/>
      <c r="BG110" s="29"/>
      <c r="BH110" s="29"/>
      <c r="BI110" s="29"/>
      <c r="BJ110" s="29"/>
      <c r="BK110" s="30"/>
      <c r="BL110" s="130"/>
      <c r="BM110" s="131"/>
      <c r="BN110" s="132"/>
      <c r="BO110" s="32"/>
      <c r="BP110" s="31"/>
      <c r="BQ110" s="29"/>
      <c r="BR110" s="29"/>
      <c r="BS110" s="29"/>
      <c r="BT110" s="29"/>
      <c r="BU110" s="30"/>
      <c r="BV110" s="31"/>
      <c r="BW110" s="29"/>
      <c r="BX110" s="29"/>
      <c r="BY110" s="29"/>
      <c r="BZ110" s="29"/>
      <c r="CA110" s="30"/>
      <c r="CB110" s="130"/>
      <c r="CC110" s="131"/>
      <c r="CD110" s="132"/>
      <c r="CE110" s="32"/>
      <c r="CF110" s="31"/>
      <c r="CG110" s="29"/>
      <c r="CH110" s="29"/>
      <c r="CI110" s="29"/>
      <c r="CJ110" s="29"/>
      <c r="CK110" s="30"/>
      <c r="CL110" s="31"/>
      <c r="CM110" s="29"/>
      <c r="CN110" s="29"/>
      <c r="CO110" s="29"/>
      <c r="CP110" s="29"/>
      <c r="CQ110" s="30"/>
      <c r="CR110" s="150"/>
      <c r="CS110" s="161"/>
      <c r="CT110" s="31"/>
      <c r="CU110" s="29"/>
      <c r="CV110" s="30"/>
      <c r="CW110"/>
    </row>
    <row r="111" spans="1:103" s="19" customFormat="1" ht="15.6" x14ac:dyDescent="0.3">
      <c r="A111" s="26">
        <v>90</v>
      </c>
      <c r="B111" s="26" t="s">
        <v>10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>+D111+J111</f>
        <v>0</v>
      </c>
      <c r="Q111" s="134">
        <f>+F111+L111</f>
        <v>0</v>
      </c>
      <c r="R111" s="135">
        <f>+P111+Q111</f>
        <v>0</v>
      </c>
      <c r="S111" s="32"/>
      <c r="T111" s="71"/>
      <c r="U111" s="36"/>
      <c r="V111" s="72"/>
      <c r="W111" s="36"/>
      <c r="X111" s="72"/>
      <c r="Y111" s="37"/>
      <c r="Z111" s="72"/>
      <c r="AA111" s="72"/>
      <c r="AB111" s="72"/>
      <c r="AC111" s="72"/>
      <c r="AD111" s="72"/>
      <c r="AE111" s="37"/>
      <c r="AF111" s="133">
        <f t="shared" ref="AF111:AF112" si="194">+T111+Z111</f>
        <v>0</v>
      </c>
      <c r="AG111" s="134">
        <f t="shared" ref="AG111:AG112" si="195">+V111+AB111</f>
        <v>0</v>
      </c>
      <c r="AH111" s="135">
        <f t="shared" ref="AH111:AH112" si="196">+AF111+AG111</f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ref="AV111:AV112" si="197">+AJ111+AP111</f>
        <v>0</v>
      </c>
      <c r="AW111" s="134">
        <f t="shared" ref="AW111:AW112" si="198">+AL111+AR111</f>
        <v>0</v>
      </c>
      <c r="AX111" s="135">
        <f t="shared" ref="AX111:AX112" si="199">+AV111+AW111</f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ref="BL111:BL112" si="200">+AZ111+BF111</f>
        <v>0</v>
      </c>
      <c r="BM111" s="134">
        <f t="shared" ref="BM111:BM112" si="201">+BB111+BH111</f>
        <v>0</v>
      </c>
      <c r="BN111" s="135">
        <f t="shared" ref="BN111:BN112" si="202">+BL111+BM111</f>
        <v>0</v>
      </c>
      <c r="BO111" s="32"/>
      <c r="BP111" s="73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ref="CB111:CB112" si="203">+BP111+BV111</f>
        <v>0</v>
      </c>
      <c r="CC111" s="134">
        <f t="shared" ref="CC111:CC112" si="204">+BR111+BX111</f>
        <v>0</v>
      </c>
      <c r="CD111" s="135">
        <f t="shared" ref="CD111:CD112" si="205">+CB111+CC111</f>
        <v>0</v>
      </c>
      <c r="CE111" s="32"/>
      <c r="CF111" s="38">
        <f t="shared" ref="CF111:CF112" si="206">+D111+T111+AJ111+AZ111+BP111</f>
        <v>0</v>
      </c>
      <c r="CG111" s="72"/>
      <c r="CH111" s="36">
        <f t="shared" ref="CH111:CH112" si="207">+F111+V111+AL111+BB111+BR111</f>
        <v>0</v>
      </c>
      <c r="CI111" s="72"/>
      <c r="CJ111" s="72">
        <f t="shared" ref="CJ111:CJ112" si="208">+CF111+CH111</f>
        <v>0</v>
      </c>
      <c r="CK111" s="74"/>
      <c r="CL111" s="38">
        <f t="shared" ref="CL111:CL112" si="209">+J111+Z111+AP111+BF111+BV111</f>
        <v>0</v>
      </c>
      <c r="CM111" s="72"/>
      <c r="CN111" s="36">
        <f t="shared" ref="CN111:CN112" si="210">+L111+AB111+AR111+BH111+BX111</f>
        <v>0</v>
      </c>
      <c r="CO111" s="72"/>
      <c r="CP111" s="72">
        <f t="shared" ref="CP111:CP112" si="211">+CL111+CN111</f>
        <v>0</v>
      </c>
      <c r="CQ111" s="74"/>
      <c r="CR111" s="155"/>
      <c r="CS111" s="161" t="s">
        <v>10</v>
      </c>
      <c r="CT111" s="73">
        <f t="shared" ref="CT111:CT112" si="212">+CJ111</f>
        <v>0</v>
      </c>
      <c r="CU111" s="72">
        <f t="shared" ref="CU111:CU112" si="213">+CP111</f>
        <v>0</v>
      </c>
      <c r="CV111" s="75">
        <f t="shared" ref="CV111:CV112" si="214">+CT111+CU111</f>
        <v>0</v>
      </c>
      <c r="CW111"/>
    </row>
    <row r="112" spans="1:103" s="19" customFormat="1" ht="15.6" x14ac:dyDescent="0.3">
      <c r="A112" s="26">
        <v>91</v>
      </c>
      <c r="B112" s="26" t="s">
        <v>11</v>
      </c>
      <c r="C112" s="34"/>
      <c r="D112" s="71"/>
      <c r="E112" s="36"/>
      <c r="F112" s="72"/>
      <c r="G112" s="36"/>
      <c r="H112" s="72"/>
      <c r="I112" s="37"/>
      <c r="J112" s="244"/>
      <c r="K112" s="72"/>
      <c r="L112" s="72"/>
      <c r="M112" s="72"/>
      <c r="N112" s="72"/>
      <c r="O112" s="37"/>
      <c r="P112" s="133">
        <f t="shared" ref="P112" si="215">+D112+J112</f>
        <v>0</v>
      </c>
      <c r="Q112" s="134">
        <f t="shared" ref="Q112" si="216">+F112+L112</f>
        <v>0</v>
      </c>
      <c r="R112" s="135">
        <f t="shared" ref="R112" si="217">+P112+Q112</f>
        <v>0</v>
      </c>
      <c r="S112" s="32"/>
      <c r="T112" s="71"/>
      <c r="U112" s="36"/>
      <c r="V112" s="72"/>
      <c r="W112" s="36"/>
      <c r="X112" s="72"/>
      <c r="Y112" s="37"/>
      <c r="Z112" s="72"/>
      <c r="AA112" s="72"/>
      <c r="AB112" s="72"/>
      <c r="AC112" s="72"/>
      <c r="AD112" s="72"/>
      <c r="AE112" s="37"/>
      <c r="AF112" s="133">
        <f t="shared" si="194"/>
        <v>0</v>
      </c>
      <c r="AG112" s="134">
        <f t="shared" si="195"/>
        <v>0</v>
      </c>
      <c r="AH112" s="135">
        <f t="shared" si="196"/>
        <v>0</v>
      </c>
      <c r="AI112" s="32"/>
      <c r="AJ112" s="71"/>
      <c r="AK112" s="36"/>
      <c r="AL112" s="72"/>
      <c r="AM112" s="36"/>
      <c r="AN112" s="72"/>
      <c r="AO112" s="37"/>
      <c r="AP112" s="72"/>
      <c r="AQ112" s="72"/>
      <c r="AR112" s="72"/>
      <c r="AS112" s="72"/>
      <c r="AT112" s="72"/>
      <c r="AU112" s="37"/>
      <c r="AV112" s="133">
        <f t="shared" si="197"/>
        <v>0</v>
      </c>
      <c r="AW112" s="134">
        <f t="shared" si="198"/>
        <v>0</v>
      </c>
      <c r="AX112" s="135">
        <f t="shared" si="199"/>
        <v>0</v>
      </c>
      <c r="AY112" s="32"/>
      <c r="AZ112" s="71"/>
      <c r="BA112" s="36"/>
      <c r="BB112" s="72"/>
      <c r="BC112" s="36"/>
      <c r="BD112" s="72"/>
      <c r="BE112" s="37"/>
      <c r="BF112" s="72"/>
      <c r="BG112" s="72"/>
      <c r="BH112" s="72"/>
      <c r="BI112" s="72"/>
      <c r="BJ112" s="72"/>
      <c r="BK112" s="37"/>
      <c r="BL112" s="133">
        <f t="shared" si="200"/>
        <v>0</v>
      </c>
      <c r="BM112" s="134">
        <f t="shared" si="201"/>
        <v>0</v>
      </c>
      <c r="BN112" s="135">
        <f t="shared" si="202"/>
        <v>0</v>
      </c>
      <c r="BO112" s="32"/>
      <c r="BP112" s="73"/>
      <c r="BQ112" s="36"/>
      <c r="BR112" s="72"/>
      <c r="BS112" s="36"/>
      <c r="BT112" s="72"/>
      <c r="BU112" s="37"/>
      <c r="BV112" s="72"/>
      <c r="BW112" s="72"/>
      <c r="BX112" s="72"/>
      <c r="BY112" s="72"/>
      <c r="BZ112" s="72"/>
      <c r="CA112" s="37"/>
      <c r="CB112" s="133">
        <f t="shared" si="203"/>
        <v>0</v>
      </c>
      <c r="CC112" s="134">
        <f t="shared" si="204"/>
        <v>0</v>
      </c>
      <c r="CD112" s="135">
        <f t="shared" si="205"/>
        <v>0</v>
      </c>
      <c r="CE112" s="32"/>
      <c r="CF112" s="38">
        <f t="shared" si="206"/>
        <v>0</v>
      </c>
      <c r="CG112" s="72"/>
      <c r="CH112" s="36">
        <f t="shared" si="207"/>
        <v>0</v>
      </c>
      <c r="CI112" s="72"/>
      <c r="CJ112" s="72">
        <f t="shared" si="208"/>
        <v>0</v>
      </c>
      <c r="CK112" s="74"/>
      <c r="CL112" s="38">
        <f t="shared" si="209"/>
        <v>0</v>
      </c>
      <c r="CM112" s="72"/>
      <c r="CN112" s="36">
        <f t="shared" si="210"/>
        <v>0</v>
      </c>
      <c r="CO112" s="72"/>
      <c r="CP112" s="72">
        <f t="shared" si="211"/>
        <v>0</v>
      </c>
      <c r="CQ112" s="74"/>
      <c r="CR112" s="155"/>
      <c r="CS112" s="161" t="s">
        <v>11</v>
      </c>
      <c r="CT112" s="73">
        <f t="shared" si="212"/>
        <v>0</v>
      </c>
      <c r="CU112" s="72">
        <f t="shared" si="213"/>
        <v>0</v>
      </c>
      <c r="CV112" s="75">
        <f t="shared" si="214"/>
        <v>0</v>
      </c>
      <c r="CW112"/>
    </row>
    <row r="113" spans="1:101" s="19" customFormat="1" ht="15.6" x14ac:dyDescent="0.3">
      <c r="A113" s="26">
        <v>92</v>
      </c>
      <c r="B113" s="26" t="s">
        <v>12</v>
      </c>
      <c r="C113" s="34"/>
      <c r="D113" s="76"/>
      <c r="E113" s="77"/>
      <c r="F113" s="78"/>
      <c r="G113" s="78"/>
      <c r="H113" s="78"/>
      <c r="I113" s="79"/>
      <c r="J113" s="247"/>
      <c r="K113" s="78"/>
      <c r="L113" s="78"/>
      <c r="M113" s="78"/>
      <c r="N113" s="78"/>
      <c r="O113" s="81"/>
      <c r="P113" s="321" t="e">
        <f>+P10/P112</f>
        <v>#DIV/0!</v>
      </c>
      <c r="Q113" s="137" t="e">
        <f t="shared" ref="Q113" si="218">+Q10/Q112</f>
        <v>#DIV/0!</v>
      </c>
      <c r="R113" s="199" t="e">
        <f>+R10/R112</f>
        <v>#DIV/0!</v>
      </c>
      <c r="S113" s="32"/>
      <c r="T113" s="80"/>
      <c r="U113" s="78"/>
      <c r="V113" s="78"/>
      <c r="W113" s="78"/>
      <c r="X113" s="78"/>
      <c r="Y113" s="81"/>
      <c r="Z113" s="80"/>
      <c r="AA113" s="78"/>
      <c r="AB113" s="78"/>
      <c r="AC113" s="78"/>
      <c r="AD113" s="78"/>
      <c r="AE113" s="81"/>
      <c r="AF113" s="136" t="e">
        <f>+AF10/AF112</f>
        <v>#DIV/0!</v>
      </c>
      <c r="AG113" s="136" t="e">
        <f t="shared" ref="AG113:AH113" si="219">+AG10/AG112</f>
        <v>#DIV/0!</v>
      </c>
      <c r="AH113" s="199" t="e">
        <f t="shared" si="219"/>
        <v>#DIV/0!</v>
      </c>
      <c r="AI113" s="32"/>
      <c r="AJ113" s="76"/>
      <c r="AK113" s="77"/>
      <c r="AL113" s="78"/>
      <c r="AM113" s="78"/>
      <c r="AN113" s="78"/>
      <c r="AO113" s="79"/>
      <c r="AP113" s="80"/>
      <c r="AQ113" s="78"/>
      <c r="AR113" s="78"/>
      <c r="AS113" s="78"/>
      <c r="AT113" s="78"/>
      <c r="AU113" s="81"/>
      <c r="AV113" s="136" t="e">
        <f>+AV10/AV112</f>
        <v>#DIV/0!</v>
      </c>
      <c r="AW113" s="137" t="e">
        <f t="shared" ref="AW113:AX113" si="220">+AW10/AW112</f>
        <v>#DIV/0!</v>
      </c>
      <c r="AX113" s="138" t="e">
        <f t="shared" si="220"/>
        <v>#DIV/0!</v>
      </c>
      <c r="AY113" s="32"/>
      <c r="AZ113" s="76"/>
      <c r="BA113" s="77"/>
      <c r="BB113" s="78"/>
      <c r="BC113" s="78"/>
      <c r="BD113" s="78"/>
      <c r="BE113" s="79"/>
      <c r="BF113" s="80"/>
      <c r="BG113" s="78"/>
      <c r="BH113" s="78"/>
      <c r="BI113" s="78"/>
      <c r="BJ113" s="78"/>
      <c r="BK113" s="81"/>
      <c r="BL113" s="136" t="e">
        <f>+BL10/BL112</f>
        <v>#DIV/0!</v>
      </c>
      <c r="BM113" s="137" t="e">
        <f t="shared" ref="BM113:BN113" si="221">+BM10/BM112</f>
        <v>#DIV/0!</v>
      </c>
      <c r="BN113" s="138" t="e">
        <f t="shared" si="221"/>
        <v>#DIV/0!</v>
      </c>
      <c r="BO113" s="32"/>
      <c r="BP113" s="80"/>
      <c r="BQ113" s="77"/>
      <c r="BR113" s="78"/>
      <c r="BS113" s="78"/>
      <c r="BT113" s="78"/>
      <c r="BU113" s="79"/>
      <c r="BV113" s="80"/>
      <c r="BW113" s="78"/>
      <c r="BX113" s="78"/>
      <c r="BY113" s="78"/>
      <c r="BZ113" s="78"/>
      <c r="CA113" s="81"/>
      <c r="CB113" s="136" t="e">
        <f>+CB10/CB112</f>
        <v>#DIV/0!</v>
      </c>
      <c r="CC113" s="137" t="e">
        <f t="shared" ref="CC113:CD113" si="222">+CC10/CC112</f>
        <v>#DIV/0!</v>
      </c>
      <c r="CD113" s="138" t="e">
        <f t="shared" si="222"/>
        <v>#DIV/0!</v>
      </c>
      <c r="CE113" s="32"/>
      <c r="CF113" s="80" t="e">
        <f>+CF10/CF112</f>
        <v>#DIV/0!</v>
      </c>
      <c r="CG113" s="78"/>
      <c r="CH113" s="78" t="e">
        <f>+CH10/CH112</f>
        <v>#DIV/0!</v>
      </c>
      <c r="CI113" s="77"/>
      <c r="CJ113" s="78" t="e">
        <f>+CJ10/CJ112</f>
        <v>#DIV/0!</v>
      </c>
      <c r="CK113" s="81"/>
      <c r="CL113" s="80" t="e">
        <f>+CL10/CL112</f>
        <v>#DIV/0!</v>
      </c>
      <c r="CM113" s="77"/>
      <c r="CN113" s="78" t="e">
        <f>+CN10/CN112</f>
        <v>#DIV/0!</v>
      </c>
      <c r="CO113" s="78"/>
      <c r="CP113" s="78" t="e">
        <f>+CP10/CP112</f>
        <v>#DIV/0!</v>
      </c>
      <c r="CQ113" s="81"/>
      <c r="CR113" s="156"/>
      <c r="CS113" s="161" t="s">
        <v>12</v>
      </c>
      <c r="CT113" s="80" t="e">
        <f>+CT10/CT112</f>
        <v>#DIV/0!</v>
      </c>
      <c r="CU113" s="78" t="e">
        <f t="shared" ref="CU113:CV113" si="223">+CU10/CU112</f>
        <v>#DIV/0!</v>
      </c>
      <c r="CV113" s="79" t="e">
        <f t="shared" si="223"/>
        <v>#DIV/0!</v>
      </c>
      <c r="CW113"/>
    </row>
    <row r="114" spans="1:101" s="19" customFormat="1" ht="15.6" x14ac:dyDescent="0.3">
      <c r="A114" s="26"/>
      <c r="B114" s="26"/>
      <c r="C114" s="34"/>
      <c r="D114" s="35"/>
      <c r="E114" s="36"/>
      <c r="F114" s="36"/>
      <c r="G114" s="36"/>
      <c r="H114" s="36"/>
      <c r="I114" s="37"/>
      <c r="J114" s="244"/>
      <c r="K114" s="36"/>
      <c r="L114" s="36"/>
      <c r="M114" s="36"/>
      <c r="N114" s="36"/>
      <c r="O114" s="37"/>
      <c r="P114" s="139"/>
      <c r="Q114" s="140"/>
      <c r="R114" s="141"/>
      <c r="S114" s="32"/>
      <c r="T114" s="35"/>
      <c r="U114" s="36"/>
      <c r="V114" s="36"/>
      <c r="W114" s="36"/>
      <c r="X114" s="36"/>
      <c r="Y114" s="37"/>
      <c r="Z114" s="38"/>
      <c r="AA114" s="36"/>
      <c r="AB114" s="36"/>
      <c r="AC114" s="36"/>
      <c r="AD114" s="36"/>
      <c r="AE114" s="37"/>
      <c r="AF114" s="139"/>
      <c r="AG114" s="140"/>
      <c r="AH114" s="141"/>
      <c r="AI114" s="32"/>
      <c r="AJ114" s="35"/>
      <c r="AK114" s="36"/>
      <c r="AL114" s="36"/>
      <c r="AM114" s="36"/>
      <c r="AN114" s="36"/>
      <c r="AO114" s="37"/>
      <c r="AP114" s="38"/>
      <c r="AQ114" s="36"/>
      <c r="AR114" s="36"/>
      <c r="AS114" s="36"/>
      <c r="AT114" s="36"/>
      <c r="AU114" s="37"/>
      <c r="AV114" s="139"/>
      <c r="AW114" s="140"/>
      <c r="AX114" s="141"/>
      <c r="AY114" s="32"/>
      <c r="AZ114" s="35"/>
      <c r="BA114" s="36"/>
      <c r="BB114" s="36"/>
      <c r="BC114" s="36"/>
      <c r="BD114" s="36"/>
      <c r="BE114" s="37"/>
      <c r="BF114" s="38"/>
      <c r="BG114" s="36"/>
      <c r="BH114" s="36"/>
      <c r="BI114" s="36"/>
      <c r="BJ114" s="36"/>
      <c r="BK114" s="37"/>
      <c r="BL114" s="139"/>
      <c r="BM114" s="140"/>
      <c r="BN114" s="141"/>
      <c r="BO114" s="32"/>
      <c r="BP114" s="38"/>
      <c r="BQ114" s="36"/>
      <c r="BR114" s="36"/>
      <c r="BS114" s="36"/>
      <c r="BT114" s="36"/>
      <c r="BU114" s="37"/>
      <c r="BV114" s="38"/>
      <c r="BW114" s="36"/>
      <c r="BX114" s="36"/>
      <c r="BY114" s="36"/>
      <c r="BZ114" s="36"/>
      <c r="CA114" s="37"/>
      <c r="CB114" s="139"/>
      <c r="CC114" s="140"/>
      <c r="CD114" s="141"/>
      <c r="CE114" s="32"/>
      <c r="CF114" s="73"/>
      <c r="CG114" s="72"/>
      <c r="CH114" s="72"/>
      <c r="CI114" s="72"/>
      <c r="CJ114" s="72"/>
      <c r="CK114" s="74"/>
      <c r="CL114" s="73"/>
      <c r="CM114" s="72"/>
      <c r="CN114" s="72"/>
      <c r="CO114" s="72"/>
      <c r="CP114" s="72"/>
      <c r="CQ114" s="74"/>
      <c r="CR114" s="155"/>
      <c r="CS114" s="161"/>
      <c r="CT114" s="73"/>
      <c r="CU114" s="72"/>
      <c r="CV114" s="74"/>
      <c r="CW114"/>
    </row>
    <row r="115" spans="1:101" s="19" customFormat="1" ht="15.6" x14ac:dyDescent="0.3">
      <c r="A115" s="26"/>
      <c r="B115" s="50" t="s">
        <v>95</v>
      </c>
      <c r="C115" s="34"/>
      <c r="D115" s="71"/>
      <c r="E115" s="36"/>
      <c r="F115" s="72"/>
      <c r="G115" s="36"/>
      <c r="H115" s="72"/>
      <c r="I115" s="37"/>
      <c r="J115" s="244"/>
      <c r="K115" s="36"/>
      <c r="L115" s="72"/>
      <c r="M115" s="36"/>
      <c r="N115" s="72"/>
      <c r="O115" s="37"/>
      <c r="P115" s="116">
        <f>+P17-P102</f>
        <v>0</v>
      </c>
      <c r="Q115" s="140">
        <f>+Q17-Q102</f>
        <v>0</v>
      </c>
      <c r="R115" s="141">
        <f>+R17-R102</f>
        <v>0</v>
      </c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16">
        <f>+AF17-AF102</f>
        <v>0</v>
      </c>
      <c r="AG115" s="140">
        <f>+AG17-AG102</f>
        <v>0</v>
      </c>
      <c r="AH115" s="141">
        <f>+AH17-AH102</f>
        <v>0</v>
      </c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16">
        <f>+AV17-AV102</f>
        <v>0</v>
      </c>
      <c r="AW115" s="140">
        <f>+AW17-AW102</f>
        <v>0</v>
      </c>
      <c r="AX115" s="118">
        <f>+AX17-AX102</f>
        <v>0</v>
      </c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16">
        <f>+BL17-BL102</f>
        <v>0</v>
      </c>
      <c r="BM115" s="140">
        <f>+BM17-BM102</f>
        <v>0</v>
      </c>
      <c r="BN115" s="141">
        <f>+BN17-BN102</f>
        <v>0</v>
      </c>
      <c r="BO115" s="32"/>
      <c r="BP115" s="73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16">
        <f>+CB17-CB102</f>
        <v>0</v>
      </c>
      <c r="CC115" s="140">
        <f>+CC17-CC102</f>
        <v>0</v>
      </c>
      <c r="CD115" s="141">
        <f>+CD17-CD102</f>
        <v>0</v>
      </c>
      <c r="CE115" s="32"/>
      <c r="CF115" s="73">
        <f>+CF103</f>
        <v>0</v>
      </c>
      <c r="CG115" s="72"/>
      <c r="CH115" s="72">
        <f>+CH103</f>
        <v>0</v>
      </c>
      <c r="CI115" s="72"/>
      <c r="CJ115" s="72">
        <f>+CJ103</f>
        <v>0</v>
      </c>
      <c r="CK115" s="74"/>
      <c r="CL115" s="73">
        <f>+CL103</f>
        <v>0</v>
      </c>
      <c r="CM115" s="72"/>
      <c r="CN115" s="72">
        <f>+CN103</f>
        <v>0</v>
      </c>
      <c r="CO115" s="72"/>
      <c r="CP115" s="72">
        <f>+CP103</f>
        <v>0</v>
      </c>
      <c r="CQ115" s="74"/>
      <c r="CR115" s="155"/>
      <c r="CS115" s="162" t="s">
        <v>95</v>
      </c>
      <c r="CT115" s="73">
        <f>+CT103</f>
        <v>0</v>
      </c>
      <c r="CU115" s="72">
        <f>+CU103</f>
        <v>0</v>
      </c>
      <c r="CV115" s="74">
        <f>+CV103</f>
        <v>0</v>
      </c>
      <c r="CW115"/>
    </row>
    <row r="116" spans="1:101" s="19" customFormat="1" ht="4.5" customHeight="1" x14ac:dyDescent="0.3">
      <c r="A116" s="26"/>
      <c r="B116" s="50"/>
      <c r="C116" s="34"/>
      <c r="D116" s="71"/>
      <c r="E116" s="36"/>
      <c r="F116" s="72"/>
      <c r="G116" s="36"/>
      <c r="H116" s="72"/>
      <c r="I116" s="37"/>
      <c r="J116" s="248"/>
      <c r="K116" s="36"/>
      <c r="L116" s="72"/>
      <c r="M116" s="36"/>
      <c r="N116" s="72"/>
      <c r="O116" s="37"/>
      <c r="P116" s="139"/>
      <c r="Q116" s="140"/>
      <c r="R116" s="141"/>
      <c r="S116" s="32"/>
      <c r="T116" s="71"/>
      <c r="U116" s="36"/>
      <c r="V116" s="72"/>
      <c r="W116" s="36"/>
      <c r="X116" s="72"/>
      <c r="Y116" s="37"/>
      <c r="Z116" s="72"/>
      <c r="AA116" s="36"/>
      <c r="AB116" s="72"/>
      <c r="AC116" s="36"/>
      <c r="AD116" s="72"/>
      <c r="AE116" s="37"/>
      <c r="AF116" s="139"/>
      <c r="AG116" s="140"/>
      <c r="AH116" s="141"/>
      <c r="AI116" s="32"/>
      <c r="AJ116" s="71"/>
      <c r="AK116" s="36"/>
      <c r="AL116" s="72"/>
      <c r="AM116" s="36"/>
      <c r="AN116" s="72"/>
      <c r="AO116" s="37"/>
      <c r="AP116" s="72"/>
      <c r="AQ116" s="36"/>
      <c r="AR116" s="72"/>
      <c r="AS116" s="36"/>
      <c r="AT116" s="72"/>
      <c r="AU116" s="37"/>
      <c r="AV116" s="139"/>
      <c r="AW116" s="140"/>
      <c r="AX116" s="141"/>
      <c r="AY116" s="32"/>
      <c r="AZ116" s="71"/>
      <c r="BA116" s="36"/>
      <c r="BB116" s="72"/>
      <c r="BC116" s="36"/>
      <c r="BD116" s="72"/>
      <c r="BE116" s="37"/>
      <c r="BF116" s="72"/>
      <c r="BG116" s="36"/>
      <c r="BH116" s="72"/>
      <c r="BI116" s="36"/>
      <c r="BJ116" s="72"/>
      <c r="BK116" s="37"/>
      <c r="BL116" s="139"/>
      <c r="BM116" s="140"/>
      <c r="BN116" s="141"/>
      <c r="BO116" s="32"/>
      <c r="BP116" s="73"/>
      <c r="BQ116" s="36"/>
      <c r="BR116" s="72"/>
      <c r="BS116" s="36"/>
      <c r="BT116" s="72"/>
      <c r="BU116" s="37"/>
      <c r="BV116" s="72"/>
      <c r="BW116" s="36"/>
      <c r="BX116" s="72"/>
      <c r="BY116" s="36"/>
      <c r="BZ116" s="72"/>
      <c r="CA116" s="37"/>
      <c r="CB116" s="139"/>
      <c r="CC116" s="140"/>
      <c r="CD116" s="141"/>
      <c r="CE116" s="32"/>
      <c r="CF116" s="73"/>
      <c r="CG116" s="72"/>
      <c r="CH116" s="72"/>
      <c r="CI116" s="72"/>
      <c r="CJ116" s="72"/>
      <c r="CK116" s="74"/>
      <c r="CL116" s="73"/>
      <c r="CM116" s="72"/>
      <c r="CN116" s="72"/>
      <c r="CO116" s="72"/>
      <c r="CP116" s="72"/>
      <c r="CQ116" s="74"/>
      <c r="CR116" s="155"/>
      <c r="CS116" s="162"/>
      <c r="CT116" s="73"/>
      <c r="CU116" s="72"/>
      <c r="CV116" s="74"/>
      <c r="CW116"/>
    </row>
    <row r="117" spans="1:101" s="19" customFormat="1" ht="15.6" x14ac:dyDescent="0.3">
      <c r="A117" s="26"/>
      <c r="B117" s="50" t="s">
        <v>97</v>
      </c>
      <c r="C117" s="34"/>
      <c r="D117" s="82"/>
      <c r="E117" s="83"/>
      <c r="F117" s="84"/>
      <c r="G117" s="83"/>
      <c r="H117" s="84"/>
      <c r="I117" s="85"/>
      <c r="J117" s="249"/>
      <c r="K117" s="83"/>
      <c r="L117" s="84"/>
      <c r="M117" s="83"/>
      <c r="N117" s="84"/>
      <c r="O117" s="85"/>
      <c r="P117" s="142" t="e">
        <f>+P103/P17</f>
        <v>#DIV/0!</v>
      </c>
      <c r="Q117" s="143" t="e">
        <f>+Q103/Q17</f>
        <v>#DIV/0!</v>
      </c>
      <c r="R117" s="144" t="e">
        <f>+R103/R17</f>
        <v>#DIV/0!</v>
      </c>
      <c r="S117" s="32"/>
      <c r="T117" s="82"/>
      <c r="U117" s="83"/>
      <c r="V117" s="84"/>
      <c r="W117" s="83"/>
      <c r="X117" s="84"/>
      <c r="Y117" s="85"/>
      <c r="Z117" s="84"/>
      <c r="AA117" s="83"/>
      <c r="AB117" s="84"/>
      <c r="AC117" s="83"/>
      <c r="AD117" s="84"/>
      <c r="AE117" s="85"/>
      <c r="AF117" s="142" t="e">
        <f>+AF103/AF17</f>
        <v>#DIV/0!</v>
      </c>
      <c r="AG117" s="143" t="e">
        <f>+AG103/AG17</f>
        <v>#DIV/0!</v>
      </c>
      <c r="AH117" s="144" t="e">
        <f>+AH103/AH17</f>
        <v>#DIV/0!</v>
      </c>
      <c r="AI117" s="32"/>
      <c r="AJ117" s="82"/>
      <c r="AK117" s="83"/>
      <c r="AL117" s="84"/>
      <c r="AM117" s="83"/>
      <c r="AN117" s="84"/>
      <c r="AO117" s="85"/>
      <c r="AP117" s="84"/>
      <c r="AQ117" s="83"/>
      <c r="AR117" s="84"/>
      <c r="AS117" s="83"/>
      <c r="AT117" s="84"/>
      <c r="AU117" s="85"/>
      <c r="AV117" s="142" t="e">
        <f>+AV103/AV17</f>
        <v>#DIV/0!</v>
      </c>
      <c r="AW117" s="143" t="e">
        <f>+AW103/AW17</f>
        <v>#DIV/0!</v>
      </c>
      <c r="AX117" s="144" t="e">
        <f>+AX103/AX17</f>
        <v>#DIV/0!</v>
      </c>
      <c r="AY117" s="32"/>
      <c r="AZ117" s="82"/>
      <c r="BA117" s="83"/>
      <c r="BB117" s="84"/>
      <c r="BC117" s="83"/>
      <c r="BD117" s="84"/>
      <c r="BE117" s="85"/>
      <c r="BF117" s="84"/>
      <c r="BG117" s="83"/>
      <c r="BH117" s="84"/>
      <c r="BI117" s="83"/>
      <c r="BJ117" s="84"/>
      <c r="BK117" s="85"/>
      <c r="BL117" s="142" t="e">
        <f>+BL103/BL17</f>
        <v>#DIV/0!</v>
      </c>
      <c r="BM117" s="143" t="e">
        <f>+BM103/BM17</f>
        <v>#DIV/0!</v>
      </c>
      <c r="BN117" s="144" t="e">
        <f>+BN103/BN17</f>
        <v>#DIV/0!</v>
      </c>
      <c r="BO117" s="32"/>
      <c r="BP117" s="86"/>
      <c r="BQ117" s="83"/>
      <c r="BR117" s="84"/>
      <c r="BS117" s="83"/>
      <c r="BT117" s="84"/>
      <c r="BU117" s="85"/>
      <c r="BV117" s="84"/>
      <c r="BW117" s="83"/>
      <c r="BX117" s="84"/>
      <c r="BY117" s="83"/>
      <c r="BZ117" s="84"/>
      <c r="CA117" s="85"/>
      <c r="CB117" s="142" t="e">
        <f>+CB103/CB17</f>
        <v>#DIV/0!</v>
      </c>
      <c r="CC117" s="143" t="e">
        <f>+CC103/CC17</f>
        <v>#DIV/0!</v>
      </c>
      <c r="CD117" s="144" t="e">
        <f>+CD103/CD17</f>
        <v>#DIV/0!</v>
      </c>
      <c r="CE117" s="32"/>
      <c r="CF117" s="86" t="e">
        <f>+CF103/CF17</f>
        <v>#DIV/0!</v>
      </c>
      <c r="CG117" s="84"/>
      <c r="CH117" s="84" t="e">
        <f>+CH103/CH17</f>
        <v>#DIV/0!</v>
      </c>
      <c r="CI117" s="84"/>
      <c r="CJ117" s="168" t="e">
        <f>+CJ103/CJ17</f>
        <v>#DIV/0!</v>
      </c>
      <c r="CK117" s="85"/>
      <c r="CL117" s="87" t="e">
        <f>+CL103/CL17</f>
        <v>#DIV/0!</v>
      </c>
      <c r="CM117" s="83"/>
      <c r="CN117" s="83" t="e">
        <f>+CN103/CN17</f>
        <v>#DIV/0!</v>
      </c>
      <c r="CO117" s="83"/>
      <c r="CP117" s="172" t="e">
        <f>+CP103/CP17</f>
        <v>#DIV/0!</v>
      </c>
      <c r="CQ117" s="85"/>
      <c r="CR117" s="157"/>
      <c r="CS117" s="162" t="s">
        <v>97</v>
      </c>
      <c r="CT117" s="179" t="e">
        <f>+CT103/CT17</f>
        <v>#DIV/0!</v>
      </c>
      <c r="CU117" s="172" t="e">
        <f>+CU103/CU17</f>
        <v>#DIV/0!</v>
      </c>
      <c r="CV117" s="180" t="e">
        <f>+CV103/CV17</f>
        <v>#DIV/0!</v>
      </c>
      <c r="CW117"/>
    </row>
    <row r="118" spans="1:101" s="19" customFormat="1" ht="5.25" customHeight="1" x14ac:dyDescent="0.3">
      <c r="A118" s="26"/>
      <c r="B118" s="50"/>
      <c r="C118" s="34"/>
      <c r="D118" s="88"/>
      <c r="E118" s="83"/>
      <c r="F118" s="83"/>
      <c r="G118" s="83"/>
      <c r="H118" s="83"/>
      <c r="I118" s="85"/>
      <c r="J118" s="250"/>
      <c r="K118" s="83"/>
      <c r="L118" s="83"/>
      <c r="M118" s="83"/>
      <c r="N118" s="83"/>
      <c r="O118" s="85"/>
      <c r="P118" s="142"/>
      <c r="Q118" s="143"/>
      <c r="R118" s="144"/>
      <c r="S118" s="32"/>
      <c r="T118" s="88"/>
      <c r="U118" s="83"/>
      <c r="V118" s="83"/>
      <c r="W118" s="83"/>
      <c r="X118" s="83"/>
      <c r="Y118" s="85"/>
      <c r="Z118" s="83"/>
      <c r="AA118" s="83"/>
      <c r="AB118" s="83"/>
      <c r="AC118" s="83"/>
      <c r="AD118" s="83"/>
      <c r="AE118" s="85"/>
      <c r="AF118" s="142"/>
      <c r="AG118" s="143"/>
      <c r="AH118" s="144"/>
      <c r="AI118" s="32"/>
      <c r="AJ118" s="88"/>
      <c r="AK118" s="83"/>
      <c r="AL118" s="83"/>
      <c r="AM118" s="83"/>
      <c r="AN118" s="83"/>
      <c r="AO118" s="85"/>
      <c r="AP118" s="83"/>
      <c r="AQ118" s="83"/>
      <c r="AR118" s="83"/>
      <c r="AS118" s="83"/>
      <c r="AT118" s="83"/>
      <c r="AU118" s="85"/>
      <c r="AV118" s="142"/>
      <c r="AW118" s="143"/>
      <c r="AX118" s="144"/>
      <c r="AY118" s="32"/>
      <c r="AZ118" s="88"/>
      <c r="BA118" s="83"/>
      <c r="BB118" s="83"/>
      <c r="BC118" s="83"/>
      <c r="BD118" s="83"/>
      <c r="BE118" s="85"/>
      <c r="BF118" s="83"/>
      <c r="BG118" s="83"/>
      <c r="BH118" s="83"/>
      <c r="BI118" s="83"/>
      <c r="BJ118" s="83"/>
      <c r="BK118" s="85"/>
      <c r="BL118" s="142"/>
      <c r="BM118" s="143"/>
      <c r="BN118" s="144"/>
      <c r="BO118" s="32"/>
      <c r="BP118" s="87"/>
      <c r="BQ118" s="83"/>
      <c r="BR118" s="83"/>
      <c r="BS118" s="83"/>
      <c r="BT118" s="83"/>
      <c r="BU118" s="85"/>
      <c r="BV118" s="83"/>
      <c r="BW118" s="83"/>
      <c r="BX118" s="83"/>
      <c r="BY118" s="83"/>
      <c r="BZ118" s="83"/>
      <c r="CA118" s="85"/>
      <c r="CB118" s="142"/>
      <c r="CC118" s="143"/>
      <c r="CD118" s="144"/>
      <c r="CE118" s="32"/>
      <c r="CF118" s="87"/>
      <c r="CG118" s="83"/>
      <c r="CH118" s="83"/>
      <c r="CI118" s="83"/>
      <c r="CJ118" s="83"/>
      <c r="CK118" s="85"/>
      <c r="CL118" s="87"/>
      <c r="CM118" s="83"/>
      <c r="CN118" s="83"/>
      <c r="CO118" s="83"/>
      <c r="CP118" s="83"/>
      <c r="CQ118" s="85"/>
      <c r="CR118" s="157"/>
      <c r="CS118" s="162"/>
      <c r="CT118" s="179"/>
      <c r="CU118" s="172"/>
      <c r="CV118" s="180"/>
      <c r="CW118"/>
    </row>
    <row r="119" spans="1:101" s="19" customFormat="1" ht="15.6" x14ac:dyDescent="0.3">
      <c r="A119" s="26"/>
      <c r="B119" s="50" t="s">
        <v>93</v>
      </c>
      <c r="C119" s="34"/>
      <c r="D119" s="82"/>
      <c r="E119" s="83"/>
      <c r="F119" s="84"/>
      <c r="G119" s="83"/>
      <c r="H119" s="84"/>
      <c r="I119" s="85"/>
      <c r="J119" s="249"/>
      <c r="K119" s="83"/>
      <c r="L119" s="84"/>
      <c r="M119" s="83"/>
      <c r="N119" s="84"/>
      <c r="O119" s="85"/>
      <c r="P119" s="142" t="e">
        <f>+P64/P17</f>
        <v>#DIV/0!</v>
      </c>
      <c r="Q119" s="143" t="e">
        <f>+Q64/Q17</f>
        <v>#DIV/0!</v>
      </c>
      <c r="R119" s="144" t="e">
        <f>+R64/R17</f>
        <v>#DIV/0!</v>
      </c>
      <c r="S119" s="32"/>
      <c r="T119" s="82"/>
      <c r="U119" s="83"/>
      <c r="V119" s="84"/>
      <c r="W119" s="83"/>
      <c r="X119" s="84"/>
      <c r="Y119" s="85"/>
      <c r="Z119" s="84"/>
      <c r="AA119" s="83"/>
      <c r="AB119" s="84"/>
      <c r="AC119" s="83"/>
      <c r="AD119" s="84"/>
      <c r="AE119" s="85"/>
      <c r="AF119" s="142" t="e">
        <f>+AF64/AF17</f>
        <v>#DIV/0!</v>
      </c>
      <c r="AG119" s="143" t="e">
        <f>+AG64/AG17</f>
        <v>#DIV/0!</v>
      </c>
      <c r="AH119" s="144" t="e">
        <f>+AH64/AH17</f>
        <v>#DIV/0!</v>
      </c>
      <c r="AI119" s="32"/>
      <c r="AJ119" s="82"/>
      <c r="AK119" s="83"/>
      <c r="AL119" s="84"/>
      <c r="AM119" s="83"/>
      <c r="AN119" s="84"/>
      <c r="AO119" s="85"/>
      <c r="AP119" s="84"/>
      <c r="AQ119" s="83"/>
      <c r="AR119" s="84"/>
      <c r="AS119" s="83"/>
      <c r="AT119" s="84"/>
      <c r="AU119" s="85"/>
      <c r="AV119" s="142" t="e">
        <f>+AV64/AV17</f>
        <v>#DIV/0!</v>
      </c>
      <c r="AW119" s="143" t="e">
        <f>+AW64/AW17</f>
        <v>#DIV/0!</v>
      </c>
      <c r="AX119" s="144" t="e">
        <f>+AX64/AX17</f>
        <v>#DIV/0!</v>
      </c>
      <c r="AY119" s="32"/>
      <c r="AZ119" s="82"/>
      <c r="BA119" s="83"/>
      <c r="BB119" s="84"/>
      <c r="BC119" s="83"/>
      <c r="BD119" s="84"/>
      <c r="BE119" s="85"/>
      <c r="BF119" s="84"/>
      <c r="BG119" s="83"/>
      <c r="BH119" s="84"/>
      <c r="BI119" s="83"/>
      <c r="BJ119" s="84"/>
      <c r="BK119" s="85"/>
      <c r="BL119" s="142" t="e">
        <f>+BL64/BL17</f>
        <v>#DIV/0!</v>
      </c>
      <c r="BM119" s="143" t="e">
        <f>+BM64/BM17</f>
        <v>#DIV/0!</v>
      </c>
      <c r="BN119" s="144" t="e">
        <f>+BN64/BN17</f>
        <v>#DIV/0!</v>
      </c>
      <c r="BO119" s="32"/>
      <c r="BP119" s="86"/>
      <c r="BQ119" s="83"/>
      <c r="BR119" s="84"/>
      <c r="BS119" s="83"/>
      <c r="BT119" s="84"/>
      <c r="BU119" s="85"/>
      <c r="BV119" s="84"/>
      <c r="BW119" s="83"/>
      <c r="BX119" s="84"/>
      <c r="BY119" s="83"/>
      <c r="BZ119" s="84"/>
      <c r="CA119" s="85"/>
      <c r="CB119" s="142" t="e">
        <f>+CB64/CB17</f>
        <v>#DIV/0!</v>
      </c>
      <c r="CC119" s="143" t="e">
        <f>+CC64/CC17</f>
        <v>#DIV/0!</v>
      </c>
      <c r="CD119" s="144" t="e">
        <f>+CD64/CD17</f>
        <v>#DIV/0!</v>
      </c>
      <c r="CE119" s="32"/>
      <c r="CF119" s="86" t="e">
        <f>+CF64/CF17</f>
        <v>#DIV/0!</v>
      </c>
      <c r="CG119" s="84"/>
      <c r="CH119" s="84" t="e">
        <f>+CH64/CH17</f>
        <v>#DIV/0!</v>
      </c>
      <c r="CI119" s="84"/>
      <c r="CJ119" s="84" t="e">
        <f>+CJ64/CJ17</f>
        <v>#DIV/0!</v>
      </c>
      <c r="CK119" s="85"/>
      <c r="CL119" s="87" t="e">
        <f>+CL64/CL17</f>
        <v>#DIV/0!</v>
      </c>
      <c r="CM119" s="83"/>
      <c r="CN119" s="83" t="e">
        <f>+CN64/CN17</f>
        <v>#DIV/0!</v>
      </c>
      <c r="CO119" s="83"/>
      <c r="CP119" s="83" t="e">
        <f>+CP64/CP17</f>
        <v>#DIV/0!</v>
      </c>
      <c r="CQ119" s="85"/>
      <c r="CR119" s="157"/>
      <c r="CS119" s="162" t="s">
        <v>93</v>
      </c>
      <c r="CT119" s="179" t="e">
        <f>+CT64/CT17</f>
        <v>#DIV/0!</v>
      </c>
      <c r="CU119" s="172" t="e">
        <f>+CU64/CU17</f>
        <v>#DIV/0!</v>
      </c>
      <c r="CV119" s="180" t="e">
        <f>+CV64/CV17</f>
        <v>#DIV/0!</v>
      </c>
      <c r="CW119"/>
    </row>
    <row r="120" spans="1:101" s="19" customFormat="1" ht="4.5" customHeight="1" x14ac:dyDescent="0.3">
      <c r="A120" s="26"/>
      <c r="B120" s="50"/>
      <c r="C120" s="34"/>
      <c r="D120" s="88"/>
      <c r="E120" s="83"/>
      <c r="F120" s="83"/>
      <c r="G120" s="83"/>
      <c r="H120" s="83"/>
      <c r="I120" s="85"/>
      <c r="J120" s="250"/>
      <c r="K120" s="83"/>
      <c r="L120" s="83"/>
      <c r="M120" s="83"/>
      <c r="N120" s="83"/>
      <c r="O120" s="85"/>
      <c r="P120" s="142"/>
      <c r="Q120" s="143"/>
      <c r="R120" s="144"/>
      <c r="S120" s="32"/>
      <c r="T120" s="88"/>
      <c r="U120" s="83"/>
      <c r="V120" s="83"/>
      <c r="W120" s="83"/>
      <c r="X120" s="83"/>
      <c r="Y120" s="85"/>
      <c r="Z120" s="83"/>
      <c r="AA120" s="83"/>
      <c r="AB120" s="83"/>
      <c r="AC120" s="83"/>
      <c r="AD120" s="83"/>
      <c r="AE120" s="85"/>
      <c r="AF120" s="142"/>
      <c r="AG120" s="143"/>
      <c r="AH120" s="144"/>
      <c r="AI120" s="32"/>
      <c r="AJ120" s="88"/>
      <c r="AK120" s="83"/>
      <c r="AL120" s="83"/>
      <c r="AM120" s="83"/>
      <c r="AN120" s="83"/>
      <c r="AO120" s="85"/>
      <c r="AP120" s="83"/>
      <c r="AQ120" s="83"/>
      <c r="AR120" s="83"/>
      <c r="AS120" s="83"/>
      <c r="AT120" s="83"/>
      <c r="AU120" s="85"/>
      <c r="AV120" s="142"/>
      <c r="AW120" s="143"/>
      <c r="AX120" s="144"/>
      <c r="AY120" s="32"/>
      <c r="AZ120" s="88"/>
      <c r="BA120" s="83"/>
      <c r="BB120" s="83"/>
      <c r="BC120" s="83"/>
      <c r="BD120" s="83"/>
      <c r="BE120" s="85"/>
      <c r="BF120" s="83"/>
      <c r="BG120" s="83"/>
      <c r="BH120" s="83"/>
      <c r="BI120" s="83"/>
      <c r="BJ120" s="83"/>
      <c r="BK120" s="85"/>
      <c r="BL120" s="142"/>
      <c r="BM120" s="143"/>
      <c r="BN120" s="144"/>
      <c r="BO120" s="32"/>
      <c r="BP120" s="87"/>
      <c r="BQ120" s="83"/>
      <c r="BR120" s="83"/>
      <c r="BS120" s="83"/>
      <c r="BT120" s="83"/>
      <c r="BU120" s="85"/>
      <c r="BV120" s="83"/>
      <c r="BW120" s="83"/>
      <c r="BX120" s="83"/>
      <c r="BY120" s="83"/>
      <c r="BZ120" s="83"/>
      <c r="CA120" s="85"/>
      <c r="CB120" s="142"/>
      <c r="CC120" s="143"/>
      <c r="CD120" s="144"/>
      <c r="CE120" s="32"/>
      <c r="CF120" s="87"/>
      <c r="CG120" s="83"/>
      <c r="CH120" s="83"/>
      <c r="CI120" s="83"/>
      <c r="CJ120" s="83"/>
      <c r="CK120" s="85"/>
      <c r="CL120" s="87"/>
      <c r="CM120" s="83"/>
      <c r="CN120" s="83"/>
      <c r="CO120" s="83"/>
      <c r="CP120" s="83"/>
      <c r="CQ120" s="85"/>
      <c r="CR120" s="157"/>
      <c r="CS120" s="162"/>
      <c r="CT120" s="179"/>
      <c r="CU120" s="172"/>
      <c r="CV120" s="180"/>
      <c r="CW120"/>
    </row>
    <row r="121" spans="1:101" s="19" customFormat="1" ht="15.6" x14ac:dyDescent="0.3">
      <c r="A121" s="26"/>
      <c r="B121" s="50" t="s">
        <v>94</v>
      </c>
      <c r="C121" s="34"/>
      <c r="D121" s="82"/>
      <c r="E121" s="83"/>
      <c r="F121" s="84"/>
      <c r="G121" s="83"/>
      <c r="H121" s="84"/>
      <c r="I121" s="85"/>
      <c r="J121" s="249"/>
      <c r="K121" s="83"/>
      <c r="L121" s="84"/>
      <c r="M121" s="83"/>
      <c r="N121" s="84"/>
      <c r="O121" s="85"/>
      <c r="P121" s="142" t="e">
        <f>+P96/P17</f>
        <v>#DIV/0!</v>
      </c>
      <c r="Q121" s="143" t="e">
        <f>+Q96/Q17</f>
        <v>#DIV/0!</v>
      </c>
      <c r="R121" s="144" t="e">
        <f>+R96/R17</f>
        <v>#DIV/0!</v>
      </c>
      <c r="S121" s="32"/>
      <c r="T121" s="82"/>
      <c r="U121" s="83"/>
      <c r="V121" s="84"/>
      <c r="W121" s="83"/>
      <c r="X121" s="84"/>
      <c r="Y121" s="85"/>
      <c r="Z121" s="84"/>
      <c r="AA121" s="83"/>
      <c r="AB121" s="84"/>
      <c r="AC121" s="83"/>
      <c r="AD121" s="84"/>
      <c r="AE121" s="85"/>
      <c r="AF121" s="142" t="e">
        <f>+AF96/AF17</f>
        <v>#DIV/0!</v>
      </c>
      <c r="AG121" s="143" t="e">
        <f>+AG96/AG17</f>
        <v>#DIV/0!</v>
      </c>
      <c r="AH121" s="144" t="e">
        <f>+AH96/AH17</f>
        <v>#DIV/0!</v>
      </c>
      <c r="AI121" s="32"/>
      <c r="AJ121" s="82"/>
      <c r="AK121" s="83"/>
      <c r="AL121" s="84"/>
      <c r="AM121" s="83"/>
      <c r="AN121" s="84"/>
      <c r="AO121" s="85"/>
      <c r="AP121" s="84"/>
      <c r="AQ121" s="83"/>
      <c r="AR121" s="84"/>
      <c r="AS121" s="83"/>
      <c r="AT121" s="84"/>
      <c r="AU121" s="85"/>
      <c r="AV121" s="142" t="e">
        <f>+AV96/AV17</f>
        <v>#DIV/0!</v>
      </c>
      <c r="AW121" s="143" t="e">
        <f>+AW96/AW17</f>
        <v>#DIV/0!</v>
      </c>
      <c r="AX121" s="144" t="e">
        <f>+AX96/AX17</f>
        <v>#DIV/0!</v>
      </c>
      <c r="AY121" s="32"/>
      <c r="AZ121" s="82"/>
      <c r="BA121" s="83"/>
      <c r="BB121" s="84"/>
      <c r="BC121" s="83"/>
      <c r="BD121" s="84"/>
      <c r="BE121" s="85"/>
      <c r="BF121" s="84"/>
      <c r="BG121" s="83"/>
      <c r="BH121" s="84"/>
      <c r="BI121" s="83"/>
      <c r="BJ121" s="84"/>
      <c r="BK121" s="85"/>
      <c r="BL121" s="142" t="e">
        <f>+BL96/BL17</f>
        <v>#DIV/0!</v>
      </c>
      <c r="BM121" s="143" t="e">
        <f>+BM96/BM17</f>
        <v>#DIV/0!</v>
      </c>
      <c r="BN121" s="144" t="e">
        <f>+BN96/BN17</f>
        <v>#DIV/0!</v>
      </c>
      <c r="BO121" s="32"/>
      <c r="BP121" s="86"/>
      <c r="BQ121" s="83"/>
      <c r="BR121" s="84"/>
      <c r="BS121" s="83"/>
      <c r="BT121" s="84"/>
      <c r="BU121" s="85"/>
      <c r="BV121" s="84"/>
      <c r="BW121" s="83"/>
      <c r="BX121" s="84"/>
      <c r="BY121" s="83"/>
      <c r="BZ121" s="84"/>
      <c r="CA121" s="85"/>
      <c r="CB121" s="142" t="e">
        <f>+CB96/CB17</f>
        <v>#DIV/0!</v>
      </c>
      <c r="CC121" s="143" t="e">
        <f>+CC96/CC17</f>
        <v>#DIV/0!</v>
      </c>
      <c r="CD121" s="144" t="e">
        <f>+CD96/CD17</f>
        <v>#DIV/0!</v>
      </c>
      <c r="CE121" s="32"/>
      <c r="CF121" s="86" t="e">
        <f>+CF96/CF17</f>
        <v>#DIV/0!</v>
      </c>
      <c r="CG121" s="84"/>
      <c r="CH121" s="84" t="e">
        <f>+CH96/CH17</f>
        <v>#DIV/0!</v>
      </c>
      <c r="CI121" s="84"/>
      <c r="CJ121" s="84" t="e">
        <f>+CJ96/CJ17</f>
        <v>#DIV/0!</v>
      </c>
      <c r="CK121" s="85"/>
      <c r="CL121" s="87" t="e">
        <f>+CL96/CL17</f>
        <v>#DIV/0!</v>
      </c>
      <c r="CM121" s="83"/>
      <c r="CN121" s="83" t="e">
        <f>+CN96/CN17</f>
        <v>#DIV/0!</v>
      </c>
      <c r="CO121" s="83"/>
      <c r="CP121" s="83" t="e">
        <f>+CP96/CP17</f>
        <v>#DIV/0!</v>
      </c>
      <c r="CQ121" s="85"/>
      <c r="CR121" s="157"/>
      <c r="CS121" s="162" t="s">
        <v>94</v>
      </c>
      <c r="CT121" s="179" t="e">
        <f>+CT96/CT17</f>
        <v>#DIV/0!</v>
      </c>
      <c r="CU121" s="172" t="e">
        <f>+CU96/CU17</f>
        <v>#DIV/0!</v>
      </c>
      <c r="CV121" s="180" t="e">
        <f>+CV96/CV17</f>
        <v>#DIV/0!</v>
      </c>
      <c r="CW121"/>
    </row>
    <row r="122" spans="1:101" s="19" customFormat="1" ht="5.25" customHeight="1" x14ac:dyDescent="0.3">
      <c r="A122" s="26"/>
      <c r="B122" s="26"/>
      <c r="C122" s="34"/>
      <c r="D122" s="35"/>
      <c r="E122" s="36"/>
      <c r="F122" s="36"/>
      <c r="G122" s="36"/>
      <c r="H122" s="36"/>
      <c r="I122" s="37"/>
      <c r="J122" s="244"/>
      <c r="K122" s="36"/>
      <c r="L122" s="36"/>
      <c r="M122" s="36"/>
      <c r="N122" s="36"/>
      <c r="O122" s="37"/>
      <c r="P122" s="116"/>
      <c r="Q122" s="117"/>
      <c r="R122" s="118"/>
      <c r="S122" s="32"/>
      <c r="T122" s="35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7"/>
      <c r="AF122" s="116"/>
      <c r="AG122" s="117"/>
      <c r="AH122" s="118"/>
      <c r="AI122" s="32"/>
      <c r="AJ122" s="35"/>
      <c r="AK122" s="36"/>
      <c r="AL122" s="36"/>
      <c r="AM122" s="36"/>
      <c r="AN122" s="36"/>
      <c r="AO122" s="37"/>
      <c r="AP122" s="36"/>
      <c r="AQ122" s="36"/>
      <c r="AR122" s="36"/>
      <c r="AS122" s="36"/>
      <c r="AT122" s="36"/>
      <c r="AU122" s="37"/>
      <c r="AV122" s="116"/>
      <c r="AW122" s="117"/>
      <c r="AX122" s="118"/>
      <c r="AY122" s="32"/>
      <c r="AZ122" s="35"/>
      <c r="BA122" s="36"/>
      <c r="BB122" s="36"/>
      <c r="BC122" s="36"/>
      <c r="BD122" s="36"/>
      <c r="BE122" s="37"/>
      <c r="BF122" s="36"/>
      <c r="BG122" s="36"/>
      <c r="BH122" s="36"/>
      <c r="BI122" s="36"/>
      <c r="BJ122" s="36"/>
      <c r="BK122" s="37"/>
      <c r="BL122" s="116"/>
      <c r="BM122" s="117"/>
      <c r="BN122" s="118"/>
      <c r="BO122" s="32"/>
      <c r="BP122" s="38"/>
      <c r="BQ122" s="36"/>
      <c r="BR122" s="36"/>
      <c r="BS122" s="36"/>
      <c r="BT122" s="36"/>
      <c r="BU122" s="37"/>
      <c r="BV122" s="36"/>
      <c r="BW122" s="36"/>
      <c r="BX122" s="36"/>
      <c r="BY122" s="36"/>
      <c r="BZ122" s="36"/>
      <c r="CA122" s="37"/>
      <c r="CB122" s="116"/>
      <c r="CC122" s="117"/>
      <c r="CD122" s="118"/>
      <c r="CE122" s="32"/>
      <c r="CF122" s="38"/>
      <c r="CG122" s="36"/>
      <c r="CH122" s="36"/>
      <c r="CI122" s="36"/>
      <c r="CJ122" s="36"/>
      <c r="CK122" s="37"/>
      <c r="CL122" s="38"/>
      <c r="CM122" s="36"/>
      <c r="CN122" s="36"/>
      <c r="CO122" s="36"/>
      <c r="CP122" s="36"/>
      <c r="CQ122" s="37"/>
      <c r="CR122" s="151"/>
      <c r="CS122" s="161"/>
      <c r="CT122" s="179"/>
      <c r="CU122" s="172"/>
      <c r="CV122" s="180"/>
      <c r="CW122"/>
    </row>
    <row r="123" spans="1:101" s="19" customFormat="1" ht="15.6" x14ac:dyDescent="0.3">
      <c r="A123" s="26"/>
      <c r="B123" s="50" t="s">
        <v>99</v>
      </c>
      <c r="C123" s="34"/>
      <c r="D123" s="82"/>
      <c r="E123" s="36"/>
      <c r="F123" s="84"/>
      <c r="G123" s="36"/>
      <c r="H123" s="84"/>
      <c r="I123" s="37"/>
      <c r="J123" s="249"/>
      <c r="K123" s="36"/>
      <c r="L123" s="84"/>
      <c r="M123" s="36"/>
      <c r="N123" s="84"/>
      <c r="O123" s="37"/>
      <c r="P123" s="142" t="e">
        <f>+P74/P17</f>
        <v>#DIV/0!</v>
      </c>
      <c r="Q123" s="143" t="e">
        <f>+Q74/Q17</f>
        <v>#DIV/0!</v>
      </c>
      <c r="R123" s="144" t="e">
        <f>+R74/R17</f>
        <v>#DIV/0!</v>
      </c>
      <c r="S123" s="32"/>
      <c r="T123" s="82"/>
      <c r="U123" s="36"/>
      <c r="V123" s="84"/>
      <c r="W123" s="36"/>
      <c r="X123" s="84"/>
      <c r="Y123" s="37"/>
      <c r="Z123" s="84"/>
      <c r="AA123" s="36"/>
      <c r="AB123" s="84"/>
      <c r="AC123" s="36"/>
      <c r="AD123" s="84"/>
      <c r="AE123" s="37"/>
      <c r="AF123" s="142" t="e">
        <f>+AF74/AF17</f>
        <v>#DIV/0!</v>
      </c>
      <c r="AG123" s="143" t="e">
        <f>+AG74/AG17</f>
        <v>#DIV/0!</v>
      </c>
      <c r="AH123" s="144" t="e">
        <f>+AH74/AH17</f>
        <v>#DIV/0!</v>
      </c>
      <c r="AI123" s="32"/>
      <c r="AJ123" s="82"/>
      <c r="AK123" s="36"/>
      <c r="AL123" s="84"/>
      <c r="AM123" s="36"/>
      <c r="AN123" s="84"/>
      <c r="AO123" s="37"/>
      <c r="AP123" s="84"/>
      <c r="AQ123" s="36"/>
      <c r="AR123" s="84"/>
      <c r="AS123" s="36"/>
      <c r="AT123" s="84"/>
      <c r="AU123" s="37"/>
      <c r="AV123" s="142" t="e">
        <f>+AV74/AV17</f>
        <v>#DIV/0!</v>
      </c>
      <c r="AW123" s="143" t="e">
        <f>+AW74/AW17</f>
        <v>#DIV/0!</v>
      </c>
      <c r="AX123" s="144" t="e">
        <f>+AX74/AX17</f>
        <v>#DIV/0!</v>
      </c>
      <c r="AY123" s="32"/>
      <c r="AZ123" s="82"/>
      <c r="BA123" s="36"/>
      <c r="BB123" s="84"/>
      <c r="BC123" s="36"/>
      <c r="BD123" s="84"/>
      <c r="BE123" s="37"/>
      <c r="BF123" s="84"/>
      <c r="BG123" s="36"/>
      <c r="BH123" s="84"/>
      <c r="BI123" s="36"/>
      <c r="BJ123" s="84"/>
      <c r="BK123" s="37"/>
      <c r="BL123" s="142" t="e">
        <f>+BL74/BL17</f>
        <v>#DIV/0!</v>
      </c>
      <c r="BM123" s="143" t="e">
        <f>+BM74/BM17</f>
        <v>#DIV/0!</v>
      </c>
      <c r="BN123" s="144" t="e">
        <f>+BN74/BN17</f>
        <v>#DIV/0!</v>
      </c>
      <c r="BO123" s="32"/>
      <c r="BP123" s="86"/>
      <c r="BQ123" s="36"/>
      <c r="BR123" s="84"/>
      <c r="BS123" s="36"/>
      <c r="BT123" s="84"/>
      <c r="BU123" s="37"/>
      <c r="BV123" s="84"/>
      <c r="BW123" s="36"/>
      <c r="BX123" s="84"/>
      <c r="BY123" s="36"/>
      <c r="BZ123" s="84"/>
      <c r="CA123" s="37"/>
      <c r="CB123" s="142" t="e">
        <f>+CB74/CB17</f>
        <v>#DIV/0!</v>
      </c>
      <c r="CC123" s="143" t="e">
        <f>+CC74/CC17</f>
        <v>#DIV/0!</v>
      </c>
      <c r="CD123" s="144" t="e">
        <f>+CD74/CD17</f>
        <v>#DIV/0!</v>
      </c>
      <c r="CE123" s="32"/>
      <c r="CF123" s="86" t="e">
        <f>+CF74/CF17</f>
        <v>#DIV/0!</v>
      </c>
      <c r="CG123" s="84"/>
      <c r="CH123" s="84" t="e">
        <f>+CH74/CH17</f>
        <v>#DIV/0!</v>
      </c>
      <c r="CI123" s="84"/>
      <c r="CJ123" s="84" t="e">
        <f>+CJ74/CJ17</f>
        <v>#DIV/0!</v>
      </c>
      <c r="CK123" s="74"/>
      <c r="CL123" s="87" t="e">
        <f>+CL74/CL17</f>
        <v>#DIV/0!</v>
      </c>
      <c r="CM123" s="83"/>
      <c r="CN123" s="83" t="e">
        <f>+CN74/CN17</f>
        <v>#DIV/0!</v>
      </c>
      <c r="CO123" s="83"/>
      <c r="CP123" s="83" t="e">
        <f>+CP74/CP17</f>
        <v>#DIV/0!</v>
      </c>
      <c r="CQ123" s="74"/>
      <c r="CR123" s="155"/>
      <c r="CS123" s="162" t="s">
        <v>99</v>
      </c>
      <c r="CT123" s="179" t="e">
        <f>+CT74/CT17</f>
        <v>#DIV/0!</v>
      </c>
      <c r="CU123" s="172" t="e">
        <f>+CU74/CU17</f>
        <v>#DIV/0!</v>
      </c>
      <c r="CV123" s="180" t="e">
        <f>+CV74/CV17</f>
        <v>#DIV/0!</v>
      </c>
      <c r="CW123"/>
    </row>
    <row r="124" spans="1:101" s="19" customFormat="1" ht="16.2" thickBot="1" x14ac:dyDescent="0.35">
      <c r="A124" s="26"/>
      <c r="B124" s="26"/>
      <c r="C124" s="34"/>
      <c r="D124" s="93"/>
      <c r="E124" s="94"/>
      <c r="F124" s="94"/>
      <c r="G124" s="94"/>
      <c r="H124" s="94"/>
      <c r="I124" s="95"/>
      <c r="J124" s="251"/>
      <c r="K124" s="90"/>
      <c r="L124" s="90"/>
      <c r="M124" s="90"/>
      <c r="N124" s="90"/>
      <c r="O124" s="91"/>
      <c r="P124" s="145"/>
      <c r="Q124" s="146"/>
      <c r="R124" s="147"/>
      <c r="S124" s="32"/>
      <c r="T124" s="89"/>
      <c r="U124" s="90"/>
      <c r="V124" s="90"/>
      <c r="W124" s="90"/>
      <c r="X124" s="90"/>
      <c r="Y124" s="91"/>
      <c r="Z124" s="92"/>
      <c r="AA124" s="90"/>
      <c r="AB124" s="90"/>
      <c r="AC124" s="90"/>
      <c r="AD124" s="90"/>
      <c r="AE124" s="91"/>
      <c r="AF124" s="145"/>
      <c r="AG124" s="146"/>
      <c r="AH124" s="147"/>
      <c r="AI124" s="32"/>
      <c r="AJ124" s="89"/>
      <c r="AK124" s="90"/>
      <c r="AL124" s="90"/>
      <c r="AM124" s="90"/>
      <c r="AN124" s="90"/>
      <c r="AO124" s="91"/>
      <c r="AP124" s="92"/>
      <c r="AQ124" s="90"/>
      <c r="AR124" s="90"/>
      <c r="AS124" s="90"/>
      <c r="AT124" s="90"/>
      <c r="AU124" s="91"/>
      <c r="AV124" s="145"/>
      <c r="AW124" s="146"/>
      <c r="AX124" s="147"/>
      <c r="AY124" s="32"/>
      <c r="AZ124" s="89"/>
      <c r="BA124" s="90"/>
      <c r="BB124" s="90"/>
      <c r="BC124" s="90"/>
      <c r="BD124" s="90"/>
      <c r="BE124" s="91"/>
      <c r="BF124" s="92"/>
      <c r="BG124" s="90"/>
      <c r="BH124" s="90"/>
      <c r="BI124" s="90"/>
      <c r="BJ124" s="90"/>
      <c r="BK124" s="91"/>
      <c r="BL124" s="145"/>
      <c r="BM124" s="146"/>
      <c r="BN124" s="147"/>
      <c r="BO124" s="32"/>
      <c r="BP124" s="93"/>
      <c r="BQ124" s="94"/>
      <c r="BR124" s="94"/>
      <c r="BS124" s="94"/>
      <c r="BT124" s="94"/>
      <c r="BU124" s="95"/>
      <c r="BV124" s="92"/>
      <c r="BW124" s="90"/>
      <c r="BX124" s="90"/>
      <c r="BY124" s="90"/>
      <c r="BZ124" s="90"/>
      <c r="CA124" s="91"/>
      <c r="CB124" s="145"/>
      <c r="CC124" s="146"/>
      <c r="CD124" s="147"/>
      <c r="CE124" s="32"/>
      <c r="CF124" s="93"/>
      <c r="CG124" s="94"/>
      <c r="CH124" s="94"/>
      <c r="CI124" s="94"/>
      <c r="CJ124" s="94"/>
      <c r="CK124" s="95"/>
      <c r="CL124" s="93"/>
      <c r="CM124" s="94"/>
      <c r="CN124" s="94"/>
      <c r="CO124" s="94"/>
      <c r="CP124" s="94"/>
      <c r="CQ124" s="95"/>
      <c r="CR124" s="151"/>
      <c r="CS124" s="165"/>
      <c r="CT124" s="93"/>
      <c r="CU124" s="94"/>
      <c r="CV124" s="95"/>
      <c r="CW124"/>
    </row>
    <row r="125" spans="1:101" ht="13.8" thickBot="1" x14ac:dyDescent="0.3">
      <c r="AI125" s="15"/>
      <c r="CS125" s="166" t="s">
        <v>95</v>
      </c>
      <c r="CT125" s="169"/>
      <c r="CU125" s="169"/>
      <c r="CV125" s="259"/>
    </row>
    <row r="126" spans="1:101" ht="13.8" thickBot="1" x14ac:dyDescent="0.3">
      <c r="AI126" s="15"/>
      <c r="CS126" s="256"/>
      <c r="CT126" s="257">
        <f>+CT103</f>
        <v>0</v>
      </c>
      <c r="CU126" s="258">
        <f>+CU103</f>
        <v>0</v>
      </c>
      <c r="CV126" s="260">
        <f>+CV103</f>
        <v>0</v>
      </c>
    </row>
    <row r="127" spans="1:101" x14ac:dyDescent="0.25">
      <c r="A127" s="17" t="s">
        <v>256</v>
      </c>
      <c r="C127"/>
      <c r="AI127" s="15"/>
      <c r="CS127" s="166" t="s">
        <v>95</v>
      </c>
      <c r="CT127" s="169">
        <f>+CT103</f>
        <v>0</v>
      </c>
      <c r="CU127" s="169">
        <f>+CU103</f>
        <v>0</v>
      </c>
      <c r="CV127" s="170">
        <f>+CV103</f>
        <v>0</v>
      </c>
    </row>
    <row r="128" spans="1:101" ht="15.75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S128" s="161" t="s">
        <v>125</v>
      </c>
      <c r="CT128" s="173">
        <f>+H115</f>
        <v>0</v>
      </c>
      <c r="CU128" s="173">
        <f>+N115</f>
        <v>0</v>
      </c>
      <c r="CV128" s="174">
        <f>+CT128+CU128</f>
        <v>0</v>
      </c>
    </row>
    <row r="129" spans="1:100" ht="15.7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S129" s="161" t="s">
        <v>131</v>
      </c>
      <c r="CT129" s="173">
        <f>+X115</f>
        <v>0</v>
      </c>
      <c r="CU129" s="173">
        <f>+AD115</f>
        <v>0</v>
      </c>
      <c r="CV129" s="174">
        <f t="shared" ref="CV129:CV132" si="224">+CT129+CU129</f>
        <v>0</v>
      </c>
    </row>
    <row r="130" spans="1:100" ht="15.75" customHeight="1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S130" s="161" t="s">
        <v>201</v>
      </c>
      <c r="CT130" s="173">
        <f>+AN115</f>
        <v>0</v>
      </c>
      <c r="CU130" s="173">
        <f>+AT115</f>
        <v>0</v>
      </c>
      <c r="CV130" s="174">
        <f t="shared" si="224"/>
        <v>0</v>
      </c>
    </row>
    <row r="131" spans="1:100" ht="15" customHeight="1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S131" s="161" t="s">
        <v>164</v>
      </c>
      <c r="CT131" s="173">
        <f>+BD115</f>
        <v>0</v>
      </c>
      <c r="CU131" s="173">
        <f>+BJ115</f>
        <v>0</v>
      </c>
      <c r="CV131" s="174">
        <f t="shared" si="224"/>
        <v>0</v>
      </c>
    </row>
    <row r="132" spans="1:100" ht="15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S132" s="161" t="s">
        <v>166</v>
      </c>
      <c r="CT132" s="173">
        <f>+BT115</f>
        <v>0</v>
      </c>
      <c r="CU132" s="173">
        <f>+BZ115</f>
        <v>0</v>
      </c>
      <c r="CV132" s="174">
        <f t="shared" si="224"/>
        <v>0</v>
      </c>
    </row>
    <row r="133" spans="1:100" ht="4.95" customHeigh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S133" s="148"/>
      <c r="CT133" s="219"/>
      <c r="CU133" s="219"/>
      <c r="CV133" s="220"/>
    </row>
    <row r="134" spans="1:100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S134" s="167" t="s">
        <v>97</v>
      </c>
      <c r="CT134" s="171" t="e">
        <f>+CT127/CT17</f>
        <v>#DIV/0!</v>
      </c>
      <c r="CU134" s="171" t="e">
        <f>+CU127/CU17</f>
        <v>#DIV/0!</v>
      </c>
      <c r="CV134" s="181" t="e">
        <f>+CV127/CV17</f>
        <v>#DIV/0!</v>
      </c>
    </row>
    <row r="135" spans="1:100" ht="16.5" customHeight="1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S135" s="161" t="s">
        <v>125</v>
      </c>
      <c r="CT135" s="189">
        <f>+H117</f>
        <v>0</v>
      </c>
      <c r="CU135" s="189">
        <f>+N117</f>
        <v>0</v>
      </c>
      <c r="CV135" s="190" t="e">
        <f>+R117</f>
        <v>#DIV/0!</v>
      </c>
    </row>
    <row r="136" spans="1:100" ht="16.5" customHeight="1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S136" s="161" t="s">
        <v>131</v>
      </c>
      <c r="CT136" s="189">
        <f>+X117</f>
        <v>0</v>
      </c>
      <c r="CU136" s="189">
        <f>+AD117</f>
        <v>0</v>
      </c>
      <c r="CV136" s="190" t="e">
        <f>+AH117</f>
        <v>#DIV/0!</v>
      </c>
    </row>
    <row r="137" spans="1:100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S137" s="161" t="s">
        <v>201</v>
      </c>
      <c r="CT137" s="189">
        <f>+AN117</f>
        <v>0</v>
      </c>
      <c r="CU137" s="189">
        <f>+AT117</f>
        <v>0</v>
      </c>
      <c r="CV137" s="190" t="e">
        <f>+AX117</f>
        <v>#DIV/0!</v>
      </c>
    </row>
    <row r="138" spans="1:100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S138" s="161" t="s">
        <v>164</v>
      </c>
      <c r="CT138" s="189">
        <f>+BD117</f>
        <v>0</v>
      </c>
      <c r="CU138" s="189">
        <f>+BJ117</f>
        <v>0</v>
      </c>
      <c r="CV138" s="190" t="e">
        <f>+BN117</f>
        <v>#DIV/0!</v>
      </c>
    </row>
    <row r="139" spans="1:100" ht="16.5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S139" s="161" t="s">
        <v>166</v>
      </c>
      <c r="CT139" s="189">
        <f>+BT117</f>
        <v>0</v>
      </c>
      <c r="CU139" s="189">
        <f>+BZ117</f>
        <v>0</v>
      </c>
      <c r="CV139" s="190" t="e">
        <f>+CD117</f>
        <v>#DIV/0!</v>
      </c>
    </row>
    <row r="140" spans="1:100" ht="4.95" customHeight="1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S140" s="148"/>
      <c r="CT140" s="219"/>
      <c r="CU140" s="219"/>
      <c r="CV140" s="220"/>
    </row>
    <row r="141" spans="1:100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S141" s="167" t="s">
        <v>167</v>
      </c>
      <c r="CT141" s="191" t="e">
        <f>+CT64/CT17</f>
        <v>#DIV/0!</v>
      </c>
      <c r="CU141" s="191" t="e">
        <f t="shared" ref="CU141:CV141" si="225">+CU64/CU17</f>
        <v>#DIV/0!</v>
      </c>
      <c r="CV141" s="192" t="e">
        <f t="shared" si="225"/>
        <v>#DIV/0!</v>
      </c>
    </row>
    <row r="142" spans="1:100" ht="15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S142" s="161" t="s">
        <v>125</v>
      </c>
      <c r="CT142" s="189">
        <f>+H119</f>
        <v>0</v>
      </c>
      <c r="CU142" s="189">
        <f>+N119</f>
        <v>0</v>
      </c>
      <c r="CV142" s="190" t="e">
        <f>+R119</f>
        <v>#DIV/0!</v>
      </c>
    </row>
    <row r="143" spans="1:100" ht="15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S143" s="161" t="s">
        <v>131</v>
      </c>
      <c r="CT143" s="189">
        <f>+X119</f>
        <v>0</v>
      </c>
      <c r="CU143" s="189">
        <f>+AD119</f>
        <v>0</v>
      </c>
      <c r="CV143" s="190" t="e">
        <f>+AH119</f>
        <v>#DIV/0!</v>
      </c>
    </row>
    <row r="144" spans="1:100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S144" s="161" t="s">
        <v>201</v>
      </c>
      <c r="CT144" s="189">
        <f>+AN119</f>
        <v>0</v>
      </c>
      <c r="CU144" s="189">
        <f>+AT119</f>
        <v>0</v>
      </c>
      <c r="CV144" s="190" t="e">
        <f>+AX119</f>
        <v>#DIV/0!</v>
      </c>
    </row>
    <row r="145" spans="1:100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S145" s="161" t="s">
        <v>164</v>
      </c>
      <c r="CT145" s="189">
        <f>+BD119</f>
        <v>0</v>
      </c>
      <c r="CU145" s="189">
        <f>+BJ119</f>
        <v>0</v>
      </c>
      <c r="CV145" s="190" t="e">
        <f>+BN119</f>
        <v>#DIV/0!</v>
      </c>
    </row>
    <row r="146" spans="1:100" ht="15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S146" s="161" t="s">
        <v>166</v>
      </c>
      <c r="CT146" s="189">
        <f>+BT119</f>
        <v>0</v>
      </c>
      <c r="CU146" s="189">
        <f>+BZ119</f>
        <v>0</v>
      </c>
      <c r="CV146" s="190" t="e">
        <f>+CD119</f>
        <v>#DIV/0!</v>
      </c>
    </row>
    <row r="147" spans="1:100" ht="18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S147" s="148"/>
      <c r="CT147" s="219"/>
      <c r="CU147" s="219"/>
      <c r="CV147" s="220"/>
    </row>
    <row r="148" spans="1:100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S148" s="167" t="s">
        <v>94</v>
      </c>
      <c r="CT148" s="191" t="e">
        <f>+CT96/CT17</f>
        <v>#DIV/0!</v>
      </c>
      <c r="CU148" s="191" t="e">
        <f t="shared" ref="CU148:CV148" si="226">+CU96/CU17</f>
        <v>#DIV/0!</v>
      </c>
      <c r="CV148" s="192" t="e">
        <f t="shared" si="226"/>
        <v>#DIV/0!</v>
      </c>
    </row>
    <row r="149" spans="1:100" ht="15.75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S149" s="161" t="s">
        <v>125</v>
      </c>
      <c r="CT149" s="189">
        <f>+H121</f>
        <v>0</v>
      </c>
      <c r="CU149" s="189">
        <f>+N121</f>
        <v>0</v>
      </c>
      <c r="CV149" s="190" t="e">
        <f>+R121</f>
        <v>#DIV/0!</v>
      </c>
    </row>
    <row r="150" spans="1:100" ht="15.75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S150" s="161" t="s">
        <v>131</v>
      </c>
      <c r="CT150" s="189">
        <f>+X121</f>
        <v>0</v>
      </c>
      <c r="CU150" s="189">
        <f>+AD121</f>
        <v>0</v>
      </c>
      <c r="CV150" s="190" t="e">
        <f>+AH121</f>
        <v>#DIV/0!</v>
      </c>
    </row>
    <row r="151" spans="1:100" ht="15.75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S151" s="161" t="s">
        <v>201</v>
      </c>
      <c r="CT151" s="189">
        <f>+AN121</f>
        <v>0</v>
      </c>
      <c r="CU151" s="189">
        <f>+AT121</f>
        <v>0</v>
      </c>
      <c r="CV151" s="190" t="e">
        <f>+AX121</f>
        <v>#DIV/0!</v>
      </c>
    </row>
    <row r="152" spans="1:100" ht="15.75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S152" s="161" t="s">
        <v>164</v>
      </c>
      <c r="CT152" s="189">
        <f>+BD121</f>
        <v>0</v>
      </c>
      <c r="CU152" s="189">
        <f>+BJ121</f>
        <v>0</v>
      </c>
      <c r="CV152" s="190" t="e">
        <f>+BN121</f>
        <v>#DIV/0!</v>
      </c>
    </row>
    <row r="153" spans="1:100" ht="15.75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S153" s="161" t="s">
        <v>166</v>
      </c>
      <c r="CT153" s="189">
        <f>+BT121</f>
        <v>0</v>
      </c>
      <c r="CU153" s="189">
        <f>+BZ121</f>
        <v>0</v>
      </c>
      <c r="CV153" s="190" t="e">
        <f>+CD121</f>
        <v>#DIV/0!</v>
      </c>
    </row>
    <row r="154" spans="1:100" ht="15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S154" s="148"/>
      <c r="CT154" s="219"/>
      <c r="CU154" s="219"/>
      <c r="CV154" s="220"/>
    </row>
    <row r="155" spans="1:100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S155" s="167" t="s">
        <v>168</v>
      </c>
      <c r="CT155" s="191" t="e">
        <f>+CT74/CT17</f>
        <v>#DIV/0!</v>
      </c>
      <c r="CU155" s="191" t="e">
        <f>+CU74/CU17</f>
        <v>#DIV/0!</v>
      </c>
      <c r="CV155" s="192" t="e">
        <f>+CV74/CV17</f>
        <v>#DIV/0!</v>
      </c>
    </row>
    <row r="156" spans="1:100" ht="15.75" customHeight="1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S156" s="161" t="s">
        <v>125</v>
      </c>
      <c r="CT156" s="189">
        <f>+H123</f>
        <v>0</v>
      </c>
      <c r="CU156" s="189">
        <f>+N123</f>
        <v>0</v>
      </c>
      <c r="CV156" s="190" t="e">
        <f>+R123</f>
        <v>#DIV/0!</v>
      </c>
    </row>
    <row r="157" spans="1:100" ht="15.75" customHeight="1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S157" s="161" t="s">
        <v>131</v>
      </c>
      <c r="CT157" s="189">
        <f>+X123</f>
        <v>0</v>
      </c>
      <c r="CU157" s="189">
        <f>+AD123</f>
        <v>0</v>
      </c>
      <c r="CV157" s="190" t="e">
        <f>+AH123</f>
        <v>#DIV/0!</v>
      </c>
    </row>
    <row r="158" spans="1:100" ht="15.75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S158" s="161" t="s">
        <v>201</v>
      </c>
      <c r="CT158" s="189">
        <f>+AN123</f>
        <v>0</v>
      </c>
      <c r="CU158" s="189">
        <f>+AT123</f>
        <v>0</v>
      </c>
      <c r="CV158" s="190" t="e">
        <f>+AX123</f>
        <v>#DIV/0!</v>
      </c>
    </row>
    <row r="159" spans="1:100" ht="15.75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S159" s="161" t="s">
        <v>164</v>
      </c>
      <c r="CT159" s="189">
        <f>+BD123</f>
        <v>0</v>
      </c>
      <c r="CU159" s="189">
        <f>+BJ123</f>
        <v>0</v>
      </c>
      <c r="CV159" s="190" t="e">
        <f>+BN123</f>
        <v>#DIV/0!</v>
      </c>
    </row>
    <row r="160" spans="1:100" ht="15.75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S160" s="161" t="s">
        <v>166</v>
      </c>
      <c r="CT160" s="189">
        <f>+BT123</f>
        <v>0</v>
      </c>
      <c r="CU160" s="189">
        <f>+BZ123</f>
        <v>0</v>
      </c>
      <c r="CV160" s="190" t="e">
        <f>+CD123</f>
        <v>#DIV/0!</v>
      </c>
    </row>
    <row r="161" spans="1:9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</row>
    <row r="162" spans="1:9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</row>
    <row r="163" spans="1:9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</row>
    <row r="164" spans="1:9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</row>
    <row r="165" spans="1:9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</row>
    <row r="166" spans="1:9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</row>
    <row r="167" spans="1:9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</row>
    <row r="168" spans="1:9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</row>
    <row r="169" spans="1:9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</row>
    <row r="170" spans="1:9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</row>
    <row r="171" spans="1:9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</row>
    <row r="172" spans="1:9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</row>
    <row r="173" spans="1:9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</row>
    <row r="174" spans="1:9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</row>
    <row r="175" spans="1:9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</row>
    <row r="176" spans="1:9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</row>
    <row r="177" spans="1:9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</row>
    <row r="178" spans="1:9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</row>
    <row r="179" spans="1:9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</row>
    <row r="180" spans="1:9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</row>
    <row r="181" spans="1:9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</row>
    <row r="182" spans="1:9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</row>
    <row r="183" spans="1:9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</row>
    <row r="184" spans="1:9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</row>
    <row r="185" spans="1:9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</row>
    <row r="186" spans="1:9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</row>
    <row r="187" spans="1:9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</row>
    <row r="188" spans="1:9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</row>
    <row r="189" spans="1:9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</row>
    <row r="190" spans="1:9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</row>
    <row r="191" spans="1:9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</row>
    <row r="192" spans="1:9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</row>
    <row r="193" spans="1:9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</row>
    <row r="194" spans="1:9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</row>
  </sheetData>
  <mergeCells count="24">
    <mergeCell ref="CS3:CV4"/>
    <mergeCell ref="C1:CK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CL3:CQ3"/>
    <mergeCell ref="BV3:CA3"/>
    <mergeCell ref="CF3:CK3"/>
    <mergeCell ref="CB3:CD3"/>
    <mergeCell ref="D2:R2"/>
    <mergeCell ref="T2:AH2"/>
    <mergeCell ref="AJ2:AX2"/>
    <mergeCell ref="AZ2:BN2"/>
    <mergeCell ref="BP2:CD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1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1" bestFit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202</v>
      </c>
      <c r="B1" s="22"/>
      <c r="C1" s="359" t="s">
        <v>170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  <c r="CA1" s="360"/>
      <c r="CB1" s="360"/>
      <c r="CC1" s="360"/>
      <c r="CD1" s="360"/>
      <c r="CE1" s="360"/>
      <c r="CF1" s="360"/>
      <c r="CG1" s="360"/>
      <c r="CH1" s="360"/>
      <c r="CI1" s="360"/>
      <c r="CJ1" s="360"/>
      <c r="CK1" s="360"/>
      <c r="CL1" s="360"/>
      <c r="CM1" s="360"/>
      <c r="CN1" s="360"/>
      <c r="CO1" s="360"/>
      <c r="CP1" s="360"/>
      <c r="CQ1" s="360"/>
      <c r="CR1" s="360"/>
      <c r="CS1" s="360"/>
      <c r="CT1" s="360"/>
      <c r="CU1" s="360"/>
      <c r="CV1" s="360"/>
      <c r="CW1" s="360"/>
      <c r="CX1" s="360"/>
      <c r="CY1" s="360"/>
      <c r="CZ1" s="360"/>
      <c r="DA1" s="361"/>
    </row>
    <row r="2" spans="1:119" s="20" customFormat="1" ht="21.6" thickBot="1" x14ac:dyDescent="0.45">
      <c r="A2" s="23" t="s">
        <v>14</v>
      </c>
      <c r="B2" s="22"/>
      <c r="D2" s="362" t="s">
        <v>150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4"/>
      <c r="S2" s="185"/>
      <c r="T2" s="365" t="s">
        <v>151</v>
      </c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4"/>
      <c r="AI2" s="186"/>
      <c r="AJ2" s="365" t="s">
        <v>152</v>
      </c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4"/>
      <c r="AY2" s="186"/>
      <c r="AZ2" s="365" t="s">
        <v>155</v>
      </c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4"/>
      <c r="BO2" s="186"/>
      <c r="BP2" s="365" t="s">
        <v>156</v>
      </c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4"/>
      <c r="CE2" s="186"/>
      <c r="CF2" s="365" t="s">
        <v>157</v>
      </c>
      <c r="CG2" s="363"/>
      <c r="CH2" s="363"/>
      <c r="CI2" s="363"/>
      <c r="CJ2" s="363"/>
      <c r="CK2" s="363"/>
      <c r="CL2" s="363"/>
      <c r="CM2" s="363"/>
      <c r="CN2" s="363"/>
      <c r="CO2" s="363"/>
      <c r="CP2" s="363"/>
      <c r="CQ2" s="363"/>
      <c r="CR2" s="363"/>
      <c r="CS2" s="363"/>
      <c r="CT2" s="383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69" t="s">
        <v>130</v>
      </c>
      <c r="E3" s="370"/>
      <c r="F3" s="370"/>
      <c r="G3" s="370"/>
      <c r="H3" s="370"/>
      <c r="I3" s="371"/>
      <c r="J3" s="372" t="s">
        <v>129</v>
      </c>
      <c r="K3" s="370"/>
      <c r="L3" s="370"/>
      <c r="M3" s="370"/>
      <c r="N3" s="370"/>
      <c r="O3" s="371"/>
      <c r="P3" s="366" t="s">
        <v>188</v>
      </c>
      <c r="Q3" s="367"/>
      <c r="R3" s="368"/>
      <c r="S3" s="187"/>
      <c r="T3" s="372" t="s">
        <v>128</v>
      </c>
      <c r="U3" s="370"/>
      <c r="V3" s="370"/>
      <c r="W3" s="370"/>
      <c r="X3" s="370"/>
      <c r="Y3" s="371"/>
      <c r="Z3" s="372" t="s">
        <v>127</v>
      </c>
      <c r="AA3" s="370"/>
      <c r="AB3" s="370"/>
      <c r="AC3" s="370"/>
      <c r="AD3" s="370"/>
      <c r="AE3" s="371"/>
      <c r="AF3" s="366" t="s">
        <v>189</v>
      </c>
      <c r="AG3" s="367"/>
      <c r="AH3" s="368"/>
      <c r="AI3" s="188"/>
      <c r="AJ3" s="372" t="s">
        <v>133</v>
      </c>
      <c r="AK3" s="370"/>
      <c r="AL3" s="370"/>
      <c r="AM3" s="370"/>
      <c r="AN3" s="370"/>
      <c r="AO3" s="371"/>
      <c r="AP3" s="372" t="s">
        <v>134</v>
      </c>
      <c r="AQ3" s="370"/>
      <c r="AR3" s="370"/>
      <c r="AS3" s="370"/>
      <c r="AT3" s="370"/>
      <c r="AU3" s="371"/>
      <c r="AV3" s="366" t="s">
        <v>190</v>
      </c>
      <c r="AW3" s="367"/>
      <c r="AX3" s="368"/>
      <c r="AY3" s="188"/>
      <c r="AZ3" s="372" t="s">
        <v>137</v>
      </c>
      <c r="BA3" s="370"/>
      <c r="BB3" s="370"/>
      <c r="BC3" s="370"/>
      <c r="BD3" s="370"/>
      <c r="BE3" s="371"/>
      <c r="BF3" s="372" t="s">
        <v>138</v>
      </c>
      <c r="BG3" s="370"/>
      <c r="BH3" s="370"/>
      <c r="BI3" s="370"/>
      <c r="BJ3" s="370"/>
      <c r="BK3" s="371"/>
      <c r="BL3" s="366" t="s">
        <v>191</v>
      </c>
      <c r="BM3" s="367"/>
      <c r="BN3" s="368"/>
      <c r="BO3" s="188"/>
      <c r="BP3" s="372" t="s">
        <v>135</v>
      </c>
      <c r="BQ3" s="370"/>
      <c r="BR3" s="370"/>
      <c r="BS3" s="370"/>
      <c r="BT3" s="370"/>
      <c r="BU3" s="371"/>
      <c r="BV3" s="372" t="s">
        <v>136</v>
      </c>
      <c r="BW3" s="370"/>
      <c r="BX3" s="370"/>
      <c r="BY3" s="370"/>
      <c r="BZ3" s="370"/>
      <c r="CA3" s="371"/>
      <c r="CB3" s="366" t="s">
        <v>192</v>
      </c>
      <c r="CC3" s="367"/>
      <c r="CD3" s="368"/>
      <c r="CE3" s="188"/>
      <c r="CF3" s="372" t="s">
        <v>139</v>
      </c>
      <c r="CG3" s="370"/>
      <c r="CH3" s="370"/>
      <c r="CI3" s="370"/>
      <c r="CJ3" s="370"/>
      <c r="CK3" s="371"/>
      <c r="CL3" s="372" t="s">
        <v>140</v>
      </c>
      <c r="CM3" s="370"/>
      <c r="CN3" s="370"/>
      <c r="CO3" s="370"/>
      <c r="CP3" s="370"/>
      <c r="CQ3" s="371"/>
      <c r="CR3" s="366" t="s">
        <v>193</v>
      </c>
      <c r="CS3" s="367"/>
      <c r="CT3" s="384"/>
      <c r="CV3" s="373" t="s">
        <v>141</v>
      </c>
      <c r="CW3" s="374"/>
      <c r="CX3" s="374"/>
      <c r="CY3" s="374"/>
      <c r="CZ3" s="374"/>
      <c r="DA3" s="375"/>
      <c r="DB3" s="376" t="s">
        <v>142</v>
      </c>
      <c r="DC3" s="374"/>
      <c r="DD3" s="374"/>
      <c r="DE3" s="374"/>
      <c r="DF3" s="374"/>
      <c r="DG3" s="375"/>
      <c r="DH3" s="158"/>
      <c r="DI3" s="377" t="s">
        <v>143</v>
      </c>
      <c r="DJ3" s="378"/>
      <c r="DK3" s="378"/>
      <c r="DL3" s="379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0"/>
      <c r="DJ4" s="381"/>
      <c r="DK4" s="381"/>
      <c r="DL4" s="382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40"/>
      <c r="DJ124" s="222"/>
      <c r="DK124" s="222"/>
      <c r="DL124" s="241"/>
    </row>
    <row r="125" spans="1:117" x14ac:dyDescent="0.25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 x14ac:dyDescent="0.3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 x14ac:dyDescent="0.3">
      <c r="H128" s="200">
        <f>+H102-H127</f>
        <v>-21557060.121074837</v>
      </c>
      <c r="N128" s="200">
        <f>+N102-N127</f>
        <v>-5612080.9109320119</v>
      </c>
      <c r="DI128" s="161" t="s">
        <v>163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164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166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165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 x14ac:dyDescent="0.3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 x14ac:dyDescent="0.3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 x14ac:dyDescent="0.3">
      <c r="DI136" s="161" t="s">
        <v>163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 x14ac:dyDescent="0.3">
      <c r="DI137" s="161" t="s">
        <v>164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 x14ac:dyDescent="0.3">
      <c r="DI138" s="161" t="s">
        <v>166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 x14ac:dyDescent="0.3">
      <c r="DI139" s="161" t="s">
        <v>165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5" customHeight="1" x14ac:dyDescent="0.3">
      <c r="DI140" s="148"/>
      <c r="DJ140" s="219"/>
      <c r="DK140" s="219"/>
      <c r="DL140" s="220"/>
    </row>
    <row r="141" spans="21:116" x14ac:dyDescent="0.25">
      <c r="DI141" s="167" t="s">
        <v>167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 x14ac:dyDescent="0.3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 x14ac:dyDescent="0.3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 x14ac:dyDescent="0.3">
      <c r="DI144" s="161" t="s">
        <v>163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 x14ac:dyDescent="0.3">
      <c r="DI145" s="161" t="s">
        <v>164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 x14ac:dyDescent="0.3">
      <c r="DI146" s="161" t="s">
        <v>166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 x14ac:dyDescent="0.3">
      <c r="DI147" s="161" t="s">
        <v>165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5" customHeight="1" x14ac:dyDescent="0.3">
      <c r="DI148" s="148"/>
      <c r="DJ148" s="219"/>
      <c r="DK148" s="219"/>
      <c r="DL148" s="220"/>
    </row>
    <row r="149" spans="113:116" x14ac:dyDescent="0.25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 x14ac:dyDescent="0.3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 x14ac:dyDescent="0.3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 x14ac:dyDescent="0.3">
      <c r="DI152" s="161" t="s">
        <v>163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 x14ac:dyDescent="0.3">
      <c r="DI153" s="161" t="s">
        <v>164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 x14ac:dyDescent="0.3">
      <c r="DI154" s="161" t="s">
        <v>166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 x14ac:dyDescent="0.3">
      <c r="DI155" s="161" t="s">
        <v>165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5" customHeight="1" x14ac:dyDescent="0.3">
      <c r="DI156" s="148"/>
      <c r="DJ156" s="219"/>
      <c r="DK156" s="219"/>
      <c r="DL156" s="220"/>
    </row>
    <row r="157" spans="113:116" x14ac:dyDescent="0.25">
      <c r="DI157" s="167" t="s">
        <v>168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 x14ac:dyDescent="0.3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 x14ac:dyDescent="0.3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 x14ac:dyDescent="0.3">
      <c r="DI160" s="161" t="s">
        <v>163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 x14ac:dyDescent="0.3">
      <c r="DI161" s="161" t="s">
        <v>164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 x14ac:dyDescent="0.3">
      <c r="DI162" s="161" t="s">
        <v>166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 x14ac:dyDescent="0.35">
      <c r="DI163" s="165" t="s">
        <v>165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1:DA1"/>
    <mergeCell ref="D2:R2"/>
    <mergeCell ref="T2:AH2"/>
    <mergeCell ref="AJ2:AX2"/>
    <mergeCell ref="AZ2:BN2"/>
    <mergeCell ref="BP2:CD2"/>
    <mergeCell ref="CF2:CT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Plans YTD</vt:lpstr>
      <vt:lpstr>JUL-SEP 2023</vt:lpstr>
      <vt:lpstr>OCT-DEC 2023</vt:lpstr>
      <vt:lpstr>JAN-MAR 2024</vt:lpstr>
      <vt:lpstr>APR-JUN 2024</vt:lpstr>
      <vt:lpstr>OCT-DEC 2021</vt:lpstr>
      <vt:lpstr>'APR-JUN 2024'!SignatureSanitizer_SafeHtmlFilter_UNIQUE_ID_SafeHtmlFilter__MailAutoSig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MacMillan, Cheryl (DMAS)</cp:lastModifiedBy>
  <cp:lastPrinted>2019-08-27T19:10:14Z</cp:lastPrinted>
  <dcterms:created xsi:type="dcterms:W3CDTF">2010-07-13T10:50:03Z</dcterms:created>
  <dcterms:modified xsi:type="dcterms:W3CDTF">2024-01-17T15:09:40Z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