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FY 2023\Combined MCaid Operations Analyses\Sent to Sharepoint\"/>
    </mc:Choice>
  </mc:AlternateContent>
  <xr:revisionPtr revIDLastSave="0" documentId="8_{1365CC23-D50A-454C-88AC-CF266288455E}" xr6:coauthVersionLast="47" xr6:coauthVersionMax="47" xr10:uidLastSave="{00000000-0000-0000-0000-000000000000}"/>
  <bookViews>
    <workbookView xWindow="28680" yWindow="-120" windowWidth="24240" windowHeight="17520" tabRatio="737" xr2:uid="{00000000-000D-0000-FFFF-FFFF00000000}"/>
  </bookViews>
  <sheets>
    <sheet name="All Plans YTD" sheetId="53" r:id="rId1"/>
    <sheet name="APR-JUN 2023" sheetId="44" r:id="rId2"/>
    <sheet name="JAN-MAR 2023" sheetId="52" r:id="rId3"/>
    <sheet name="OCT-DEC 2022" sheetId="56" r:id="rId4"/>
    <sheet name="JUL-SEP 2022" sheetId="54" r:id="rId5"/>
    <sheet name="Sheet1" sheetId="57" r:id="rId6"/>
    <sheet name="OCT-DEC 2021" sheetId="55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2">#REF!</definedName>
    <definedName name="_hsm2" localSheetId="3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2">#REF!</definedName>
    <definedName name="_ppm1" localSheetId="3">#REF!</definedName>
    <definedName name="_ppm1">#REF!</definedName>
    <definedName name="_ppm2" localSheetId="0">#REF!</definedName>
    <definedName name="_ppm2" localSheetId="2">#REF!</definedName>
    <definedName name="_ppm2" localSheetId="3">#REF!</definedName>
    <definedName name="_ppm2">#REF!</definedName>
    <definedName name="_RES3" localSheetId="0">'[2]R and D'!#REF!</definedName>
    <definedName name="_RES3" localSheetId="2">'[2]R and D'!#REF!</definedName>
    <definedName name="_RES3" localSheetId="3">'[2]R and D'!#REF!</definedName>
    <definedName name="_RES3">'[2]R and D'!#REF!</definedName>
    <definedName name="_top4" localSheetId="0">#REF!</definedName>
    <definedName name="_top4" localSheetId="2">#REF!</definedName>
    <definedName name="_top4" localSheetId="3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2">#REF!</definedName>
    <definedName name="AA_FY14_CHILD" localSheetId="3">#REF!</definedName>
    <definedName name="AA_FY14_CHILD">#REF!</definedName>
    <definedName name="AA_FY15_CHILD" localSheetId="0">#REF!</definedName>
    <definedName name="AA_FY15_CHILD" localSheetId="2">#REF!</definedName>
    <definedName name="AA_FY15_CHILD" localSheetId="3">#REF!</definedName>
    <definedName name="AA_FY15_CHILD">#REF!</definedName>
    <definedName name="ABAD_FY14" localSheetId="0">#REF!</definedName>
    <definedName name="ABAD_FY14" localSheetId="2">#REF!</definedName>
    <definedName name="ABAD_FY14" localSheetId="3">#REF!</definedName>
    <definedName name="ABAD_FY14">#REF!</definedName>
    <definedName name="ABAD_FY15" localSheetId="0">#REF!</definedName>
    <definedName name="ABAD_FY15" localSheetId="2">#REF!</definedName>
    <definedName name="ABAD_FY15" localSheetId="3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2">#REF!</definedName>
    <definedName name="acis" localSheetId="3">#REF!</definedName>
    <definedName name="acis">#REF!</definedName>
    <definedName name="acis1" localSheetId="0">#REF!</definedName>
    <definedName name="acis1" localSheetId="2">#REF!</definedName>
    <definedName name="acis1" localSheetId="3">#REF!</definedName>
    <definedName name="acis1">#REF!</definedName>
    <definedName name="acis2" localSheetId="0">#REF!</definedName>
    <definedName name="acis2" localSheetId="2">#REF!</definedName>
    <definedName name="acis2" localSheetId="3">#REF!</definedName>
    <definedName name="acis2">#REF!</definedName>
    <definedName name="acis3" localSheetId="0">#REF!</definedName>
    <definedName name="acis3" localSheetId="2">#REF!</definedName>
    <definedName name="acis3" localSheetId="3">#REF!</definedName>
    <definedName name="acis3">#REF!</definedName>
    <definedName name="Actual_or_LE" localSheetId="0">'[6]Wk DDD &amp; Ex-Fact'!#REF!</definedName>
    <definedName name="Actual_or_LE" localSheetId="2">'[6]Wk DDD &amp; Ex-Fact'!#REF!</definedName>
    <definedName name="Actual_or_LE" localSheetId="3">'[6]Wk DDD &amp; Ex-Fact'!#REF!</definedName>
    <definedName name="Actual_or_LE">'[6]Wk DDD &amp; Ex-Fact'!#REF!</definedName>
    <definedName name="ActuarialTeam" localSheetId="0">#REF!</definedName>
    <definedName name="ActuarialTeam" localSheetId="2">#REF!</definedName>
    <definedName name="ActuarialTeam" localSheetId="3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2">#REF!</definedName>
    <definedName name="Admin_Perc_CWaiv" localSheetId="3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2">#REF!</definedName>
    <definedName name="Admin_Perc_EDCD" localSheetId="3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2">#REF!</definedName>
    <definedName name="ALL_MEMMO" localSheetId="3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2">#REF!</definedName>
    <definedName name="ALTC_FY14_ADULT" localSheetId="3">#REF!</definedName>
    <definedName name="ALTC_FY14_ADULT">#REF!</definedName>
    <definedName name="ALTC_FY14_CHILD" localSheetId="0">#REF!</definedName>
    <definedName name="ALTC_FY14_CHILD" localSheetId="2">#REF!</definedName>
    <definedName name="ALTC_FY14_CHILD" localSheetId="3">#REF!</definedName>
    <definedName name="ALTC_FY14_CHILD">#REF!</definedName>
    <definedName name="ALTC_FY15_ADULT" localSheetId="0">#REF!</definedName>
    <definedName name="ALTC_FY15_ADULT" localSheetId="2">#REF!</definedName>
    <definedName name="ALTC_FY15_ADULT" localSheetId="3">#REF!</definedName>
    <definedName name="ALTC_FY15_ADULT">#REF!</definedName>
    <definedName name="ALTC_FY15_CHILD" localSheetId="0">#REF!</definedName>
    <definedName name="ALTC_FY15_CHILD" localSheetId="2">#REF!</definedName>
    <definedName name="ALTC_FY15_CHILD" localSheetId="3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2">#REF!</definedName>
    <definedName name="AnemiaofCA_grate" localSheetId="3">#REF!</definedName>
    <definedName name="AnemiaofCA_grate">#REF!</definedName>
    <definedName name="annual" localSheetId="0">#REF!</definedName>
    <definedName name="annual" localSheetId="2">#REF!</definedName>
    <definedName name="annual" localSheetId="3">#REF!</definedName>
    <definedName name="annual">#REF!</definedName>
    <definedName name="Aranesp_PSR" localSheetId="0">#REF!</definedName>
    <definedName name="Aranesp_PSR" localSheetId="2">#REF!</definedName>
    <definedName name="Aranesp_PSR" localSheetId="3">#REF!</definedName>
    <definedName name="Aranesp_PSR">#REF!</definedName>
    <definedName name="area02" localSheetId="0">#REF!</definedName>
    <definedName name="area02" localSheetId="2">#REF!</definedName>
    <definedName name="area02" localSheetId="3">#REF!</definedName>
    <definedName name="area02">#REF!</definedName>
    <definedName name="area2" localSheetId="0">#REF!</definedName>
    <definedName name="area2" localSheetId="2">#REF!</definedName>
    <definedName name="area2" localSheetId="3">#REF!</definedName>
    <definedName name="area2">#REF!</definedName>
    <definedName name="area3" localSheetId="0">#REF!</definedName>
    <definedName name="area3" localSheetId="2">#REF!</definedName>
    <definedName name="area3" localSheetId="3">#REF!</definedName>
    <definedName name="area3">#REF!</definedName>
    <definedName name="areashwodc" localSheetId="0">#REF!</definedName>
    <definedName name="areashwodc" localSheetId="2">#REF!</definedName>
    <definedName name="areashwodc" localSheetId="3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2">#REF!</definedName>
    <definedName name="base" localSheetId="3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2">#REF!</definedName>
    <definedName name="BasedOn" localSheetId="3">#REF!</definedName>
    <definedName name="BasedOn">#REF!</definedName>
    <definedName name="BCOLS">#N/A</definedName>
    <definedName name="begin" localSheetId="0">'[12]File Creator'!#REF!</definedName>
    <definedName name="begin" localSheetId="2">'[12]File Creator'!#REF!</definedName>
    <definedName name="begin" localSheetId="3">'[12]File Creator'!#REF!</definedName>
    <definedName name="begin">'[12]File Creator'!#REF!</definedName>
    <definedName name="BHSA_MERGED_CLAIMS_1312_1507" localSheetId="0">#REF!</definedName>
    <definedName name="BHSA_MERGED_CLAIMS_1312_1507" localSheetId="2">#REF!</definedName>
    <definedName name="BHSA_MERGED_CLAIMS_1312_1507" localSheetId="3">#REF!</definedName>
    <definedName name="BHSA_MERGED_CLAIMS_1312_1507">#REF!</definedName>
    <definedName name="BillCodeDescriptions" localSheetId="0">#REF!</definedName>
    <definedName name="BillCodeDescriptions" localSheetId="2">#REF!</definedName>
    <definedName name="BillCodeDescriptions" localSheetId="3">#REF!</definedName>
    <definedName name="BillCodeDescriptions">#REF!</definedName>
    <definedName name="BillCodes" localSheetId="0">#REF!</definedName>
    <definedName name="BillCodes" localSheetId="2">#REF!</definedName>
    <definedName name="BillCodes" localSheetId="3">#REF!</definedName>
    <definedName name="BillCodes">#REF!</definedName>
    <definedName name="Billing_Codes" localSheetId="0">#REF!,#REF!,#REF!,#REF!,#REF!</definedName>
    <definedName name="Billing_Codes" localSheetId="2">#REF!,#REF!,#REF!,#REF!,#REF!</definedName>
    <definedName name="Billing_Codes" localSheetId="3">#REF!,#REF!,#REF!,#REF!,#REF!</definedName>
    <definedName name="Billing_Codes">#REF!,#REF!,#REF!,#REF!,#REF!</definedName>
    <definedName name="Bldis_HMO_Total" localSheetId="0">#REF!</definedName>
    <definedName name="Bldis_HMO_Total" localSheetId="2">#REF!</definedName>
    <definedName name="Bldis_HMO_Total" localSheetId="3">#REF!</definedName>
    <definedName name="Bldis_HMO_Total">#REF!</definedName>
    <definedName name="BTABLE">#N/A</definedName>
    <definedName name="CA_Attain" localSheetId="0">#REF!</definedName>
    <definedName name="CA_Attain" localSheetId="2">#REF!</definedName>
    <definedName name="CA_Attain" localSheetId="3">#REF!</definedName>
    <definedName name="CA_Attain">#REF!</definedName>
    <definedName name="CAGrp" localSheetId="0">#REF!</definedName>
    <definedName name="CAGrp" localSheetId="2">#REF!</definedName>
    <definedName name="CAGrp" localSheetId="3">#REF!</definedName>
    <definedName name="CAGrp">#REF!</definedName>
    <definedName name="CAGrpRent" localSheetId="0">#REF!</definedName>
    <definedName name="CAGrpRent" localSheetId="2">#REF!</definedName>
    <definedName name="CAGrpRent" localSheetId="3">#REF!</definedName>
    <definedName name="CAGrpRent">#REF!</definedName>
    <definedName name="CAInd" localSheetId="0">#REF!</definedName>
    <definedName name="CAInd" localSheetId="2">#REF!</definedName>
    <definedName name="CAInd" localSheetId="3">#REF!</definedName>
    <definedName name="CAInd">#REF!</definedName>
    <definedName name="CAInd2" localSheetId="0">#REF!</definedName>
    <definedName name="CAInd2" localSheetId="2">#REF!</definedName>
    <definedName name="CAInd2" localSheetId="3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2">#REF!</definedName>
    <definedName name="Calendar_Demand_LE" localSheetId="3">#REF!</definedName>
    <definedName name="Calendar_Demand_LE">#REF!</definedName>
    <definedName name="CalYear_to_SFY" localSheetId="0">#REF!</definedName>
    <definedName name="CalYear_to_SFY" localSheetId="2">#REF!</definedName>
    <definedName name="CalYear_to_SFY" localSheetId="3">#REF!</definedName>
    <definedName name="CalYear_to_SFY">#REF!</definedName>
    <definedName name="Carenet_Bldis_MM" localSheetId="0">#REF!</definedName>
    <definedName name="Carenet_Bldis_MM" localSheetId="2">#REF!</definedName>
    <definedName name="Carenet_Bldis_MM" localSheetId="3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2">#REF!</definedName>
    <definedName name="Carenet_MM" localSheetId="3">#REF!</definedName>
    <definedName name="Carenet_MM">#REF!</definedName>
    <definedName name="Carenet_Tanf_MM" localSheetId="0">#REF!</definedName>
    <definedName name="Carenet_Tanf_MM" localSheetId="2">#REF!</definedName>
    <definedName name="Carenet_Tanf_MM" localSheetId="3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2">#REF!</definedName>
    <definedName name="CCBOther" localSheetId="3">#REF!</definedName>
    <definedName name="CCBOther">#REF!</definedName>
    <definedName name="CD">0.0213</definedName>
    <definedName name="Chemo_Growth_Rate" localSheetId="0">#REF!</definedName>
    <definedName name="Chemo_Growth_Rate" localSheetId="2">#REF!</definedName>
    <definedName name="Chemo_Growth_Rate" localSheetId="3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2">#REF!</definedName>
    <definedName name="ClearNewDrugs1" localSheetId="3">#REF!</definedName>
    <definedName name="ClearNewDrugs1">#REF!</definedName>
    <definedName name="ClearNewDrugs2" localSheetId="0">#REF!</definedName>
    <definedName name="ClearNewDrugs2" localSheetId="2">#REF!</definedName>
    <definedName name="ClearNewDrugs2" localSheetId="3">#REF!</definedName>
    <definedName name="ClearNewDrugs2">#REF!</definedName>
    <definedName name="ClinicalTeam" localSheetId="0">#REF!</definedName>
    <definedName name="ClinicalTeam" localSheetId="2">#REF!</definedName>
    <definedName name="ClinicalTeam" localSheetId="3">#REF!</definedName>
    <definedName name="ClinicalTeam">#REF!</definedName>
    <definedName name="cn" localSheetId="0">#REF!</definedName>
    <definedName name="cn" localSheetId="2">#REF!</definedName>
    <definedName name="cn" localSheetId="3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2">#REF!</definedName>
    <definedName name="COGrp" localSheetId="3">#REF!</definedName>
    <definedName name="COGrp">#REF!</definedName>
    <definedName name="COInd" localSheetId="0">#REF!</definedName>
    <definedName name="COInd" localSheetId="2">#REF!</definedName>
    <definedName name="COInd" localSheetId="3">#REF!</definedName>
    <definedName name="COInd">#REF!</definedName>
    <definedName name="Com_no_LTSS_Child_HH2" localSheetId="0">'[13]All Adj Summary - Com Child'!#REF!</definedName>
    <definedName name="Com_no_LTSS_Child_HH2" localSheetId="2">'[13]All Adj Summary - Com Child'!#REF!</definedName>
    <definedName name="Com_no_LTSS_Child_HH2" localSheetId="3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2">#REF!</definedName>
    <definedName name="Com_no_LTSS_OP_ER2" localSheetId="3">#REF!</definedName>
    <definedName name="Com_no_LTSS_OP_ER2">#REF!</definedName>
    <definedName name="Com_no_LTSS_OP_OTH2" localSheetId="0">#REF!</definedName>
    <definedName name="Com_no_LTSS_OP_OTH2" localSheetId="2">#REF!</definedName>
    <definedName name="Com_no_LTSS_OP_OTH2" localSheetId="3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2">#REF!</definedName>
    <definedName name="CompetitorA_ASP" localSheetId="3">#REF!</definedName>
    <definedName name="CompetitorA_ASP">#REF!</definedName>
    <definedName name="CompetitorA_AWP" localSheetId="0">#REF!</definedName>
    <definedName name="CompetitorA_AWP" localSheetId="2">#REF!</definedName>
    <definedName name="CompetitorA_AWP" localSheetId="3">#REF!</definedName>
    <definedName name="CompetitorA_AWP">#REF!</definedName>
    <definedName name="CompleteList" localSheetId="0">#REF!</definedName>
    <definedName name="CompleteList" localSheetId="2">#REF!</definedName>
    <definedName name="CompleteList" localSheetId="3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2">#REF!</definedName>
    <definedName name="CRI_Growth_Rate" localSheetId="3">#REF!</definedName>
    <definedName name="CRI_Growth_Rate">#REF!</definedName>
    <definedName name="CRI_Mkt_Share1" localSheetId="0">#REF!</definedName>
    <definedName name="CRI_Mkt_Share1" localSheetId="2">#REF!</definedName>
    <definedName name="CRI_Mkt_Share1" localSheetId="3">#REF!</definedName>
    <definedName name="CRI_Mkt_Share1">#REF!</definedName>
    <definedName name="CRI_Mkt_Share2" localSheetId="0">#REF!</definedName>
    <definedName name="CRI_Mkt_Share2" localSheetId="2">#REF!</definedName>
    <definedName name="CRI_Mkt_Share2" localSheetId="3">#REF!</definedName>
    <definedName name="CRI_Mkt_Share2">#REF!</definedName>
    <definedName name="CRI_Mkt_Share3" localSheetId="0">#REF!</definedName>
    <definedName name="CRI_Mkt_Share3" localSheetId="2">#REF!</definedName>
    <definedName name="CRI_Mkt_Share3" localSheetId="3">#REF!</definedName>
    <definedName name="CRI_Mkt_Share3">#REF!</definedName>
    <definedName name="CRI_Mkt_Share4" localSheetId="0">#REF!</definedName>
    <definedName name="CRI_Mkt_Share4" localSheetId="2">#REF!</definedName>
    <definedName name="CRI_Mkt_Share4" localSheetId="3">#REF!</definedName>
    <definedName name="CRI_Mkt_Share4">#REF!</definedName>
    <definedName name="CRI_Mkt_Share5" localSheetId="0">#REF!</definedName>
    <definedName name="CRI_Mkt_Share5" localSheetId="2">#REF!</definedName>
    <definedName name="CRI_Mkt_Share5" localSheetId="3">#REF!</definedName>
    <definedName name="CRI_Mkt_Share5">#REF!</definedName>
    <definedName name="CRI_Mkt_Share6" localSheetId="0">#REF!</definedName>
    <definedName name="CRI_Mkt_Share6" localSheetId="2">#REF!</definedName>
    <definedName name="CRI_Mkt_Share6" localSheetId="3">#REF!</definedName>
    <definedName name="CRI_Mkt_Share6">#REF!</definedName>
    <definedName name="CRI_Mkt_Share7" localSheetId="0">#REF!</definedName>
    <definedName name="CRI_Mkt_Share7" localSheetId="2">#REF!</definedName>
    <definedName name="CRI_Mkt_Share7" localSheetId="3">#REF!</definedName>
    <definedName name="CRI_Mkt_Share7">#REF!</definedName>
    <definedName name="CRI_Mkt_Share8" localSheetId="0">#REF!</definedName>
    <definedName name="CRI_Mkt_Share8" localSheetId="2">#REF!</definedName>
    <definedName name="CRI_Mkt_Share8" localSheetId="3">#REF!</definedName>
    <definedName name="CRI_Mkt_Share8">#REF!</definedName>
    <definedName name="cs_alignment" localSheetId="0">#REF!</definedName>
    <definedName name="cs_alignment" localSheetId="2">#REF!</definedName>
    <definedName name="cs_alignment" localSheetId="3">#REF!</definedName>
    <definedName name="cs_alignment">#REF!</definedName>
    <definedName name="cs_terr" localSheetId="0">#REF!</definedName>
    <definedName name="cs_terr" localSheetId="2">#REF!</definedName>
    <definedName name="cs_terr" localSheetId="3">#REF!</definedName>
    <definedName name="cs_terr">#REF!</definedName>
    <definedName name="CTABLE">#N/A</definedName>
    <definedName name="CTGrp" localSheetId="0">#REF!</definedName>
    <definedName name="CTGrp" localSheetId="2">#REF!</definedName>
    <definedName name="CTGrp" localSheetId="3">#REF!</definedName>
    <definedName name="CTGrp">#REF!</definedName>
    <definedName name="CTInd" localSheetId="0">#REF!</definedName>
    <definedName name="CTInd" localSheetId="2">#REF!</definedName>
    <definedName name="CTInd" localSheetId="3">#REF!</definedName>
    <definedName name="CTInd">#REF!</definedName>
    <definedName name="Current" localSheetId="0">'[18]LE Sales COS Roy Variance'!#REF!</definedName>
    <definedName name="Current" localSheetId="2">'[18]LE Sales COS Roy Variance'!#REF!</definedName>
    <definedName name="Current" localSheetId="3">'[18]LE Sales COS Roy Variance'!#REF!</definedName>
    <definedName name="Current">'[18]LE Sales COS Roy Variance'!#REF!</definedName>
    <definedName name="Current_Quarter" localSheetId="0">#REF!</definedName>
    <definedName name="Current_Quarter" localSheetId="2">#REF!</definedName>
    <definedName name="Current_Quarter" localSheetId="3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2">'[13]All Adj Summary - DD'!#REF!</definedName>
    <definedName name="DDWaiv_HH2" localSheetId="3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2">#REF!</definedName>
    <definedName name="DDWaiv_OP_ER2" localSheetId="3">#REF!</definedName>
    <definedName name="DDWaiv_OP_ER2">#REF!</definedName>
    <definedName name="DDWaiv_OP_OTH2" localSheetId="0">#REF!</definedName>
    <definedName name="DDWaiv_OP_OTH2" localSheetId="2">#REF!</definedName>
    <definedName name="DDWaiv_OP_OTH2" localSheetId="3">#REF!</definedName>
    <definedName name="DDWaiv_OP_OTH2">#REF!</definedName>
    <definedName name="Demand_for_Adobe" localSheetId="0">#REF!</definedName>
    <definedName name="Demand_for_Adobe" localSheetId="2">#REF!</definedName>
    <definedName name="Demand_for_Adobe" localSheetId="3">#REF!</definedName>
    <definedName name="Demand_for_Adobe">#REF!</definedName>
    <definedName name="Demand_for_File" localSheetId="0">#REF!</definedName>
    <definedName name="Demand_for_File" localSheetId="2">#REF!</definedName>
    <definedName name="Demand_for_File" localSheetId="3">#REF!</definedName>
    <definedName name="Demand_for_File">#REF!</definedName>
    <definedName name="DIAL_COMPshare1" localSheetId="0">#REF!</definedName>
    <definedName name="DIAL_COMPshare1" localSheetId="2">#REF!</definedName>
    <definedName name="DIAL_COMPshare1" localSheetId="3">#REF!</definedName>
    <definedName name="DIAL_COMPshare1">#REF!</definedName>
    <definedName name="DIAL_COMPshare2" localSheetId="0">#REF!</definedName>
    <definedName name="DIAL_COMPshare2" localSheetId="2">#REF!</definedName>
    <definedName name="DIAL_COMPshare2" localSheetId="3">#REF!</definedName>
    <definedName name="DIAL_COMPshare2">#REF!</definedName>
    <definedName name="DIAL_COMPshare3" localSheetId="0">#REF!</definedName>
    <definedName name="DIAL_COMPshare3" localSheetId="2">#REF!</definedName>
    <definedName name="DIAL_COMPshare3" localSheetId="3">#REF!</definedName>
    <definedName name="DIAL_COMPshare3">#REF!</definedName>
    <definedName name="DIAL_COMPshare4" localSheetId="0">#REF!</definedName>
    <definedName name="DIAL_COMPshare4" localSheetId="2">#REF!</definedName>
    <definedName name="DIAL_COMPshare4" localSheetId="3">#REF!</definedName>
    <definedName name="DIAL_COMPshare4">#REF!</definedName>
    <definedName name="DIAL_COMPshare5" localSheetId="0">#REF!</definedName>
    <definedName name="DIAL_COMPshare5" localSheetId="2">#REF!</definedName>
    <definedName name="DIAL_COMPshare5" localSheetId="3">#REF!</definedName>
    <definedName name="DIAL_COMPshare5">#REF!</definedName>
    <definedName name="DIAL_COMPshare6" localSheetId="0">#REF!</definedName>
    <definedName name="DIAL_COMPshare6" localSheetId="2">#REF!</definedName>
    <definedName name="DIAL_COMPshare6" localSheetId="3">#REF!</definedName>
    <definedName name="DIAL_COMPshare6">#REF!</definedName>
    <definedName name="DIAL_COMPshare7" localSheetId="0">#REF!</definedName>
    <definedName name="DIAL_COMPshare7" localSheetId="2">#REF!</definedName>
    <definedName name="DIAL_COMPshare7" localSheetId="3">#REF!</definedName>
    <definedName name="DIAL_COMPshare7">#REF!</definedName>
    <definedName name="Dialsyis_Mkt_Share8" localSheetId="0">#REF!</definedName>
    <definedName name="Dialsyis_Mkt_Share8" localSheetId="2">#REF!</definedName>
    <definedName name="Dialsyis_Mkt_Share8" localSheetId="3">#REF!</definedName>
    <definedName name="Dialsyis_Mkt_Share8">#REF!</definedName>
    <definedName name="Dialysis_COMPshare8" localSheetId="0">#REF!</definedName>
    <definedName name="Dialysis_COMPshare8" localSheetId="2">#REF!</definedName>
    <definedName name="Dialysis_COMPshare8" localSheetId="3">#REF!</definedName>
    <definedName name="Dialysis_COMPshare8">#REF!</definedName>
    <definedName name="Dialysis_Growth_Rate" localSheetId="0">#REF!</definedName>
    <definedName name="Dialysis_Growth_Rate" localSheetId="2">#REF!</definedName>
    <definedName name="Dialysis_Growth_Rate" localSheetId="3">#REF!</definedName>
    <definedName name="Dialysis_Growth_Rate">#REF!</definedName>
    <definedName name="Dialysis_Mkt_Share1" localSheetId="0">#REF!</definedName>
    <definedName name="Dialysis_Mkt_Share1" localSheetId="2">#REF!</definedName>
    <definedName name="Dialysis_Mkt_Share1" localSheetId="3">#REF!</definedName>
    <definedName name="Dialysis_Mkt_Share1">#REF!</definedName>
    <definedName name="Dialysis_Mkt_Share2" localSheetId="0">#REF!</definedName>
    <definedName name="Dialysis_Mkt_Share2" localSheetId="2">#REF!</definedName>
    <definedName name="Dialysis_Mkt_Share2" localSheetId="3">#REF!</definedName>
    <definedName name="Dialysis_Mkt_Share2">#REF!</definedName>
    <definedName name="Dialysis_Mkt_Share3" localSheetId="0">#REF!</definedName>
    <definedName name="Dialysis_Mkt_Share3" localSheetId="2">#REF!</definedName>
    <definedName name="Dialysis_Mkt_Share3" localSheetId="3">#REF!</definedName>
    <definedName name="Dialysis_Mkt_Share3">#REF!</definedName>
    <definedName name="Dialysis_Mkt_Share4" localSheetId="0">#REF!</definedName>
    <definedName name="Dialysis_Mkt_Share4" localSheetId="2">#REF!</definedName>
    <definedName name="Dialysis_Mkt_Share4" localSheetId="3">#REF!</definedName>
    <definedName name="Dialysis_Mkt_Share4">#REF!</definedName>
    <definedName name="Dialysis_Mkt_Share5" localSheetId="0">#REF!</definedName>
    <definedName name="Dialysis_Mkt_Share5" localSheetId="2">#REF!</definedName>
    <definedName name="Dialysis_Mkt_Share5" localSheetId="3">#REF!</definedName>
    <definedName name="Dialysis_Mkt_Share5">#REF!</definedName>
    <definedName name="Dialysis_Mkt_Share6" localSheetId="0">#REF!</definedName>
    <definedName name="Dialysis_Mkt_Share6" localSheetId="2">#REF!</definedName>
    <definedName name="Dialysis_Mkt_Share6" localSheetId="3">#REF!</definedName>
    <definedName name="Dialysis_Mkt_Share6">#REF!</definedName>
    <definedName name="Dialysis_Mkt_Share7" localSheetId="0">#REF!</definedName>
    <definedName name="Dialysis_Mkt_Share7" localSheetId="2">#REF!</definedName>
    <definedName name="Dialysis_Mkt_Share7" localSheetId="3">#REF!</definedName>
    <definedName name="Dialysis_Mkt_Share7">#REF!</definedName>
    <definedName name="Dialysis_Mkt_Share8" localSheetId="0">#REF!</definedName>
    <definedName name="Dialysis_Mkt_Share8" localSheetId="2">#REF!</definedName>
    <definedName name="Dialysis_Mkt_Share8" localSheetId="3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2">#REF!</definedName>
    <definedName name="DME_Com_no_LTSS" localSheetId="3">#REF!</definedName>
    <definedName name="DME_Com_no_LTSS">#REF!</definedName>
    <definedName name="DME_CWaiv">'[19]DME Fee Adjust'!$D$16</definedName>
    <definedName name="DME_DDWaiv" localSheetId="0">#REF!</definedName>
    <definedName name="DME_DDWaiv" localSheetId="2">#REF!</definedName>
    <definedName name="DME_DDWaiv" localSheetId="3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2">#REF!</definedName>
    <definedName name="DrugCount" localSheetId="3">#REF!</definedName>
    <definedName name="DrugCount">#REF!</definedName>
    <definedName name="drugs" localSheetId="0">#REF!</definedName>
    <definedName name="drugs" localSheetId="2">#REF!</definedName>
    <definedName name="drugs" localSheetId="3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2">#REF!</definedName>
    <definedName name="elig" localSheetId="3">#REF!</definedName>
    <definedName name="elig">#REF!</definedName>
    <definedName name="ELIG_MM_SFY08_CY10Q3" localSheetId="0">#REF!</definedName>
    <definedName name="ELIG_MM_SFY08_CY10Q3" localSheetId="2">#REF!</definedName>
    <definedName name="ELIG_MM_SFY08_CY10Q3" localSheetId="3">#REF!</definedName>
    <definedName name="ELIG_MM_SFY08_CY10Q3">#REF!</definedName>
    <definedName name="ENC_NONRX_SFY08_CY10Q3" localSheetId="0">#REF!</definedName>
    <definedName name="ENC_NONRX_SFY08_CY10Q3" localSheetId="2">#REF!</definedName>
    <definedName name="ENC_NONRX_SFY08_CY10Q3" localSheetId="3">#REF!</definedName>
    <definedName name="ENC_NONRX_SFY08_CY10Q3">#REF!</definedName>
    <definedName name="ENC_RX_SFY08_CY10Q3" localSheetId="0">#REF!</definedName>
    <definedName name="ENC_RX_SFY08_CY10Q3" localSheetId="2">#REF!</definedName>
    <definedName name="ENC_RX_SFY08_CY10Q3" localSheetId="3">#REF!</definedName>
    <definedName name="ENC_RX_SFY08_CY10Q3">#REF!</definedName>
    <definedName name="end" localSheetId="0">'[12]File Creator'!#REF!</definedName>
    <definedName name="end" localSheetId="2">'[12]File Creator'!#REF!</definedName>
    <definedName name="end" localSheetId="3">'[12]File Creator'!#REF!</definedName>
    <definedName name="end">'[12]File Creator'!#REF!</definedName>
    <definedName name="Epogen_ASP" localSheetId="0">#REF!</definedName>
    <definedName name="Epogen_ASP" localSheetId="2">#REF!</definedName>
    <definedName name="Epogen_ASP" localSheetId="3">#REF!</definedName>
    <definedName name="Epogen_ASP">#REF!</definedName>
    <definedName name="Epogen_AWP" localSheetId="0">#REF!</definedName>
    <definedName name="Epogen_AWP" localSheetId="2">#REF!</definedName>
    <definedName name="Epogen_AWP" localSheetId="3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2">'[21]History (PHB)'!#REF!</definedName>
    <definedName name="ETABLE" localSheetId="3">'[21]History (PHB)'!#REF!</definedName>
    <definedName name="ETABLE">'[21]History (PHB)'!#REF!</definedName>
    <definedName name="ExFactory" localSheetId="0">#REF!</definedName>
    <definedName name="ExFactory" localSheetId="2">#REF!</definedName>
    <definedName name="ExFactory" localSheetId="3">#REF!</definedName>
    <definedName name="ExFactory">#REF!</definedName>
    <definedName name="FAMIS_FY14_CHILD" localSheetId="0">#REF!</definedName>
    <definedName name="FAMIS_FY14_CHILD" localSheetId="2">#REF!</definedName>
    <definedName name="FAMIS_FY14_CHILD" localSheetId="3">#REF!</definedName>
    <definedName name="FAMIS_FY14_CHILD">#REF!</definedName>
    <definedName name="FAMIS_FY15_CHILD" localSheetId="0">#REF!</definedName>
    <definedName name="FAMIS_FY15_CHILD" localSheetId="2">#REF!</definedName>
    <definedName name="FAMIS_FY15_CHILD" localSheetId="3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2">#REF!</definedName>
    <definedName name="FC_FY14_CHILD" localSheetId="3">#REF!</definedName>
    <definedName name="FC_FY14_CHILD">#REF!</definedName>
    <definedName name="FC_FY15_CHILD" localSheetId="0">#REF!</definedName>
    <definedName name="FC_FY15_CHILD" localSheetId="2">#REF!</definedName>
    <definedName name="FC_FY15_CHILD" localSheetId="3">#REF!</definedName>
    <definedName name="FC_FY15_CHILD">#REF!</definedName>
    <definedName name="FFS_AA_FY14_CHILD" localSheetId="0">#REF!</definedName>
    <definedName name="FFS_AA_FY14_CHILD" localSheetId="2">#REF!</definedName>
    <definedName name="FFS_AA_FY14_CHILD" localSheetId="3">#REF!</definedName>
    <definedName name="FFS_AA_FY14_CHILD">#REF!</definedName>
    <definedName name="FFS_AA_FY15_CHILD" localSheetId="0">#REF!</definedName>
    <definedName name="FFS_AA_FY15_CHILD" localSheetId="2">#REF!</definedName>
    <definedName name="FFS_AA_FY15_CHILD" localSheetId="3">#REF!</definedName>
    <definedName name="FFS_AA_FY15_CHILD">#REF!</definedName>
    <definedName name="FFS_FC_FY14_CHILD" localSheetId="0">#REF!</definedName>
    <definedName name="FFS_FC_FY14_CHILD" localSheetId="2">#REF!</definedName>
    <definedName name="FFS_FC_FY14_CHILD" localSheetId="3">#REF!</definedName>
    <definedName name="FFS_FC_FY14_CHILD">#REF!</definedName>
    <definedName name="FFS_FC_FY15_CHILD" localSheetId="0">#REF!</definedName>
    <definedName name="FFS_FC_FY15_CHILD" localSheetId="2">#REF!</definedName>
    <definedName name="FFS_FC_FY15_CHILD" localSheetId="3">#REF!</definedName>
    <definedName name="FFS_FC_FY15_CHILD">#REF!</definedName>
    <definedName name="FFS_HAP_FY14_ADULT" localSheetId="0">#REF!</definedName>
    <definedName name="FFS_HAP_FY14_ADULT" localSheetId="2">#REF!</definedName>
    <definedName name="FFS_HAP_FY14_ADULT" localSheetId="3">#REF!</definedName>
    <definedName name="FFS_HAP_FY14_ADULT">#REF!</definedName>
    <definedName name="FFS_HAP_FY14_CHILD" localSheetId="0">#REF!</definedName>
    <definedName name="FFS_HAP_FY14_CHILD" localSheetId="2">#REF!</definedName>
    <definedName name="FFS_HAP_FY14_CHILD" localSheetId="3">#REF!</definedName>
    <definedName name="FFS_HAP_FY14_CHILD">#REF!</definedName>
    <definedName name="FFS_HAP_FY15_ADULT" localSheetId="0">#REF!</definedName>
    <definedName name="FFS_HAP_FY15_ADULT" localSheetId="2">#REF!</definedName>
    <definedName name="FFS_HAP_FY15_ADULT" localSheetId="3">#REF!</definedName>
    <definedName name="FFS_HAP_FY15_ADULT">#REF!</definedName>
    <definedName name="FFS_HAP_FY15_CHILD" localSheetId="0">#REF!</definedName>
    <definedName name="FFS_HAP_FY15_CHILD" localSheetId="2">#REF!</definedName>
    <definedName name="FFS_HAP_FY15_CHILD" localSheetId="3">#REF!</definedName>
    <definedName name="FFS_HAP_FY15_CHILD">#REF!</definedName>
    <definedName name="FFS_NONRX_SFY08_CY10Q3" localSheetId="0">#REF!</definedName>
    <definedName name="FFS_NONRX_SFY08_CY10Q3" localSheetId="2">#REF!</definedName>
    <definedName name="FFS_NONRX_SFY08_CY10Q3" localSheetId="3">#REF!</definedName>
    <definedName name="FFS_NONRX_SFY08_CY10Q3">#REF!</definedName>
    <definedName name="FFS_RX_SFY08_CY10Q3" localSheetId="0">#REF!</definedName>
    <definedName name="FFS_RX_SFY08_CY10Q3" localSheetId="2">#REF!</definedName>
    <definedName name="FFS_RX_SFY08_CY10Q3" localSheetId="3">#REF!</definedName>
    <definedName name="FFS_RX_SFY08_CY10Q3">#REF!</definedName>
    <definedName name="Field_1" localSheetId="0">#REF!</definedName>
    <definedName name="Field_1" localSheetId="2">#REF!</definedName>
    <definedName name="Field_1" localSheetId="3">#REF!</definedName>
    <definedName name="Field_1">#REF!</definedName>
    <definedName name="Field_2" localSheetId="0">#REF!</definedName>
    <definedName name="Field_2" localSheetId="2">#REF!</definedName>
    <definedName name="Field_2" localSheetId="3">#REF!</definedName>
    <definedName name="Field_2">#REF!</definedName>
    <definedName name="Field_3" localSheetId="0">#REF!</definedName>
    <definedName name="Field_3" localSheetId="2">#REF!</definedName>
    <definedName name="Field_3" localSheetId="3">#REF!</definedName>
    <definedName name="Field_3">#REF!</definedName>
    <definedName name="Field_4" localSheetId="0">#REF!</definedName>
    <definedName name="Field_4" localSheetId="2">#REF!</definedName>
    <definedName name="Field_4" localSheetId="3">#REF!</definedName>
    <definedName name="Field_4">#REF!</definedName>
    <definedName name="fin">'[1]Calc Img rolling 3qtrs '!$A$6:$T$47</definedName>
    <definedName name="final" localSheetId="0">#REF!</definedName>
    <definedName name="final" localSheetId="2">#REF!</definedName>
    <definedName name="final" localSheetId="3">#REF!</definedName>
    <definedName name="final">#REF!</definedName>
    <definedName name="Final_COS_Crosswalk" localSheetId="0">#REF!</definedName>
    <definedName name="Final_COS_Crosswalk" localSheetId="2">#REF!</definedName>
    <definedName name="Final_COS_Crosswalk" localSheetId="3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2">#REF!</definedName>
    <definedName name="Fluct._Anal.__Sales_COGS_Royalties_Corp._Rev._Other_actual_vs._L.E." localSheetId="3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2">#REF!</definedName>
    <definedName name="Format" localSheetId="3">#REF!</definedName>
    <definedName name="Format">#REF!</definedName>
    <definedName name="FormatUpdate" localSheetId="0">#REF!</definedName>
    <definedName name="FormatUpdate" localSheetId="2">#REF!</definedName>
    <definedName name="FormatUpdate" localSheetId="3">#REF!</definedName>
    <definedName name="FormatUpdate">#REF!</definedName>
    <definedName name="FTABLE">#N/A</definedName>
    <definedName name="GAGrp" localSheetId="0">#REF!</definedName>
    <definedName name="GAGrp" localSheetId="2">#REF!</definedName>
    <definedName name="GAGrp" localSheetId="3">#REF!</definedName>
    <definedName name="GAGrp">#REF!</definedName>
    <definedName name="GAInd" localSheetId="0">#REF!</definedName>
    <definedName name="GAInd" localSheetId="2">#REF!</definedName>
    <definedName name="GAInd" localSheetId="3">#REF!</definedName>
    <definedName name="GAInd">#REF!</definedName>
    <definedName name="gem" localSheetId="0">#REF!</definedName>
    <definedName name="gem" localSheetId="2">#REF!</definedName>
    <definedName name="gem" localSheetId="3">#REF!</definedName>
    <definedName name="gem">#REF!</definedName>
    <definedName name="geminc" localSheetId="0">#REF!</definedName>
    <definedName name="geminc" localSheetId="2">#REF!</definedName>
    <definedName name="geminc" localSheetId="3">#REF!</definedName>
    <definedName name="geminc">#REF!</definedName>
    <definedName name="gemrank" localSheetId="0">#REF!</definedName>
    <definedName name="gemrank" localSheetId="2">#REF!</definedName>
    <definedName name="gemrank" localSheetId="3">#REF!</definedName>
    <definedName name="gemrank">#REF!</definedName>
    <definedName name="gemter" localSheetId="0">#REF!</definedName>
    <definedName name="gemter" localSheetId="2">#REF!</definedName>
    <definedName name="gemter" localSheetId="3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2">#REF!</definedName>
    <definedName name="HCS_Neulasta_Att" localSheetId="3">#REF!</definedName>
    <definedName name="HCS_Neulasta_Att">#REF!</definedName>
    <definedName name="HCS_Neulasta_Attt" localSheetId="0">#REF!</definedName>
    <definedName name="HCS_Neulasta_Attt" localSheetId="2">#REF!</definedName>
    <definedName name="HCS_Neulasta_Attt" localSheetId="3">#REF!</definedName>
    <definedName name="HCS_Neulasta_Attt">#REF!</definedName>
    <definedName name="high" localSheetId="0">#REF!</definedName>
    <definedName name="high" localSheetId="2">#REF!</definedName>
    <definedName name="high" localSheetId="3">#REF!</definedName>
    <definedName name="high">#REF!</definedName>
    <definedName name="Hlink" localSheetId="0">#REF!</definedName>
    <definedName name="Hlink" localSheetId="2">#REF!</definedName>
    <definedName name="Hlink" localSheetId="3">#REF!</definedName>
    <definedName name="Hlink">#REF!</definedName>
    <definedName name="HSF" localSheetId="0">#REF!</definedName>
    <definedName name="HSF" localSheetId="2">#REF!</definedName>
    <definedName name="HSF" localSheetId="3">#REF!</definedName>
    <definedName name="HSF">#REF!</definedName>
    <definedName name="HSF_Summary" localSheetId="0">#REF!</definedName>
    <definedName name="HSF_Summary" localSheetId="2">#REF!</definedName>
    <definedName name="HSF_Summary" localSheetId="3">#REF!</definedName>
    <definedName name="HSF_Summary">#REF!</definedName>
    <definedName name="hsfincentive" localSheetId="0">#REF!</definedName>
    <definedName name="hsfincentive" localSheetId="2">#REF!</definedName>
    <definedName name="hsfincentive" localSheetId="3">#REF!</definedName>
    <definedName name="hsfincentive">#REF!</definedName>
    <definedName name="hsfterr" localSheetId="0">#REF!</definedName>
    <definedName name="hsfterr" localSheetId="2">#REF!</definedName>
    <definedName name="hsfterr" localSheetId="3">#REF!</definedName>
    <definedName name="hsfterr">#REF!</definedName>
    <definedName name="hsm" localSheetId="0">#REF!</definedName>
    <definedName name="hsm" localSheetId="2">#REF!</definedName>
    <definedName name="hsm" localSheetId="3">#REF!</definedName>
    <definedName name="hsm">#REF!</definedName>
    <definedName name="HSM_aranesp_Attain" localSheetId="0">#REF!</definedName>
    <definedName name="HSM_aranesp_Attain" localSheetId="2">#REF!</definedName>
    <definedName name="HSM_aranesp_Attain" localSheetId="3">#REF!</definedName>
    <definedName name="HSM_aranesp_Attain">#REF!</definedName>
    <definedName name="HSM_neul_attain" localSheetId="0">#REF!</definedName>
    <definedName name="HSM_neul_attain" localSheetId="2">#REF!</definedName>
    <definedName name="HSM_neul_attain" localSheetId="3">#REF!</definedName>
    <definedName name="HSM_neul_attain">#REF!</definedName>
    <definedName name="HSM_Neulasta_Attain" localSheetId="0">#REF!</definedName>
    <definedName name="HSM_Neulasta_Attain" localSheetId="2">#REF!</definedName>
    <definedName name="HSM_Neulasta_Attain" localSheetId="3">#REF!</definedName>
    <definedName name="HSM_Neulasta_Attain">#REF!</definedName>
    <definedName name="HSM_NNFran_Attain" localSheetId="0">#REF!</definedName>
    <definedName name="HSM_NNFran_Attain" localSheetId="2">#REF!</definedName>
    <definedName name="HSM_NNFran_Attain" localSheetId="3">#REF!</definedName>
    <definedName name="HSM_NNFran_Attain">#REF!</definedName>
    <definedName name="id" localSheetId="0">#REF!</definedName>
    <definedName name="id" localSheetId="2">#REF!</definedName>
    <definedName name="id" localSheetId="3">#REF!</definedName>
    <definedName name="id">#REF!</definedName>
    <definedName name="incentive" localSheetId="0">#REF!</definedName>
    <definedName name="incentive" localSheetId="2">#REF!</definedName>
    <definedName name="incentive" localSheetId="3">#REF!</definedName>
    <definedName name="incentive">#REF!</definedName>
    <definedName name="incremental" localSheetId="0">#REF!</definedName>
    <definedName name="incremental" localSheetId="2">#REF!</definedName>
    <definedName name="incremental" localSheetId="3">#REF!</definedName>
    <definedName name="incremental">#REF!</definedName>
    <definedName name="Ind" localSheetId="0">#REF!</definedName>
    <definedName name="Ind" localSheetId="2">#REF!</definedName>
    <definedName name="Ind" localSheetId="3">#REF!</definedName>
    <definedName name="Ind">#REF!</definedName>
    <definedName name="InformaticsTeam" localSheetId="0">#REF!</definedName>
    <definedName name="InformaticsTeam" localSheetId="2">#REF!</definedName>
    <definedName name="InformaticsTeam" localSheetId="3">#REF!</definedName>
    <definedName name="InformaticsTeam">#REF!</definedName>
    <definedName name="INGrp" localSheetId="0">#REF!</definedName>
    <definedName name="INGrp" localSheetId="2">#REF!</definedName>
    <definedName name="INGrp" localSheetId="3">#REF!</definedName>
    <definedName name="INGrp">#REF!</definedName>
    <definedName name="INInd" localSheetId="0">#REF!</definedName>
    <definedName name="INInd" localSheetId="2">#REF!</definedName>
    <definedName name="INInd" localSheetId="3">#REF!</definedName>
    <definedName name="INInd">#REF!</definedName>
    <definedName name="Inst_COS_Crosswalk" localSheetId="0">#REF!</definedName>
    <definedName name="Inst_COS_Crosswalk" localSheetId="2">#REF!</definedName>
    <definedName name="Inst_COS_Crosswalk" localSheetId="3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2">#REF!</definedName>
    <definedName name="J3490_Dextrose" localSheetId="3">#REF!</definedName>
    <definedName name="J3490_Dextrose">#REF!</definedName>
    <definedName name="July" localSheetId="0">#REF!</definedName>
    <definedName name="July" localSheetId="2">#REF!</definedName>
    <definedName name="July" localSheetId="3">#REF!</definedName>
    <definedName name="July">#REF!</definedName>
    <definedName name="Key2_MM_Crosswalk" localSheetId="0">#REF!</definedName>
    <definedName name="Key2_MM_Crosswalk" localSheetId="2">#REF!</definedName>
    <definedName name="Key2_MM_Crosswalk" localSheetId="3">#REF!</definedName>
    <definedName name="Key2_MM_Crosswalk">#REF!</definedName>
    <definedName name="Key3_MM_Crosswalk" localSheetId="0">#REF!</definedName>
    <definedName name="Key3_MM_Crosswalk" localSheetId="2">#REF!</definedName>
    <definedName name="Key3_MM_Crosswalk" localSheetId="3">#REF!</definedName>
    <definedName name="Key3_MM_Crosswalk">#REF!</definedName>
    <definedName name="Key4_MM_Crosswalk" localSheetId="0">#REF!</definedName>
    <definedName name="Key4_MM_Crosswalk" localSheetId="2">#REF!</definedName>
    <definedName name="Key4_MM_Crosswalk" localSheetId="3">#REF!</definedName>
    <definedName name="Key4_MM_Crosswalk">#REF!</definedName>
    <definedName name="KYGrp" localSheetId="0">#REF!</definedName>
    <definedName name="KYGrp" localSheetId="2">#REF!</definedName>
    <definedName name="KYGrp" localSheetId="3">#REF!</definedName>
    <definedName name="KYGrp">#REF!</definedName>
    <definedName name="KYInd" localSheetId="0">#REF!</definedName>
    <definedName name="KYInd" localSheetId="2">#REF!</definedName>
    <definedName name="KYInd" localSheetId="3">#REF!</definedName>
    <definedName name="KYInd">#REF!</definedName>
    <definedName name="label" localSheetId="0">#REF!</definedName>
    <definedName name="label" localSheetId="2">#REF!</definedName>
    <definedName name="label" localSheetId="3">#REF!</definedName>
    <definedName name="label">#REF!</definedName>
    <definedName name="LE" localSheetId="0">#REF!</definedName>
    <definedName name="LE" localSheetId="2">#REF!</definedName>
    <definedName name="LE" localSheetId="3">#REF!</definedName>
    <definedName name="LE">#REF!</definedName>
    <definedName name="LIFC_FY14_Adult" localSheetId="0">#REF!</definedName>
    <definedName name="LIFC_FY14_Adult" localSheetId="2">#REF!</definedName>
    <definedName name="LIFC_FY14_Adult" localSheetId="3">#REF!</definedName>
    <definedName name="LIFC_FY14_Adult">#REF!</definedName>
    <definedName name="LIFC_FY14_Child" localSheetId="0">#REF!</definedName>
    <definedName name="LIFC_FY14_Child" localSheetId="2">#REF!</definedName>
    <definedName name="LIFC_FY14_Child" localSheetId="3">#REF!</definedName>
    <definedName name="LIFC_FY14_Child">#REF!</definedName>
    <definedName name="LIFC_FY15_Adult" localSheetId="0">#REF!</definedName>
    <definedName name="LIFC_FY15_Adult" localSheetId="2">#REF!</definedName>
    <definedName name="LIFC_FY15_Adult" localSheetId="3">#REF!</definedName>
    <definedName name="LIFC_FY15_Adult">#REF!</definedName>
    <definedName name="LIFC_FY15_Child" localSheetId="0">#REF!</definedName>
    <definedName name="LIFC_FY15_Child" localSheetId="2">#REF!</definedName>
    <definedName name="LIFC_FY15_Child" localSheetId="3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2">#REF!</definedName>
    <definedName name="List" localSheetId="3">#REF!</definedName>
    <definedName name="List">#REF!</definedName>
    <definedName name="list02" localSheetId="0">#REF!</definedName>
    <definedName name="list02" localSheetId="2">#REF!</definedName>
    <definedName name="list02" localSheetId="3">#REF!</definedName>
    <definedName name="list02">#REF!</definedName>
    <definedName name="list3" localSheetId="0">#REF!</definedName>
    <definedName name="list3" localSheetId="2">#REF!</definedName>
    <definedName name="list3" localSheetId="3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2">#REF!</definedName>
    <definedName name="listshwodc" localSheetId="3">#REF!</definedName>
    <definedName name="listshwodc">#REF!</definedName>
    <definedName name="login_id" localSheetId="0">#REF!</definedName>
    <definedName name="login_id" localSheetId="2">#REF!</definedName>
    <definedName name="login_id" localSheetId="3">#REF!</definedName>
    <definedName name="login_id">#REF!</definedName>
    <definedName name="LU_Mth">'[24]NC MAC'!$AE$4:$AF$15</definedName>
    <definedName name="m" localSheetId="0">#REF!</definedName>
    <definedName name="m" localSheetId="2">#REF!</definedName>
    <definedName name="m" localSheetId="3">#REF!</definedName>
    <definedName name="m">#REF!</definedName>
    <definedName name="MARKET_SHARE_Contract_Chart" localSheetId="0">#REF!</definedName>
    <definedName name="MARKET_SHARE_Contract_Chart" localSheetId="2">#REF!</definedName>
    <definedName name="MARKET_SHARE_Contract_Chart" localSheetId="3">#REF!</definedName>
    <definedName name="MARKET_SHARE_Contract_Chart">#REF!</definedName>
    <definedName name="MARKET_SHARE_Expand_Chart" localSheetId="0">#REF!</definedName>
    <definedName name="MARKET_SHARE_Expand_Chart" localSheetId="2">#REF!</definedName>
    <definedName name="MARKET_SHARE_Expand_Chart" localSheetId="3">#REF!</definedName>
    <definedName name="MARKET_SHARE_Expand_Chart">#REF!</definedName>
    <definedName name="mco" localSheetId="0">#REF!</definedName>
    <definedName name="mco" localSheetId="2">#REF!</definedName>
    <definedName name="mco" localSheetId="3">#REF!</definedName>
    <definedName name="mco">#REF!</definedName>
    <definedName name="mcorank" localSheetId="0">#REF!</definedName>
    <definedName name="mcorank" localSheetId="2">#REF!</definedName>
    <definedName name="mcorank" localSheetId="3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2">#REF!</definedName>
    <definedName name="medispan_output" localSheetId="3">#REF!</definedName>
    <definedName name="medispan_output">#REF!</definedName>
    <definedName name="MEGrp" localSheetId="0">#REF!</definedName>
    <definedName name="MEGrp" localSheetId="2">#REF!</definedName>
    <definedName name="MEGrp" localSheetId="3">#REF!</definedName>
    <definedName name="MEGrp">#REF!</definedName>
    <definedName name="MEInd" localSheetId="0">#REF!</definedName>
    <definedName name="MEInd" localSheetId="2">#REF!</definedName>
    <definedName name="MEInd" localSheetId="3">#REF!</definedName>
    <definedName name="MEInd">#REF!</definedName>
    <definedName name="MEMMO" localSheetId="0">#REF!</definedName>
    <definedName name="MEMMO" localSheetId="2">#REF!</definedName>
    <definedName name="MEMMO" localSheetId="3">#REF!</definedName>
    <definedName name="MEMMO">#REF!</definedName>
    <definedName name="Mfg_COS" localSheetId="0">'[18]LE Sales COS Roy Variance'!#REF!</definedName>
    <definedName name="Mfg_COS" localSheetId="2">'[18]LE Sales COS Roy Variance'!#REF!</definedName>
    <definedName name="Mfg_COS" localSheetId="3">'[18]LE Sales COS Roy Variance'!#REF!</definedName>
    <definedName name="Mfg_COS">'[18]LE Sales COS Roy Variance'!#REF!</definedName>
    <definedName name="mid" localSheetId="0">#REF!</definedName>
    <definedName name="mid" localSheetId="2">#REF!</definedName>
    <definedName name="mid" localSheetId="3">#REF!</definedName>
    <definedName name="mid">#REF!</definedName>
    <definedName name="MKTCT" localSheetId="0">'[2]M and S'!#REF!</definedName>
    <definedName name="MKTCT" localSheetId="2">'[2]M and S'!#REF!</definedName>
    <definedName name="MKTCT" localSheetId="3">'[2]M and S'!#REF!</definedName>
    <definedName name="MKTCT">'[2]M and S'!#REF!</definedName>
    <definedName name="MktShare_Dollars" localSheetId="0">'[6]Wk DDD &amp; Ex-Fact'!#REF!</definedName>
    <definedName name="MktShare_Dollars" localSheetId="2">'[6]Wk DDD &amp; Ex-Fact'!#REF!</definedName>
    <definedName name="MktShare_Dollars" localSheetId="3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2">'[6]Wk DDD &amp; Ex-Fact'!#REF!</definedName>
    <definedName name="MktShare_Units" localSheetId="3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2">#REF!</definedName>
    <definedName name="MOGrp" localSheetId="3">#REF!</definedName>
    <definedName name="MOGrp">#REF!</definedName>
    <definedName name="MOGrpHlth" localSheetId="0">#REF!</definedName>
    <definedName name="MOGrpHlth" localSheetId="2">#REF!</definedName>
    <definedName name="MOGrpHlth" localSheetId="3">#REF!</definedName>
    <definedName name="MOGrpHlth">#REF!</definedName>
    <definedName name="MOInd" localSheetId="0">#REF!</definedName>
    <definedName name="MOInd" localSheetId="2">#REF!</definedName>
    <definedName name="MOInd" localSheetId="3">#REF!</definedName>
    <definedName name="MOInd">#REF!</definedName>
    <definedName name="Month">[15]Lists!$A$1:$A$26</definedName>
    <definedName name="months" localSheetId="0">#REF!</definedName>
    <definedName name="months" localSheetId="2">#REF!</definedName>
    <definedName name="months" localSheetId="3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2">#REF!</definedName>
    <definedName name="Natl" localSheetId="3">#REF!</definedName>
    <definedName name="Natl">#REF!</definedName>
    <definedName name="nc_mac">'[26]NC Mac'!$A$4:$O$1575</definedName>
    <definedName name="ND_COMPshare1" localSheetId="0">#REF!</definedName>
    <definedName name="ND_COMPshare1" localSheetId="2">#REF!</definedName>
    <definedName name="ND_COMPshare1" localSheetId="3">#REF!</definedName>
    <definedName name="ND_COMPshare1">#REF!</definedName>
    <definedName name="ND_COMPshare2" localSheetId="0">#REF!</definedName>
    <definedName name="ND_COMPshare2" localSheetId="2">#REF!</definedName>
    <definedName name="ND_COMPshare2" localSheetId="3">#REF!</definedName>
    <definedName name="ND_COMPshare2">#REF!</definedName>
    <definedName name="ND_COMPshare3" localSheetId="0">#REF!</definedName>
    <definedName name="ND_COMPshare3" localSheetId="2">#REF!</definedName>
    <definedName name="ND_COMPshare3" localSheetId="3">#REF!</definedName>
    <definedName name="ND_COMPshare3">#REF!</definedName>
    <definedName name="ND_COMPshare4" localSheetId="0">#REF!</definedName>
    <definedName name="ND_COMPshare4" localSheetId="2">#REF!</definedName>
    <definedName name="ND_COMPshare4" localSheetId="3">#REF!</definedName>
    <definedName name="ND_COMPshare4">#REF!</definedName>
    <definedName name="ND_COMPshare5" localSheetId="0">#REF!</definedName>
    <definedName name="ND_COMPshare5" localSheetId="2">#REF!</definedName>
    <definedName name="ND_COMPshare5" localSheetId="3">#REF!</definedName>
    <definedName name="ND_COMPshare5">#REF!</definedName>
    <definedName name="ND_COMPshare6" localSheetId="0">#REF!</definedName>
    <definedName name="ND_COMPshare6" localSheetId="2">#REF!</definedName>
    <definedName name="ND_COMPshare6" localSheetId="3">#REF!</definedName>
    <definedName name="ND_COMPshare6">#REF!</definedName>
    <definedName name="ND_COMPshare7" localSheetId="0">#REF!</definedName>
    <definedName name="ND_COMPshare7" localSheetId="2">#REF!</definedName>
    <definedName name="ND_COMPshare7" localSheetId="3">#REF!</definedName>
    <definedName name="ND_COMPshare7">#REF!</definedName>
    <definedName name="ND_COMPshare8" localSheetId="0">#REF!</definedName>
    <definedName name="ND_COMPshare8" localSheetId="2">#REF!</definedName>
    <definedName name="ND_COMPshare8" localSheetId="3">#REF!</definedName>
    <definedName name="ND_COMPshare8">#REF!</definedName>
    <definedName name="NESP_ASP" localSheetId="0">#REF!</definedName>
    <definedName name="NESP_ASP" localSheetId="2">#REF!</definedName>
    <definedName name="NESP_ASP" localSheetId="3">#REF!</definedName>
    <definedName name="NESP_ASP">#REF!</definedName>
    <definedName name="NESP_AWP" localSheetId="0">#REF!</definedName>
    <definedName name="NESP_AWP" localSheetId="2">#REF!</definedName>
    <definedName name="NESP_AWP" localSheetId="3">#REF!</definedName>
    <definedName name="NESP_AWP">#REF!</definedName>
    <definedName name="neup" localSheetId="0">#REF!</definedName>
    <definedName name="neup" localSheetId="2">#REF!</definedName>
    <definedName name="neup" localSheetId="3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2">#REF!</definedName>
    <definedName name="NEUPOGEN___Growth_Contract" localSheetId="3">#REF!</definedName>
    <definedName name="NEUPOGEN___Growth_Contract">#REF!</definedName>
    <definedName name="NEUPOGEN___Growth_Expand" localSheetId="0">#REF!</definedName>
    <definedName name="NEUPOGEN___Growth_Expand" localSheetId="2">#REF!</definedName>
    <definedName name="NEUPOGEN___Growth_Expand" localSheetId="3">#REF!</definedName>
    <definedName name="NEUPOGEN___Growth_Expand">#REF!</definedName>
    <definedName name="new" localSheetId="0">#REF!</definedName>
    <definedName name="new" localSheetId="2">#REF!</definedName>
    <definedName name="new" localSheetId="3">#REF!</definedName>
    <definedName name="new">#REF!</definedName>
    <definedName name="New_Codes" localSheetId="0">#REF!</definedName>
    <definedName name="New_Codes" localSheetId="2">#REF!</definedName>
    <definedName name="New_Codes" localSheetId="3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2">#REF!</definedName>
    <definedName name="NewDrug_Prices2" localSheetId="3">#REF!</definedName>
    <definedName name="NewDrug_Prices2">#REF!</definedName>
    <definedName name="NewDrugs_Description" localSheetId="0">#REF!</definedName>
    <definedName name="NewDrugs_Description" localSheetId="2">#REF!</definedName>
    <definedName name="NewDrugs_Description" localSheetId="3">#REF!</definedName>
    <definedName name="NewDrugs_Description">#REF!</definedName>
    <definedName name="NewDrugs_Prices1" localSheetId="0">#REF!</definedName>
    <definedName name="NewDrugs_Prices1" localSheetId="2">#REF!</definedName>
    <definedName name="NewDrugs_Prices1" localSheetId="3">#REF!</definedName>
    <definedName name="NewDrugs_Prices1">#REF!</definedName>
    <definedName name="NewDrugs_Prices2" localSheetId="0">#REF!</definedName>
    <definedName name="NewDrugs_Prices2" localSheetId="2">#REF!</definedName>
    <definedName name="NewDrugs_Prices2" localSheetId="3">#REF!</definedName>
    <definedName name="NewDrugs_Prices2">#REF!</definedName>
    <definedName name="NHGrp" localSheetId="0">#REF!</definedName>
    <definedName name="NHGrp" localSheetId="2">#REF!</definedName>
    <definedName name="NHGrp" localSheetId="3">#REF!</definedName>
    <definedName name="NHGrp">#REF!</definedName>
    <definedName name="NHInd" localSheetId="0">#REF!</definedName>
    <definedName name="NHInd" localSheetId="2">#REF!</definedName>
    <definedName name="NHInd" localSheetId="3">#REF!</definedName>
    <definedName name="NHInd">#REF!</definedName>
    <definedName name="NM_MAC" localSheetId="0">#REF!</definedName>
    <definedName name="NM_MAC" localSheetId="2">#REF!</definedName>
    <definedName name="NM_MAC" localSheetId="3">#REF!</definedName>
    <definedName name="NM_MAC">#REF!</definedName>
    <definedName name="NVGrp" localSheetId="0">#REF!</definedName>
    <definedName name="NVGrp" localSheetId="2">#REF!</definedName>
    <definedName name="NVGrp" localSheetId="3">#REF!</definedName>
    <definedName name="NVGrp">#REF!</definedName>
    <definedName name="NVInd" localSheetId="0">#REF!</definedName>
    <definedName name="NVInd" localSheetId="2">#REF!</definedName>
    <definedName name="NVInd" localSheetId="3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2">#REF!</definedName>
    <definedName name="NYCity" localSheetId="3">#REF!</definedName>
    <definedName name="NYCity">#REF!</definedName>
    <definedName name="NYGrp" localSheetId="0">#REF!</definedName>
    <definedName name="NYGrp" localSheetId="2">#REF!</definedName>
    <definedName name="NYGrp" localSheetId="3">#REF!</definedName>
    <definedName name="NYGrp">#REF!</definedName>
    <definedName name="NYInd" localSheetId="0">#REF!</definedName>
    <definedName name="NYInd" localSheetId="2">#REF!</definedName>
    <definedName name="NYInd" localSheetId="3">#REF!</definedName>
    <definedName name="NYInd">#REF!</definedName>
    <definedName name="NYState" localSheetId="0">#REF!</definedName>
    <definedName name="NYState" localSheetId="2">#REF!</definedName>
    <definedName name="NYState" localSheetId="3">#REF!</definedName>
    <definedName name="NYState">#REF!</definedName>
    <definedName name="OBU" localSheetId="0">#REF!</definedName>
    <definedName name="OBU" localSheetId="2">#REF!</definedName>
    <definedName name="OBU" localSheetId="3">#REF!</definedName>
    <definedName name="OBU">#REF!</definedName>
    <definedName name="OBU_Aranesp_attain" localSheetId="0">#REF!</definedName>
    <definedName name="OBU_Aranesp_attain" localSheetId="2">#REF!</definedName>
    <definedName name="OBU_Aranesp_attain" localSheetId="3">#REF!</definedName>
    <definedName name="OBU_Aranesp_attain">#REF!</definedName>
    <definedName name="OBU_attain" localSheetId="0">#REF!</definedName>
    <definedName name="OBU_attain" localSheetId="2">#REF!</definedName>
    <definedName name="OBU_attain" localSheetId="3">#REF!</definedName>
    <definedName name="OBU_attain">#REF!</definedName>
    <definedName name="OBU_Neulasta_attain" localSheetId="0">#REF!</definedName>
    <definedName name="OBU_Neulasta_attain" localSheetId="2">#REF!</definedName>
    <definedName name="OBU_Neulasta_attain" localSheetId="3">#REF!</definedName>
    <definedName name="OBU_Neulasta_attain">#REF!</definedName>
    <definedName name="Occupancy" localSheetId="0">#REF!</definedName>
    <definedName name="Occupancy" localSheetId="2">#REF!</definedName>
    <definedName name="Occupancy" localSheetId="3">#REF!</definedName>
    <definedName name="Occupancy">#REF!</definedName>
    <definedName name="OHGrp" localSheetId="0">#REF!</definedName>
    <definedName name="OHGrp" localSheetId="2">#REF!</definedName>
    <definedName name="OHGrp" localSheetId="3">#REF!</definedName>
    <definedName name="OHGrp">#REF!</definedName>
    <definedName name="OHInd" localSheetId="0">#REF!</definedName>
    <definedName name="OHInd" localSheetId="2">#REF!</definedName>
    <definedName name="OHInd" localSheetId="3">#REF!</definedName>
    <definedName name="OHInd">#REF!</definedName>
    <definedName name="old" localSheetId="0">#REF!</definedName>
    <definedName name="old" localSheetId="2">#REF!</definedName>
    <definedName name="old" localSheetId="3">#REF!</definedName>
    <definedName name="old">#REF!</definedName>
    <definedName name="ONC_Mkt_Share1" localSheetId="0">#REF!</definedName>
    <definedName name="ONC_Mkt_Share1" localSheetId="2">#REF!</definedName>
    <definedName name="ONC_Mkt_Share1" localSheetId="3">#REF!</definedName>
    <definedName name="ONC_Mkt_Share1">#REF!</definedName>
    <definedName name="ONC_Mkt_Share2" localSheetId="0">#REF!</definedName>
    <definedName name="ONC_Mkt_Share2" localSheetId="2">#REF!</definedName>
    <definedName name="ONC_Mkt_Share2" localSheetId="3">#REF!</definedName>
    <definedName name="ONC_Mkt_Share2">#REF!</definedName>
    <definedName name="ONC_Mkt_Share3" localSheetId="0">#REF!</definedName>
    <definedName name="ONC_Mkt_Share3" localSheetId="2">#REF!</definedName>
    <definedName name="ONC_Mkt_Share3" localSheetId="3">#REF!</definedName>
    <definedName name="ONC_Mkt_Share3">#REF!</definedName>
    <definedName name="ONC_Mkt_Share4" localSheetId="0">#REF!</definedName>
    <definedName name="ONC_Mkt_Share4" localSheetId="2">#REF!</definedName>
    <definedName name="ONC_Mkt_Share4" localSheetId="3">#REF!</definedName>
    <definedName name="ONC_Mkt_Share4">#REF!</definedName>
    <definedName name="ONC_Mkt_Share5" localSheetId="0">#REF!</definedName>
    <definedName name="ONC_Mkt_Share5" localSheetId="2">#REF!</definedName>
    <definedName name="ONC_Mkt_Share5" localSheetId="3">#REF!</definedName>
    <definedName name="ONC_Mkt_Share5">#REF!</definedName>
    <definedName name="ONC_Mkt_Share6" localSheetId="0">#REF!</definedName>
    <definedName name="ONC_Mkt_Share6" localSheetId="2">#REF!</definedName>
    <definedName name="ONC_Mkt_Share6" localSheetId="3">#REF!</definedName>
    <definedName name="ONC_Mkt_Share6">#REF!</definedName>
    <definedName name="ONC_Mkt_Share7" localSheetId="0">#REF!</definedName>
    <definedName name="ONC_Mkt_Share7" localSheetId="2">#REF!</definedName>
    <definedName name="ONC_Mkt_Share7" localSheetId="3">#REF!</definedName>
    <definedName name="ONC_Mkt_Share7">#REF!</definedName>
    <definedName name="ONC_Mkt_Share8" localSheetId="0">#REF!</definedName>
    <definedName name="ONC_Mkt_Share8" localSheetId="2">#REF!</definedName>
    <definedName name="ONC_Mkt_Share8" localSheetId="3">#REF!</definedName>
    <definedName name="ONC_Mkt_Share8">#REF!</definedName>
    <definedName name="OncNetRev" localSheetId="0">#REF!</definedName>
    <definedName name="OncNetRev" localSheetId="2">#REF!</definedName>
    <definedName name="OncNetRev" localSheetId="3">#REF!</definedName>
    <definedName name="OncNetRev">#REF!</definedName>
    <definedName name="OncNPP" localSheetId="0">#REF!</definedName>
    <definedName name="OncNPP" localSheetId="2">#REF!</definedName>
    <definedName name="OncNPP" localSheetId="3">#REF!</definedName>
    <definedName name="OncNPP">#REF!</definedName>
    <definedName name="OncROI" localSheetId="0">#REF!</definedName>
    <definedName name="OncROI" localSheetId="2">#REF!</definedName>
    <definedName name="OncROI" localSheetId="3">#REF!</definedName>
    <definedName name="OncROI">#REF!</definedName>
    <definedName name="OTHER_Mkt_Share1" localSheetId="0">#REF!</definedName>
    <definedName name="OTHER_Mkt_Share1" localSheetId="2">#REF!</definedName>
    <definedName name="OTHER_Mkt_Share1" localSheetId="3">#REF!</definedName>
    <definedName name="OTHER_Mkt_Share1">#REF!</definedName>
    <definedName name="OTHER_Mkt_Share2" localSheetId="0">#REF!</definedName>
    <definedName name="OTHER_Mkt_Share2" localSheetId="2">#REF!</definedName>
    <definedName name="OTHER_Mkt_Share2" localSheetId="3">#REF!</definedName>
    <definedName name="OTHER_Mkt_Share2">#REF!</definedName>
    <definedName name="OTHER_Mkt_Share3" localSheetId="0">#REF!</definedName>
    <definedName name="OTHER_Mkt_Share3" localSheetId="2">#REF!</definedName>
    <definedName name="OTHER_Mkt_Share3" localSheetId="3">#REF!</definedName>
    <definedName name="OTHER_Mkt_Share3">#REF!</definedName>
    <definedName name="OTHER_Mkt_Share4" localSheetId="0">#REF!</definedName>
    <definedName name="OTHER_Mkt_Share4" localSheetId="2">#REF!</definedName>
    <definedName name="OTHER_Mkt_Share4" localSheetId="3">#REF!</definedName>
    <definedName name="OTHER_Mkt_Share4">#REF!</definedName>
    <definedName name="OTHER_Mkt_Share5" localSheetId="0">#REF!</definedName>
    <definedName name="OTHER_Mkt_Share5" localSheetId="2">#REF!</definedName>
    <definedName name="OTHER_Mkt_Share5" localSheetId="3">#REF!</definedName>
    <definedName name="OTHER_Mkt_Share5">#REF!</definedName>
    <definedName name="OTHER_Mkt_Share6" localSheetId="0">#REF!</definedName>
    <definedName name="OTHER_Mkt_Share6" localSheetId="2">#REF!</definedName>
    <definedName name="OTHER_Mkt_Share6" localSheetId="3">#REF!</definedName>
    <definedName name="OTHER_Mkt_Share6">#REF!</definedName>
    <definedName name="OTHER_Mkt_Share7" localSheetId="0">#REF!</definedName>
    <definedName name="OTHER_Mkt_Share7" localSheetId="2">#REF!</definedName>
    <definedName name="OTHER_Mkt_Share7" localSheetId="3">#REF!</definedName>
    <definedName name="OTHER_Mkt_Share7">#REF!</definedName>
    <definedName name="OTHER_Mkt_Share8" localSheetId="0">#REF!</definedName>
    <definedName name="OTHER_Mkt_Share8" localSheetId="2">#REF!</definedName>
    <definedName name="OTHER_Mkt_Share8" localSheetId="3">#REF!</definedName>
    <definedName name="OTHER_Mkt_Share8">#REF!</definedName>
    <definedName name="p" localSheetId="0">#REF!</definedName>
    <definedName name="p" localSheetId="2">#REF!</definedName>
    <definedName name="p" localSheetId="3">#REF!</definedName>
    <definedName name="p">#REF!</definedName>
    <definedName name="Parish_to_Region_Crosswalk" localSheetId="0">#REF!</definedName>
    <definedName name="Parish_to_Region_Crosswalk" localSheetId="2">#REF!</definedName>
    <definedName name="Parish_to_Region_Crosswalk" localSheetId="3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2">#REF!</definedName>
    <definedName name="Pay_table" localSheetId="3">#REF!</definedName>
    <definedName name="Pay_table">#REF!</definedName>
    <definedName name="PharmacyTeam" localSheetId="0">#REF!</definedName>
    <definedName name="PharmacyTeam" localSheetId="2">#REF!</definedName>
    <definedName name="PharmacyTeam" localSheetId="3">#REF!</definedName>
    <definedName name="PharmacyTeam">#REF!</definedName>
    <definedName name="plan" localSheetId="0">#REF!</definedName>
    <definedName name="plan" localSheetId="2">#REF!</definedName>
    <definedName name="plan" localSheetId="3">#REF!</definedName>
    <definedName name="plan">#REF!</definedName>
    <definedName name="pp">[0]!pp</definedName>
    <definedName name="ppm" localSheetId="0">#REF!</definedName>
    <definedName name="ppm" localSheetId="2">#REF!</definedName>
    <definedName name="ppm" localSheetId="3">#REF!</definedName>
    <definedName name="ppm">#REF!</definedName>
    <definedName name="ppmrank" localSheetId="0">#REF!</definedName>
    <definedName name="ppmrank" localSheetId="2">#REF!</definedName>
    <definedName name="ppmrank" localSheetId="3">#REF!</definedName>
    <definedName name="ppmrank">#REF!</definedName>
    <definedName name="Premier_Bldis_MM" localSheetId="0">#REF!</definedName>
    <definedName name="Premier_Bldis_MM" localSheetId="2">#REF!</definedName>
    <definedName name="Premier_Bldis_MM" localSheetId="3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2">#REF!</definedName>
    <definedName name="Premier_Tanf_MM" localSheetId="3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2">#REF!</definedName>
    <definedName name="Previous_Quarter" localSheetId="3">#REF!</definedName>
    <definedName name="Previous_Quarter">#REF!</definedName>
    <definedName name="PRICE_6" localSheetId="0">[16]SD01!#REF!</definedName>
    <definedName name="PRICE_6" localSheetId="2">[16]SD01!#REF!</definedName>
    <definedName name="PRICE_6" localSheetId="3">[16]SD01!#REF!</definedName>
    <definedName name="PRICE_6">[16]SD01!#REF!</definedName>
    <definedName name="PRICE_7" localSheetId="0">[16]SD01!#REF!</definedName>
    <definedName name="PRICE_7" localSheetId="2">[16]SD01!#REF!</definedName>
    <definedName name="PRICE_7" localSheetId="3">[16]SD01!#REF!</definedName>
    <definedName name="PRICE_7">[16]SD01!#REF!</definedName>
    <definedName name="PRICE_8" localSheetId="0">[16]SD01!#REF!</definedName>
    <definedName name="PRICE_8" localSheetId="2">[16]SD01!#REF!</definedName>
    <definedName name="PRICE_8" localSheetId="3">[16]SD01!#REF!</definedName>
    <definedName name="PRICE_8">[16]SD01!#REF!</definedName>
    <definedName name="Print" localSheetId="0">#REF!</definedName>
    <definedName name="Print" localSheetId="2">#REF!</definedName>
    <definedName name="Print" localSheetId="3">#REF!</definedName>
    <definedName name="Print">#REF!</definedName>
    <definedName name="Print_AccFin" localSheetId="0">#REF!</definedName>
    <definedName name="Print_AccFin" localSheetId="2">#REF!</definedName>
    <definedName name="Print_AccFin" localSheetId="3">#REF!</definedName>
    <definedName name="Print_AccFin">#REF!</definedName>
    <definedName name="Print_All" localSheetId="0">#REF!</definedName>
    <definedName name="Print_All" localSheetId="2">#REF!</definedName>
    <definedName name="Print_All" localSheetId="3">#REF!</definedName>
    <definedName name="Print_All">#REF!</definedName>
    <definedName name="Print_All_CY93_CY00" localSheetId="0">#REF!</definedName>
    <definedName name="Print_All_CY93_CY00" localSheetId="2">#REF!</definedName>
    <definedName name="Print_All_CY93_CY00" localSheetId="3">#REF!</definedName>
    <definedName name="Print_All_CY93_CY00">#REF!</definedName>
    <definedName name="PRINT_ALL_MFS_SCHEDULES__m" localSheetId="0">#REF!</definedName>
    <definedName name="PRINT_ALL_MFS_SCHEDULES__m" localSheetId="2">#REF!</definedName>
    <definedName name="PRINT_ALL_MFS_SCHEDULES__m" localSheetId="3">#REF!</definedName>
    <definedName name="PRINT_ALL_MFS_SCHEDULES__m">#REF!</definedName>
    <definedName name="PRINT_ALL_SCHEDULES__s" localSheetId="0">#REF!</definedName>
    <definedName name="PRINT_ALL_SCHEDULES__s" localSheetId="2">#REF!</definedName>
    <definedName name="PRINT_ALL_SCHEDULES__s" localSheetId="3">#REF!</definedName>
    <definedName name="PRINT_ALL_SCHEDULES__s">#REF!</definedName>
    <definedName name="_xlnm.Print_Area" localSheetId="0">#REF!</definedName>
    <definedName name="_xlnm.Print_Area" localSheetId="2">#REF!</definedName>
    <definedName name="_xlnm.Print_Area" localSheetId="3">#REF!</definedName>
    <definedName name="_xlnm.Print_Area">#REF!</definedName>
    <definedName name="Print_Area_CY92" localSheetId="0">#REF!</definedName>
    <definedName name="Print_Area_CY92" localSheetId="2">#REF!</definedName>
    <definedName name="Print_Area_CY92" localSheetId="3">#REF!</definedName>
    <definedName name="Print_Area_CY92">#REF!</definedName>
    <definedName name="Print_Area_CY93" localSheetId="0">#REF!</definedName>
    <definedName name="Print_Area_CY93" localSheetId="2">#REF!</definedName>
    <definedName name="Print_Area_CY93" localSheetId="3">#REF!</definedName>
    <definedName name="Print_Area_CY93">#REF!</definedName>
    <definedName name="Print_Area_CY94" localSheetId="0">#REF!</definedName>
    <definedName name="Print_Area_CY94" localSheetId="2">#REF!</definedName>
    <definedName name="Print_Area_CY94" localSheetId="3">#REF!</definedName>
    <definedName name="Print_Area_CY94">#REF!</definedName>
    <definedName name="PRINT_DOCUMENTATION" localSheetId="0">#REF!</definedName>
    <definedName name="PRINT_DOCUMENTATION" localSheetId="2">#REF!</definedName>
    <definedName name="PRINT_DOCUMENTATION" localSheetId="3">#REF!</definedName>
    <definedName name="PRINT_DOCUMENTATION">#REF!</definedName>
    <definedName name="PRINT_DOUG_S_LE" localSheetId="0">#REF!</definedName>
    <definedName name="PRINT_DOUG_S_LE" localSheetId="2">#REF!</definedName>
    <definedName name="PRINT_DOUG_S_LE" localSheetId="3">#REF!</definedName>
    <definedName name="PRINT_DOUG_S_LE">#REF!</definedName>
    <definedName name="Print_Growth" localSheetId="0">#REF!</definedName>
    <definedName name="Print_Growth" localSheetId="2">#REF!</definedName>
    <definedName name="Print_Growth" localSheetId="3">#REF!</definedName>
    <definedName name="Print_Growth">#REF!</definedName>
    <definedName name="PRINT_MARTY_S_LE" localSheetId="0">#REF!</definedName>
    <definedName name="PRINT_MARTY_S_LE" localSheetId="2">#REF!</definedName>
    <definedName name="PRINT_MARTY_S_LE" localSheetId="3">#REF!</definedName>
    <definedName name="PRINT_MARTY_S_LE">#REF!</definedName>
    <definedName name="PRINT_SARA_S_LE" localSheetId="0">#REF!</definedName>
    <definedName name="PRINT_SARA_S_LE" localSheetId="2">#REF!</definedName>
    <definedName name="PRINT_SARA_S_LE" localSheetId="3">#REF!</definedName>
    <definedName name="PRINT_SARA_S_LE">#REF!</definedName>
    <definedName name="Print_Schedule" localSheetId="0">#REF!</definedName>
    <definedName name="Print_Schedule" localSheetId="2">#REF!</definedName>
    <definedName name="Print_Schedule" localSheetId="3">#REF!</definedName>
    <definedName name="Print_Schedule">#REF!</definedName>
    <definedName name="PRINT_STAN_S_LE" localSheetId="0">#REF!</definedName>
    <definedName name="PRINT_STAN_S_LE" localSheetId="2">#REF!</definedName>
    <definedName name="PRINT_STAN_S_LE" localSheetId="3">#REF!</definedName>
    <definedName name="PRINT_STAN_S_LE">#REF!</definedName>
    <definedName name="PRINT_STEVE_S_LE" localSheetId="0">#REF!</definedName>
    <definedName name="PRINT_STEVE_S_LE" localSheetId="2">#REF!</definedName>
    <definedName name="PRINT_STEVE_S_LE" localSheetId="3">#REF!</definedName>
    <definedName name="PRINT_STEVE_S_LE">#REF!</definedName>
    <definedName name="_xlnm.Print_Titles" localSheetId="0">#REF!</definedName>
    <definedName name="_xlnm.Print_Titles" localSheetId="2">#REF!</definedName>
    <definedName name="_xlnm.Print_Titles" localSheetId="3">#REF!</definedName>
    <definedName name="_xlnm.Print_Titles">#REF!</definedName>
    <definedName name="PRINT_VARIANCE_SCHEDULES" localSheetId="0">#REF!</definedName>
    <definedName name="PRINT_VARIANCE_SCHEDULES" localSheetId="2">#REF!</definedName>
    <definedName name="PRINT_VARIANCE_SCHEDULES" localSheetId="3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2">#REF!</definedName>
    <definedName name="PRINTLEFLASH" localSheetId="3">#REF!</definedName>
    <definedName name="PRINTLEFLASH">#REF!</definedName>
    <definedName name="Procrit_ASP" localSheetId="0">#REF!</definedName>
    <definedName name="Procrit_ASP" localSheetId="2">#REF!</definedName>
    <definedName name="Procrit_ASP" localSheetId="3">#REF!</definedName>
    <definedName name="Procrit_ASP">#REF!</definedName>
    <definedName name="Procrit_AWP" localSheetId="0">#REF!</definedName>
    <definedName name="Procrit_AWP" localSheetId="2">#REF!</definedName>
    <definedName name="Procrit_AWP" localSheetId="3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2">#REF!</definedName>
    <definedName name="Prof_COS_Crosswalk" localSheetId="3">#REF!</definedName>
    <definedName name="Prof_COS_Crosswalk">#REF!</definedName>
    <definedName name="PSN_COS_Crosswalk" localSheetId="0">#REF!</definedName>
    <definedName name="PSN_COS_Crosswalk" localSheetId="2">#REF!</definedName>
    <definedName name="PSN_COS_Crosswalk" localSheetId="3">#REF!</definedName>
    <definedName name="PSN_COS_Crosswalk">#REF!</definedName>
    <definedName name="Q1_FX" localSheetId="0">'[2]Other Inc(Exp)'!#REF!</definedName>
    <definedName name="Q1_FX" localSheetId="2">'[2]Other Inc(Exp)'!#REF!</definedName>
    <definedName name="Q1_FX" localSheetId="3">'[2]Other Inc(Exp)'!#REF!</definedName>
    <definedName name="Q1_FX">'[2]Other Inc(Exp)'!#REF!</definedName>
    <definedName name="Q1_Interest_Income" localSheetId="0">'[2]Other Inc(Exp)'!#REF!</definedName>
    <definedName name="Q1_Interest_Income" localSheetId="2">'[2]Other Inc(Exp)'!#REF!</definedName>
    <definedName name="Q1_Interest_Income" localSheetId="3">'[2]Other Inc(Exp)'!#REF!</definedName>
    <definedName name="Q1_Interest_Income">'[2]Other Inc(Exp)'!#REF!</definedName>
    <definedName name="Q1_Print_Titles" localSheetId="0">#REF!,#REF!</definedName>
    <definedName name="Q1_Print_Titles" localSheetId="2">#REF!,#REF!</definedName>
    <definedName name="Q1_Print_Titles" localSheetId="3">#REF!,#REF!</definedName>
    <definedName name="Q1_Print_Titles">#REF!,#REF!</definedName>
    <definedName name="Q1_Taxes_Thousands" localSheetId="0">'[2]Assumptions &amp; Calculations'!#REF!</definedName>
    <definedName name="Q1_Taxes_Thousands" localSheetId="2">'[2]Assumptions &amp; Calculations'!#REF!</definedName>
    <definedName name="Q1_Taxes_Thousands" localSheetId="3">'[2]Assumptions &amp; Calculations'!#REF!</definedName>
    <definedName name="Q1_Taxes_Thousands">'[2]Assumptions &amp; Calculations'!#REF!</definedName>
    <definedName name="Q106WB" localSheetId="0">#REF!</definedName>
    <definedName name="Q106WB" localSheetId="2">#REF!</definedName>
    <definedName name="Q106WB" localSheetId="3">#REF!</definedName>
    <definedName name="Q106WB">#REF!</definedName>
    <definedName name="Q2_FX" localSheetId="0">'[2]Other Inc(Exp)'!#REF!</definedName>
    <definedName name="Q2_FX" localSheetId="2">'[2]Other Inc(Exp)'!#REF!</definedName>
    <definedName name="Q2_FX" localSheetId="3">'[2]Other Inc(Exp)'!#REF!</definedName>
    <definedName name="Q2_FX">'[2]Other Inc(Exp)'!#REF!</definedName>
    <definedName name="Q2_Interest_Income" localSheetId="0">'[2]Other Inc(Exp)'!#REF!</definedName>
    <definedName name="Q2_Interest_Income" localSheetId="2">'[2]Other Inc(Exp)'!#REF!</definedName>
    <definedName name="Q2_Interest_Income" localSheetId="3">'[2]Other Inc(Exp)'!#REF!</definedName>
    <definedName name="Q2_Interest_Income">'[2]Other Inc(Exp)'!#REF!</definedName>
    <definedName name="Q2_Print_Titles" localSheetId="0">#REF!,#REF!</definedName>
    <definedName name="Q2_Print_Titles" localSheetId="2">#REF!,#REF!</definedName>
    <definedName name="Q2_Print_Titles" localSheetId="3">#REF!,#REF!</definedName>
    <definedName name="Q2_Print_Titles">#REF!,#REF!</definedName>
    <definedName name="Q2_Taxes_Thousands" localSheetId="0">'[2]Assumptions &amp; Calculations'!#REF!</definedName>
    <definedName name="Q2_Taxes_Thousands" localSheetId="2">'[2]Assumptions &amp; Calculations'!#REF!</definedName>
    <definedName name="Q2_Taxes_Thousands" localSheetId="3">'[2]Assumptions &amp; Calculations'!#REF!</definedName>
    <definedName name="Q2_Taxes_Thousands">'[2]Assumptions &amp; Calculations'!#REF!</definedName>
    <definedName name="Q206WB" localSheetId="0">#REF!</definedName>
    <definedName name="Q206WB" localSheetId="2">#REF!</definedName>
    <definedName name="Q206WB" localSheetId="3">#REF!</definedName>
    <definedName name="Q206WB">#REF!</definedName>
    <definedName name="Q3_FX" localSheetId="0">'[2]Other Inc(Exp)'!#REF!</definedName>
    <definedName name="Q3_FX" localSheetId="2">'[2]Other Inc(Exp)'!#REF!</definedName>
    <definedName name="Q3_FX" localSheetId="3">'[2]Other Inc(Exp)'!#REF!</definedName>
    <definedName name="Q3_FX">'[2]Other Inc(Exp)'!#REF!</definedName>
    <definedName name="Q3_Interest_Income" localSheetId="0">'[2]Other Inc(Exp)'!#REF!</definedName>
    <definedName name="Q3_Interest_Income" localSheetId="2">'[2]Other Inc(Exp)'!#REF!</definedName>
    <definedName name="Q3_Interest_Income" localSheetId="3">'[2]Other Inc(Exp)'!#REF!</definedName>
    <definedName name="Q3_Interest_Income">'[2]Other Inc(Exp)'!#REF!</definedName>
    <definedName name="Q3_Print_Titles" localSheetId="0">#REF!,#REF!</definedName>
    <definedName name="Q3_Print_Titles" localSheetId="2">#REF!,#REF!</definedName>
    <definedName name="Q3_Print_Titles" localSheetId="3">#REF!,#REF!</definedName>
    <definedName name="Q3_Print_Titles">#REF!,#REF!</definedName>
    <definedName name="Q3_Taxes_Thousands" localSheetId="0">'[2]Assumptions &amp; Calculations'!#REF!</definedName>
    <definedName name="Q3_Taxes_Thousands" localSheetId="2">'[2]Assumptions &amp; Calculations'!#REF!</definedName>
    <definedName name="Q3_Taxes_Thousands" localSheetId="3">'[2]Assumptions &amp; Calculations'!#REF!</definedName>
    <definedName name="Q3_Taxes_Thousands">'[2]Assumptions &amp; Calculations'!#REF!</definedName>
    <definedName name="Q306WB" localSheetId="0">#REF!</definedName>
    <definedName name="Q306WB" localSheetId="2">#REF!</definedName>
    <definedName name="Q306WB" localSheetId="3">#REF!</definedName>
    <definedName name="Q306WB">#REF!</definedName>
    <definedName name="Q4_FX" localSheetId="0">'[2]Other Inc(Exp)'!#REF!</definedName>
    <definedName name="Q4_FX" localSheetId="2">'[2]Other Inc(Exp)'!#REF!</definedName>
    <definedName name="Q4_FX" localSheetId="3">'[2]Other Inc(Exp)'!#REF!</definedName>
    <definedName name="Q4_FX">'[2]Other Inc(Exp)'!#REF!</definedName>
    <definedName name="Q4_Interest_Income" localSheetId="0">'[2]Other Inc(Exp)'!#REF!</definedName>
    <definedName name="Q4_Interest_Income" localSheetId="2">'[2]Other Inc(Exp)'!#REF!</definedName>
    <definedName name="Q4_Interest_Income" localSheetId="3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2">'[18]Other Inc(Exp)'!#REF!</definedName>
    <definedName name="Q4_Minority_Interest" localSheetId="3">'[18]Other Inc(Exp)'!#REF!</definedName>
    <definedName name="Q4_Minority_Interest">'[18]Other Inc(Exp)'!#REF!</definedName>
    <definedName name="Q4_Print_Titles" localSheetId="0">#REF!,#REF!</definedName>
    <definedName name="Q4_Print_Titles" localSheetId="2">#REF!,#REF!</definedName>
    <definedName name="Q4_Print_Titles" localSheetId="3">#REF!,#REF!</definedName>
    <definedName name="Q4_Print_Titles">#REF!,#REF!</definedName>
    <definedName name="Q4_Taxes_Thousands" localSheetId="0">'[2]Assumptions &amp; Calculations'!#REF!</definedName>
    <definedName name="Q4_Taxes_Thousands" localSheetId="2">'[2]Assumptions &amp; Calculations'!#REF!</definedName>
    <definedName name="Q4_Taxes_Thousands" localSheetId="3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2">#REF!</definedName>
    <definedName name="qry_2Q05ASPCMSMethod_AllWithASP6Percent_090705" localSheetId="3">#REF!</definedName>
    <definedName name="qry_2Q05ASPCMSMethod_AllWithASP6Percent_090705">#REF!</definedName>
    <definedName name="qry_File1" localSheetId="0">#REF!</definedName>
    <definedName name="qry_File1" localSheetId="2">#REF!</definedName>
    <definedName name="qry_File1" localSheetId="3">#REF!</definedName>
    <definedName name="qry_File1">#REF!</definedName>
    <definedName name="Query1" localSheetId="0">#REF!</definedName>
    <definedName name="Query1" localSheetId="2">#REF!</definedName>
    <definedName name="Query1" localSheetId="3">#REF!</definedName>
    <definedName name="Query1">#REF!</definedName>
    <definedName name="Rate_Cell_Crosswalk_Table" localSheetId="0">#REF!</definedName>
    <definedName name="Rate_Cell_Crosswalk_Table" localSheetId="2">#REF!</definedName>
    <definedName name="Rate_Cell_Crosswalk_Table" localSheetId="3">#REF!</definedName>
    <definedName name="Rate_Cell_Crosswalk_Table">#REF!</definedName>
    <definedName name="RawDDD" localSheetId="0">'[6]Wk DDD &amp; Ex-Fact'!#REF!</definedName>
    <definedName name="RawDDD" localSheetId="2">'[6]Wk DDD &amp; Ex-Fact'!#REF!</definedName>
    <definedName name="RawDDD" localSheetId="3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2">#REF!</definedName>
    <definedName name="Rebates" localSheetId="3">#REF!</definedName>
    <definedName name="Rebates">#REF!</definedName>
    <definedName name="REN">24188000</definedName>
    <definedName name="rhs" localSheetId="0">#REF!</definedName>
    <definedName name="rhs" localSheetId="2">#REF!</definedName>
    <definedName name="rhs" localSheetId="3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2">#REF!</definedName>
    <definedName name="rx_miss" localSheetId="3">#REF!</definedName>
    <definedName name="rx_miss">#REF!</definedName>
    <definedName name="rx_trend" localSheetId="0">#REF!</definedName>
    <definedName name="rx_trend" localSheetId="2">#REF!</definedName>
    <definedName name="rx_trend" localSheetId="3">#REF!</definedName>
    <definedName name="rx_trend">#REF!</definedName>
    <definedName name="Sales">'[31]Net Sales'!$W$1:$AQ$78</definedName>
    <definedName name="sample" localSheetId="0">#REF!</definedName>
    <definedName name="sample" localSheetId="2">#REF!</definedName>
    <definedName name="sample" localSheetId="3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2">#REF!</definedName>
    <definedName name="Schedule_2" localSheetId="3">#REF!</definedName>
    <definedName name="Schedule_2">#REF!</definedName>
    <definedName name="Schedule_3" localSheetId="0">#REF!</definedName>
    <definedName name="Schedule_3" localSheetId="2">#REF!</definedName>
    <definedName name="Schedule_3" localSheetId="3">#REF!</definedName>
    <definedName name="Schedule_3">#REF!</definedName>
    <definedName name="Segment_Cont_type" localSheetId="0">#REF!</definedName>
    <definedName name="Segment_Cont_type" localSheetId="2">#REF!</definedName>
    <definedName name="Segment_Cont_type" localSheetId="3">#REF!</definedName>
    <definedName name="Segment_Cont_type">#REF!</definedName>
    <definedName name="Sentara_Bldis_MM" localSheetId="0">#REF!</definedName>
    <definedName name="Sentara_Bldis_MM" localSheetId="2">#REF!</definedName>
    <definedName name="Sentara_Bldis_MM" localSheetId="3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2">#REF!</definedName>
    <definedName name="Sentara_Tanf_MM" localSheetId="3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2">'[33]Plan Number'!#REF!</definedName>
    <definedName name="ServCenter_to_PlanName" localSheetId="3">'[33]Plan Number'!#REF!</definedName>
    <definedName name="ServCenter_to_PlanName">'[33]Plan Number'!#REF!</definedName>
    <definedName name="SignatureSanitizer_SafeHtmlFilter_UNIQUE_ID_SafeHtmlFilter__MailAutoSig" localSheetId="1">'APR-JUN 2023'!$Y$128</definedName>
    <definedName name="SINGLE">#N/A</definedName>
    <definedName name="SMAC200911_paid200912" localSheetId="0">#REF!</definedName>
    <definedName name="SMAC200911_paid200912" localSheetId="2">#REF!</definedName>
    <definedName name="SMAC200911_paid200912" localSheetId="3">#REF!</definedName>
    <definedName name="SMAC200911_paid200912">#REF!</definedName>
    <definedName name="SMAC200912_paid200912" localSheetId="0">#REF!</definedName>
    <definedName name="SMAC200912_paid200912" localSheetId="2">#REF!</definedName>
    <definedName name="SMAC200912_paid200912" localSheetId="3">#REF!</definedName>
    <definedName name="SMAC200912_paid200912">#REF!</definedName>
    <definedName name="Sort" localSheetId="0">#REF!</definedName>
    <definedName name="Sort" localSheetId="2">#REF!</definedName>
    <definedName name="Sort" localSheetId="3">#REF!</definedName>
    <definedName name="Sort">#REF!</definedName>
    <definedName name="Studs" localSheetId="0">#REF!</definedName>
    <definedName name="Studs" localSheetId="2">#REF!</definedName>
    <definedName name="Studs" localSheetId="3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2">#REF!</definedName>
    <definedName name="Tanf_HMO_Total" localSheetId="3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2">#REF!</definedName>
    <definedName name="terr" localSheetId="3">#REF!</definedName>
    <definedName name="terr">#REF!</definedName>
    <definedName name="Terriotry_Level_2003_NNF_HSF_Quota" localSheetId="0">#REF!</definedName>
    <definedName name="Terriotry_Level_2003_NNF_HSF_Quota" localSheetId="2">#REF!</definedName>
    <definedName name="Terriotry_Level_2003_NNF_HSF_Quota" localSheetId="3">#REF!</definedName>
    <definedName name="Terriotry_Level_2003_NNF_HSF_Quota">#REF!</definedName>
    <definedName name="Territory" localSheetId="0">#REF!</definedName>
    <definedName name="Territory" localSheetId="2">#REF!</definedName>
    <definedName name="Territory" localSheetId="3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2">#REF!</definedName>
    <definedName name="Total_Current" localSheetId="3">#REF!</definedName>
    <definedName name="Total_Current">#REF!</definedName>
    <definedName name="Total_FX" localSheetId="0">'[2]Other Inc(Exp)'!#REF!</definedName>
    <definedName name="Total_FX" localSheetId="2">'[2]Other Inc(Exp)'!#REF!</definedName>
    <definedName name="Total_FX" localSheetId="3">'[2]Other Inc(Exp)'!#REF!</definedName>
    <definedName name="Total_FX">'[2]Other Inc(Exp)'!#REF!</definedName>
    <definedName name="Total_Int_Income" localSheetId="0">'[2]Other Inc(Exp)'!#REF!</definedName>
    <definedName name="Total_Int_Income" localSheetId="2">'[2]Other Inc(Exp)'!#REF!</definedName>
    <definedName name="Total_Int_Income" localSheetId="3">'[2]Other Inc(Exp)'!#REF!</definedName>
    <definedName name="Total_Int_Income">'[2]Other Inc(Exp)'!#REF!</definedName>
    <definedName name="Total_LE" localSheetId="0">'[6]Wk DDD &amp; Ex-Fact'!#REF!</definedName>
    <definedName name="Total_LE" localSheetId="2">'[6]Wk DDD &amp; Ex-Fact'!#REF!</definedName>
    <definedName name="Total_LE" localSheetId="3">'[6]Wk DDD &amp; Ex-Fact'!#REF!</definedName>
    <definedName name="Total_LE">'[6]Wk DDD &amp; Ex-Fact'!#REF!</definedName>
    <definedName name="Total_Previous" localSheetId="0">#REF!</definedName>
    <definedName name="Total_Previous" localSheetId="2">#REF!</definedName>
    <definedName name="Total_Previous" localSheetId="3">#REF!</definedName>
    <definedName name="Total_Previous">#REF!</definedName>
    <definedName name="Total_Taxes_Thousands" localSheetId="0">'[2]Assumptions &amp; Calculations'!#REF!</definedName>
    <definedName name="Total_Taxes_Thousands" localSheetId="2">'[2]Assumptions &amp; Calculations'!#REF!</definedName>
    <definedName name="Total_Taxes_Thousands" localSheetId="3">'[2]Assumptions &amp; Calculations'!#REF!</definedName>
    <definedName name="Total_Taxes_Thousands">'[2]Assumptions &amp; Calculations'!#REF!</definedName>
    <definedName name="TotalCCB" localSheetId="0">#REF!</definedName>
    <definedName name="TotalCCB" localSheetId="2">#REF!</definedName>
    <definedName name="TotalCCB" localSheetId="3">#REF!</definedName>
    <definedName name="TotalCCB">#REF!</definedName>
    <definedName name="TotalGRP" localSheetId="0">#REF!</definedName>
    <definedName name="TotalGRP" localSheetId="2">#REF!</definedName>
    <definedName name="TotalGRP" localSheetId="3">#REF!</definedName>
    <definedName name="TotalGRP">#REF!</definedName>
    <definedName name="TotalRebates" localSheetId="0">#REF!</definedName>
    <definedName name="TotalRebates" localSheetId="2">#REF!</definedName>
    <definedName name="TotalRebates" localSheetId="3">#REF!</definedName>
    <definedName name="TotalRebates">#REF!</definedName>
    <definedName name="TRANS_MEMMO" localSheetId="0">#REF!</definedName>
    <definedName name="TRANS_MEMMO" localSheetId="2">#REF!</definedName>
    <definedName name="TRANS_MEMMO" localSheetId="3">#REF!</definedName>
    <definedName name="TRANS_MEMMO">#REF!</definedName>
    <definedName name="Translate" localSheetId="0">#REF!</definedName>
    <definedName name="Translate" localSheetId="2">#REF!</definedName>
    <definedName name="Translate" localSheetId="3">#REF!</definedName>
    <definedName name="Translate">#REF!</definedName>
    <definedName name="Trigon_Bldis_MM" localSheetId="0">#REF!</definedName>
    <definedName name="Trigon_Bldis_MM" localSheetId="2">#REF!</definedName>
    <definedName name="Trigon_Bldis_MM" localSheetId="3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2">#REF!</definedName>
    <definedName name="Trigon_Tanf_MM" localSheetId="3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2">#REF!</definedName>
    <definedName name="TURN_ON_ROW_AND_COLUMN_HEADINGS" localSheetId="3">#REF!</definedName>
    <definedName name="TURN_ON_ROW_AND_COLUMN_HEADINGS">#REF!</definedName>
    <definedName name="UniTotal" localSheetId="0">#REF!</definedName>
    <definedName name="UniTotal" localSheetId="2">#REF!</definedName>
    <definedName name="UniTotal" localSheetId="3">#REF!</definedName>
    <definedName name="UniTotal">#REF!</definedName>
    <definedName name="Units_Purchased___5__Waste" localSheetId="0">#REF!</definedName>
    <definedName name="Units_Purchased___5__Waste" localSheetId="2">#REF!</definedName>
    <definedName name="Units_Purchased___5__Waste" localSheetId="3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2">'[6]Wk DDD &amp; Ex-Fact'!#REF!</definedName>
    <definedName name="Uplift" localSheetId="3">'[6]Wk DDD &amp; Ex-Fact'!#REF!</definedName>
    <definedName name="Uplift">'[6]Wk DDD &amp; Ex-Fact'!#REF!</definedName>
    <definedName name="VAGrp" localSheetId="0">#REF!</definedName>
    <definedName name="VAGrp" localSheetId="2">#REF!</definedName>
    <definedName name="VAGrp" localSheetId="3">#REF!</definedName>
    <definedName name="VAGrp">#REF!</definedName>
    <definedName name="VAInd" localSheetId="0">#REF!</definedName>
    <definedName name="VAInd" localSheetId="2">#REF!</definedName>
    <definedName name="VAInd" localSheetId="3">#REF!</definedName>
    <definedName name="VAInd">#REF!</definedName>
    <definedName name="Variance_List">[39]Variance!$A$7:$C$102</definedName>
    <definedName name="Weekly_Dates" localSheetId="0">#REF!</definedName>
    <definedName name="Weekly_Dates" localSheetId="2">#REF!</definedName>
    <definedName name="Weekly_Dates" localSheetId="3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2">#REF!</definedName>
    <definedName name="WIGrp" localSheetId="3">#REF!</definedName>
    <definedName name="WIGrp">#REF!</definedName>
    <definedName name="WIInd" localSheetId="0">#REF!</definedName>
    <definedName name="WIInd" localSheetId="2">#REF!</definedName>
    <definedName name="WIInd" localSheetId="3">#REF!</definedName>
    <definedName name="WIInd">#REF!</definedName>
    <definedName name="working" localSheetId="0">#REF!</definedName>
    <definedName name="working" localSheetId="2">#REF!</definedName>
    <definedName name="working" localSheetId="3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2">#REF!</definedName>
    <definedName name="x" localSheetId="3">#REF!</definedName>
    <definedName name="x">#REF!</definedName>
    <definedName name="xxx">[0]!xxx</definedName>
    <definedName name="YOY_Schedule">'[31]Qtrly Analysis'!$Q$59:$W$140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J168" i="54" l="1"/>
  <c r="DJ167" i="54"/>
  <c r="DJ166" i="54"/>
  <c r="D143" i="54" l="1"/>
  <c r="D134" i="54"/>
  <c r="D130" i="54"/>
  <c r="D129" i="54"/>
  <c r="CL166" i="52" l="1"/>
  <c r="CL168" i="52" s="1"/>
  <c r="CL157" i="52"/>
  <c r="CL139" i="52"/>
  <c r="CL177" i="52" s="1"/>
  <c r="CL134" i="52"/>
  <c r="CL136" i="52" s="1"/>
  <c r="CL151" i="52" s="1"/>
  <c r="CL130" i="52"/>
  <c r="CL162" i="52" s="1"/>
  <c r="CL129" i="52"/>
  <c r="CL161" i="52" s="1"/>
  <c r="CL163" i="52" s="1"/>
  <c r="CF139" i="52"/>
  <c r="CF177" i="52" s="1"/>
  <c r="CF157" i="52"/>
  <c r="CF134" i="52"/>
  <c r="CF136" i="52" s="1"/>
  <c r="CF151" i="52" s="1"/>
  <c r="CF130" i="52"/>
  <c r="CF162" i="52" s="1"/>
  <c r="CF129" i="52"/>
  <c r="CF161" i="52" s="1"/>
  <c r="BV166" i="52"/>
  <c r="BV168" i="52" s="1"/>
  <c r="BV139" i="52"/>
  <c r="BV177" i="52" s="1"/>
  <c r="BV135" i="52"/>
  <c r="BV157" i="52" s="1"/>
  <c r="BV134" i="52"/>
  <c r="BV156" i="52" s="1"/>
  <c r="BV130" i="52"/>
  <c r="BV162" i="52" s="1"/>
  <c r="BV129" i="52"/>
  <c r="BV161" i="52" s="1"/>
  <c r="BP166" i="52"/>
  <c r="BP168" i="52" s="1"/>
  <c r="BP139" i="52"/>
  <c r="BP177" i="52" s="1"/>
  <c r="BP135" i="52"/>
  <c r="BP157" i="52" s="1"/>
  <c r="BP134" i="52"/>
  <c r="BP130" i="52"/>
  <c r="BP162" i="52" s="1"/>
  <c r="BP129" i="52"/>
  <c r="BP161" i="52" s="1"/>
  <c r="BF166" i="52"/>
  <c r="BF168" i="52" s="1"/>
  <c r="BF139" i="52"/>
  <c r="BF148" i="52" s="1"/>
  <c r="BF157" i="52"/>
  <c r="BF134" i="52"/>
  <c r="BF136" i="52" s="1"/>
  <c r="BF151" i="52" s="1"/>
  <c r="BF130" i="52"/>
  <c r="BF162" i="52" s="1"/>
  <c r="BF129" i="52"/>
  <c r="BF161" i="52" s="1"/>
  <c r="AZ166" i="52"/>
  <c r="AZ168" i="52" s="1"/>
  <c r="AZ139" i="52"/>
  <c r="AZ177" i="52" s="1"/>
  <c r="AZ157" i="52"/>
  <c r="AZ134" i="52"/>
  <c r="AZ136" i="52" s="1"/>
  <c r="AZ151" i="52" s="1"/>
  <c r="AZ130" i="52"/>
  <c r="AZ162" i="52" s="1"/>
  <c r="AZ129" i="52"/>
  <c r="AZ161" i="52" s="1"/>
  <c r="AZ163" i="52" s="1"/>
  <c r="AP166" i="52"/>
  <c r="AP168" i="52" s="1"/>
  <c r="AP139" i="52"/>
  <c r="AP177" i="52" s="1"/>
  <c r="AP135" i="52"/>
  <c r="AP157" i="52" s="1"/>
  <c r="AP134" i="52"/>
  <c r="AP156" i="52" s="1"/>
  <c r="AP130" i="52"/>
  <c r="AP162" i="52" s="1"/>
  <c r="AP129" i="52"/>
  <c r="AP161" i="52" s="1"/>
  <c r="AJ166" i="52"/>
  <c r="AJ168" i="52" s="1"/>
  <c r="AJ139" i="52"/>
  <c r="AJ177" i="52" s="1"/>
  <c r="AJ135" i="52"/>
  <c r="AJ157" i="52" s="1"/>
  <c r="AJ134" i="52"/>
  <c r="AJ156" i="52" s="1"/>
  <c r="AJ130" i="52"/>
  <c r="AJ162" i="52" s="1"/>
  <c r="AJ129" i="52"/>
  <c r="AJ161" i="52" s="1"/>
  <c r="Z166" i="52"/>
  <c r="Z168" i="52" s="1"/>
  <c r="Z139" i="52"/>
  <c r="Z177" i="52" s="1"/>
  <c r="Z135" i="52"/>
  <c r="Z157" i="52" s="1"/>
  <c r="Z134" i="52"/>
  <c r="Z130" i="52"/>
  <c r="Z162" i="52" s="1"/>
  <c r="Z129" i="52"/>
  <c r="T166" i="52"/>
  <c r="T168" i="52" s="1"/>
  <c r="T139" i="52"/>
  <c r="T177" i="52" s="1"/>
  <c r="T135" i="52"/>
  <c r="T157" i="52" s="1"/>
  <c r="T134" i="52"/>
  <c r="T156" i="52" s="1"/>
  <c r="T130" i="52"/>
  <c r="T162" i="52" s="1"/>
  <c r="T129" i="52"/>
  <c r="T161" i="52" s="1"/>
  <c r="J166" i="52"/>
  <c r="J168" i="52" s="1"/>
  <c r="J139" i="52"/>
  <c r="J177" i="52" s="1"/>
  <c r="J135" i="52"/>
  <c r="J157" i="52" s="1"/>
  <c r="J134" i="52"/>
  <c r="J130" i="52"/>
  <c r="J162" i="52" s="1"/>
  <c r="J129" i="52"/>
  <c r="J161" i="52" s="1"/>
  <c r="D134" i="52"/>
  <c r="D156" i="52" s="1"/>
  <c r="D134" i="56"/>
  <c r="D166" i="52"/>
  <c r="D168" i="52" s="1"/>
  <c r="D139" i="52"/>
  <c r="D177" i="52" s="1"/>
  <c r="D135" i="52"/>
  <c r="D157" i="52" s="1"/>
  <c r="D130" i="52"/>
  <c r="D162" i="52" s="1"/>
  <c r="D129" i="52"/>
  <c r="D161" i="52" s="1"/>
  <c r="H194" i="52"/>
  <c r="G194" i="52"/>
  <c r="H193" i="52"/>
  <c r="G193" i="52"/>
  <c r="H192" i="52"/>
  <c r="G192" i="52"/>
  <c r="H191" i="52"/>
  <c r="G191" i="52"/>
  <c r="H190" i="52"/>
  <c r="G190" i="52"/>
  <c r="H189" i="52"/>
  <c r="G189" i="52"/>
  <c r="A178" i="52"/>
  <c r="A179" i="52" s="1"/>
  <c r="A180" i="52" s="1"/>
  <c r="A172" i="52"/>
  <c r="A173" i="52" s="1"/>
  <c r="A174" i="52" s="1"/>
  <c r="A167" i="52"/>
  <c r="A168" i="52" s="1"/>
  <c r="A162" i="52"/>
  <c r="A163" i="52" s="1"/>
  <c r="CL166" i="56"/>
  <c r="CL168" i="56" s="1"/>
  <c r="CL157" i="56"/>
  <c r="CL139" i="56"/>
  <c r="CL177" i="56" s="1"/>
  <c r="CL134" i="56"/>
  <c r="CL136" i="56" s="1"/>
  <c r="CL151" i="56" s="1"/>
  <c r="CL130" i="56"/>
  <c r="CL162" i="56" s="1"/>
  <c r="CL129" i="56"/>
  <c r="CL161" i="56" s="1"/>
  <c r="CL163" i="56" s="1"/>
  <c r="CF166" i="56"/>
  <c r="CF168" i="56" s="1"/>
  <c r="CF157" i="56"/>
  <c r="CF139" i="56"/>
  <c r="CF177" i="56" s="1"/>
  <c r="CF134" i="56"/>
  <c r="CF136" i="56" s="1"/>
  <c r="CF130" i="56"/>
  <c r="CF162" i="56" s="1"/>
  <c r="CF129" i="56"/>
  <c r="CF161" i="56" s="1"/>
  <c r="BF166" i="56"/>
  <c r="BF168" i="56" s="1"/>
  <c r="BF157" i="56"/>
  <c r="BF139" i="56"/>
  <c r="BF177" i="56" s="1"/>
  <c r="BF134" i="56"/>
  <c r="BF136" i="56" s="1"/>
  <c r="BF151" i="56" s="1"/>
  <c r="BF130" i="56"/>
  <c r="BF162" i="56" s="1"/>
  <c r="BF129" i="56"/>
  <c r="BF161" i="56" s="1"/>
  <c r="AZ166" i="56"/>
  <c r="AZ168" i="56" s="1"/>
  <c r="AZ157" i="56"/>
  <c r="AZ139" i="56"/>
  <c r="AZ177" i="56" s="1"/>
  <c r="AZ134" i="56"/>
  <c r="AZ156" i="56" s="1"/>
  <c r="AZ130" i="56"/>
  <c r="AZ162" i="56" s="1"/>
  <c r="AZ129" i="56"/>
  <c r="AZ161" i="56" s="1"/>
  <c r="BV166" i="56"/>
  <c r="BV168" i="56" s="1"/>
  <c r="BV139" i="56"/>
  <c r="BV148" i="56" s="1"/>
  <c r="BV135" i="56"/>
  <c r="BV157" i="56" s="1"/>
  <c r="BV134" i="56"/>
  <c r="BV136" i="56" s="1"/>
  <c r="BV151" i="56" s="1"/>
  <c r="BV130" i="56"/>
  <c r="BV162" i="56" s="1"/>
  <c r="BV129" i="56"/>
  <c r="BV161" i="56" s="1"/>
  <c r="BP166" i="56"/>
  <c r="BP168" i="56" s="1"/>
  <c r="BP139" i="56"/>
  <c r="BP148" i="56" s="1"/>
  <c r="BP135" i="56"/>
  <c r="BP157" i="56" s="1"/>
  <c r="BP134" i="56"/>
  <c r="BP130" i="56"/>
  <c r="BP162" i="56" s="1"/>
  <c r="BP129" i="56"/>
  <c r="BP161" i="56" s="1"/>
  <c r="AP166" i="56"/>
  <c r="AP168" i="56" s="1"/>
  <c r="AP139" i="56"/>
  <c r="AP177" i="56" s="1"/>
  <c r="AP135" i="56"/>
  <c r="AP157" i="56" s="1"/>
  <c r="AP134" i="56"/>
  <c r="AP130" i="56"/>
  <c r="AP162" i="56" s="1"/>
  <c r="AP129" i="56"/>
  <c r="AP161" i="56" s="1"/>
  <c r="AJ166" i="56"/>
  <c r="AJ168" i="56" s="1"/>
  <c r="AJ139" i="56"/>
  <c r="AJ177" i="56" s="1"/>
  <c r="AJ135" i="56"/>
  <c r="AJ157" i="56" s="1"/>
  <c r="AJ134" i="56"/>
  <c r="AJ156" i="56" s="1"/>
  <c r="AJ130" i="56"/>
  <c r="AJ162" i="56" s="1"/>
  <c r="AJ129" i="56"/>
  <c r="Z166" i="56"/>
  <c r="Z168" i="56" s="1"/>
  <c r="Z139" i="56"/>
  <c r="Z148" i="56" s="1"/>
  <c r="Z135" i="56"/>
  <c r="Z157" i="56" s="1"/>
  <c r="Z134" i="56"/>
  <c r="Z130" i="56"/>
  <c r="Z162" i="56" s="1"/>
  <c r="Z129" i="56"/>
  <c r="Z161" i="56" s="1"/>
  <c r="T166" i="56"/>
  <c r="T168" i="56" s="1"/>
  <c r="T139" i="56"/>
  <c r="T148" i="56" s="1"/>
  <c r="T135" i="56"/>
  <c r="T157" i="56" s="1"/>
  <c r="T134" i="56"/>
  <c r="T130" i="56"/>
  <c r="T162" i="56" s="1"/>
  <c r="T129" i="56"/>
  <c r="T161" i="56" s="1"/>
  <c r="Z136" i="56" l="1"/>
  <c r="Z151" i="56" s="1"/>
  <c r="AP148" i="56"/>
  <c r="AZ158" i="56"/>
  <c r="Z131" i="56"/>
  <c r="AJ158" i="52"/>
  <c r="AJ131" i="56"/>
  <c r="BP136" i="56"/>
  <c r="BP151" i="56" s="1"/>
  <c r="AP163" i="52"/>
  <c r="J163" i="52"/>
  <c r="CF163" i="56"/>
  <c r="CL148" i="52"/>
  <c r="CL140" i="52" s="1"/>
  <c r="CL144" i="52" s="1"/>
  <c r="BP148" i="52"/>
  <c r="BP140" i="52" s="1"/>
  <c r="BP144" i="52" s="1"/>
  <c r="BP136" i="52"/>
  <c r="BP151" i="52" s="1"/>
  <c r="BV158" i="52"/>
  <c r="AZ156" i="52"/>
  <c r="AZ158" i="52" s="1"/>
  <c r="AZ171" i="52" s="1"/>
  <c r="AJ158" i="56"/>
  <c r="AJ163" i="52"/>
  <c r="AJ171" i="52" s="1"/>
  <c r="Z131" i="52"/>
  <c r="T158" i="52"/>
  <c r="Z143" i="56"/>
  <c r="J136" i="52"/>
  <c r="J151" i="52" s="1"/>
  <c r="CL156" i="52"/>
  <c r="CL158" i="52" s="1"/>
  <c r="CL171" i="52" s="1"/>
  <c r="CF156" i="52"/>
  <c r="CF158" i="52" s="1"/>
  <c r="CF131" i="56"/>
  <c r="CF143" i="56" s="1"/>
  <c r="CL156" i="56"/>
  <c r="CL158" i="56" s="1"/>
  <c r="CL171" i="56" s="1"/>
  <c r="CF163" i="52"/>
  <c r="CF156" i="56"/>
  <c r="CF158" i="56" s="1"/>
  <c r="CF171" i="56" s="1"/>
  <c r="BV136" i="52"/>
  <c r="BV151" i="52" s="1"/>
  <c r="BP156" i="56"/>
  <c r="BP158" i="56" s="1"/>
  <c r="BP177" i="56"/>
  <c r="BV131" i="52"/>
  <c r="AZ136" i="56"/>
  <c r="AZ151" i="56" s="1"/>
  <c r="BF163" i="52"/>
  <c r="BF177" i="52"/>
  <c r="BF163" i="56"/>
  <c r="AP163" i="56"/>
  <c r="AP131" i="56"/>
  <c r="AJ136" i="52"/>
  <c r="AJ151" i="52" s="1"/>
  <c r="AP136" i="52"/>
  <c r="AP151" i="52" s="1"/>
  <c r="AJ136" i="56"/>
  <c r="AJ151" i="56" s="1"/>
  <c r="AP136" i="56"/>
  <c r="AP151" i="56" s="1"/>
  <c r="Z148" i="52"/>
  <c r="Z140" i="52" s="1"/>
  <c r="Z144" i="52" s="1"/>
  <c r="Z161" i="52"/>
  <c r="Z163" i="52" s="1"/>
  <c r="T136" i="56"/>
  <c r="T151" i="56" s="1"/>
  <c r="T136" i="52"/>
  <c r="T151" i="52" s="1"/>
  <c r="Z136" i="52"/>
  <c r="Z151" i="52" s="1"/>
  <c r="CL131" i="52"/>
  <c r="CL143" i="52" s="1"/>
  <c r="CF131" i="52"/>
  <c r="CF143" i="52" s="1"/>
  <c r="CF148" i="52"/>
  <c r="BV163" i="52"/>
  <c r="BV148" i="52"/>
  <c r="BP163" i="52"/>
  <c r="BP156" i="52"/>
  <c r="BP158" i="52" s="1"/>
  <c r="BP131" i="52"/>
  <c r="BF149" i="52"/>
  <c r="BF140" i="52"/>
  <c r="BF144" i="52" s="1"/>
  <c r="BF156" i="52"/>
  <c r="BF158" i="52" s="1"/>
  <c r="BF131" i="52"/>
  <c r="BF143" i="52" s="1"/>
  <c r="AZ131" i="52"/>
  <c r="AZ143" i="52" s="1"/>
  <c r="AZ148" i="52"/>
  <c r="AP158" i="52"/>
  <c r="AP131" i="52"/>
  <c r="AP148" i="52"/>
  <c r="AJ131" i="52"/>
  <c r="AJ148" i="52"/>
  <c r="Z156" i="52"/>
  <c r="Z158" i="52" s="1"/>
  <c r="Z149" i="52"/>
  <c r="T163" i="52"/>
  <c r="T131" i="52"/>
  <c r="T148" i="52"/>
  <c r="J156" i="52"/>
  <c r="J158" i="52" s="1"/>
  <c r="J171" i="52" s="1"/>
  <c r="J131" i="52"/>
  <c r="J148" i="52"/>
  <c r="D158" i="52"/>
  <c r="D163" i="52"/>
  <c r="D131" i="52"/>
  <c r="D136" i="52"/>
  <c r="D151" i="52" s="1"/>
  <c r="D148" i="52"/>
  <c r="CL131" i="56"/>
  <c r="CL143" i="56" s="1"/>
  <c r="CL148" i="56"/>
  <c r="CF151" i="56"/>
  <c r="CF148" i="56"/>
  <c r="BF156" i="56"/>
  <c r="BF158" i="56" s="1"/>
  <c r="BF131" i="56"/>
  <c r="BF143" i="56" s="1"/>
  <c r="BF148" i="56"/>
  <c r="AZ163" i="56"/>
  <c r="AZ171" i="56" s="1"/>
  <c r="AZ148" i="56"/>
  <c r="AZ131" i="56"/>
  <c r="BV163" i="56"/>
  <c r="BV149" i="56"/>
  <c r="BV156" i="56"/>
  <c r="BV158" i="56" s="1"/>
  <c r="BV131" i="56"/>
  <c r="BV143" i="56" s="1"/>
  <c r="BV177" i="56"/>
  <c r="BP163" i="56"/>
  <c r="BP149" i="56"/>
  <c r="BP131" i="56"/>
  <c r="BP143" i="56" s="1"/>
  <c r="AP156" i="56"/>
  <c r="AP158" i="56" s="1"/>
  <c r="AP149" i="56"/>
  <c r="AJ148" i="56"/>
  <c r="AJ161" i="56"/>
  <c r="AJ163" i="56" s="1"/>
  <c r="Z163" i="56"/>
  <c r="Z149" i="56"/>
  <c r="Z156" i="56"/>
  <c r="Z158" i="56" s="1"/>
  <c r="Z177" i="56"/>
  <c r="T163" i="56"/>
  <c r="T149" i="56"/>
  <c r="T156" i="56"/>
  <c r="T158" i="56" s="1"/>
  <c r="T131" i="56"/>
  <c r="T177" i="56"/>
  <c r="AJ171" i="56" l="1"/>
  <c r="BV171" i="56"/>
  <c r="AP171" i="52"/>
  <c r="BV143" i="52"/>
  <c r="AP171" i="56"/>
  <c r="BF171" i="56"/>
  <c r="BP171" i="52"/>
  <c r="BP171" i="56"/>
  <c r="BV171" i="52"/>
  <c r="Z143" i="52"/>
  <c r="Z145" i="52" s="1"/>
  <c r="Z150" i="52" s="1"/>
  <c r="Z152" i="52" s="1"/>
  <c r="Z172" i="52" s="1"/>
  <c r="J143" i="52"/>
  <c r="CL149" i="52"/>
  <c r="BP149" i="52"/>
  <c r="BP143" i="52"/>
  <c r="BP145" i="52" s="1"/>
  <c r="BP150" i="52" s="1"/>
  <c r="BP152" i="52" s="1"/>
  <c r="BP172" i="52" s="1"/>
  <c r="AJ143" i="52"/>
  <c r="Z171" i="56"/>
  <c r="T143" i="56"/>
  <c r="T171" i="52"/>
  <c r="CL145" i="52"/>
  <c r="CL150" i="52" s="1"/>
  <c r="AZ143" i="56"/>
  <c r="BF171" i="52"/>
  <c r="AP143" i="56"/>
  <c r="AP143" i="52"/>
  <c r="AJ143" i="56"/>
  <c r="T143" i="52"/>
  <c r="Z171" i="52"/>
  <c r="CF149" i="52"/>
  <c r="CF140" i="52"/>
  <c r="CF144" i="52" s="1"/>
  <c r="CF145" i="52" s="1"/>
  <c r="CF150" i="52" s="1"/>
  <c r="CF152" i="52" s="1"/>
  <c r="CF172" i="52" s="1"/>
  <c r="BV149" i="52"/>
  <c r="BV140" i="52"/>
  <c r="BV144" i="52" s="1"/>
  <c r="BV145" i="52" s="1"/>
  <c r="BV150" i="52" s="1"/>
  <c r="BV152" i="52" s="1"/>
  <c r="BV172" i="52" s="1"/>
  <c r="BV173" i="52" s="1"/>
  <c r="BV174" i="52" s="1"/>
  <c r="BV179" i="52" s="1"/>
  <c r="BV180" i="52" s="1"/>
  <c r="BF145" i="52"/>
  <c r="BF150" i="52" s="1"/>
  <c r="BF152" i="52" s="1"/>
  <c r="BF172" i="52" s="1"/>
  <c r="AZ149" i="52"/>
  <c r="AZ140" i="52"/>
  <c r="AZ144" i="52" s="1"/>
  <c r="AZ145" i="52" s="1"/>
  <c r="AZ150" i="52" s="1"/>
  <c r="AP149" i="52"/>
  <c r="AP140" i="52"/>
  <c r="AP144" i="52" s="1"/>
  <c r="AJ140" i="52"/>
  <c r="AJ144" i="52" s="1"/>
  <c r="AJ149" i="52"/>
  <c r="T149" i="52"/>
  <c r="T140" i="52"/>
  <c r="T144" i="52" s="1"/>
  <c r="J149" i="52"/>
  <c r="J140" i="52"/>
  <c r="J144" i="52" s="1"/>
  <c r="J145" i="52" s="1"/>
  <c r="J150" i="52" s="1"/>
  <c r="D171" i="52"/>
  <c r="D143" i="52"/>
  <c r="D149" i="52"/>
  <c r="D140" i="52"/>
  <c r="D144" i="52" s="1"/>
  <c r="CL149" i="56"/>
  <c r="CF149" i="56"/>
  <c r="BF149" i="56"/>
  <c r="AZ149" i="56"/>
  <c r="AJ149" i="56"/>
  <c r="T171" i="56"/>
  <c r="BP173" i="52" l="1"/>
  <c r="BP174" i="52" s="1"/>
  <c r="BP179" i="52" s="1"/>
  <c r="BP180" i="52" s="1"/>
  <c r="AJ145" i="52"/>
  <c r="AJ150" i="52" s="1"/>
  <c r="AJ152" i="52" s="1"/>
  <c r="AJ172" i="52" s="1"/>
  <c r="AJ173" i="52" s="1"/>
  <c r="AJ174" i="52" s="1"/>
  <c r="AJ179" i="52" s="1"/>
  <c r="AJ180" i="52" s="1"/>
  <c r="AP145" i="52"/>
  <c r="AP150" i="52" s="1"/>
  <c r="AP152" i="52" s="1"/>
  <c r="AP172" i="52" s="1"/>
  <c r="AP173" i="52" s="1"/>
  <c r="AP174" i="52" s="1"/>
  <c r="AP179" i="52" s="1"/>
  <c r="AP180" i="52" s="1"/>
  <c r="Z173" i="52"/>
  <c r="Z174" i="52" s="1"/>
  <c r="Z179" i="52" s="1"/>
  <c r="Z180" i="52" s="1"/>
  <c r="J152" i="52"/>
  <c r="J172" i="52" s="1"/>
  <c r="J173" i="52" s="1"/>
  <c r="J174" i="52" s="1"/>
  <c r="J179" i="52" s="1"/>
  <c r="J180" i="52" s="1"/>
  <c r="AZ152" i="52"/>
  <c r="AZ172" i="52" s="1"/>
  <c r="AZ173" i="52" s="1"/>
  <c r="AZ174" i="52" s="1"/>
  <c r="AZ179" i="52" s="1"/>
  <c r="AZ180" i="52" s="1"/>
  <c r="CL152" i="52"/>
  <c r="CL172" i="52" s="1"/>
  <c r="CL173" i="52" s="1"/>
  <c r="CL174" i="52" s="1"/>
  <c r="CL179" i="52" s="1"/>
  <c r="CL180" i="52" s="1"/>
  <c r="T145" i="52"/>
  <c r="T150" i="52" s="1"/>
  <c r="T152" i="52" s="1"/>
  <c r="T172" i="52" s="1"/>
  <c r="T173" i="52" s="1"/>
  <c r="T174" i="52" s="1"/>
  <c r="T179" i="52" s="1"/>
  <c r="T180" i="52" s="1"/>
  <c r="BF173" i="52"/>
  <c r="BF174" i="52" s="1"/>
  <c r="BF179" i="52" s="1"/>
  <c r="BF180" i="52" s="1"/>
  <c r="D145" i="52"/>
  <c r="D150" i="52" s="1"/>
  <c r="D152" i="52" s="1"/>
  <c r="D172" i="52" s="1"/>
  <c r="D173" i="52" s="1"/>
  <c r="D174" i="52" s="1"/>
  <c r="D179" i="52" s="1"/>
  <c r="D180" i="52" s="1"/>
  <c r="J166" i="56" l="1"/>
  <c r="J168" i="56" s="1"/>
  <c r="J139" i="56"/>
  <c r="J148" i="56" s="1"/>
  <c r="J135" i="56"/>
  <c r="J157" i="56" s="1"/>
  <c r="J134" i="56"/>
  <c r="J156" i="56" s="1"/>
  <c r="J158" i="56" s="1"/>
  <c r="J130" i="56"/>
  <c r="J129" i="56"/>
  <c r="J161" i="56" s="1"/>
  <c r="D166" i="56"/>
  <c r="D139" i="56"/>
  <c r="D135" i="56"/>
  <c r="D130" i="56"/>
  <c r="J131" i="56" l="1"/>
  <c r="J177" i="56"/>
  <c r="J149" i="56"/>
  <c r="J162" i="56"/>
  <c r="J163" i="56" s="1"/>
  <c r="J171" i="56" s="1"/>
  <c r="J136" i="56"/>
  <c r="J151" i="56" s="1"/>
  <c r="J143" i="56" l="1"/>
  <c r="D129" i="56" l="1"/>
  <c r="H194" i="56" l="1"/>
  <c r="G194" i="56"/>
  <c r="H193" i="56"/>
  <c r="G193" i="56"/>
  <c r="H192" i="56"/>
  <c r="G192" i="56"/>
  <c r="H191" i="56"/>
  <c r="G191" i="56"/>
  <c r="H190" i="56"/>
  <c r="G190" i="56"/>
  <c r="H189" i="56"/>
  <c r="G189" i="56"/>
  <c r="A178" i="56"/>
  <c r="A179" i="56" s="1"/>
  <c r="A180" i="56" s="1"/>
  <c r="A172" i="56"/>
  <c r="A173" i="56" s="1"/>
  <c r="A174" i="56" s="1"/>
  <c r="D168" i="56"/>
  <c r="A167" i="56"/>
  <c r="A168" i="56" s="1"/>
  <c r="A162" i="56"/>
  <c r="A163" i="56" s="1"/>
  <c r="D177" i="56"/>
  <c r="D157" i="56"/>
  <c r="D156" i="56"/>
  <c r="D162" i="56"/>
  <c r="D161" i="56"/>
  <c r="BP140" i="56" l="1"/>
  <c r="BP144" i="56" s="1"/>
  <c r="BP145" i="56" s="1"/>
  <c r="BP150" i="56" s="1"/>
  <c r="BP152" i="56" s="1"/>
  <c r="BP172" i="56" s="1"/>
  <c r="BP173" i="56" s="1"/>
  <c r="BP174" i="56" s="1"/>
  <c r="BP179" i="56" s="1"/>
  <c r="BP180" i="56" s="1"/>
  <c r="BV140" i="56"/>
  <c r="BV144" i="56" s="1"/>
  <c r="BV145" i="56" s="1"/>
  <c r="BV150" i="56" s="1"/>
  <c r="BV152" i="56" s="1"/>
  <c r="BV172" i="56" s="1"/>
  <c r="BV173" i="56" s="1"/>
  <c r="BV174" i="56" s="1"/>
  <c r="BV179" i="56" s="1"/>
  <c r="BV180" i="56" s="1"/>
  <c r="AP140" i="56"/>
  <c r="AP144" i="56" s="1"/>
  <c r="AP145" i="56" s="1"/>
  <c r="AP150" i="56" s="1"/>
  <c r="AP152" i="56" s="1"/>
  <c r="AP172" i="56" s="1"/>
  <c r="AP173" i="56" s="1"/>
  <c r="AP174" i="56" s="1"/>
  <c r="AP179" i="56" s="1"/>
  <c r="AP180" i="56" s="1"/>
  <c r="T140" i="56"/>
  <c r="T144" i="56" s="1"/>
  <c r="T145" i="56" s="1"/>
  <c r="T150" i="56" s="1"/>
  <c r="T152" i="56" s="1"/>
  <c r="T172" i="56" s="1"/>
  <c r="T173" i="56" s="1"/>
  <c r="T174" i="56" s="1"/>
  <c r="T179" i="56" s="1"/>
  <c r="T180" i="56" s="1"/>
  <c r="Z140" i="56"/>
  <c r="Z144" i="56" s="1"/>
  <c r="Z145" i="56" s="1"/>
  <c r="Z150" i="56" s="1"/>
  <c r="Z152" i="56" s="1"/>
  <c r="Z172" i="56" s="1"/>
  <c r="Z173" i="56" s="1"/>
  <c r="Z174" i="56" s="1"/>
  <c r="Z179" i="56" s="1"/>
  <c r="Z180" i="56" s="1"/>
  <c r="CF140" i="56"/>
  <c r="CF144" i="56" s="1"/>
  <c r="CF145" i="56" s="1"/>
  <c r="CF150" i="56" s="1"/>
  <c r="CF152" i="56" s="1"/>
  <c r="CF172" i="56" s="1"/>
  <c r="CF173" i="56" s="1"/>
  <c r="CF174" i="56" s="1"/>
  <c r="CF179" i="56" s="1"/>
  <c r="CF180" i="56" s="1"/>
  <c r="AJ140" i="56"/>
  <c r="AJ144" i="56" s="1"/>
  <c r="AJ145" i="56" s="1"/>
  <c r="AJ150" i="56" s="1"/>
  <c r="AJ152" i="56" s="1"/>
  <c r="AJ172" i="56" s="1"/>
  <c r="AJ173" i="56" s="1"/>
  <c r="AJ174" i="56" s="1"/>
  <c r="AJ179" i="56" s="1"/>
  <c r="AJ180" i="56" s="1"/>
  <c r="AZ140" i="56"/>
  <c r="AZ144" i="56" s="1"/>
  <c r="AZ145" i="56" s="1"/>
  <c r="AZ150" i="56" s="1"/>
  <c r="AZ152" i="56" s="1"/>
  <c r="AZ172" i="56" s="1"/>
  <c r="AZ173" i="56" s="1"/>
  <c r="AZ174" i="56" s="1"/>
  <c r="AZ179" i="56" s="1"/>
  <c r="AZ180" i="56" s="1"/>
  <c r="BF140" i="56"/>
  <c r="BF144" i="56" s="1"/>
  <c r="BF145" i="56" s="1"/>
  <c r="BF150" i="56" s="1"/>
  <c r="BF152" i="56" s="1"/>
  <c r="BF172" i="56" s="1"/>
  <c r="BF173" i="56" s="1"/>
  <c r="BF174" i="56" s="1"/>
  <c r="BF179" i="56" s="1"/>
  <c r="BF180" i="56" s="1"/>
  <c r="CL140" i="56"/>
  <c r="CL144" i="56" s="1"/>
  <c r="CL145" i="56" s="1"/>
  <c r="CL150" i="56" s="1"/>
  <c r="CL152" i="56" s="1"/>
  <c r="CL172" i="56" s="1"/>
  <c r="CL173" i="56" s="1"/>
  <c r="CL174" i="56" s="1"/>
  <c r="CL179" i="56" s="1"/>
  <c r="CL180" i="56" s="1"/>
  <c r="J140" i="56"/>
  <c r="J144" i="56" s="1"/>
  <c r="J145" i="56" s="1"/>
  <c r="J150" i="56" s="1"/>
  <c r="J152" i="56" s="1"/>
  <c r="J172" i="56" s="1"/>
  <c r="J173" i="56" s="1"/>
  <c r="J174" i="56" s="1"/>
  <c r="J179" i="56" s="1"/>
  <c r="J180" i="56" s="1"/>
  <c r="D163" i="56"/>
  <c r="D158" i="56"/>
  <c r="D131" i="56"/>
  <c r="D136" i="56"/>
  <c r="D151" i="56" s="1"/>
  <c r="D148" i="56"/>
  <c r="D171" i="56" l="1"/>
  <c r="D149" i="56"/>
  <c r="D140" i="56"/>
  <c r="D144" i="56" s="1"/>
  <c r="D143" i="56"/>
  <c r="D145" i="56" l="1"/>
  <c r="D150" i="56" l="1"/>
  <c r="D152" i="56" s="1"/>
  <c r="D172" i="56" s="1"/>
  <c r="D173" i="56" s="1"/>
  <c r="D174" i="56" s="1"/>
  <c r="D179" i="56" s="1"/>
  <c r="D180" i="56" s="1"/>
  <c r="CL166" i="54"/>
  <c r="CL168" i="54" s="1"/>
  <c r="CL157" i="54"/>
  <c r="CL139" i="54"/>
  <c r="CL177" i="54" s="1"/>
  <c r="CL134" i="54"/>
  <c r="CL156" i="54" s="1"/>
  <c r="CL130" i="54"/>
  <c r="CL162" i="54" s="1"/>
  <c r="CL129" i="54"/>
  <c r="CL131" i="54" s="1"/>
  <c r="CF166" i="54"/>
  <c r="CF168" i="54" s="1"/>
  <c r="CF157" i="54"/>
  <c r="CF139" i="54"/>
  <c r="CF177" i="54" s="1"/>
  <c r="CF134" i="54"/>
  <c r="CF156" i="54" s="1"/>
  <c r="CF158" i="54" s="1"/>
  <c r="CF130" i="54"/>
  <c r="CF162" i="54" s="1"/>
  <c r="CF129" i="54"/>
  <c r="CF161" i="54" s="1"/>
  <c r="CF163" i="54" s="1"/>
  <c r="BV166" i="54"/>
  <c r="BV168" i="54" s="1"/>
  <c r="BV139" i="54"/>
  <c r="BV177" i="54" s="1"/>
  <c r="BV135" i="54"/>
  <c r="BV157" i="54" s="1"/>
  <c r="BV134" i="54"/>
  <c r="BV130" i="54"/>
  <c r="BV162" i="54" s="1"/>
  <c r="BV129" i="54"/>
  <c r="BV161" i="54" s="1"/>
  <c r="BP166" i="54"/>
  <c r="BP168" i="54" s="1"/>
  <c r="BP139" i="54"/>
  <c r="BP177" i="54" s="1"/>
  <c r="BP135" i="54"/>
  <c r="BP157" i="54" s="1"/>
  <c r="BP134" i="54"/>
  <c r="BP130" i="54"/>
  <c r="BP162" i="54" s="1"/>
  <c r="BP129" i="54"/>
  <c r="BP161" i="54" s="1"/>
  <c r="BP163" i="54" s="1"/>
  <c r="BF166" i="54"/>
  <c r="BF168" i="54" s="1"/>
  <c r="BF157" i="54"/>
  <c r="BF139" i="54"/>
  <c r="BF177" i="54" s="1"/>
  <c r="BF134" i="54"/>
  <c r="BF156" i="54" s="1"/>
  <c r="BF158" i="54" s="1"/>
  <c r="BF130" i="54"/>
  <c r="BF162" i="54" s="1"/>
  <c r="BF129" i="54"/>
  <c r="BF161" i="54" s="1"/>
  <c r="AZ166" i="54"/>
  <c r="AZ168" i="54" s="1"/>
  <c r="AZ139" i="54"/>
  <c r="AZ177" i="54" s="1"/>
  <c r="AZ157" i="54"/>
  <c r="AZ134" i="54"/>
  <c r="AZ156" i="54" s="1"/>
  <c r="AZ130" i="54"/>
  <c r="AZ162" i="54" s="1"/>
  <c r="AZ129" i="54"/>
  <c r="AZ161" i="54" s="1"/>
  <c r="AP166" i="54"/>
  <c r="AP168" i="54" s="1"/>
  <c r="AP139" i="54"/>
  <c r="AP177" i="54" s="1"/>
  <c r="AP135" i="54"/>
  <c r="AP157" i="54" s="1"/>
  <c r="AP134" i="54"/>
  <c r="AP130" i="54"/>
  <c r="AP162" i="54" s="1"/>
  <c r="AP129" i="54"/>
  <c r="AP161" i="54" s="1"/>
  <c r="AJ166" i="54"/>
  <c r="AJ168" i="54" s="1"/>
  <c r="AJ162" i="54"/>
  <c r="AJ139" i="54"/>
  <c r="AJ148" i="54" s="1"/>
  <c r="AJ135" i="54"/>
  <c r="AJ134" i="54"/>
  <c r="AJ156" i="54" s="1"/>
  <c r="AJ130" i="54"/>
  <c r="AJ129" i="54"/>
  <c r="AJ161" i="54" s="1"/>
  <c r="Z166" i="54"/>
  <c r="Z168" i="54" s="1"/>
  <c r="Z139" i="54"/>
  <c r="Z177" i="54" s="1"/>
  <c r="Z135" i="54"/>
  <c r="Z157" i="54" s="1"/>
  <c r="Z134" i="54"/>
  <c r="Z156" i="54" s="1"/>
  <c r="Z130" i="54"/>
  <c r="Z162" i="54" s="1"/>
  <c r="Z129" i="54"/>
  <c r="Z161" i="54" s="1"/>
  <c r="Z163" i="54" s="1"/>
  <c r="T166" i="54"/>
  <c r="T168" i="54" s="1"/>
  <c r="T139" i="54"/>
  <c r="T177" i="54" s="1"/>
  <c r="T135" i="54"/>
  <c r="T157" i="54" s="1"/>
  <c r="T134" i="54"/>
  <c r="T156" i="54" s="1"/>
  <c r="T130" i="54"/>
  <c r="T162" i="54" s="1"/>
  <c r="T129" i="54"/>
  <c r="T161" i="54" s="1"/>
  <c r="J166" i="54"/>
  <c r="J168" i="54" s="1"/>
  <c r="J139" i="54"/>
  <c r="J177" i="54" s="1"/>
  <c r="J135" i="54"/>
  <c r="J157" i="54" s="1"/>
  <c r="J134" i="54"/>
  <c r="J136" i="54" s="1"/>
  <c r="J151" i="54" s="1"/>
  <c r="J130" i="54"/>
  <c r="J162" i="54" s="1"/>
  <c r="J129" i="54"/>
  <c r="J161" i="54" s="1"/>
  <c r="D166" i="54"/>
  <c r="D168" i="54" s="1"/>
  <c r="D139" i="54"/>
  <c r="D148" i="54" s="1"/>
  <c r="D149" i="54" s="1"/>
  <c r="D135" i="54"/>
  <c r="D157" i="54" s="1"/>
  <c r="D156" i="54"/>
  <c r="D161" i="54"/>
  <c r="H194" i="54"/>
  <c r="G194" i="54"/>
  <c r="H193" i="54"/>
  <c r="G193" i="54"/>
  <c r="H192" i="54"/>
  <c r="G192" i="54"/>
  <c r="H191" i="54"/>
  <c r="G191" i="54"/>
  <c r="H190" i="54"/>
  <c r="G190" i="54"/>
  <c r="H189" i="54"/>
  <c r="G189" i="54"/>
  <c r="A179" i="54"/>
  <c r="A180" i="54" s="1"/>
  <c r="A178" i="54"/>
  <c r="A172" i="54"/>
  <c r="A173" i="54" s="1"/>
  <c r="A174" i="54" s="1"/>
  <c r="A168" i="54"/>
  <c r="A167" i="54"/>
  <c r="D162" i="54"/>
  <c r="A162" i="54"/>
  <c r="A163" i="54" s="1"/>
  <c r="DJ161" i="54"/>
  <c r="DJ153" i="54"/>
  <c r="DJ145" i="54"/>
  <c r="DJ137" i="54"/>
  <c r="DJ129" i="54"/>
  <c r="CF136" i="54" l="1"/>
  <c r="CF151" i="54" s="1"/>
  <c r="BF163" i="54"/>
  <c r="BP136" i="54"/>
  <c r="BP151" i="54" s="1"/>
  <c r="CL158" i="54"/>
  <c r="BV148" i="54"/>
  <c r="BV149" i="54" s="1"/>
  <c r="AJ136" i="54"/>
  <c r="AJ151" i="54" s="1"/>
  <c r="D131" i="54"/>
  <c r="BP156" i="54"/>
  <c r="BP158" i="54" s="1"/>
  <c r="BP171" i="54" s="1"/>
  <c r="CL161" i="54"/>
  <c r="CL163" i="54" s="1"/>
  <c r="AP136" i="54"/>
  <c r="AP151" i="54" s="1"/>
  <c r="CL136" i="54"/>
  <c r="CL151" i="54" s="1"/>
  <c r="BV163" i="54"/>
  <c r="BV136" i="54"/>
  <c r="BV151" i="54" s="1"/>
  <c r="AZ136" i="54"/>
  <c r="AZ151" i="54" s="1"/>
  <c r="BF136" i="54"/>
  <c r="BF151" i="54" s="1"/>
  <c r="AP156" i="54"/>
  <c r="AP158" i="54" s="1"/>
  <c r="AJ163" i="54"/>
  <c r="AJ177" i="54"/>
  <c r="Z158" i="54"/>
  <c r="T158" i="54"/>
  <c r="T136" i="54"/>
  <c r="T151" i="54" s="1"/>
  <c r="Z136" i="54"/>
  <c r="Z151" i="54" s="1"/>
  <c r="T163" i="54"/>
  <c r="J148" i="54"/>
  <c r="J140" i="54" s="1"/>
  <c r="J144" i="54" s="1"/>
  <c r="D136" i="54"/>
  <c r="D151" i="54" s="1"/>
  <c r="J163" i="54"/>
  <c r="CL143" i="54"/>
  <c r="CL148" i="54"/>
  <c r="CF171" i="54"/>
  <c r="CF131" i="54"/>
  <c r="CF143" i="54" s="1"/>
  <c r="CF148" i="54"/>
  <c r="BV156" i="54"/>
  <c r="BV158" i="54" s="1"/>
  <c r="BV131" i="54"/>
  <c r="BP131" i="54"/>
  <c r="BP143" i="54" s="1"/>
  <c r="BP148" i="54"/>
  <c r="BF171" i="54"/>
  <c r="BF131" i="54"/>
  <c r="BF143" i="54" s="1"/>
  <c r="BF148" i="54"/>
  <c r="AZ158" i="54"/>
  <c r="AZ163" i="54"/>
  <c r="AZ131" i="54"/>
  <c r="AZ148" i="54"/>
  <c r="AP163" i="54"/>
  <c r="AP131" i="54"/>
  <c r="AP143" i="54" s="1"/>
  <c r="AP148" i="54"/>
  <c r="AJ140" i="54"/>
  <c r="AJ144" i="54" s="1"/>
  <c r="AJ149" i="54"/>
  <c r="AJ157" i="54"/>
  <c r="AJ158" i="54" s="1"/>
  <c r="AJ171" i="54" s="1"/>
  <c r="AJ131" i="54"/>
  <c r="Z171" i="54"/>
  <c r="Z131" i="54"/>
  <c r="Z148" i="54"/>
  <c r="T131" i="54"/>
  <c r="T148" i="54"/>
  <c r="J156" i="54"/>
  <c r="J158" i="54" s="1"/>
  <c r="J131" i="54"/>
  <c r="J143" i="54" s="1"/>
  <c r="D177" i="54"/>
  <c r="D163" i="54"/>
  <c r="D158" i="54"/>
  <c r="D140" i="54"/>
  <c r="D144" i="54" s="1"/>
  <c r="CL157" i="53"/>
  <c r="CF157" i="53"/>
  <c r="BF157" i="53"/>
  <c r="AZ157" i="53"/>
  <c r="CL171" i="54" l="1"/>
  <c r="BV140" i="54"/>
  <c r="BV144" i="54" s="1"/>
  <c r="Z143" i="54"/>
  <c r="AJ143" i="54"/>
  <c r="AJ145" i="54" s="1"/>
  <c r="AJ150" i="54" s="1"/>
  <c r="AJ152" i="54" s="1"/>
  <c r="AJ172" i="54" s="1"/>
  <c r="AJ173" i="54" s="1"/>
  <c r="AJ174" i="54" s="1"/>
  <c r="AJ179" i="54" s="1"/>
  <c r="AJ180" i="54" s="1"/>
  <c r="J149" i="54"/>
  <c r="BV143" i="54"/>
  <c r="T143" i="54"/>
  <c r="BV171" i="54"/>
  <c r="BV145" i="54"/>
  <c r="BV150" i="54" s="1"/>
  <c r="BV152" i="54" s="1"/>
  <c r="BV172" i="54" s="1"/>
  <c r="BV173" i="54" s="1"/>
  <c r="BV174" i="54" s="1"/>
  <c r="BV179" i="54" s="1"/>
  <c r="BV180" i="54" s="1"/>
  <c r="AZ143" i="54"/>
  <c r="AZ145" i="54" s="1"/>
  <c r="AZ150" i="54" s="1"/>
  <c r="AZ152" i="54" s="1"/>
  <c r="AZ172" i="54" s="1"/>
  <c r="T171" i="54"/>
  <c r="J145" i="54"/>
  <c r="J150" i="54" s="1"/>
  <c r="J152" i="54" s="1"/>
  <c r="J172" i="54" s="1"/>
  <c r="J173" i="54" s="1"/>
  <c r="J174" i="54" s="1"/>
  <c r="J179" i="54" s="1"/>
  <c r="J180" i="54" s="1"/>
  <c r="J171" i="54"/>
  <c r="D171" i="54"/>
  <c r="CL149" i="54"/>
  <c r="CL140" i="54"/>
  <c r="CL144" i="54" s="1"/>
  <c r="CL145" i="54" s="1"/>
  <c r="CL150" i="54" s="1"/>
  <c r="CL152" i="54" s="1"/>
  <c r="CL172" i="54" s="1"/>
  <c r="CL173" i="54" s="1"/>
  <c r="CL174" i="54" s="1"/>
  <c r="CL179" i="54" s="1"/>
  <c r="CL180" i="54" s="1"/>
  <c r="CF149" i="54"/>
  <c r="CF140" i="54"/>
  <c r="CF144" i="54" s="1"/>
  <c r="CF145" i="54" s="1"/>
  <c r="CF150" i="54" s="1"/>
  <c r="CF152" i="54" s="1"/>
  <c r="CF172" i="54" s="1"/>
  <c r="CF173" i="54" s="1"/>
  <c r="CF174" i="54" s="1"/>
  <c r="CF179" i="54" s="1"/>
  <c r="CF180" i="54" s="1"/>
  <c r="BP149" i="54"/>
  <c r="BP140" i="54"/>
  <c r="BP144" i="54" s="1"/>
  <c r="BP145" i="54" s="1"/>
  <c r="BP150" i="54" s="1"/>
  <c r="BP152" i="54" s="1"/>
  <c r="BP172" i="54" s="1"/>
  <c r="BP173" i="54" s="1"/>
  <c r="BP174" i="54" s="1"/>
  <c r="BP179" i="54" s="1"/>
  <c r="BP180" i="54" s="1"/>
  <c r="BF149" i="54"/>
  <c r="BF140" i="54"/>
  <c r="BF144" i="54" s="1"/>
  <c r="BF145" i="54" s="1"/>
  <c r="BF150" i="54" s="1"/>
  <c r="BF152" i="54" s="1"/>
  <c r="BF172" i="54" s="1"/>
  <c r="BF173" i="54" s="1"/>
  <c r="BF174" i="54" s="1"/>
  <c r="BF179" i="54" s="1"/>
  <c r="BF180" i="54" s="1"/>
  <c r="AZ140" i="54"/>
  <c r="AZ144" i="54" s="1"/>
  <c r="AZ149" i="54"/>
  <c r="AZ171" i="54"/>
  <c r="AP149" i="54"/>
  <c r="AP140" i="54"/>
  <c r="AP144" i="54" s="1"/>
  <c r="AP145" i="54" s="1"/>
  <c r="AP150" i="54" s="1"/>
  <c r="AP152" i="54" s="1"/>
  <c r="AP172" i="54" s="1"/>
  <c r="AP171" i="54"/>
  <c r="Z149" i="54"/>
  <c r="Z140" i="54"/>
  <c r="Z144" i="54" s="1"/>
  <c r="Z145" i="54" s="1"/>
  <c r="Z150" i="54" s="1"/>
  <c r="Z152" i="54" s="1"/>
  <c r="Z172" i="54" s="1"/>
  <c r="Z173" i="54" s="1"/>
  <c r="Z174" i="54" s="1"/>
  <c r="Z179" i="54" s="1"/>
  <c r="Z180" i="54" s="1"/>
  <c r="T149" i="54"/>
  <c r="T140" i="54"/>
  <c r="T144" i="54" s="1"/>
  <c r="T145" i="54" s="1"/>
  <c r="T150" i="54" s="1"/>
  <c r="T152" i="54" s="1"/>
  <c r="T172" i="54" s="1"/>
  <c r="D145" i="54"/>
  <c r="D150" i="54" s="1"/>
  <c r="D152" i="54" s="1"/>
  <c r="D172" i="54" s="1"/>
  <c r="D173" i="54" s="1"/>
  <c r="D174" i="54" s="1"/>
  <c r="D179" i="54" s="1"/>
  <c r="D180" i="54" s="1"/>
  <c r="T173" i="54" l="1"/>
  <c r="T174" i="54" s="1"/>
  <c r="T179" i="54" s="1"/>
  <c r="T180" i="54" s="1"/>
  <c r="AZ173" i="54"/>
  <c r="AZ174" i="54" s="1"/>
  <c r="AZ179" i="54" s="1"/>
  <c r="AZ180" i="54" s="1"/>
  <c r="AP173" i="54"/>
  <c r="AP174" i="54" s="1"/>
  <c r="AP179" i="54" s="1"/>
  <c r="AP180" i="54" s="1"/>
  <c r="H194" i="53" l="1"/>
  <c r="G194" i="53"/>
  <c r="H193" i="53"/>
  <c r="G193" i="53"/>
  <c r="H192" i="53"/>
  <c r="G192" i="53"/>
  <c r="H191" i="53"/>
  <c r="G191" i="53"/>
  <c r="H190" i="53"/>
  <c r="G190" i="53"/>
  <c r="H189" i="53"/>
  <c r="G189" i="53"/>
  <c r="A178" i="53"/>
  <c r="A179" i="53" s="1"/>
  <c r="A180" i="53" s="1"/>
  <c r="A172" i="53"/>
  <c r="A173" i="53" s="1"/>
  <c r="A174" i="53" s="1"/>
  <c r="A167" i="53"/>
  <c r="A168" i="53" s="1"/>
  <c r="A162" i="53"/>
  <c r="A163" i="53" s="1"/>
  <c r="CL134" i="44"/>
  <c r="CF134" i="44"/>
  <c r="BV134" i="44"/>
  <c r="BP134" i="44"/>
  <c r="BF134" i="44"/>
  <c r="AZ134" i="44"/>
  <c r="AP134" i="44"/>
  <c r="AJ134" i="44"/>
  <c r="Z134" i="44"/>
  <c r="T134" i="44"/>
  <c r="J134" i="44"/>
  <c r="D134" i="44"/>
  <c r="BV135" i="44"/>
  <c r="BP135" i="44"/>
  <c r="AP135" i="44"/>
  <c r="AJ135" i="44"/>
  <c r="Z135" i="44"/>
  <c r="T135" i="44"/>
  <c r="J135" i="44"/>
  <c r="D135" i="44"/>
  <c r="CF166" i="52" l="1"/>
  <c r="CF168" i="52" s="1"/>
  <c r="CF171" i="52" s="1"/>
  <c r="CF173" i="52" s="1"/>
  <c r="CF174" i="52" s="1"/>
  <c r="CF179" i="52" s="1"/>
  <c r="CF180" i="52" s="1"/>
  <c r="CL166" i="44"/>
  <c r="CL139" i="44"/>
  <c r="CL114" i="52" l="1"/>
  <c r="CN114" i="52"/>
  <c r="CP114" i="52"/>
  <c r="CL116" i="52"/>
  <c r="CN116" i="52"/>
  <c r="CP116" i="52"/>
  <c r="CL118" i="52"/>
  <c r="CN118" i="52"/>
  <c r="CP118" i="52"/>
  <c r="CL120" i="52"/>
  <c r="CN120" i="52"/>
  <c r="CP120" i="52"/>
  <c r="CL122" i="52"/>
  <c r="CN122" i="52"/>
  <c r="CP122" i="52"/>
  <c r="CL130" i="44" l="1"/>
  <c r="CL129" i="44"/>
  <c r="CF139" i="44"/>
  <c r="CF130" i="44"/>
  <c r="BV166" i="44"/>
  <c r="BV130" i="44"/>
  <c r="BV129" i="44"/>
  <c r="BP166" i="44"/>
  <c r="BP139" i="44"/>
  <c r="BP130" i="44"/>
  <c r="BP129" i="44"/>
  <c r="BF166" i="44"/>
  <c r="BF139" i="44"/>
  <c r="BF130" i="44"/>
  <c r="BF129" i="44"/>
  <c r="AZ139" i="44"/>
  <c r="AZ130" i="44"/>
  <c r="AZ129" i="44"/>
  <c r="AP139" i="44"/>
  <c r="AP129" i="44"/>
  <c r="AJ139" i="44"/>
  <c r="AJ129" i="44"/>
  <c r="Z166" i="44"/>
  <c r="Z139" i="44"/>
  <c r="Z130" i="44"/>
  <c r="Z129" i="44"/>
  <c r="T166" i="44"/>
  <c r="T139" i="44"/>
  <c r="T130" i="44"/>
  <c r="T129" i="44"/>
  <c r="BV136" i="44" l="1"/>
  <c r="J139" i="44"/>
  <c r="J129" i="44"/>
  <c r="D136" i="44"/>
  <c r="D139" i="44"/>
  <c r="D129" i="44"/>
  <c r="H194" i="44" l="1"/>
  <c r="G194" i="44"/>
  <c r="H193" i="44"/>
  <c r="G193" i="44"/>
  <c r="H192" i="44"/>
  <c r="G192" i="44"/>
  <c r="H191" i="44"/>
  <c r="G191" i="44"/>
  <c r="H190" i="44"/>
  <c r="G190" i="44"/>
  <c r="H189" i="44"/>
  <c r="G189" i="44"/>
  <c r="A178" i="44"/>
  <c r="A179" i="44" s="1"/>
  <c r="A180" i="44" s="1"/>
  <c r="CL177" i="44"/>
  <c r="AJ177" i="44"/>
  <c r="Z177" i="44"/>
  <c r="A172" i="44"/>
  <c r="A173" i="44" s="1"/>
  <c r="A174" i="44" s="1"/>
  <c r="CL168" i="44"/>
  <c r="Z168" i="44"/>
  <c r="T168" i="44"/>
  <c r="A167" i="44"/>
  <c r="A168" i="44" s="1"/>
  <c r="BV168" i="44"/>
  <c r="BP168" i="44"/>
  <c r="BF168" i="44"/>
  <c r="CF162" i="44"/>
  <c r="T162" i="44"/>
  <c r="A162" i="44"/>
  <c r="A163" i="44" s="1"/>
  <c r="CL148" i="44"/>
  <c r="CL149" i="44" s="1"/>
  <c r="AJ148" i="44"/>
  <c r="AJ149" i="44" s="1"/>
  <c r="Z148" i="44"/>
  <c r="Z149" i="44" s="1"/>
  <c r="CF177" i="44"/>
  <c r="BV139" i="44"/>
  <c r="BV177" i="44" s="1"/>
  <c r="BP177" i="44"/>
  <c r="BF177" i="44"/>
  <c r="AZ177" i="44"/>
  <c r="AP177" i="44"/>
  <c r="T177" i="44"/>
  <c r="J177" i="44"/>
  <c r="D177" i="44"/>
  <c r="AP136" i="44"/>
  <c r="AP151" i="44" s="1"/>
  <c r="AJ136" i="44"/>
  <c r="AJ151" i="44" s="1"/>
  <c r="CL157" i="44"/>
  <c r="CF157" i="44"/>
  <c r="BV157" i="44"/>
  <c r="BP157" i="44"/>
  <c r="BF157" i="44"/>
  <c r="AZ157" i="44"/>
  <c r="AP157" i="44"/>
  <c r="AJ157" i="44"/>
  <c r="Z157" i="44"/>
  <c r="T157" i="44"/>
  <c r="J157" i="44"/>
  <c r="D157" i="44"/>
  <c r="CL136" i="44"/>
  <c r="CL151" i="44" s="1"/>
  <c r="CF136" i="44"/>
  <c r="CF151" i="44" s="1"/>
  <c r="BV156" i="44"/>
  <c r="BP156" i="44"/>
  <c r="AZ156" i="44"/>
  <c r="AP156" i="44"/>
  <c r="AJ156" i="44"/>
  <c r="Z136" i="44"/>
  <c r="Z151" i="44" s="1"/>
  <c r="T136" i="44"/>
  <c r="T151" i="44" s="1"/>
  <c r="J156" i="44"/>
  <c r="D156" i="44"/>
  <c r="CL162" i="44"/>
  <c r="BV162" i="44"/>
  <c r="BP162" i="44"/>
  <c r="BF162" i="44"/>
  <c r="AZ162" i="44"/>
  <c r="Z162" i="44"/>
  <c r="J162" i="44"/>
  <c r="CL131" i="44"/>
  <c r="BV161" i="44"/>
  <c r="BP161" i="44"/>
  <c r="BF161" i="44"/>
  <c r="AZ161" i="44"/>
  <c r="AP161" i="44"/>
  <c r="AJ161" i="44"/>
  <c r="Z131" i="44"/>
  <c r="T131" i="44"/>
  <c r="J161" i="44"/>
  <c r="D161" i="44"/>
  <c r="CL143" i="44" l="1"/>
  <c r="BV158" i="44"/>
  <c r="BV163" i="44"/>
  <c r="BV171" i="44"/>
  <c r="BP158" i="44"/>
  <c r="BP163" i="44"/>
  <c r="Z143" i="44"/>
  <c r="T143" i="44"/>
  <c r="J163" i="44"/>
  <c r="J158" i="44"/>
  <c r="D158" i="44"/>
  <c r="AZ163" i="44"/>
  <c r="AJ158" i="44"/>
  <c r="BF163" i="44"/>
  <c r="AP158" i="44"/>
  <c r="AZ158" i="44"/>
  <c r="AZ131" i="44"/>
  <c r="AZ136" i="44"/>
  <c r="AZ151" i="44" s="1"/>
  <c r="AP148" i="44"/>
  <c r="CL156" i="44"/>
  <c r="CL158" i="44" s="1"/>
  <c r="BF131" i="44"/>
  <c r="Z140" i="44"/>
  <c r="Z144" i="44" s="1"/>
  <c r="CL140" i="44"/>
  <c r="CL144" i="44" s="1"/>
  <c r="CL145" i="44" s="1"/>
  <c r="CL150" i="44" s="1"/>
  <c r="CL152" i="44" s="1"/>
  <c r="CL172" i="44" s="1"/>
  <c r="AZ148" i="44"/>
  <c r="BP131" i="44"/>
  <c r="BP136" i="44"/>
  <c r="BP151" i="44" s="1"/>
  <c r="AJ140" i="44"/>
  <c r="AJ144" i="44" s="1"/>
  <c r="BF148" i="44"/>
  <c r="T156" i="44"/>
  <c r="T158" i="44" s="1"/>
  <c r="Z156" i="44"/>
  <c r="Z158" i="44" s="1"/>
  <c r="Z161" i="44"/>
  <c r="Z163" i="44" s="1"/>
  <c r="J131" i="44"/>
  <c r="BV131" i="44"/>
  <c r="J136" i="44"/>
  <c r="J151" i="44" s="1"/>
  <c r="BV151" i="44"/>
  <c r="D148" i="44"/>
  <c r="D140" i="44" s="1"/>
  <c r="BP148" i="44"/>
  <c r="CF156" i="44"/>
  <c r="CF158" i="44" s="1"/>
  <c r="T161" i="44"/>
  <c r="T163" i="44" s="1"/>
  <c r="J148" i="44"/>
  <c r="BV148" i="44"/>
  <c r="CL161" i="44"/>
  <c r="CL163" i="44" s="1"/>
  <c r="T148" i="44"/>
  <c r="CF148" i="44"/>
  <c r="CN111" i="53"/>
  <c r="CN107" i="53"/>
  <c r="CN106" i="53"/>
  <c r="CN105" i="53"/>
  <c r="CN100" i="53"/>
  <c r="CN99" i="53"/>
  <c r="CN98" i="53"/>
  <c r="CN94" i="53"/>
  <c r="CN93" i="53"/>
  <c r="CN92" i="53"/>
  <c r="CN91" i="53"/>
  <c r="CN90" i="53"/>
  <c r="CN89" i="53"/>
  <c r="CN88" i="53"/>
  <c r="CN87" i="53"/>
  <c r="CN86" i="53"/>
  <c r="CN85" i="53"/>
  <c r="CN84" i="53"/>
  <c r="CN83" i="53"/>
  <c r="CN82" i="53"/>
  <c r="CN81" i="53"/>
  <c r="CN80" i="53"/>
  <c r="CN79" i="53"/>
  <c r="CN78" i="53"/>
  <c r="CN77" i="53"/>
  <c r="CN76" i="53"/>
  <c r="CN75" i="53"/>
  <c r="CN72" i="53"/>
  <c r="CN71" i="53"/>
  <c r="CN70" i="53"/>
  <c r="CN69" i="53"/>
  <c r="CN68" i="53"/>
  <c r="CN67" i="53"/>
  <c r="CN66" i="53"/>
  <c r="CN62" i="53"/>
  <c r="CN60" i="53"/>
  <c r="CN59" i="53"/>
  <c r="CN58" i="53"/>
  <c r="CN57" i="53"/>
  <c r="CN56" i="53"/>
  <c r="CN55" i="53"/>
  <c r="CN54" i="53"/>
  <c r="CN53" i="53"/>
  <c r="CN52" i="53"/>
  <c r="CN51" i="53"/>
  <c r="CN50" i="53"/>
  <c r="CN49" i="53"/>
  <c r="CN48" i="53"/>
  <c r="CN47" i="53"/>
  <c r="CN46" i="53"/>
  <c r="CN45" i="53"/>
  <c r="CN44" i="53"/>
  <c r="CN43" i="53"/>
  <c r="CN42" i="53"/>
  <c r="CN41" i="53"/>
  <c r="CN40" i="53"/>
  <c r="CN39" i="53"/>
  <c r="CN38" i="53"/>
  <c r="CN37" i="53"/>
  <c r="CN36" i="53"/>
  <c r="CN35" i="53"/>
  <c r="CN34" i="53"/>
  <c r="CN33" i="53"/>
  <c r="CN32" i="53"/>
  <c r="CN31" i="53"/>
  <c r="CN30" i="53"/>
  <c r="CN29" i="53"/>
  <c r="CN28" i="53"/>
  <c r="CN27" i="53"/>
  <c r="CN26" i="53"/>
  <c r="CN25" i="53"/>
  <c r="CN24" i="53"/>
  <c r="CN23" i="53"/>
  <c r="CN22" i="53"/>
  <c r="CN21" i="53"/>
  <c r="CN20" i="53"/>
  <c r="CN110" i="53"/>
  <c r="CL110" i="53"/>
  <c r="CL111" i="53"/>
  <c r="CL139" i="53" s="1"/>
  <c r="CL107" i="53"/>
  <c r="CL106" i="53"/>
  <c r="CL105" i="53"/>
  <c r="CL100" i="53"/>
  <c r="CL99" i="53"/>
  <c r="CL98" i="53"/>
  <c r="CL94" i="53"/>
  <c r="CL93" i="53"/>
  <c r="CL92" i="53"/>
  <c r="CL91" i="53"/>
  <c r="CL90" i="53"/>
  <c r="CL89" i="53"/>
  <c r="CL88" i="53"/>
  <c r="CL87" i="53"/>
  <c r="CL86" i="53"/>
  <c r="CL85" i="53"/>
  <c r="CL84" i="53"/>
  <c r="CL83" i="53"/>
  <c r="CL82" i="53"/>
  <c r="CL81" i="53"/>
  <c r="CL80" i="53"/>
  <c r="CL79" i="53"/>
  <c r="CL78" i="53"/>
  <c r="CL77" i="53"/>
  <c r="CL76" i="53"/>
  <c r="CL75" i="53"/>
  <c r="CL72" i="53"/>
  <c r="CL71" i="53"/>
  <c r="CL70" i="53"/>
  <c r="CL69" i="53"/>
  <c r="CL68" i="53"/>
  <c r="CL67" i="53"/>
  <c r="CL66" i="53"/>
  <c r="CL62" i="53"/>
  <c r="CL60" i="53"/>
  <c r="CL59" i="53"/>
  <c r="CL58" i="53"/>
  <c r="CL57" i="53"/>
  <c r="CL56" i="53"/>
  <c r="CL55" i="53"/>
  <c r="CL54" i="53"/>
  <c r="CL53" i="53"/>
  <c r="CL52" i="53"/>
  <c r="CL51" i="53"/>
  <c r="CL50" i="53"/>
  <c r="CL49" i="53"/>
  <c r="CL48" i="53"/>
  <c r="CL47" i="53"/>
  <c r="CL46" i="53"/>
  <c r="CL45" i="53"/>
  <c r="CL44" i="53"/>
  <c r="CL43" i="53"/>
  <c r="CL42" i="53"/>
  <c r="CL41" i="53"/>
  <c r="CL40" i="53"/>
  <c r="CL39" i="53"/>
  <c r="CL38" i="53"/>
  <c r="CL37" i="53"/>
  <c r="CL36" i="53"/>
  <c r="CL35" i="53"/>
  <c r="CL34" i="53"/>
  <c r="CL33" i="53"/>
  <c r="CL32" i="53"/>
  <c r="CL31" i="53"/>
  <c r="CL30" i="53"/>
  <c r="CL29" i="53"/>
  <c r="CL28" i="53"/>
  <c r="CL27" i="53"/>
  <c r="CL26" i="53"/>
  <c r="CL25" i="53"/>
  <c r="CL24" i="53"/>
  <c r="CL23" i="53"/>
  <c r="CL22" i="53"/>
  <c r="CL21" i="53"/>
  <c r="CL20" i="53"/>
  <c r="CN15" i="53"/>
  <c r="CL15" i="53"/>
  <c r="CN14" i="53"/>
  <c r="CL14" i="53"/>
  <c r="CN13" i="53"/>
  <c r="CL13" i="53"/>
  <c r="CN12" i="53"/>
  <c r="CL12" i="53"/>
  <c r="CN11" i="53"/>
  <c r="CL11" i="53"/>
  <c r="CN8" i="53"/>
  <c r="CL8" i="53"/>
  <c r="CH110" i="53"/>
  <c r="CH111" i="53"/>
  <c r="CH107" i="53"/>
  <c r="CH106" i="53"/>
  <c r="CH105" i="53"/>
  <c r="CH100" i="53"/>
  <c r="CH99" i="53"/>
  <c r="CH98" i="53"/>
  <c r="CH94" i="53"/>
  <c r="CH93" i="53"/>
  <c r="CH92" i="53"/>
  <c r="CH91" i="53"/>
  <c r="CH90" i="53"/>
  <c r="CH89" i="53"/>
  <c r="CH88" i="53"/>
  <c r="CH87" i="53"/>
  <c r="CH86" i="53"/>
  <c r="CH85" i="53"/>
  <c r="CH84" i="53"/>
  <c r="CH83" i="53"/>
  <c r="CH82" i="53"/>
  <c r="CH81" i="53"/>
  <c r="CH80" i="53"/>
  <c r="CH79" i="53"/>
  <c r="CH78" i="53"/>
  <c r="CH77" i="53"/>
  <c r="CH76" i="53"/>
  <c r="CH75" i="53"/>
  <c r="CH72" i="53"/>
  <c r="CH71" i="53"/>
  <c r="CH70" i="53"/>
  <c r="CH69" i="53"/>
  <c r="CH68" i="53"/>
  <c r="CH67" i="53"/>
  <c r="CH66" i="53"/>
  <c r="CH62" i="53"/>
  <c r="CH60" i="53"/>
  <c r="CH59" i="53"/>
  <c r="CH58" i="53"/>
  <c r="CH57" i="53"/>
  <c r="CH56" i="53"/>
  <c r="CH55" i="53"/>
  <c r="CH54" i="53"/>
  <c r="CH53" i="53"/>
  <c r="CH52" i="53"/>
  <c r="CH51" i="53"/>
  <c r="CH50" i="53"/>
  <c r="CH49" i="53"/>
  <c r="CH48" i="53"/>
  <c r="CH47" i="53"/>
  <c r="CH46" i="53"/>
  <c r="CH45" i="53"/>
  <c r="CH44" i="53"/>
  <c r="CH43" i="53"/>
  <c r="CH42" i="53"/>
  <c r="CH41" i="53"/>
  <c r="CH40" i="53"/>
  <c r="CH39" i="53"/>
  <c r="CH38" i="53"/>
  <c r="CH37" i="53"/>
  <c r="CH36" i="53"/>
  <c r="CH35" i="53"/>
  <c r="CH34" i="53"/>
  <c r="CH33" i="53"/>
  <c r="CH32" i="53"/>
  <c r="CH31" i="53"/>
  <c r="CH30" i="53"/>
  <c r="CH29" i="53"/>
  <c r="CH28" i="53"/>
  <c r="CH27" i="53"/>
  <c r="CH26" i="53"/>
  <c r="CH25" i="53"/>
  <c r="CH24" i="53"/>
  <c r="CH23" i="53"/>
  <c r="CH22" i="53"/>
  <c r="CH21" i="53"/>
  <c r="CH20" i="53"/>
  <c r="CF110" i="53"/>
  <c r="CF111" i="53"/>
  <c r="CF139" i="53" s="1"/>
  <c r="CF107" i="53"/>
  <c r="CF106" i="53"/>
  <c r="CF105" i="53"/>
  <c r="CF100" i="53"/>
  <c r="CF99" i="53"/>
  <c r="CF98" i="53"/>
  <c r="CF94" i="53"/>
  <c r="CF93" i="53"/>
  <c r="CF92" i="53"/>
  <c r="CF91" i="53"/>
  <c r="CF90" i="53"/>
  <c r="CF89" i="53"/>
  <c r="CF88" i="53"/>
  <c r="CF87" i="53"/>
  <c r="CF86" i="53"/>
  <c r="CF85" i="53"/>
  <c r="CF84" i="53"/>
  <c r="CF83" i="53"/>
  <c r="CF82" i="53"/>
  <c r="CF81" i="53"/>
  <c r="CF80" i="53"/>
  <c r="CF79" i="53"/>
  <c r="CF78" i="53"/>
  <c r="CF77" i="53"/>
  <c r="CF76" i="53"/>
  <c r="CF75" i="53"/>
  <c r="CF72" i="53"/>
  <c r="CF71" i="53"/>
  <c r="CF70" i="53"/>
  <c r="CF69" i="53"/>
  <c r="CF68" i="53"/>
  <c r="CF67" i="53"/>
  <c r="CF66" i="53"/>
  <c r="CF62" i="53"/>
  <c r="CF60" i="53"/>
  <c r="CF59" i="53"/>
  <c r="CF58" i="53"/>
  <c r="CF57" i="53"/>
  <c r="CF56" i="53"/>
  <c r="CF55" i="53"/>
  <c r="CF54" i="53"/>
  <c r="CF53" i="53"/>
  <c r="CF52" i="53"/>
  <c r="CF51" i="53"/>
  <c r="CF50" i="53"/>
  <c r="CF49" i="53"/>
  <c r="CF48" i="53"/>
  <c r="CF47" i="53"/>
  <c r="CF46" i="53"/>
  <c r="CF45" i="53"/>
  <c r="CF44" i="53"/>
  <c r="CF43" i="53"/>
  <c r="CF42" i="53"/>
  <c r="CF41" i="53"/>
  <c r="CF40" i="53"/>
  <c r="CF39" i="53"/>
  <c r="CF38" i="53"/>
  <c r="CF37" i="53"/>
  <c r="CF36" i="53"/>
  <c r="CF35" i="53"/>
  <c r="CF34" i="53"/>
  <c r="CF33" i="53"/>
  <c r="CF32" i="53"/>
  <c r="CF31" i="53"/>
  <c r="CF30" i="53"/>
  <c r="CF29" i="53"/>
  <c r="CF28" i="53"/>
  <c r="CF27" i="53"/>
  <c r="CF26" i="53"/>
  <c r="CF25" i="53"/>
  <c r="CF24" i="53"/>
  <c r="CF23" i="53"/>
  <c r="CF22" i="53"/>
  <c r="CF21" i="53"/>
  <c r="CF20" i="53"/>
  <c r="CH15" i="53"/>
  <c r="CF15" i="53"/>
  <c r="CH14" i="53"/>
  <c r="CF14" i="53"/>
  <c r="CH13" i="53"/>
  <c r="CF13" i="53"/>
  <c r="CH12" i="53"/>
  <c r="CF12" i="53"/>
  <c r="CH11" i="53"/>
  <c r="CF11" i="53"/>
  <c r="CH8" i="53"/>
  <c r="CF8" i="53"/>
  <c r="BX110" i="53"/>
  <c r="BX111" i="53"/>
  <c r="BX107" i="53"/>
  <c r="BX106" i="53"/>
  <c r="BX105" i="53"/>
  <c r="BX100" i="53"/>
  <c r="BX99" i="53"/>
  <c r="BX98" i="53"/>
  <c r="BX94" i="53"/>
  <c r="BX93" i="53"/>
  <c r="BX92" i="53"/>
  <c r="BX91" i="53"/>
  <c r="BX90" i="53"/>
  <c r="BX89" i="53"/>
  <c r="BX88" i="53"/>
  <c r="BX87" i="53"/>
  <c r="BX86" i="53"/>
  <c r="BX85" i="53"/>
  <c r="BX84" i="53"/>
  <c r="BX83" i="53"/>
  <c r="BX82" i="53"/>
  <c r="BX81" i="53"/>
  <c r="BX80" i="53"/>
  <c r="BX79" i="53"/>
  <c r="BX78" i="53"/>
  <c r="BX77" i="53"/>
  <c r="BX76" i="53"/>
  <c r="BX75" i="53"/>
  <c r="BX72" i="53"/>
  <c r="BX71" i="53"/>
  <c r="BX70" i="53"/>
  <c r="BX69" i="53"/>
  <c r="BX68" i="53"/>
  <c r="BX67" i="53"/>
  <c r="BX66" i="53"/>
  <c r="BX62" i="53"/>
  <c r="BX60" i="53"/>
  <c r="BX59" i="53"/>
  <c r="BX58" i="53"/>
  <c r="BX57" i="53"/>
  <c r="BX56" i="53"/>
  <c r="BX55" i="53"/>
  <c r="BX54" i="53"/>
  <c r="BX53" i="53"/>
  <c r="BX52" i="53"/>
  <c r="BX51" i="53"/>
  <c r="BX50" i="53"/>
  <c r="BX49" i="53"/>
  <c r="BX48" i="53"/>
  <c r="BX47" i="53"/>
  <c r="BX46" i="53"/>
  <c r="BX45" i="53"/>
  <c r="BX44" i="53"/>
  <c r="BX43" i="53"/>
  <c r="BX42" i="53"/>
  <c r="BX41" i="53"/>
  <c r="BX40" i="53"/>
  <c r="BX39" i="53"/>
  <c r="BX38" i="53"/>
  <c r="BX37" i="53"/>
  <c r="BX36" i="53"/>
  <c r="BX35" i="53"/>
  <c r="BX34" i="53"/>
  <c r="BX33" i="53"/>
  <c r="BX32" i="53"/>
  <c r="BX31" i="53"/>
  <c r="BX30" i="53"/>
  <c r="BX29" i="53"/>
  <c r="BX28" i="53"/>
  <c r="BX27" i="53"/>
  <c r="BX26" i="53"/>
  <c r="BX25" i="53"/>
  <c r="BX24" i="53"/>
  <c r="BX23" i="53"/>
  <c r="BX22" i="53"/>
  <c r="BX21" i="53"/>
  <c r="BX20" i="53"/>
  <c r="BV110" i="53"/>
  <c r="BV111" i="53"/>
  <c r="BV139" i="53" s="1"/>
  <c r="BV107" i="53"/>
  <c r="BV106" i="53"/>
  <c r="BV105" i="53"/>
  <c r="BV100" i="53"/>
  <c r="BV99" i="53"/>
  <c r="BV98" i="53"/>
  <c r="BV94" i="53"/>
  <c r="BV93" i="53"/>
  <c r="BV92" i="53"/>
  <c r="BV91" i="53"/>
  <c r="BV90" i="53"/>
  <c r="BV89" i="53"/>
  <c r="BV88" i="53"/>
  <c r="BV87" i="53"/>
  <c r="BV86" i="53"/>
  <c r="BV85" i="53"/>
  <c r="BV84" i="53"/>
  <c r="BV83" i="53"/>
  <c r="BV82" i="53"/>
  <c r="BV81" i="53"/>
  <c r="BV80" i="53"/>
  <c r="BV79" i="53"/>
  <c r="BV78" i="53"/>
  <c r="BV77" i="53"/>
  <c r="BV76" i="53"/>
  <c r="BV75" i="53"/>
  <c r="BV72" i="53"/>
  <c r="BV71" i="53"/>
  <c r="BV70" i="53"/>
  <c r="BV69" i="53"/>
  <c r="BV68" i="53"/>
  <c r="BV67" i="53"/>
  <c r="BV66" i="53"/>
  <c r="BV62" i="53"/>
  <c r="BV60" i="53"/>
  <c r="BV59" i="53"/>
  <c r="BV58" i="53"/>
  <c r="BV57" i="53"/>
  <c r="BV56" i="53"/>
  <c r="BV55" i="53"/>
  <c r="BV54" i="53"/>
  <c r="BV53" i="53"/>
  <c r="BV52" i="53"/>
  <c r="BV51" i="53"/>
  <c r="BV50" i="53"/>
  <c r="BV49" i="53"/>
  <c r="BV48" i="53"/>
  <c r="BV47" i="53"/>
  <c r="BV46" i="53"/>
  <c r="BV45" i="53"/>
  <c r="BV44" i="53"/>
  <c r="BV43" i="53"/>
  <c r="BV42" i="53"/>
  <c r="BV41" i="53"/>
  <c r="BV40" i="53"/>
  <c r="BV39" i="53"/>
  <c r="BV38" i="53"/>
  <c r="BV37" i="53"/>
  <c r="BV36" i="53"/>
  <c r="BV35" i="53"/>
  <c r="BV34" i="53"/>
  <c r="BV33" i="53"/>
  <c r="BV32" i="53"/>
  <c r="BV31" i="53"/>
  <c r="BV30" i="53"/>
  <c r="BV29" i="53"/>
  <c r="BV28" i="53"/>
  <c r="BV27" i="53"/>
  <c r="BV26" i="53"/>
  <c r="BV25" i="53"/>
  <c r="BV24" i="53"/>
  <c r="BV23" i="53"/>
  <c r="BV22" i="53"/>
  <c r="BV21" i="53"/>
  <c r="BV20" i="53"/>
  <c r="BX15" i="53"/>
  <c r="BV15" i="53"/>
  <c r="BX14" i="53"/>
  <c r="BV14" i="53"/>
  <c r="BX13" i="53"/>
  <c r="BV13" i="53"/>
  <c r="BX12" i="53"/>
  <c r="BV12" i="53"/>
  <c r="BX11" i="53"/>
  <c r="BV11" i="53"/>
  <c r="BX8" i="53"/>
  <c r="BV8" i="53"/>
  <c r="BR110" i="53"/>
  <c r="BR111" i="53"/>
  <c r="BR107" i="53"/>
  <c r="BR106" i="53"/>
  <c r="BR105" i="53"/>
  <c r="BR100" i="53"/>
  <c r="BR99" i="53"/>
  <c r="BR98" i="53"/>
  <c r="BR94" i="53"/>
  <c r="BR93" i="53"/>
  <c r="BR92" i="53"/>
  <c r="BR91" i="53"/>
  <c r="BR90" i="53"/>
  <c r="BR89" i="53"/>
  <c r="BR88" i="53"/>
  <c r="BR87" i="53"/>
  <c r="BR86" i="53"/>
  <c r="BR85" i="53"/>
  <c r="BR84" i="53"/>
  <c r="BR83" i="53"/>
  <c r="BR82" i="53"/>
  <c r="BR81" i="53"/>
  <c r="BR80" i="53"/>
  <c r="BR79" i="53"/>
  <c r="BR78" i="53"/>
  <c r="BR77" i="53"/>
  <c r="BR76" i="53"/>
  <c r="BR75" i="53"/>
  <c r="BR72" i="53"/>
  <c r="BR71" i="53"/>
  <c r="BR70" i="53"/>
  <c r="BR69" i="53"/>
  <c r="BR68" i="53"/>
  <c r="BR67" i="53"/>
  <c r="BR66" i="53"/>
  <c r="BR62" i="53"/>
  <c r="BR60" i="53"/>
  <c r="BR59" i="53"/>
  <c r="BR58" i="53"/>
  <c r="BR57" i="53"/>
  <c r="BR56" i="53"/>
  <c r="BR55" i="53"/>
  <c r="BR54" i="53"/>
  <c r="BR53" i="53"/>
  <c r="BR52" i="53"/>
  <c r="BR51" i="53"/>
  <c r="BR50" i="53"/>
  <c r="BR49" i="53"/>
  <c r="BR48" i="53"/>
  <c r="BR47" i="53"/>
  <c r="BR46" i="53"/>
  <c r="BR45" i="53"/>
  <c r="BR44" i="53"/>
  <c r="BR43" i="53"/>
  <c r="BR42" i="53"/>
  <c r="BR41" i="53"/>
  <c r="BR40" i="53"/>
  <c r="BR39" i="53"/>
  <c r="BR38" i="53"/>
  <c r="BR37" i="53"/>
  <c r="BR36" i="53"/>
  <c r="BR35" i="53"/>
  <c r="BR34" i="53"/>
  <c r="BR33" i="53"/>
  <c r="BR32" i="53"/>
  <c r="BR31" i="53"/>
  <c r="BR30" i="53"/>
  <c r="BR29" i="53"/>
  <c r="BR28" i="53"/>
  <c r="BR27" i="53"/>
  <c r="BR26" i="53"/>
  <c r="BR25" i="53"/>
  <c r="BR24" i="53"/>
  <c r="BR23" i="53"/>
  <c r="BR22" i="53"/>
  <c r="BR21" i="53"/>
  <c r="BR20" i="53"/>
  <c r="BP110" i="53"/>
  <c r="BP111" i="53"/>
  <c r="BP139" i="53" s="1"/>
  <c r="BP107" i="53"/>
  <c r="BP106" i="53"/>
  <c r="BP105" i="53"/>
  <c r="BP100" i="53"/>
  <c r="BP99" i="53"/>
  <c r="BP98" i="53"/>
  <c r="BP94" i="53"/>
  <c r="BP93" i="53"/>
  <c r="BP92" i="53"/>
  <c r="BP91" i="53"/>
  <c r="BP90" i="53"/>
  <c r="BP89" i="53"/>
  <c r="BP88" i="53"/>
  <c r="BP87" i="53"/>
  <c r="BP86" i="53"/>
  <c r="BP85" i="53"/>
  <c r="BP84" i="53"/>
  <c r="BP83" i="53"/>
  <c r="BP82" i="53"/>
  <c r="BP81" i="53"/>
  <c r="BP80" i="53"/>
  <c r="BP79" i="53"/>
  <c r="BP78" i="53"/>
  <c r="BP77" i="53"/>
  <c r="BP76" i="53"/>
  <c r="BP75" i="53"/>
  <c r="BP72" i="53"/>
  <c r="BP71" i="53"/>
  <c r="BP70" i="53"/>
  <c r="BP69" i="53"/>
  <c r="BP68" i="53"/>
  <c r="BP67" i="53"/>
  <c r="BP66" i="53"/>
  <c r="BP62" i="53"/>
  <c r="BP60" i="53"/>
  <c r="BP59" i="53"/>
  <c r="BP58" i="53"/>
  <c r="BP57" i="53"/>
  <c r="BP56" i="53"/>
  <c r="BP55" i="53"/>
  <c r="BP54" i="53"/>
  <c r="BP53" i="53"/>
  <c r="BP52" i="53"/>
  <c r="BP51" i="53"/>
  <c r="BP50" i="53"/>
  <c r="BP49" i="53"/>
  <c r="BP48" i="53"/>
  <c r="BP47" i="53"/>
  <c r="BP46" i="53"/>
  <c r="BP45" i="53"/>
  <c r="BP44" i="53"/>
  <c r="BP43" i="53"/>
  <c r="BP42" i="53"/>
  <c r="BP41" i="53"/>
  <c r="BP40" i="53"/>
  <c r="BP39" i="53"/>
  <c r="BP38" i="53"/>
  <c r="BP37" i="53"/>
  <c r="BP36" i="53"/>
  <c r="BP35" i="53"/>
  <c r="BP34" i="53"/>
  <c r="BP33" i="53"/>
  <c r="BP32" i="53"/>
  <c r="BP31" i="53"/>
  <c r="BP30" i="53"/>
  <c r="BP29" i="53"/>
  <c r="BP28" i="53"/>
  <c r="BP27" i="53"/>
  <c r="BP26" i="53"/>
  <c r="BP25" i="53"/>
  <c r="BP24" i="53"/>
  <c r="BP23" i="53"/>
  <c r="BP22" i="53"/>
  <c r="BP21" i="53"/>
  <c r="BP20" i="53"/>
  <c r="BR15" i="53"/>
  <c r="BP15" i="53"/>
  <c r="BR14" i="53"/>
  <c r="BP14" i="53"/>
  <c r="BR13" i="53"/>
  <c r="BP13" i="53"/>
  <c r="BR12" i="53"/>
  <c r="BP12" i="53"/>
  <c r="BR11" i="53"/>
  <c r="BP11" i="53"/>
  <c r="BR8" i="53"/>
  <c r="BP8" i="53"/>
  <c r="BH110" i="53"/>
  <c r="BH111" i="53"/>
  <c r="BH107" i="53"/>
  <c r="BH106" i="53"/>
  <c r="BH105" i="53"/>
  <c r="BH100" i="53"/>
  <c r="BH99" i="53"/>
  <c r="BH98" i="53"/>
  <c r="BH94" i="53"/>
  <c r="BH93" i="53"/>
  <c r="BH92" i="53"/>
  <c r="BH91" i="53"/>
  <c r="BH90" i="53"/>
  <c r="BH89" i="53"/>
  <c r="BH88" i="53"/>
  <c r="BH87" i="53"/>
  <c r="BH86" i="53"/>
  <c r="BH85" i="53"/>
  <c r="BH84" i="53"/>
  <c r="BH83" i="53"/>
  <c r="BH82" i="53"/>
  <c r="BH81" i="53"/>
  <c r="BH80" i="53"/>
  <c r="BH79" i="53"/>
  <c r="BH78" i="53"/>
  <c r="BH77" i="53"/>
  <c r="BH76" i="53"/>
  <c r="BH75" i="53"/>
  <c r="BH72" i="53"/>
  <c r="BH71" i="53"/>
  <c r="BH70" i="53"/>
  <c r="BH69" i="53"/>
  <c r="BH68" i="53"/>
  <c r="BH67" i="53"/>
  <c r="BH66" i="53"/>
  <c r="BH62" i="53"/>
  <c r="BH60" i="53"/>
  <c r="BH59" i="53"/>
  <c r="BH58" i="53"/>
  <c r="BH57" i="53"/>
  <c r="BH56" i="53"/>
  <c r="BH55" i="53"/>
  <c r="BH54" i="53"/>
  <c r="BH53" i="53"/>
  <c r="BH52" i="53"/>
  <c r="BH51" i="53"/>
  <c r="BH50" i="53"/>
  <c r="BH49" i="53"/>
  <c r="BH48" i="53"/>
  <c r="BH47" i="53"/>
  <c r="BH46" i="53"/>
  <c r="BH45" i="53"/>
  <c r="BH44" i="53"/>
  <c r="BH43" i="53"/>
  <c r="BH42" i="53"/>
  <c r="BH41" i="53"/>
  <c r="BH40" i="53"/>
  <c r="BH39" i="53"/>
  <c r="BH38" i="53"/>
  <c r="BH37" i="53"/>
  <c r="BH36" i="53"/>
  <c r="BH35" i="53"/>
  <c r="BH34" i="53"/>
  <c r="BH33" i="53"/>
  <c r="BH32" i="53"/>
  <c r="BH31" i="53"/>
  <c r="BH30" i="53"/>
  <c r="BH29" i="53"/>
  <c r="BH28" i="53"/>
  <c r="BH27" i="53"/>
  <c r="BH26" i="53"/>
  <c r="BH25" i="53"/>
  <c r="BH24" i="53"/>
  <c r="BH23" i="53"/>
  <c r="BH22" i="53"/>
  <c r="BH21" i="53"/>
  <c r="BH20" i="53"/>
  <c r="BF110" i="53"/>
  <c r="BF111" i="53"/>
  <c r="BF139" i="53" s="1"/>
  <c r="BF107" i="53"/>
  <c r="BF106" i="53"/>
  <c r="BF105" i="53"/>
  <c r="BF100" i="53"/>
  <c r="BF99" i="53"/>
  <c r="BF98" i="53"/>
  <c r="BF94" i="53"/>
  <c r="BF93" i="53"/>
  <c r="BF92" i="53"/>
  <c r="BF91" i="53"/>
  <c r="BF90" i="53"/>
  <c r="BF89" i="53"/>
  <c r="BF88" i="53"/>
  <c r="BF87" i="53"/>
  <c r="BF86" i="53"/>
  <c r="BF85" i="53"/>
  <c r="BF84" i="53"/>
  <c r="BF83" i="53"/>
  <c r="BF82" i="53"/>
  <c r="BF81" i="53"/>
  <c r="BF80" i="53"/>
  <c r="BF79" i="53"/>
  <c r="BF78" i="53"/>
  <c r="BF77" i="53"/>
  <c r="BF76" i="53"/>
  <c r="BF75" i="53"/>
  <c r="BF72" i="53"/>
  <c r="BF71" i="53"/>
  <c r="BF70" i="53"/>
  <c r="BF69" i="53"/>
  <c r="BF68" i="53"/>
  <c r="BF67" i="53"/>
  <c r="BF66" i="53"/>
  <c r="BF62" i="53"/>
  <c r="BF60" i="53"/>
  <c r="BF59" i="53"/>
  <c r="BF58" i="53"/>
  <c r="BF57" i="53"/>
  <c r="BF56" i="53"/>
  <c r="BF55" i="53"/>
  <c r="BF54" i="53"/>
  <c r="BF53" i="53"/>
  <c r="BF52" i="53"/>
  <c r="BF51" i="53"/>
  <c r="BF50" i="53"/>
  <c r="BF49" i="53"/>
  <c r="BF48" i="53"/>
  <c r="BF47" i="53"/>
  <c r="BF46" i="53"/>
  <c r="BF45" i="53"/>
  <c r="BF44" i="53"/>
  <c r="BF43" i="53"/>
  <c r="BF42" i="53"/>
  <c r="BF41" i="53"/>
  <c r="BF40" i="53"/>
  <c r="BF39" i="53"/>
  <c r="BF38" i="53"/>
  <c r="BF37" i="53"/>
  <c r="BF36" i="53"/>
  <c r="BF35" i="53"/>
  <c r="BF34" i="53"/>
  <c r="BF33" i="53"/>
  <c r="BF32" i="53"/>
  <c r="BF31" i="53"/>
  <c r="BF30" i="53"/>
  <c r="BF29" i="53"/>
  <c r="BF28" i="53"/>
  <c r="BF27" i="53"/>
  <c r="BF26" i="53"/>
  <c r="BF25" i="53"/>
  <c r="BF24" i="53"/>
  <c r="BF23" i="53"/>
  <c r="BF22" i="53"/>
  <c r="BF21" i="53"/>
  <c r="BF20" i="53"/>
  <c r="BH15" i="53"/>
  <c r="BF15" i="53"/>
  <c r="BH14" i="53"/>
  <c r="BF14" i="53"/>
  <c r="BH13" i="53"/>
  <c r="BF13" i="53"/>
  <c r="BH12" i="53"/>
  <c r="BF12" i="53"/>
  <c r="BH11" i="53"/>
  <c r="BF11" i="53"/>
  <c r="BH8" i="53"/>
  <c r="BF8" i="53"/>
  <c r="BB110" i="53"/>
  <c r="BB111" i="53"/>
  <c r="BB107" i="53"/>
  <c r="BB106" i="53"/>
  <c r="BB105" i="53"/>
  <c r="BB100" i="53"/>
  <c r="BB99" i="53"/>
  <c r="BB98" i="53"/>
  <c r="BB94" i="53"/>
  <c r="BB93" i="53"/>
  <c r="BB92" i="53"/>
  <c r="BB91" i="53"/>
  <c r="BB90" i="53"/>
  <c r="BB89" i="53"/>
  <c r="BB88" i="53"/>
  <c r="BB87" i="53"/>
  <c r="BB86" i="53"/>
  <c r="BB85" i="53"/>
  <c r="BB84" i="53"/>
  <c r="BB83" i="53"/>
  <c r="BB82" i="53"/>
  <c r="BB81" i="53"/>
  <c r="BB80" i="53"/>
  <c r="BB79" i="53"/>
  <c r="BB78" i="53"/>
  <c r="BB77" i="53"/>
  <c r="BB76" i="53"/>
  <c r="BB75" i="53"/>
  <c r="BB72" i="53"/>
  <c r="BB71" i="53"/>
  <c r="BB70" i="53"/>
  <c r="BB69" i="53"/>
  <c r="BB68" i="53"/>
  <c r="BB67" i="53"/>
  <c r="BB66" i="53"/>
  <c r="BB62" i="53"/>
  <c r="BB60" i="53"/>
  <c r="BB59" i="53"/>
  <c r="BB58" i="53"/>
  <c r="BB57" i="53"/>
  <c r="BB56" i="53"/>
  <c r="BB55" i="53"/>
  <c r="BB54" i="53"/>
  <c r="BB53" i="53"/>
  <c r="BB52" i="53"/>
  <c r="BB51" i="53"/>
  <c r="BB50" i="53"/>
  <c r="BB49" i="53"/>
  <c r="BB48" i="53"/>
  <c r="BB47" i="53"/>
  <c r="BB46" i="53"/>
  <c r="BB45" i="53"/>
  <c r="BB44" i="53"/>
  <c r="BB43" i="53"/>
  <c r="BB42" i="53"/>
  <c r="BB41" i="53"/>
  <c r="BB40" i="53"/>
  <c r="BB39" i="53"/>
  <c r="BB38" i="53"/>
  <c r="BB37" i="53"/>
  <c r="BB36" i="53"/>
  <c r="BB35" i="53"/>
  <c r="BB34" i="53"/>
  <c r="BB33" i="53"/>
  <c r="BB32" i="53"/>
  <c r="BB31" i="53"/>
  <c r="BB30" i="53"/>
  <c r="BB29" i="53"/>
  <c r="BB28" i="53"/>
  <c r="BB27" i="53"/>
  <c r="BB26" i="53"/>
  <c r="BB25" i="53"/>
  <c r="BB24" i="53"/>
  <c r="BB23" i="53"/>
  <c r="BB22" i="53"/>
  <c r="BB21" i="53"/>
  <c r="BB20" i="53"/>
  <c r="AZ110" i="53"/>
  <c r="AZ111" i="53"/>
  <c r="AZ139" i="53" s="1"/>
  <c r="AZ107" i="53"/>
  <c r="AZ106" i="53"/>
  <c r="AZ105" i="53"/>
  <c r="AZ100" i="53"/>
  <c r="AZ99" i="53"/>
  <c r="AZ98" i="53"/>
  <c r="AZ94" i="53"/>
  <c r="AZ93" i="53"/>
  <c r="AZ92" i="53"/>
  <c r="AZ91" i="53"/>
  <c r="AZ90" i="53"/>
  <c r="AZ89" i="53"/>
  <c r="AZ88" i="53"/>
  <c r="AZ87" i="53"/>
  <c r="AZ86" i="53"/>
  <c r="AZ85" i="53"/>
  <c r="AZ84" i="53"/>
  <c r="AZ83" i="53"/>
  <c r="AZ82" i="53"/>
  <c r="AZ81" i="53"/>
  <c r="AZ80" i="53"/>
  <c r="AZ79" i="53"/>
  <c r="AZ78" i="53"/>
  <c r="AZ77" i="53"/>
  <c r="AZ76" i="53"/>
  <c r="AZ75" i="53"/>
  <c r="AZ72" i="53"/>
  <c r="AZ71" i="53"/>
  <c r="AZ70" i="53"/>
  <c r="AZ69" i="53"/>
  <c r="AZ68" i="53"/>
  <c r="AZ67" i="53"/>
  <c r="AZ66" i="53"/>
  <c r="AZ62" i="53"/>
  <c r="AZ60" i="53"/>
  <c r="AZ59" i="53"/>
  <c r="AZ58" i="53"/>
  <c r="AZ57" i="53"/>
  <c r="AZ56" i="53"/>
  <c r="AZ55" i="53"/>
  <c r="AZ54" i="53"/>
  <c r="AZ53" i="53"/>
  <c r="AZ52" i="53"/>
  <c r="AZ51" i="53"/>
  <c r="AZ50" i="53"/>
  <c r="AZ49" i="53"/>
  <c r="AZ48" i="53"/>
  <c r="AZ47" i="53"/>
  <c r="AZ46" i="53"/>
  <c r="AZ45" i="53"/>
  <c r="AZ44" i="53"/>
  <c r="AZ43" i="53"/>
  <c r="AZ42" i="53"/>
  <c r="AZ41" i="53"/>
  <c r="AZ40" i="53"/>
  <c r="AZ39" i="53"/>
  <c r="AZ38" i="53"/>
  <c r="AZ37" i="53"/>
  <c r="AZ36" i="53"/>
  <c r="AZ35" i="53"/>
  <c r="AZ34" i="53"/>
  <c r="AZ33" i="53"/>
  <c r="AZ32" i="53"/>
  <c r="AZ31" i="53"/>
  <c r="AZ30" i="53"/>
  <c r="AZ29" i="53"/>
  <c r="AZ28" i="53"/>
  <c r="AZ27" i="53"/>
  <c r="AZ26" i="53"/>
  <c r="AZ25" i="53"/>
  <c r="AZ24" i="53"/>
  <c r="AZ23" i="53"/>
  <c r="AZ22" i="53"/>
  <c r="AZ21" i="53"/>
  <c r="AZ20" i="53"/>
  <c r="BB15" i="53"/>
  <c r="AZ15" i="53"/>
  <c r="BB14" i="53"/>
  <c r="AZ14" i="53"/>
  <c r="BB13" i="53"/>
  <c r="AZ13" i="53"/>
  <c r="BB12" i="53"/>
  <c r="AZ12" i="53"/>
  <c r="BB11" i="53"/>
  <c r="AZ11" i="53"/>
  <c r="BB8" i="53"/>
  <c r="AZ8" i="53"/>
  <c r="AR110" i="53"/>
  <c r="AR111" i="53"/>
  <c r="AR107" i="53"/>
  <c r="AR106" i="53"/>
  <c r="AR105" i="53"/>
  <c r="AR100" i="53"/>
  <c r="AR99" i="53"/>
  <c r="AR98" i="53"/>
  <c r="AR94" i="53"/>
  <c r="AR93" i="53"/>
  <c r="AR92" i="53"/>
  <c r="AR91" i="53"/>
  <c r="AR90" i="53"/>
  <c r="AR89" i="53"/>
  <c r="AR88" i="53"/>
  <c r="AR87" i="53"/>
  <c r="AR86" i="53"/>
  <c r="AR85" i="53"/>
  <c r="AR84" i="53"/>
  <c r="AR83" i="53"/>
  <c r="AR82" i="53"/>
  <c r="AR81" i="53"/>
  <c r="AR80" i="53"/>
  <c r="AR79" i="53"/>
  <c r="AR78" i="53"/>
  <c r="AR77" i="53"/>
  <c r="AR76" i="53"/>
  <c r="AR75" i="53"/>
  <c r="AR72" i="53"/>
  <c r="AR71" i="53"/>
  <c r="AR70" i="53"/>
  <c r="AR69" i="53"/>
  <c r="AR68" i="53"/>
  <c r="AR67" i="53"/>
  <c r="AR66" i="53"/>
  <c r="AR62" i="53"/>
  <c r="AR60" i="53"/>
  <c r="AR59" i="53"/>
  <c r="AR58" i="53"/>
  <c r="AR57" i="53"/>
  <c r="AR56" i="53"/>
  <c r="AR55" i="53"/>
  <c r="AR54" i="53"/>
  <c r="AR53" i="53"/>
  <c r="AR52" i="53"/>
  <c r="AR51" i="53"/>
  <c r="AR50" i="53"/>
  <c r="AR49" i="53"/>
  <c r="AR48" i="53"/>
  <c r="AR47" i="53"/>
  <c r="AR46" i="53"/>
  <c r="AR45" i="53"/>
  <c r="AR44" i="53"/>
  <c r="AR43" i="53"/>
  <c r="AR42" i="53"/>
  <c r="AR41" i="53"/>
  <c r="AR40" i="53"/>
  <c r="AR39" i="53"/>
  <c r="AR38" i="53"/>
  <c r="AR37" i="53"/>
  <c r="AR36" i="53"/>
  <c r="AR35" i="53"/>
  <c r="AR34" i="53"/>
  <c r="AR33" i="53"/>
  <c r="AR32" i="53"/>
  <c r="AR31" i="53"/>
  <c r="AR30" i="53"/>
  <c r="AR29" i="53"/>
  <c r="AR28" i="53"/>
  <c r="AR27" i="53"/>
  <c r="AR26" i="53"/>
  <c r="AR25" i="53"/>
  <c r="AR24" i="53"/>
  <c r="AR23" i="53"/>
  <c r="AR22" i="53"/>
  <c r="AR21" i="53"/>
  <c r="AR20" i="53"/>
  <c r="AP110" i="53"/>
  <c r="AP111" i="53"/>
  <c r="AP139" i="53" s="1"/>
  <c r="AP107" i="53"/>
  <c r="AP106" i="53"/>
  <c r="AP105" i="53"/>
  <c r="AP100" i="53"/>
  <c r="AP99" i="53"/>
  <c r="AP98" i="53"/>
  <c r="AP94" i="53"/>
  <c r="AP93" i="53"/>
  <c r="AP92" i="53"/>
  <c r="AP91" i="53"/>
  <c r="AP90" i="53"/>
  <c r="AP89" i="53"/>
  <c r="AP88" i="53"/>
  <c r="AP87" i="53"/>
  <c r="AP86" i="53"/>
  <c r="AP85" i="53"/>
  <c r="AP84" i="53"/>
  <c r="AP83" i="53"/>
  <c r="AP82" i="53"/>
  <c r="AP81" i="53"/>
  <c r="AP80" i="53"/>
  <c r="AP79" i="53"/>
  <c r="AP78" i="53"/>
  <c r="AP77" i="53"/>
  <c r="AP76" i="53"/>
  <c r="AP75" i="53"/>
  <c r="AP72" i="53"/>
  <c r="AP71" i="53"/>
  <c r="AP70" i="53"/>
  <c r="AP69" i="53"/>
  <c r="AP68" i="53"/>
  <c r="AP67" i="53"/>
  <c r="AP66" i="53"/>
  <c r="AP62" i="53"/>
  <c r="AP60" i="53"/>
  <c r="AP59" i="53"/>
  <c r="AP58" i="53"/>
  <c r="AP57" i="53"/>
  <c r="AP56" i="53"/>
  <c r="AP55" i="53"/>
  <c r="AP54" i="53"/>
  <c r="AP53" i="53"/>
  <c r="AP52" i="53"/>
  <c r="AP51" i="53"/>
  <c r="AP50" i="53"/>
  <c r="AP49" i="53"/>
  <c r="AP48" i="53"/>
  <c r="AP47" i="53"/>
  <c r="AP46" i="53"/>
  <c r="AP45" i="53"/>
  <c r="AP44" i="53"/>
  <c r="AP43" i="53"/>
  <c r="AP42" i="53"/>
  <c r="AP41" i="53"/>
  <c r="AP40" i="53"/>
  <c r="AP39" i="53"/>
  <c r="AP38" i="53"/>
  <c r="AP37" i="53"/>
  <c r="AP36" i="53"/>
  <c r="AP35" i="53"/>
  <c r="AP34" i="53"/>
  <c r="AP33" i="53"/>
  <c r="AP32" i="53"/>
  <c r="AP31" i="53"/>
  <c r="AP30" i="53"/>
  <c r="AP29" i="53"/>
  <c r="AP28" i="53"/>
  <c r="AP27" i="53"/>
  <c r="AP26" i="53"/>
  <c r="AP25" i="53"/>
  <c r="AP24" i="53"/>
  <c r="AP23" i="53"/>
  <c r="AP22" i="53"/>
  <c r="AP21" i="53"/>
  <c r="AP20" i="53"/>
  <c r="AR15" i="53"/>
  <c r="AP15" i="53"/>
  <c r="AR14" i="53"/>
  <c r="AP14" i="53"/>
  <c r="AR13" i="53"/>
  <c r="AP13" i="53"/>
  <c r="AR12" i="53"/>
  <c r="AP12" i="53"/>
  <c r="AR11" i="53"/>
  <c r="AP11" i="53"/>
  <c r="AR8" i="53"/>
  <c r="AP8" i="53"/>
  <c r="AL110" i="53"/>
  <c r="AL111" i="53"/>
  <c r="AL107" i="53"/>
  <c r="AL106" i="53"/>
  <c r="AL105" i="53"/>
  <c r="AL100" i="53"/>
  <c r="AL99" i="53"/>
  <c r="AL98" i="53"/>
  <c r="AL94" i="53"/>
  <c r="AL93" i="53"/>
  <c r="AL92" i="53"/>
  <c r="AL91" i="53"/>
  <c r="AL90" i="53"/>
  <c r="AL89" i="53"/>
  <c r="AL88" i="53"/>
  <c r="AL87" i="53"/>
  <c r="AL86" i="53"/>
  <c r="AL85" i="53"/>
  <c r="AL84" i="53"/>
  <c r="AL83" i="53"/>
  <c r="AL82" i="53"/>
  <c r="AL81" i="53"/>
  <c r="AL80" i="53"/>
  <c r="AL79" i="53"/>
  <c r="AL78" i="53"/>
  <c r="AL77" i="53"/>
  <c r="AL76" i="53"/>
  <c r="AL75" i="53"/>
  <c r="AL72" i="53"/>
  <c r="AL71" i="53"/>
  <c r="AL70" i="53"/>
  <c r="AL69" i="53"/>
  <c r="AL68" i="53"/>
  <c r="AL67" i="53"/>
  <c r="AL66" i="53"/>
  <c r="AL62" i="53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L20" i="53"/>
  <c r="AJ110" i="53"/>
  <c r="AJ111" i="53"/>
  <c r="AJ139" i="53" s="1"/>
  <c r="AJ107" i="53"/>
  <c r="AJ106" i="53"/>
  <c r="AJ105" i="53"/>
  <c r="AJ100" i="53"/>
  <c r="AJ99" i="53"/>
  <c r="AJ98" i="53"/>
  <c r="AJ94" i="53"/>
  <c r="AJ93" i="53"/>
  <c r="AJ92" i="53"/>
  <c r="AJ91" i="53"/>
  <c r="AJ90" i="53"/>
  <c r="AJ89" i="53"/>
  <c r="AJ88" i="53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5" i="53"/>
  <c r="AJ72" i="53"/>
  <c r="AJ71" i="53"/>
  <c r="AJ70" i="53"/>
  <c r="AJ69" i="53"/>
  <c r="AJ68" i="53"/>
  <c r="AJ67" i="53"/>
  <c r="AJ66" i="53"/>
  <c r="AJ62" i="53"/>
  <c r="AJ60" i="53"/>
  <c r="AJ59" i="53"/>
  <c r="AJ58" i="53"/>
  <c r="AJ57" i="53"/>
  <c r="AJ56" i="53"/>
  <c r="AJ55" i="53"/>
  <c r="AJ54" i="53"/>
  <c r="AJ53" i="53"/>
  <c r="AJ52" i="53"/>
  <c r="AJ51" i="53"/>
  <c r="AJ50" i="53"/>
  <c r="AJ49" i="53"/>
  <c r="AJ48" i="53"/>
  <c r="AJ47" i="53"/>
  <c r="AJ46" i="53"/>
  <c r="AJ45" i="53"/>
  <c r="AJ44" i="53"/>
  <c r="AJ43" i="53"/>
  <c r="AJ42" i="53"/>
  <c r="AJ41" i="53"/>
  <c r="AJ40" i="53"/>
  <c r="AJ39" i="53"/>
  <c r="AJ38" i="53"/>
  <c r="AJ37" i="53"/>
  <c r="AJ36" i="53"/>
  <c r="AJ35" i="53"/>
  <c r="AJ34" i="53"/>
  <c r="AJ33" i="53"/>
  <c r="AJ32" i="53"/>
  <c r="AJ31" i="53"/>
  <c r="AJ30" i="53"/>
  <c r="AJ29" i="53"/>
  <c r="AJ28" i="53"/>
  <c r="AJ27" i="53"/>
  <c r="AJ26" i="53"/>
  <c r="AJ25" i="53"/>
  <c r="AJ24" i="53"/>
  <c r="AJ23" i="53"/>
  <c r="AJ22" i="53"/>
  <c r="AJ21" i="53"/>
  <c r="AJ20" i="53"/>
  <c r="AL15" i="53"/>
  <c r="AJ15" i="53"/>
  <c r="AL14" i="53"/>
  <c r="AJ14" i="53"/>
  <c r="AL13" i="53"/>
  <c r="AJ13" i="53"/>
  <c r="AL12" i="53"/>
  <c r="AJ12" i="53"/>
  <c r="AL11" i="53"/>
  <c r="AJ11" i="53"/>
  <c r="AL8" i="53"/>
  <c r="AJ8" i="53"/>
  <c r="AB110" i="53"/>
  <c r="AB111" i="53"/>
  <c r="AB107" i="53"/>
  <c r="AB106" i="53"/>
  <c r="AB105" i="53"/>
  <c r="AB100" i="53"/>
  <c r="AB99" i="53"/>
  <c r="AB98" i="53"/>
  <c r="AB94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5" i="53"/>
  <c r="AB72" i="53"/>
  <c r="AB71" i="53"/>
  <c r="AB70" i="53"/>
  <c r="AB69" i="53"/>
  <c r="AB68" i="53"/>
  <c r="AB67" i="53"/>
  <c r="AB66" i="53"/>
  <c r="AB62" i="53"/>
  <c r="AB60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AB20" i="53"/>
  <c r="Z110" i="53"/>
  <c r="Z111" i="53"/>
  <c r="Z139" i="53" s="1"/>
  <c r="Z107" i="53"/>
  <c r="Z106" i="53"/>
  <c r="Z105" i="53"/>
  <c r="Z100" i="53"/>
  <c r="Z99" i="53"/>
  <c r="Z98" i="53"/>
  <c r="Z94" i="53"/>
  <c r="Z93" i="53"/>
  <c r="Z92" i="53"/>
  <c r="Z91" i="53"/>
  <c r="Z90" i="53"/>
  <c r="Z89" i="53"/>
  <c r="Z88" i="53"/>
  <c r="Z87" i="53"/>
  <c r="Z86" i="53"/>
  <c r="Z85" i="53"/>
  <c r="Z84" i="53"/>
  <c r="Z83" i="53"/>
  <c r="Z82" i="53"/>
  <c r="Z81" i="53"/>
  <c r="Z80" i="53"/>
  <c r="Z79" i="53"/>
  <c r="Z78" i="53"/>
  <c r="Z77" i="53"/>
  <c r="Z76" i="53"/>
  <c r="Z75" i="53"/>
  <c r="Z72" i="53"/>
  <c r="Z71" i="53"/>
  <c r="Z70" i="53"/>
  <c r="Z69" i="53"/>
  <c r="Z68" i="53"/>
  <c r="Z67" i="53"/>
  <c r="Z66" i="53"/>
  <c r="Z62" i="53"/>
  <c r="Z60" i="53"/>
  <c r="Z59" i="53"/>
  <c r="Z58" i="53"/>
  <c r="Z57" i="53"/>
  <c r="Z56" i="53"/>
  <c r="Z55" i="53"/>
  <c r="Z54" i="53"/>
  <c r="Z53" i="53"/>
  <c r="Z52" i="53"/>
  <c r="Z51" i="53"/>
  <c r="Z50" i="53"/>
  <c r="Z49" i="53"/>
  <c r="Z48" i="53"/>
  <c r="Z47" i="53"/>
  <c r="Z46" i="53"/>
  <c r="Z45" i="53"/>
  <c r="Z44" i="53"/>
  <c r="Z43" i="53"/>
  <c r="Z42" i="53"/>
  <c r="Z41" i="53"/>
  <c r="Z40" i="53"/>
  <c r="Z39" i="53"/>
  <c r="Z38" i="53"/>
  <c r="Z37" i="53"/>
  <c r="Z36" i="53"/>
  <c r="Z35" i="53"/>
  <c r="Z34" i="53"/>
  <c r="Z33" i="53"/>
  <c r="Z32" i="53"/>
  <c r="Z31" i="53"/>
  <c r="Z30" i="53"/>
  <c r="Z29" i="53"/>
  <c r="Z28" i="53"/>
  <c r="Z27" i="53"/>
  <c r="Z26" i="53"/>
  <c r="Z25" i="53"/>
  <c r="Z24" i="53"/>
  <c r="Z23" i="53"/>
  <c r="Z22" i="53"/>
  <c r="Z21" i="53"/>
  <c r="Z20" i="53"/>
  <c r="AB15" i="53"/>
  <c r="Z15" i="53"/>
  <c r="AB14" i="53"/>
  <c r="Z14" i="53"/>
  <c r="AB13" i="53"/>
  <c r="Z13" i="53"/>
  <c r="AB12" i="53"/>
  <c r="Z12" i="53"/>
  <c r="AB11" i="53"/>
  <c r="Z11" i="53"/>
  <c r="AB8" i="53"/>
  <c r="Z8" i="53"/>
  <c r="V110" i="53"/>
  <c r="V111" i="53"/>
  <c r="V107" i="53"/>
  <c r="V106" i="53"/>
  <c r="V105" i="53"/>
  <c r="V100" i="53"/>
  <c r="V99" i="53"/>
  <c r="V98" i="53"/>
  <c r="V94" i="53"/>
  <c r="V93" i="53"/>
  <c r="V92" i="53"/>
  <c r="V91" i="53"/>
  <c r="V90" i="53"/>
  <c r="V89" i="53"/>
  <c r="V88" i="53"/>
  <c r="V87" i="53"/>
  <c r="V86" i="53"/>
  <c r="V85" i="53"/>
  <c r="V84" i="53"/>
  <c r="V83" i="53"/>
  <c r="V82" i="53"/>
  <c r="V81" i="53"/>
  <c r="V80" i="53"/>
  <c r="V79" i="53"/>
  <c r="V78" i="53"/>
  <c r="V77" i="53"/>
  <c r="V76" i="53"/>
  <c r="V75" i="53"/>
  <c r="V72" i="53"/>
  <c r="V71" i="53"/>
  <c r="V70" i="53"/>
  <c r="V69" i="53"/>
  <c r="V68" i="53"/>
  <c r="V67" i="53"/>
  <c r="V66" i="53"/>
  <c r="V62" i="53"/>
  <c r="V60" i="53"/>
  <c r="V59" i="53"/>
  <c r="V58" i="53"/>
  <c r="V57" i="53"/>
  <c r="V56" i="53"/>
  <c r="V55" i="53"/>
  <c r="V54" i="53"/>
  <c r="V53" i="53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39" i="53"/>
  <c r="V38" i="53"/>
  <c r="V37" i="53"/>
  <c r="V36" i="53"/>
  <c r="V35" i="53"/>
  <c r="V34" i="53"/>
  <c r="V33" i="53"/>
  <c r="V32" i="53"/>
  <c r="V31" i="53"/>
  <c r="V30" i="53"/>
  <c r="V29" i="53"/>
  <c r="V28" i="53"/>
  <c r="V27" i="53"/>
  <c r="V26" i="53"/>
  <c r="V25" i="53"/>
  <c r="V24" i="53"/>
  <c r="V23" i="53"/>
  <c r="V22" i="53"/>
  <c r="V21" i="53"/>
  <c r="V20" i="53"/>
  <c r="T110" i="53"/>
  <c r="T111" i="53"/>
  <c r="T139" i="53" s="1"/>
  <c r="T107" i="53"/>
  <c r="T106" i="53"/>
  <c r="T105" i="53"/>
  <c r="T100" i="53"/>
  <c r="T99" i="53"/>
  <c r="T98" i="53"/>
  <c r="T94" i="53"/>
  <c r="T93" i="53"/>
  <c r="T92" i="53"/>
  <c r="T91" i="53"/>
  <c r="T90" i="53"/>
  <c r="T89" i="53"/>
  <c r="T88" i="53"/>
  <c r="T87" i="53"/>
  <c r="T86" i="53"/>
  <c r="T85" i="53"/>
  <c r="T84" i="53"/>
  <c r="T83" i="53"/>
  <c r="T82" i="53"/>
  <c r="T81" i="53"/>
  <c r="T80" i="53"/>
  <c r="T79" i="53"/>
  <c r="T78" i="53"/>
  <c r="T77" i="53"/>
  <c r="T76" i="53"/>
  <c r="T75" i="53"/>
  <c r="T72" i="53"/>
  <c r="T71" i="53"/>
  <c r="T70" i="53"/>
  <c r="T69" i="53"/>
  <c r="T68" i="53"/>
  <c r="T67" i="53"/>
  <c r="T66" i="53"/>
  <c r="T62" i="53"/>
  <c r="T60" i="53"/>
  <c r="T59" i="53"/>
  <c r="T58" i="53"/>
  <c r="T57" i="53"/>
  <c r="T56" i="53"/>
  <c r="T55" i="53"/>
  <c r="T54" i="53"/>
  <c r="T53" i="53"/>
  <c r="T52" i="53"/>
  <c r="T51" i="53"/>
  <c r="T50" i="53"/>
  <c r="T49" i="53"/>
  <c r="T48" i="53"/>
  <c r="T47" i="53"/>
  <c r="T46" i="53"/>
  <c r="T45" i="53"/>
  <c r="T44" i="53"/>
  <c r="T43" i="53"/>
  <c r="T42" i="53"/>
  <c r="T41" i="53"/>
  <c r="T40" i="53"/>
  <c r="T39" i="53"/>
  <c r="T38" i="53"/>
  <c r="T37" i="53"/>
  <c r="T36" i="53"/>
  <c r="T35" i="53"/>
  <c r="T34" i="53"/>
  <c r="T33" i="53"/>
  <c r="T32" i="53"/>
  <c r="T31" i="53"/>
  <c r="T30" i="53"/>
  <c r="T29" i="53"/>
  <c r="T28" i="53"/>
  <c r="T27" i="53"/>
  <c r="T26" i="53"/>
  <c r="T25" i="53"/>
  <c r="T24" i="53"/>
  <c r="T23" i="53"/>
  <c r="T22" i="53"/>
  <c r="T21" i="53"/>
  <c r="T20" i="53"/>
  <c r="V15" i="53"/>
  <c r="V14" i="53"/>
  <c r="V13" i="53"/>
  <c r="V12" i="53"/>
  <c r="V11" i="53"/>
  <c r="T15" i="53"/>
  <c r="T14" i="53"/>
  <c r="T13" i="53"/>
  <c r="T12" i="53"/>
  <c r="T11" i="53"/>
  <c r="V8" i="53"/>
  <c r="T8" i="53"/>
  <c r="L110" i="53"/>
  <c r="L111" i="53"/>
  <c r="L107" i="53"/>
  <c r="L106" i="53"/>
  <c r="L105" i="53"/>
  <c r="L100" i="53"/>
  <c r="L99" i="53"/>
  <c r="L98" i="53"/>
  <c r="L94" i="53"/>
  <c r="L93" i="53"/>
  <c r="L92" i="53"/>
  <c r="L91" i="53"/>
  <c r="L90" i="53"/>
  <c r="L89" i="53"/>
  <c r="L88" i="53"/>
  <c r="L87" i="53"/>
  <c r="L86" i="53"/>
  <c r="L85" i="53"/>
  <c r="L84" i="53"/>
  <c r="L83" i="53"/>
  <c r="L82" i="53"/>
  <c r="L81" i="53"/>
  <c r="L80" i="53"/>
  <c r="L79" i="53"/>
  <c r="L78" i="53"/>
  <c r="L77" i="53"/>
  <c r="L76" i="53"/>
  <c r="L75" i="53"/>
  <c r="L72" i="53"/>
  <c r="L71" i="53"/>
  <c r="L70" i="53"/>
  <c r="L69" i="53"/>
  <c r="L68" i="53"/>
  <c r="L67" i="53"/>
  <c r="L66" i="53"/>
  <c r="L62" i="53"/>
  <c r="L60" i="53"/>
  <c r="L59" i="53"/>
  <c r="L58" i="53"/>
  <c r="L57" i="53"/>
  <c r="L56" i="53"/>
  <c r="L55" i="53"/>
  <c r="L54" i="53"/>
  <c r="L53" i="53"/>
  <c r="L52" i="53"/>
  <c r="L51" i="53"/>
  <c r="L50" i="53"/>
  <c r="L49" i="53"/>
  <c r="L48" i="53"/>
  <c r="L47" i="53"/>
  <c r="L46" i="53"/>
  <c r="L45" i="53"/>
  <c r="L44" i="53"/>
  <c r="L43" i="53"/>
  <c r="L42" i="53"/>
  <c r="L41" i="53"/>
  <c r="L40" i="53"/>
  <c r="L39" i="53"/>
  <c r="L38" i="53"/>
  <c r="L37" i="53"/>
  <c r="L36" i="53"/>
  <c r="L35" i="53"/>
  <c r="L34" i="53"/>
  <c r="L33" i="53"/>
  <c r="L32" i="53"/>
  <c r="L31" i="53"/>
  <c r="L30" i="53"/>
  <c r="L29" i="53"/>
  <c r="L28" i="53"/>
  <c r="L27" i="53"/>
  <c r="L26" i="53"/>
  <c r="L25" i="53"/>
  <c r="L24" i="53"/>
  <c r="L23" i="53"/>
  <c r="L22" i="53"/>
  <c r="L21" i="53"/>
  <c r="L20" i="53"/>
  <c r="J110" i="53"/>
  <c r="J111" i="53"/>
  <c r="J139" i="53" s="1"/>
  <c r="J107" i="53"/>
  <c r="J106" i="53"/>
  <c r="J105" i="53"/>
  <c r="J100" i="53"/>
  <c r="J99" i="53"/>
  <c r="J98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80" i="53"/>
  <c r="J79" i="53"/>
  <c r="J78" i="53"/>
  <c r="J77" i="53"/>
  <c r="J76" i="53"/>
  <c r="J75" i="53"/>
  <c r="J72" i="53"/>
  <c r="J71" i="53"/>
  <c r="J70" i="53"/>
  <c r="J69" i="53"/>
  <c r="J68" i="53"/>
  <c r="J67" i="53"/>
  <c r="J66" i="53"/>
  <c r="J62" i="53"/>
  <c r="J60" i="53"/>
  <c r="J59" i="53"/>
  <c r="J58" i="53"/>
  <c r="J57" i="53"/>
  <c r="J56" i="53"/>
  <c r="J55" i="53"/>
  <c r="J54" i="53"/>
  <c r="J53" i="53"/>
  <c r="J52" i="53"/>
  <c r="J51" i="53"/>
  <c r="J50" i="53"/>
  <c r="J49" i="53"/>
  <c r="J48" i="53"/>
  <c r="J47" i="53"/>
  <c r="J46" i="53"/>
  <c r="J45" i="53"/>
  <c r="J44" i="53"/>
  <c r="J43" i="53"/>
  <c r="J42" i="53"/>
  <c r="J41" i="53"/>
  <c r="J40" i="53"/>
  <c r="J39" i="53"/>
  <c r="J38" i="53"/>
  <c r="J37" i="53"/>
  <c r="J36" i="53"/>
  <c r="J35" i="53"/>
  <c r="J34" i="53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L15" i="53"/>
  <c r="J15" i="53"/>
  <c r="L14" i="53"/>
  <c r="J14" i="53"/>
  <c r="L13" i="53"/>
  <c r="J13" i="53"/>
  <c r="L12" i="53"/>
  <c r="J12" i="53"/>
  <c r="L11" i="53"/>
  <c r="J11" i="53"/>
  <c r="L8" i="53"/>
  <c r="J8" i="53"/>
  <c r="F110" i="53"/>
  <c r="F111" i="53"/>
  <c r="F107" i="53"/>
  <c r="F106" i="53"/>
  <c r="F105" i="53"/>
  <c r="F100" i="53"/>
  <c r="F99" i="53"/>
  <c r="F98" i="53"/>
  <c r="F94" i="53"/>
  <c r="F93" i="53"/>
  <c r="F92" i="53"/>
  <c r="F91" i="53"/>
  <c r="F90" i="53"/>
  <c r="F89" i="53"/>
  <c r="F88" i="53"/>
  <c r="F87" i="53"/>
  <c r="F86" i="53"/>
  <c r="F85" i="53"/>
  <c r="F84" i="53"/>
  <c r="F83" i="53"/>
  <c r="F82" i="53"/>
  <c r="F81" i="53"/>
  <c r="F80" i="53"/>
  <c r="F79" i="53"/>
  <c r="F78" i="53"/>
  <c r="F77" i="53"/>
  <c r="F76" i="53"/>
  <c r="F75" i="53"/>
  <c r="F72" i="53"/>
  <c r="F71" i="53"/>
  <c r="F70" i="53"/>
  <c r="F69" i="53"/>
  <c r="F68" i="53"/>
  <c r="F67" i="53"/>
  <c r="F66" i="53"/>
  <c r="F62" i="53"/>
  <c r="F60" i="53"/>
  <c r="F59" i="53"/>
  <c r="F58" i="53"/>
  <c r="F57" i="53"/>
  <c r="F56" i="53"/>
  <c r="F55" i="53"/>
  <c r="F54" i="53"/>
  <c r="F53" i="53"/>
  <c r="F52" i="53"/>
  <c r="F51" i="53"/>
  <c r="F50" i="53"/>
  <c r="F49" i="53"/>
  <c r="F48" i="53"/>
  <c r="F47" i="53"/>
  <c r="F46" i="53"/>
  <c r="F45" i="53"/>
  <c r="F44" i="53"/>
  <c r="F43" i="53"/>
  <c r="F42" i="53"/>
  <c r="F41" i="53"/>
  <c r="F40" i="53"/>
  <c r="F39" i="53"/>
  <c r="F38" i="53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D110" i="53"/>
  <c r="D111" i="53"/>
  <c r="D139" i="53" s="1"/>
  <c r="D107" i="53"/>
  <c r="D106" i="53"/>
  <c r="D105" i="53"/>
  <c r="D100" i="53"/>
  <c r="D99" i="53"/>
  <c r="D98" i="53"/>
  <c r="D94" i="53"/>
  <c r="D93" i="53"/>
  <c r="D92" i="53"/>
  <c r="D91" i="53"/>
  <c r="D90" i="53"/>
  <c r="D89" i="53"/>
  <c r="D88" i="53"/>
  <c r="D87" i="53"/>
  <c r="D86" i="53"/>
  <c r="D85" i="53"/>
  <c r="D84" i="53"/>
  <c r="D83" i="53"/>
  <c r="D82" i="53"/>
  <c r="D81" i="53"/>
  <c r="D80" i="53"/>
  <c r="D79" i="53"/>
  <c r="D78" i="53"/>
  <c r="D77" i="53"/>
  <c r="D76" i="53"/>
  <c r="D75" i="53"/>
  <c r="D72" i="53"/>
  <c r="D71" i="53"/>
  <c r="D70" i="53"/>
  <c r="D69" i="53"/>
  <c r="D68" i="53"/>
  <c r="D67" i="53"/>
  <c r="D66" i="53"/>
  <c r="D62" i="53"/>
  <c r="D60" i="53"/>
  <c r="D59" i="53"/>
  <c r="D58" i="53"/>
  <c r="D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F15" i="53"/>
  <c r="D15" i="53"/>
  <c r="F14" i="53"/>
  <c r="D14" i="53"/>
  <c r="F13" i="53"/>
  <c r="D13" i="53"/>
  <c r="F12" i="53"/>
  <c r="D12" i="53"/>
  <c r="F11" i="53"/>
  <c r="D11" i="53"/>
  <c r="F8" i="53"/>
  <c r="D8" i="53"/>
  <c r="J177" i="53" l="1"/>
  <c r="J148" i="53"/>
  <c r="BV177" i="53"/>
  <c r="BV148" i="53"/>
  <c r="AP148" i="53"/>
  <c r="AP177" i="53"/>
  <c r="D177" i="53"/>
  <c r="D148" i="53"/>
  <c r="AJ177" i="53"/>
  <c r="AJ148" i="53"/>
  <c r="BP177" i="53"/>
  <c r="BP148" i="53"/>
  <c r="Z177" i="53"/>
  <c r="Z148" i="53"/>
  <c r="BF177" i="53"/>
  <c r="BF148" i="53"/>
  <c r="CL177" i="53"/>
  <c r="CL148" i="53"/>
  <c r="T177" i="53"/>
  <c r="T148" i="53"/>
  <c r="AZ148" i="53"/>
  <c r="AZ177" i="53"/>
  <c r="CF177" i="53"/>
  <c r="CF148" i="53"/>
  <c r="BP171" i="44"/>
  <c r="Z145" i="44"/>
  <c r="Z150" i="44" s="1"/>
  <c r="Z152" i="44" s="1"/>
  <c r="Z172" i="44" s="1"/>
  <c r="T171" i="44"/>
  <c r="AZ143" i="44"/>
  <c r="D151" i="44"/>
  <c r="BV140" i="44"/>
  <c r="BV144" i="44" s="1"/>
  <c r="BV149" i="44"/>
  <c r="BV143" i="44"/>
  <c r="T149" i="44"/>
  <c r="T140" i="44"/>
  <c r="T144" i="44" s="1"/>
  <c r="T145" i="44" s="1"/>
  <c r="T150" i="44" s="1"/>
  <c r="AZ140" i="44"/>
  <c r="AZ144" i="44" s="1"/>
  <c r="AZ149" i="44"/>
  <c r="J149" i="44"/>
  <c r="J140" i="44"/>
  <c r="J144" i="44" s="1"/>
  <c r="J143" i="44"/>
  <c r="BP143" i="44"/>
  <c r="Z171" i="44"/>
  <c r="CL171" i="44"/>
  <c r="CL173" i="44" s="1"/>
  <c r="CL174" i="44" s="1"/>
  <c r="CL179" i="44" s="1"/>
  <c r="CL180" i="44" s="1"/>
  <c r="BP149" i="44"/>
  <c r="BP140" i="44"/>
  <c r="BP144" i="44" s="1"/>
  <c r="AP149" i="44"/>
  <c r="AP140" i="44"/>
  <c r="AP144" i="44" s="1"/>
  <c r="CF149" i="44"/>
  <c r="CF140" i="44"/>
  <c r="CF144" i="44" s="1"/>
  <c r="D144" i="44"/>
  <c r="D149" i="44"/>
  <c r="BF140" i="44"/>
  <c r="BF144" i="44" s="1"/>
  <c r="BF149" i="44"/>
  <c r="N122" i="44"/>
  <c r="DK159" i="44" s="1"/>
  <c r="DB71" i="44"/>
  <c r="P53" i="44"/>
  <c r="DB37" i="44"/>
  <c r="N120" i="44"/>
  <c r="DK151" i="44" s="1"/>
  <c r="Q14" i="44"/>
  <c r="Q11" i="44"/>
  <c r="DD8" i="44"/>
  <c r="DD10" i="44" s="1"/>
  <c r="Q102" i="44"/>
  <c r="Q110" i="44"/>
  <c r="P110" i="44"/>
  <c r="R110" i="44" s="1"/>
  <c r="CP122" i="44"/>
  <c r="DK164" i="44" s="1"/>
  <c r="CN122" i="44"/>
  <c r="CL122" i="44"/>
  <c r="CJ122" i="44"/>
  <c r="DJ164" i="44" s="1"/>
  <c r="CH122" i="44"/>
  <c r="CF122" i="44"/>
  <c r="BZ122" i="44"/>
  <c r="DK163" i="44" s="1"/>
  <c r="BX122" i="44"/>
  <c r="BV122" i="44"/>
  <c r="BT122" i="44"/>
  <c r="DJ163" i="44" s="1"/>
  <c r="BR122" i="44"/>
  <c r="BP122" i="44"/>
  <c r="BJ122" i="44"/>
  <c r="DK162" i="44" s="1"/>
  <c r="BH122" i="44"/>
  <c r="BF122" i="44"/>
  <c r="BD122" i="44"/>
  <c r="DJ162" i="44" s="1"/>
  <c r="BB122" i="44"/>
  <c r="AZ122" i="44"/>
  <c r="AT122" i="44"/>
  <c r="DK161" i="44" s="1"/>
  <c r="AR122" i="44"/>
  <c r="AP122" i="44"/>
  <c r="AN122" i="44"/>
  <c r="DJ161" i="44" s="1"/>
  <c r="AL122" i="44"/>
  <c r="AJ122" i="44"/>
  <c r="AD122" i="44"/>
  <c r="DK160" i="44" s="1"/>
  <c r="AB122" i="44"/>
  <c r="Z122" i="44"/>
  <c r="X122" i="44"/>
  <c r="DJ160" i="44" s="1"/>
  <c r="V122" i="44"/>
  <c r="T122" i="44"/>
  <c r="H122" i="44"/>
  <c r="DJ159" i="44" s="1"/>
  <c r="F122" i="44"/>
  <c r="D122" i="44"/>
  <c r="CP120" i="44"/>
  <c r="DK156" i="44" s="1"/>
  <c r="CN120" i="44"/>
  <c r="CL120" i="44"/>
  <c r="CJ120" i="44"/>
  <c r="DJ156" i="44" s="1"/>
  <c r="CH120" i="44"/>
  <c r="CF120" i="44"/>
  <c r="BZ120" i="44"/>
  <c r="DK155" i="44" s="1"/>
  <c r="BX120" i="44"/>
  <c r="BV120" i="44"/>
  <c r="BT120" i="44"/>
  <c r="DJ155" i="44" s="1"/>
  <c r="BR120" i="44"/>
  <c r="BP120" i="44"/>
  <c r="BJ120" i="44"/>
  <c r="DK154" i="44" s="1"/>
  <c r="BH120" i="44"/>
  <c r="BF120" i="44"/>
  <c r="BD120" i="44"/>
  <c r="DJ154" i="44" s="1"/>
  <c r="BB120" i="44"/>
  <c r="AZ120" i="44"/>
  <c r="AT120" i="44"/>
  <c r="DK153" i="44" s="1"/>
  <c r="AR120" i="44"/>
  <c r="AP120" i="44"/>
  <c r="AN120" i="44"/>
  <c r="DJ153" i="44" s="1"/>
  <c r="AL120" i="44"/>
  <c r="AJ120" i="44"/>
  <c r="AD120" i="44"/>
  <c r="DK152" i="44" s="1"/>
  <c r="AB120" i="44"/>
  <c r="Z120" i="44"/>
  <c r="X120" i="44"/>
  <c r="DJ152" i="44" s="1"/>
  <c r="V120" i="44"/>
  <c r="T120" i="44"/>
  <c r="L120" i="44"/>
  <c r="J120" i="44"/>
  <c r="H120" i="44"/>
  <c r="DJ151" i="44" s="1"/>
  <c r="F120" i="44"/>
  <c r="D120" i="44"/>
  <c r="CP118" i="44"/>
  <c r="DK148" i="44" s="1"/>
  <c r="CN118" i="44"/>
  <c r="CL118" i="44"/>
  <c r="CJ118" i="44"/>
  <c r="DJ148" i="44" s="1"/>
  <c r="CH118" i="44"/>
  <c r="CF118" i="44"/>
  <c r="BZ118" i="44"/>
  <c r="DK147" i="44" s="1"/>
  <c r="BX118" i="44"/>
  <c r="BV118" i="44"/>
  <c r="BT118" i="44"/>
  <c r="DJ147" i="44" s="1"/>
  <c r="BR118" i="44"/>
  <c r="BP118" i="44"/>
  <c r="BJ118" i="44"/>
  <c r="DK146" i="44" s="1"/>
  <c r="BH118" i="44"/>
  <c r="BF118" i="44"/>
  <c r="BD118" i="44"/>
  <c r="DJ146" i="44" s="1"/>
  <c r="BB118" i="44"/>
  <c r="AZ118" i="44"/>
  <c r="AT118" i="44"/>
  <c r="DK145" i="44" s="1"/>
  <c r="AR118" i="44"/>
  <c r="AP118" i="44"/>
  <c r="AN118" i="44"/>
  <c r="DJ145" i="44" s="1"/>
  <c r="AL118" i="44"/>
  <c r="AJ118" i="44"/>
  <c r="AD118" i="44"/>
  <c r="DK144" i="44" s="1"/>
  <c r="AB118" i="44"/>
  <c r="Z118" i="44"/>
  <c r="X118" i="44"/>
  <c r="DJ144" i="44" s="1"/>
  <c r="V118" i="44"/>
  <c r="T118" i="44"/>
  <c r="J118" i="44"/>
  <c r="H118" i="44"/>
  <c r="DJ143" i="44" s="1"/>
  <c r="F118" i="44"/>
  <c r="D118" i="44"/>
  <c r="CP116" i="44"/>
  <c r="DK140" i="44" s="1"/>
  <c r="CN116" i="44"/>
  <c r="CL116" i="44"/>
  <c r="CJ116" i="44"/>
  <c r="DJ140" i="44" s="1"/>
  <c r="CH116" i="44"/>
  <c r="CF116" i="44"/>
  <c r="BZ116" i="44"/>
  <c r="DK139" i="44" s="1"/>
  <c r="BX116" i="44"/>
  <c r="BV116" i="44"/>
  <c r="BT116" i="44"/>
  <c r="DJ139" i="44" s="1"/>
  <c r="BR116" i="44"/>
  <c r="BP116" i="44"/>
  <c r="BJ116" i="44"/>
  <c r="DK138" i="44" s="1"/>
  <c r="BH116" i="44"/>
  <c r="BF116" i="44"/>
  <c r="BD116" i="44"/>
  <c r="DJ138" i="44" s="1"/>
  <c r="BB116" i="44"/>
  <c r="AZ116" i="44"/>
  <c r="AT116" i="44"/>
  <c r="DK137" i="44" s="1"/>
  <c r="AR116" i="44"/>
  <c r="AP116" i="44"/>
  <c r="AN116" i="44"/>
  <c r="DJ137" i="44" s="1"/>
  <c r="AL116" i="44"/>
  <c r="AJ116" i="44"/>
  <c r="AD116" i="44"/>
  <c r="DK136" i="44" s="1"/>
  <c r="AB116" i="44"/>
  <c r="Z116" i="44"/>
  <c r="X116" i="44"/>
  <c r="DJ136" i="44" s="1"/>
  <c r="V116" i="44"/>
  <c r="T116" i="44"/>
  <c r="H116" i="44"/>
  <c r="DJ135" i="44" s="1"/>
  <c r="F116" i="44"/>
  <c r="D116" i="44"/>
  <c r="CP114" i="44"/>
  <c r="DK132" i="44" s="1"/>
  <c r="CN114" i="44"/>
  <c r="CL114" i="44"/>
  <c r="CJ114" i="44"/>
  <c r="DJ132" i="44" s="1"/>
  <c r="CH114" i="44"/>
  <c r="CF114" i="44"/>
  <c r="BZ114" i="44"/>
  <c r="DK131" i="44" s="1"/>
  <c r="BX114" i="44"/>
  <c r="BV114" i="44"/>
  <c r="BT114" i="44"/>
  <c r="DJ131" i="44" s="1"/>
  <c r="BR114" i="44"/>
  <c r="BP114" i="44"/>
  <c r="BJ114" i="44"/>
  <c r="DK130" i="44" s="1"/>
  <c r="BH114" i="44"/>
  <c r="BF114" i="44"/>
  <c r="BD114" i="44"/>
  <c r="DJ130" i="44" s="1"/>
  <c r="BB114" i="44"/>
  <c r="AZ114" i="44"/>
  <c r="AT114" i="44"/>
  <c r="DK129" i="44" s="1"/>
  <c r="AR114" i="44"/>
  <c r="AP114" i="44"/>
  <c r="AN114" i="44"/>
  <c r="DJ129" i="44" s="1"/>
  <c r="AL114" i="44"/>
  <c r="AJ114" i="44"/>
  <c r="AD114" i="44"/>
  <c r="DK128" i="44" s="1"/>
  <c r="AB114" i="44"/>
  <c r="Z114" i="44"/>
  <c r="X114" i="44"/>
  <c r="DJ128" i="44" s="1"/>
  <c r="V114" i="44"/>
  <c r="T114" i="44"/>
  <c r="L114" i="44"/>
  <c r="H114" i="44"/>
  <c r="DJ127" i="44" s="1"/>
  <c r="F114" i="44"/>
  <c r="D114" i="44"/>
  <c r="CS111" i="44"/>
  <c r="CR111" i="44"/>
  <c r="CS110" i="44"/>
  <c r="CR110" i="44"/>
  <c r="CT110" i="44" s="1"/>
  <c r="CS107" i="44"/>
  <c r="CR107" i="44"/>
  <c r="CS106" i="44"/>
  <c r="CR106" i="44"/>
  <c r="CS105" i="44"/>
  <c r="CR105" i="44"/>
  <c r="CS102" i="44"/>
  <c r="CR102" i="44"/>
  <c r="CS101" i="44"/>
  <c r="CR101" i="44"/>
  <c r="CS100" i="44"/>
  <c r="CR100" i="44"/>
  <c r="CS99" i="44"/>
  <c r="CR99" i="44"/>
  <c r="CS98" i="44"/>
  <c r="CR98" i="44"/>
  <c r="CS96" i="44"/>
  <c r="CR96" i="44"/>
  <c r="CS95" i="44"/>
  <c r="CS120" i="44" s="1"/>
  <c r="CR95" i="44"/>
  <c r="CS94" i="44"/>
  <c r="CR94" i="44"/>
  <c r="CS93" i="44"/>
  <c r="CR93" i="44"/>
  <c r="CT93" i="44" s="1"/>
  <c r="CS92" i="44"/>
  <c r="CR92" i="44"/>
  <c r="CS91" i="44"/>
  <c r="CR91" i="44"/>
  <c r="CS90" i="44"/>
  <c r="CR90" i="44"/>
  <c r="CS89" i="44"/>
  <c r="CR89" i="44"/>
  <c r="CS88" i="44"/>
  <c r="CR88" i="44"/>
  <c r="CS87" i="44"/>
  <c r="CR87" i="44"/>
  <c r="CS86" i="44"/>
  <c r="CR86" i="44"/>
  <c r="CS85" i="44"/>
  <c r="CR85" i="44"/>
  <c r="CT85" i="44" s="1"/>
  <c r="CS84" i="44"/>
  <c r="CR84" i="44"/>
  <c r="CS83" i="44"/>
  <c r="CR83" i="44"/>
  <c r="CS82" i="44"/>
  <c r="CR82" i="44"/>
  <c r="CS81" i="44"/>
  <c r="CR81" i="44"/>
  <c r="CT81" i="44" s="1"/>
  <c r="CS80" i="44"/>
  <c r="CR80" i="44"/>
  <c r="CS79" i="44"/>
  <c r="CR79" i="44"/>
  <c r="CS78" i="44"/>
  <c r="CR78" i="44"/>
  <c r="CS77" i="44"/>
  <c r="CR77" i="44"/>
  <c r="CT77" i="44" s="1"/>
  <c r="CS76" i="44"/>
  <c r="CR76" i="44"/>
  <c r="CS75" i="44"/>
  <c r="CR75" i="44"/>
  <c r="CS73" i="44"/>
  <c r="CR73" i="44"/>
  <c r="CS72" i="44"/>
  <c r="CR72" i="44"/>
  <c r="CS71" i="44"/>
  <c r="CR71" i="44"/>
  <c r="CS70" i="44"/>
  <c r="CR70" i="44"/>
  <c r="CS69" i="44"/>
  <c r="CR69" i="44"/>
  <c r="CS68" i="44"/>
  <c r="CR68" i="44"/>
  <c r="CT68" i="44" s="1"/>
  <c r="CS67" i="44"/>
  <c r="CR67" i="44"/>
  <c r="CS66" i="44"/>
  <c r="CR66" i="44"/>
  <c r="CS63" i="44"/>
  <c r="CR63" i="44"/>
  <c r="CS62" i="44"/>
  <c r="CR62" i="44"/>
  <c r="CT62" i="44" s="1"/>
  <c r="CS61" i="44"/>
  <c r="CR61" i="44"/>
  <c r="CS60" i="44"/>
  <c r="CR60" i="44"/>
  <c r="CS59" i="44"/>
  <c r="CR59" i="44"/>
  <c r="CS58" i="44"/>
  <c r="CR58" i="44"/>
  <c r="CT58" i="44" s="1"/>
  <c r="CS57" i="44"/>
  <c r="CR57" i="44"/>
  <c r="CS56" i="44"/>
  <c r="CR56" i="44"/>
  <c r="CS55" i="44"/>
  <c r="CR55" i="44"/>
  <c r="CS54" i="44"/>
  <c r="CR54" i="44"/>
  <c r="CT54" i="44" s="1"/>
  <c r="CS53" i="44"/>
  <c r="CR53" i="44"/>
  <c r="CS52" i="44"/>
  <c r="CR52" i="44"/>
  <c r="CS51" i="44"/>
  <c r="CR51" i="44"/>
  <c r="CS50" i="44"/>
  <c r="CR50" i="44"/>
  <c r="CT50" i="44" s="1"/>
  <c r="CS49" i="44"/>
  <c r="CR49" i="44"/>
  <c r="CS48" i="44"/>
  <c r="CR48" i="44"/>
  <c r="CS47" i="44"/>
  <c r="CR47" i="44"/>
  <c r="CS46" i="44"/>
  <c r="CR46" i="44"/>
  <c r="CT46" i="44" s="1"/>
  <c r="CS45" i="44"/>
  <c r="CR45" i="44"/>
  <c r="CS44" i="44"/>
  <c r="CR44" i="44"/>
  <c r="CS43" i="44"/>
  <c r="CR43" i="44"/>
  <c r="CS42" i="44"/>
  <c r="CR42" i="44"/>
  <c r="CT42" i="44" s="1"/>
  <c r="CS41" i="44"/>
  <c r="CR41" i="44"/>
  <c r="CS40" i="44"/>
  <c r="CR40" i="44"/>
  <c r="CS39" i="44"/>
  <c r="CR39" i="44"/>
  <c r="CS38" i="44"/>
  <c r="CR38" i="44"/>
  <c r="CT38" i="44" s="1"/>
  <c r="CS37" i="44"/>
  <c r="CR37" i="44"/>
  <c r="CS36" i="44"/>
  <c r="CR36" i="44"/>
  <c r="CS35" i="44"/>
  <c r="CR35" i="44"/>
  <c r="CS34" i="44"/>
  <c r="CR34" i="44"/>
  <c r="CT34" i="44" s="1"/>
  <c r="CS33" i="44"/>
  <c r="CR33" i="44"/>
  <c r="CS32" i="44"/>
  <c r="CR32" i="44"/>
  <c r="CS31" i="44"/>
  <c r="CR31" i="44"/>
  <c r="CS30" i="44"/>
  <c r="CR30" i="44"/>
  <c r="CT30" i="44" s="1"/>
  <c r="CS29" i="44"/>
  <c r="CR29" i="44"/>
  <c r="CS28" i="44"/>
  <c r="CR28" i="44"/>
  <c r="CS27" i="44"/>
  <c r="CR27" i="44"/>
  <c r="CS26" i="44"/>
  <c r="CR26" i="44"/>
  <c r="CT26" i="44" s="1"/>
  <c r="CS25" i="44"/>
  <c r="CR25" i="44"/>
  <c r="CS24" i="44"/>
  <c r="CR24" i="44"/>
  <c r="CS23" i="44"/>
  <c r="CR23" i="44"/>
  <c r="CS22" i="44"/>
  <c r="CR22" i="44"/>
  <c r="CT22" i="44" s="1"/>
  <c r="CS21" i="44"/>
  <c r="CR21" i="44"/>
  <c r="CS20" i="44"/>
  <c r="CR20" i="44"/>
  <c r="CS16" i="44"/>
  <c r="CR16" i="44"/>
  <c r="CS15" i="44"/>
  <c r="CR15" i="44"/>
  <c r="CT15" i="44" s="1"/>
  <c r="CS14" i="44"/>
  <c r="CR14" i="44"/>
  <c r="CS13" i="44"/>
  <c r="CR13" i="44"/>
  <c r="CS12" i="44"/>
  <c r="CR12" i="44"/>
  <c r="CS11" i="44"/>
  <c r="CR11" i="44"/>
  <c r="CT11" i="44" s="1"/>
  <c r="CS10" i="44"/>
  <c r="CS112" i="44" s="1"/>
  <c r="CR10" i="44"/>
  <c r="CS9" i="44"/>
  <c r="CR9" i="44"/>
  <c r="CS8" i="44"/>
  <c r="CR8" i="44"/>
  <c r="CC111" i="44"/>
  <c r="CB111" i="44"/>
  <c r="BM111" i="44"/>
  <c r="BL111" i="44"/>
  <c r="AW111" i="44"/>
  <c r="AV111" i="44"/>
  <c r="AG111" i="44"/>
  <c r="AF111" i="44"/>
  <c r="CC110" i="44"/>
  <c r="CB110" i="44"/>
  <c r="BM110" i="44"/>
  <c r="BL110" i="44"/>
  <c r="AW110" i="44"/>
  <c r="AX110" i="44" s="1"/>
  <c r="AV110" i="44"/>
  <c r="AG110" i="44"/>
  <c r="AF110" i="44"/>
  <c r="CC107" i="44"/>
  <c r="CB107" i="44"/>
  <c r="BM107" i="44"/>
  <c r="BN107" i="44" s="1"/>
  <c r="BL107" i="44"/>
  <c r="AW107" i="44"/>
  <c r="AV107" i="44"/>
  <c r="AG107" i="44"/>
  <c r="AF107" i="44"/>
  <c r="Q107" i="44"/>
  <c r="CC106" i="44"/>
  <c r="CB106" i="44"/>
  <c r="BM106" i="44"/>
  <c r="BL106" i="44"/>
  <c r="AW106" i="44"/>
  <c r="AV106" i="44"/>
  <c r="AG106" i="44"/>
  <c r="AF106" i="44"/>
  <c r="Q106" i="44"/>
  <c r="P106" i="44"/>
  <c r="CC105" i="44"/>
  <c r="CB105" i="44"/>
  <c r="BM105" i="44"/>
  <c r="BL105" i="44"/>
  <c r="AW105" i="44"/>
  <c r="AV105" i="44"/>
  <c r="AG105" i="44"/>
  <c r="AF105" i="44"/>
  <c r="P105" i="44"/>
  <c r="CC102" i="44"/>
  <c r="CB102" i="44"/>
  <c r="BM102" i="44"/>
  <c r="BL102" i="44"/>
  <c r="AW102" i="44"/>
  <c r="AV102" i="44"/>
  <c r="AG102" i="44"/>
  <c r="AF102" i="44"/>
  <c r="CC101" i="44"/>
  <c r="CB101" i="44"/>
  <c r="BM101" i="44"/>
  <c r="BL101" i="44"/>
  <c r="AW101" i="44"/>
  <c r="AV101" i="44"/>
  <c r="AG101" i="44"/>
  <c r="AF101" i="44"/>
  <c r="Q101" i="44"/>
  <c r="P101" i="44"/>
  <c r="CC100" i="44"/>
  <c r="CB100" i="44"/>
  <c r="BM100" i="44"/>
  <c r="BL100" i="44"/>
  <c r="AW100" i="44"/>
  <c r="AV100" i="44"/>
  <c r="AG100" i="44"/>
  <c r="AF100" i="44"/>
  <c r="P100" i="44"/>
  <c r="CC99" i="44"/>
  <c r="CB99" i="44"/>
  <c r="BM99" i="44"/>
  <c r="BL99" i="44"/>
  <c r="AW99" i="44"/>
  <c r="AV99" i="44"/>
  <c r="AG99" i="44"/>
  <c r="AF99" i="44"/>
  <c r="Q99" i="44"/>
  <c r="P99" i="44"/>
  <c r="CC98" i="44"/>
  <c r="CB98" i="44"/>
  <c r="BM98" i="44"/>
  <c r="BL98" i="44"/>
  <c r="BN98" i="44" s="1"/>
  <c r="AW98" i="44"/>
  <c r="AV98" i="44"/>
  <c r="AG98" i="44"/>
  <c r="AF98" i="44"/>
  <c r="Q98" i="44"/>
  <c r="P98" i="44"/>
  <c r="CC96" i="44"/>
  <c r="CB96" i="44"/>
  <c r="BM96" i="44"/>
  <c r="BL96" i="44"/>
  <c r="AW96" i="44"/>
  <c r="AV96" i="44"/>
  <c r="AG96" i="44"/>
  <c r="AF96" i="44"/>
  <c r="Q96" i="44"/>
  <c r="CC95" i="44"/>
  <c r="CB95" i="44"/>
  <c r="BM95" i="44"/>
  <c r="BL95" i="44"/>
  <c r="AW95" i="44"/>
  <c r="AV95" i="44"/>
  <c r="AG95" i="44"/>
  <c r="AF95" i="44"/>
  <c r="Q95" i="44"/>
  <c r="P95" i="44"/>
  <c r="CC94" i="44"/>
  <c r="CB94" i="44"/>
  <c r="BM94" i="44"/>
  <c r="BL94" i="44"/>
  <c r="AW94" i="44"/>
  <c r="AV94" i="44"/>
  <c r="AG94" i="44"/>
  <c r="AF94" i="44"/>
  <c r="P94" i="44"/>
  <c r="CC93" i="44"/>
  <c r="CB93" i="44"/>
  <c r="CD93" i="44" s="1"/>
  <c r="BM93" i="44"/>
  <c r="BL93" i="44"/>
  <c r="AW93" i="44"/>
  <c r="AV93" i="44"/>
  <c r="AG93" i="44"/>
  <c r="AF93" i="44"/>
  <c r="Q93" i="44"/>
  <c r="P93" i="44"/>
  <c r="CC92" i="44"/>
  <c r="CB92" i="44"/>
  <c r="BM92" i="44"/>
  <c r="BL92" i="44"/>
  <c r="AW92" i="44"/>
  <c r="AV92" i="44"/>
  <c r="AG92" i="44"/>
  <c r="AF92" i="44"/>
  <c r="Q92" i="44"/>
  <c r="P92" i="44"/>
  <c r="CC91" i="44"/>
  <c r="CB91" i="44"/>
  <c r="BM91" i="44"/>
  <c r="BL91" i="44"/>
  <c r="AW91" i="44"/>
  <c r="AV91" i="44"/>
  <c r="AG91" i="44"/>
  <c r="AF91" i="44"/>
  <c r="P91" i="44"/>
  <c r="CC90" i="44"/>
  <c r="CB90" i="44"/>
  <c r="BM90" i="44"/>
  <c r="BL90" i="44"/>
  <c r="AW90" i="44"/>
  <c r="AV90" i="44"/>
  <c r="AX90" i="44" s="1"/>
  <c r="AG90" i="44"/>
  <c r="AF90" i="44"/>
  <c r="Q90" i="44"/>
  <c r="P90" i="44"/>
  <c r="CC89" i="44"/>
  <c r="CB89" i="44"/>
  <c r="BM89" i="44"/>
  <c r="BL89" i="44"/>
  <c r="AW89" i="44"/>
  <c r="AV89" i="44"/>
  <c r="AG89" i="44"/>
  <c r="AF89" i="44"/>
  <c r="Q89" i="44"/>
  <c r="P89" i="44"/>
  <c r="CC88" i="44"/>
  <c r="CB88" i="44"/>
  <c r="BM88" i="44"/>
  <c r="BL88" i="44"/>
  <c r="AW88" i="44"/>
  <c r="AV88" i="44"/>
  <c r="AG88" i="44"/>
  <c r="AF88" i="44"/>
  <c r="Q88" i="44"/>
  <c r="CC87" i="44"/>
  <c r="CB87" i="44"/>
  <c r="BM87" i="44"/>
  <c r="BL87" i="44"/>
  <c r="AW87" i="44"/>
  <c r="AV87" i="44"/>
  <c r="AG87" i="44"/>
  <c r="AF87" i="44"/>
  <c r="Q87" i="44"/>
  <c r="P87" i="44"/>
  <c r="CC86" i="44"/>
  <c r="CB86" i="44"/>
  <c r="BM86" i="44"/>
  <c r="BL86" i="44"/>
  <c r="AW86" i="44"/>
  <c r="AV86" i="44"/>
  <c r="AG86" i="44"/>
  <c r="AF86" i="44"/>
  <c r="P86" i="44"/>
  <c r="CC85" i="44"/>
  <c r="CB85" i="44"/>
  <c r="BM85" i="44"/>
  <c r="BL85" i="44"/>
  <c r="AW85" i="44"/>
  <c r="AV85" i="44"/>
  <c r="AG85" i="44"/>
  <c r="AF85" i="44"/>
  <c r="Q85" i="44"/>
  <c r="CC84" i="44"/>
  <c r="CB84" i="44"/>
  <c r="BM84" i="44"/>
  <c r="BN84" i="44" s="1"/>
  <c r="BL84" i="44"/>
  <c r="AW84" i="44"/>
  <c r="AV84" i="44"/>
  <c r="AG84" i="44"/>
  <c r="AF84" i="44"/>
  <c r="Q84" i="44"/>
  <c r="P84" i="44"/>
  <c r="CC83" i="44"/>
  <c r="CB83" i="44"/>
  <c r="BM83" i="44"/>
  <c r="BL83" i="44"/>
  <c r="AW83" i="44"/>
  <c r="AV83" i="44"/>
  <c r="AG83" i="44"/>
  <c r="AF83" i="44"/>
  <c r="Q83" i="44"/>
  <c r="P83" i="44"/>
  <c r="CC82" i="44"/>
  <c r="CB82" i="44"/>
  <c r="BM82" i="44"/>
  <c r="BL82" i="44"/>
  <c r="AW82" i="44"/>
  <c r="AV82" i="44"/>
  <c r="AX82" i="44" s="1"/>
  <c r="AG82" i="44"/>
  <c r="AF82" i="44"/>
  <c r="Q82" i="44"/>
  <c r="P82" i="44"/>
  <c r="CC81" i="44"/>
  <c r="CB81" i="44"/>
  <c r="BM81" i="44"/>
  <c r="BL81" i="44"/>
  <c r="AW81" i="44"/>
  <c r="AV81" i="44"/>
  <c r="AG81" i="44"/>
  <c r="AF81" i="44"/>
  <c r="Q81" i="44"/>
  <c r="P81" i="44"/>
  <c r="CC80" i="44"/>
  <c r="CB80" i="44"/>
  <c r="CD80" i="44" s="1"/>
  <c r="BM80" i="44"/>
  <c r="BL80" i="44"/>
  <c r="AW80" i="44"/>
  <c r="AV80" i="44"/>
  <c r="AG80" i="44"/>
  <c r="AF80" i="44"/>
  <c r="Q80" i="44"/>
  <c r="P80" i="44"/>
  <c r="CC79" i="44"/>
  <c r="CB79" i="44"/>
  <c r="CD79" i="44" s="1"/>
  <c r="BM79" i="44"/>
  <c r="BL79" i="44"/>
  <c r="AW79" i="44"/>
  <c r="AV79" i="44"/>
  <c r="AX79" i="44" s="1"/>
  <c r="AG79" i="44"/>
  <c r="AF79" i="44"/>
  <c r="Q79" i="44"/>
  <c r="P79" i="44"/>
  <c r="CC78" i="44"/>
  <c r="CB78" i="44"/>
  <c r="BM78" i="44"/>
  <c r="BL78" i="44"/>
  <c r="AW78" i="44"/>
  <c r="AV78" i="44"/>
  <c r="AG78" i="44"/>
  <c r="AF78" i="44"/>
  <c r="P78" i="44"/>
  <c r="CC77" i="44"/>
  <c r="CB77" i="44"/>
  <c r="BM77" i="44"/>
  <c r="BL77" i="44"/>
  <c r="AW77" i="44"/>
  <c r="AV77" i="44"/>
  <c r="AG77" i="44"/>
  <c r="AF77" i="44"/>
  <c r="Q77" i="44"/>
  <c r="CC76" i="44"/>
  <c r="CB76" i="44"/>
  <c r="BM76" i="44"/>
  <c r="BL76" i="44"/>
  <c r="BN76" i="44" s="1"/>
  <c r="AW76" i="44"/>
  <c r="AX76" i="44" s="1"/>
  <c r="AV76" i="44"/>
  <c r="AG76" i="44"/>
  <c r="AF76" i="44"/>
  <c r="Q76" i="44"/>
  <c r="P76" i="44"/>
  <c r="CC75" i="44"/>
  <c r="CB75" i="44"/>
  <c r="CD75" i="44" s="1"/>
  <c r="BM75" i="44"/>
  <c r="BL75" i="44"/>
  <c r="AW75" i="44"/>
  <c r="AV75" i="44"/>
  <c r="AG75" i="44"/>
  <c r="AF75" i="44"/>
  <c r="Q75" i="44"/>
  <c r="P75" i="44"/>
  <c r="CC73" i="44"/>
  <c r="CB73" i="44"/>
  <c r="BM73" i="44"/>
  <c r="BL73" i="44"/>
  <c r="AW73" i="44"/>
  <c r="AV73" i="44"/>
  <c r="AG73" i="44"/>
  <c r="AF73" i="44"/>
  <c r="Q73" i="44"/>
  <c r="P73" i="44"/>
  <c r="CC72" i="44"/>
  <c r="CB72" i="44"/>
  <c r="BM72" i="44"/>
  <c r="BL72" i="44"/>
  <c r="BN72" i="44" s="1"/>
  <c r="AW72" i="44"/>
  <c r="AV72" i="44"/>
  <c r="AX72" i="44" s="1"/>
  <c r="AG72" i="44"/>
  <c r="AF72" i="44"/>
  <c r="Q72" i="44"/>
  <c r="P72" i="44"/>
  <c r="CC71" i="44"/>
  <c r="CB71" i="44"/>
  <c r="BM71" i="44"/>
  <c r="BL71" i="44"/>
  <c r="BN71" i="44" s="1"/>
  <c r="AW71" i="44"/>
  <c r="AV71" i="44"/>
  <c r="AG71" i="44"/>
  <c r="AF71" i="44"/>
  <c r="Q71" i="44"/>
  <c r="CC70" i="44"/>
  <c r="CB70" i="44"/>
  <c r="BM70" i="44"/>
  <c r="BL70" i="44"/>
  <c r="AW70" i="44"/>
  <c r="AV70" i="44"/>
  <c r="AG70" i="44"/>
  <c r="AF70" i="44"/>
  <c r="Q70" i="44"/>
  <c r="P70" i="44"/>
  <c r="CC69" i="44"/>
  <c r="CB69" i="44"/>
  <c r="BM69" i="44"/>
  <c r="BL69" i="44"/>
  <c r="AW69" i="44"/>
  <c r="AV69" i="44"/>
  <c r="AG69" i="44"/>
  <c r="AF69" i="44"/>
  <c r="P69" i="44"/>
  <c r="CC68" i="44"/>
  <c r="CB68" i="44"/>
  <c r="BM68" i="44"/>
  <c r="BL68" i="44"/>
  <c r="AW68" i="44"/>
  <c r="AV68" i="44"/>
  <c r="AX68" i="44" s="1"/>
  <c r="AG68" i="44"/>
  <c r="AF68" i="44"/>
  <c r="Q68" i="44"/>
  <c r="CC67" i="44"/>
  <c r="CB67" i="44"/>
  <c r="BM67" i="44"/>
  <c r="BL67" i="44"/>
  <c r="AX67" i="44"/>
  <c r="AW67" i="44"/>
  <c r="AV67" i="44"/>
  <c r="AG67" i="44"/>
  <c r="AF67" i="44"/>
  <c r="Q67" i="44"/>
  <c r="P67" i="44"/>
  <c r="CC66" i="44"/>
  <c r="CB66" i="44"/>
  <c r="BM66" i="44"/>
  <c r="BL66" i="44"/>
  <c r="AW66" i="44"/>
  <c r="AV66" i="44"/>
  <c r="AX66" i="44" s="1"/>
  <c r="AG66" i="44"/>
  <c r="AF66" i="44"/>
  <c r="P66" i="44"/>
  <c r="CC63" i="44"/>
  <c r="CB63" i="44"/>
  <c r="BM63" i="44"/>
  <c r="BL63" i="44"/>
  <c r="AW63" i="44"/>
  <c r="AV63" i="44"/>
  <c r="AG63" i="44"/>
  <c r="AF63" i="44"/>
  <c r="Q63" i="44"/>
  <c r="P63" i="44"/>
  <c r="CC62" i="44"/>
  <c r="CB62" i="44"/>
  <c r="BM62" i="44"/>
  <c r="BL62" i="44"/>
  <c r="AW62" i="44"/>
  <c r="AV62" i="44"/>
  <c r="AG62" i="44"/>
  <c r="AF62" i="44"/>
  <c r="Q62" i="44"/>
  <c r="P62" i="44"/>
  <c r="CC61" i="44"/>
  <c r="CB61" i="44"/>
  <c r="BM61" i="44"/>
  <c r="BL61" i="44"/>
  <c r="AW61" i="44"/>
  <c r="AV61" i="44"/>
  <c r="AG61" i="44"/>
  <c r="AF61" i="44"/>
  <c r="Q61" i="44"/>
  <c r="CC60" i="44"/>
  <c r="CB60" i="44"/>
  <c r="BM60" i="44"/>
  <c r="BL60" i="44"/>
  <c r="AW60" i="44"/>
  <c r="AV60" i="44"/>
  <c r="AG60" i="44"/>
  <c r="AF60" i="44"/>
  <c r="Q60" i="44"/>
  <c r="P60" i="44"/>
  <c r="CC59" i="44"/>
  <c r="CB59" i="44"/>
  <c r="BM59" i="44"/>
  <c r="BL59" i="44"/>
  <c r="AW59" i="44"/>
  <c r="AV59" i="44"/>
  <c r="AG59" i="44"/>
  <c r="AF59" i="44"/>
  <c r="P59" i="44"/>
  <c r="CC58" i="44"/>
  <c r="CB58" i="44"/>
  <c r="BM58" i="44"/>
  <c r="BL58" i="44"/>
  <c r="AW58" i="44"/>
  <c r="AV58" i="44"/>
  <c r="AG58" i="44"/>
  <c r="AF58" i="44"/>
  <c r="Q58" i="44"/>
  <c r="CC57" i="44"/>
  <c r="CB57" i="44"/>
  <c r="BM57" i="44"/>
  <c r="BL57" i="44"/>
  <c r="AW57" i="44"/>
  <c r="AV57" i="44"/>
  <c r="AG57" i="44"/>
  <c r="AF57" i="44"/>
  <c r="Q57" i="44"/>
  <c r="P57" i="44"/>
  <c r="CC56" i="44"/>
  <c r="CB56" i="44"/>
  <c r="CD56" i="44" s="1"/>
  <c r="BM56" i="44"/>
  <c r="BL56" i="44"/>
  <c r="AW56" i="44"/>
  <c r="AV56" i="44"/>
  <c r="AG56" i="44"/>
  <c r="AF56" i="44"/>
  <c r="Q56" i="44"/>
  <c r="P56" i="44"/>
  <c r="CC55" i="44"/>
  <c r="CB55" i="44"/>
  <c r="BM55" i="44"/>
  <c r="BL55" i="44"/>
  <c r="AW55" i="44"/>
  <c r="AV55" i="44"/>
  <c r="AG55" i="44"/>
  <c r="AF55" i="44"/>
  <c r="Q55" i="44"/>
  <c r="P55" i="44"/>
  <c r="CC54" i="44"/>
  <c r="CB54" i="44"/>
  <c r="BM54" i="44"/>
  <c r="BL54" i="44"/>
  <c r="AW54" i="44"/>
  <c r="AV54" i="44"/>
  <c r="AX54" i="44" s="1"/>
  <c r="AG54" i="44"/>
  <c r="AF54" i="44"/>
  <c r="Q54" i="44"/>
  <c r="P54" i="44"/>
  <c r="R54" i="44" s="1"/>
  <c r="CC53" i="44"/>
  <c r="CB53" i="44"/>
  <c r="BM53" i="44"/>
  <c r="BL53" i="44"/>
  <c r="AW53" i="44"/>
  <c r="AV53" i="44"/>
  <c r="AG53" i="44"/>
  <c r="AF53" i="44"/>
  <c r="Q53" i="44"/>
  <c r="CC52" i="44"/>
  <c r="CB52" i="44"/>
  <c r="BM52" i="44"/>
  <c r="BL52" i="44"/>
  <c r="AW52" i="44"/>
  <c r="AV52" i="44"/>
  <c r="AG52" i="44"/>
  <c r="AF52" i="44"/>
  <c r="Q52" i="44"/>
  <c r="P52" i="44"/>
  <c r="CC51" i="44"/>
  <c r="CD51" i="44" s="1"/>
  <c r="CB51" i="44"/>
  <c r="BM51" i="44"/>
  <c r="BL51" i="44"/>
  <c r="AW51" i="44"/>
  <c r="AV51" i="44"/>
  <c r="AG51" i="44"/>
  <c r="AF51" i="44"/>
  <c r="P51" i="44"/>
  <c r="CC50" i="44"/>
  <c r="CB50" i="44"/>
  <c r="BM50" i="44"/>
  <c r="BL50" i="44"/>
  <c r="AW50" i="44"/>
  <c r="AV50" i="44"/>
  <c r="AG50" i="44"/>
  <c r="AF50" i="44"/>
  <c r="Q50" i="44"/>
  <c r="CC49" i="44"/>
  <c r="CB49" i="44"/>
  <c r="BM49" i="44"/>
  <c r="BL49" i="44"/>
  <c r="AW49" i="44"/>
  <c r="AV49" i="44"/>
  <c r="AG49" i="44"/>
  <c r="AF49" i="44"/>
  <c r="Q49" i="44"/>
  <c r="P49" i="44"/>
  <c r="CC48" i="44"/>
  <c r="CB48" i="44"/>
  <c r="BM48" i="44"/>
  <c r="BL48" i="44"/>
  <c r="AW48" i="44"/>
  <c r="AV48" i="44"/>
  <c r="AG48" i="44"/>
  <c r="AF48" i="44"/>
  <c r="P48" i="44"/>
  <c r="CC47" i="44"/>
  <c r="CB47" i="44"/>
  <c r="BM47" i="44"/>
  <c r="BL47" i="44"/>
  <c r="AW47" i="44"/>
  <c r="AV47" i="44"/>
  <c r="AX47" i="44" s="1"/>
  <c r="AG47" i="44"/>
  <c r="AF47" i="44"/>
  <c r="AH47" i="44" s="1"/>
  <c r="Q47" i="44"/>
  <c r="P47" i="44"/>
  <c r="CC46" i="44"/>
  <c r="CB46" i="44"/>
  <c r="BM46" i="44"/>
  <c r="BL46" i="44"/>
  <c r="AW46" i="44"/>
  <c r="AV46" i="44"/>
  <c r="AG46" i="44"/>
  <c r="AF46" i="44"/>
  <c r="Q46" i="44"/>
  <c r="P46" i="44"/>
  <c r="CC45" i="44"/>
  <c r="CB45" i="44"/>
  <c r="BM45" i="44"/>
  <c r="BL45" i="44"/>
  <c r="AW45" i="44"/>
  <c r="AV45" i="44"/>
  <c r="AG45" i="44"/>
  <c r="AF45" i="44"/>
  <c r="Q45" i="44"/>
  <c r="CC44" i="44"/>
  <c r="CB44" i="44"/>
  <c r="BM44" i="44"/>
  <c r="BL44" i="44"/>
  <c r="AW44" i="44"/>
  <c r="AV44" i="44"/>
  <c r="AG44" i="44"/>
  <c r="AF44" i="44"/>
  <c r="Q44" i="44"/>
  <c r="P44" i="44"/>
  <c r="CC43" i="44"/>
  <c r="CB43" i="44"/>
  <c r="BM43" i="44"/>
  <c r="BL43" i="44"/>
  <c r="AW43" i="44"/>
  <c r="AV43" i="44"/>
  <c r="AX43" i="44" s="1"/>
  <c r="AG43" i="44"/>
  <c r="AF43" i="44"/>
  <c r="P43" i="44"/>
  <c r="CC42" i="44"/>
  <c r="CB42" i="44"/>
  <c r="BM42" i="44"/>
  <c r="BL42" i="44"/>
  <c r="AW42" i="44"/>
  <c r="AV42" i="44"/>
  <c r="AG42" i="44"/>
  <c r="AF42" i="44"/>
  <c r="Q42" i="44"/>
  <c r="P42" i="44"/>
  <c r="CC41" i="44"/>
  <c r="CB41" i="44"/>
  <c r="BM41" i="44"/>
  <c r="BL41" i="44"/>
  <c r="AW41" i="44"/>
  <c r="AV41" i="44"/>
  <c r="AG41" i="44"/>
  <c r="AF41" i="44"/>
  <c r="Q41" i="44"/>
  <c r="P41" i="44"/>
  <c r="CC40" i="44"/>
  <c r="CB40" i="44"/>
  <c r="BM40" i="44"/>
  <c r="BL40" i="44"/>
  <c r="AW40" i="44"/>
  <c r="AV40" i="44"/>
  <c r="AG40" i="44"/>
  <c r="AF40" i="44"/>
  <c r="P40" i="44"/>
  <c r="CC39" i="44"/>
  <c r="CB39" i="44"/>
  <c r="BM39" i="44"/>
  <c r="BL39" i="44"/>
  <c r="AW39" i="44"/>
  <c r="AV39" i="44"/>
  <c r="AG39" i="44"/>
  <c r="AF39" i="44"/>
  <c r="Q39" i="44"/>
  <c r="P39" i="44"/>
  <c r="CC38" i="44"/>
  <c r="CB38" i="44"/>
  <c r="BM38" i="44"/>
  <c r="BL38" i="44"/>
  <c r="AW38" i="44"/>
  <c r="AV38" i="44"/>
  <c r="AG38" i="44"/>
  <c r="AF38" i="44"/>
  <c r="Q38" i="44"/>
  <c r="P38" i="44"/>
  <c r="CC37" i="44"/>
  <c r="CB37" i="44"/>
  <c r="BM37" i="44"/>
  <c r="BL37" i="44"/>
  <c r="AW37" i="44"/>
  <c r="AV37" i="44"/>
  <c r="AG37" i="44"/>
  <c r="AF37" i="44"/>
  <c r="Q37" i="44"/>
  <c r="CC36" i="44"/>
  <c r="CB36" i="44"/>
  <c r="BM36" i="44"/>
  <c r="BL36" i="44"/>
  <c r="AW36" i="44"/>
  <c r="AV36" i="44"/>
  <c r="AG36" i="44"/>
  <c r="AF36" i="44"/>
  <c r="Q36" i="44"/>
  <c r="P36" i="44"/>
  <c r="R36" i="44" s="1"/>
  <c r="CC35" i="44"/>
  <c r="CB35" i="44"/>
  <c r="BM35" i="44"/>
  <c r="BL35" i="44"/>
  <c r="BN35" i="44" s="1"/>
  <c r="AW35" i="44"/>
  <c r="AV35" i="44"/>
  <c r="AX35" i="44" s="1"/>
  <c r="AG35" i="44"/>
  <c r="AF35" i="44"/>
  <c r="Q35" i="44"/>
  <c r="P35" i="44"/>
  <c r="CC34" i="44"/>
  <c r="CB34" i="44"/>
  <c r="BM34" i="44"/>
  <c r="BL34" i="44"/>
  <c r="AW34" i="44"/>
  <c r="AV34" i="44"/>
  <c r="AG34" i="44"/>
  <c r="AF34" i="44"/>
  <c r="Q34" i="44"/>
  <c r="CC33" i="44"/>
  <c r="CB33" i="44"/>
  <c r="BM33" i="44"/>
  <c r="BL33" i="44"/>
  <c r="AW33" i="44"/>
  <c r="AV33" i="44"/>
  <c r="AX33" i="44" s="1"/>
  <c r="AG33" i="44"/>
  <c r="AF33" i="44"/>
  <c r="Q33" i="44"/>
  <c r="P33" i="44"/>
  <c r="CC32" i="44"/>
  <c r="CB32" i="44"/>
  <c r="BM32" i="44"/>
  <c r="BL32" i="44"/>
  <c r="AW32" i="44"/>
  <c r="AV32" i="44"/>
  <c r="AG32" i="44"/>
  <c r="AF32" i="44"/>
  <c r="Q32" i="44"/>
  <c r="P32" i="44"/>
  <c r="CC31" i="44"/>
  <c r="CB31" i="44"/>
  <c r="BM31" i="44"/>
  <c r="BL31" i="44"/>
  <c r="AW31" i="44"/>
  <c r="AV31" i="44"/>
  <c r="AG31" i="44"/>
  <c r="AF31" i="44"/>
  <c r="Q31" i="44"/>
  <c r="P31" i="44"/>
  <c r="CC30" i="44"/>
  <c r="CB30" i="44"/>
  <c r="BM30" i="44"/>
  <c r="BL30" i="44"/>
  <c r="AW30" i="44"/>
  <c r="AV30" i="44"/>
  <c r="AG30" i="44"/>
  <c r="AF30" i="44"/>
  <c r="Q30" i="44"/>
  <c r="P30" i="44"/>
  <c r="CC29" i="44"/>
  <c r="CB29" i="44"/>
  <c r="BM29" i="44"/>
  <c r="BL29" i="44"/>
  <c r="AW29" i="44"/>
  <c r="AV29" i="44"/>
  <c r="AG29" i="44"/>
  <c r="AF29" i="44"/>
  <c r="Q29" i="44"/>
  <c r="CC28" i="44"/>
  <c r="CB28" i="44"/>
  <c r="BM28" i="44"/>
  <c r="BN28" i="44" s="1"/>
  <c r="BL28" i="44"/>
  <c r="AW28" i="44"/>
  <c r="AV28" i="44"/>
  <c r="AG28" i="44"/>
  <c r="AF28" i="44"/>
  <c r="Q28" i="44"/>
  <c r="P28" i="44"/>
  <c r="CC27" i="44"/>
  <c r="CB27" i="44"/>
  <c r="BM27" i="44"/>
  <c r="BL27" i="44"/>
  <c r="AW27" i="44"/>
  <c r="AV27" i="44"/>
  <c r="AG27" i="44"/>
  <c r="AF27" i="44"/>
  <c r="P27" i="44"/>
  <c r="CC26" i="44"/>
  <c r="CB26" i="44"/>
  <c r="BM26" i="44"/>
  <c r="BL26" i="44"/>
  <c r="AW26" i="44"/>
  <c r="AV26" i="44"/>
  <c r="AG26" i="44"/>
  <c r="AF26" i="44"/>
  <c r="Q26" i="44"/>
  <c r="CC25" i="44"/>
  <c r="CB25" i="44"/>
  <c r="BM25" i="44"/>
  <c r="BL25" i="44"/>
  <c r="AW25" i="44"/>
  <c r="AV25" i="44"/>
  <c r="AG25" i="44"/>
  <c r="AF25" i="44"/>
  <c r="Q25" i="44"/>
  <c r="P25" i="44"/>
  <c r="CC24" i="44"/>
  <c r="CB24" i="44"/>
  <c r="BM24" i="44"/>
  <c r="BL24" i="44"/>
  <c r="BN24" i="44" s="1"/>
  <c r="AW24" i="44"/>
  <c r="AV24" i="44"/>
  <c r="AG24" i="44"/>
  <c r="AF24" i="44"/>
  <c r="P24" i="44"/>
  <c r="CC23" i="44"/>
  <c r="CB23" i="44"/>
  <c r="BM23" i="44"/>
  <c r="BL23" i="44"/>
  <c r="AW23" i="44"/>
  <c r="AV23" i="44"/>
  <c r="AX23" i="44" s="1"/>
  <c r="AG23" i="44"/>
  <c r="AF23" i="44"/>
  <c r="Q23" i="44"/>
  <c r="P23" i="44"/>
  <c r="CC22" i="44"/>
  <c r="CB22" i="44"/>
  <c r="BM22" i="44"/>
  <c r="BL22" i="44"/>
  <c r="BN22" i="44" s="1"/>
  <c r="AW22" i="44"/>
  <c r="AV22" i="44"/>
  <c r="AG22" i="44"/>
  <c r="AF22" i="44"/>
  <c r="Q22" i="44"/>
  <c r="P22" i="44"/>
  <c r="CC21" i="44"/>
  <c r="CB21" i="44"/>
  <c r="BM21" i="44"/>
  <c r="BL21" i="44"/>
  <c r="AW21" i="44"/>
  <c r="AV21" i="44"/>
  <c r="AG21" i="44"/>
  <c r="AF21" i="44"/>
  <c r="Q21" i="44"/>
  <c r="CC20" i="44"/>
  <c r="CB20" i="44"/>
  <c r="BM20" i="44"/>
  <c r="BL20" i="44"/>
  <c r="AW20" i="44"/>
  <c r="AV20" i="44"/>
  <c r="AG20" i="44"/>
  <c r="AF20" i="44"/>
  <c r="Q20" i="44"/>
  <c r="P20" i="44"/>
  <c r="CC16" i="44"/>
  <c r="CB16" i="44"/>
  <c r="BM16" i="44"/>
  <c r="BM114" i="44" s="1"/>
  <c r="BL16" i="44"/>
  <c r="BL120" i="44" s="1"/>
  <c r="AW16" i="44"/>
  <c r="AW114" i="44" s="1"/>
  <c r="AV16" i="44"/>
  <c r="AG16" i="44"/>
  <c r="AF16" i="44"/>
  <c r="Q16" i="44"/>
  <c r="P16" i="44"/>
  <c r="P114" i="44" s="1"/>
  <c r="CC15" i="44"/>
  <c r="CB15" i="44"/>
  <c r="BM15" i="44"/>
  <c r="BL15" i="44"/>
  <c r="AW15" i="44"/>
  <c r="AV15" i="44"/>
  <c r="AG15" i="44"/>
  <c r="AF15" i="44"/>
  <c r="AH15" i="44" s="1"/>
  <c r="Q15" i="44"/>
  <c r="P15" i="44"/>
  <c r="CC14" i="44"/>
  <c r="CB14" i="44"/>
  <c r="BM14" i="44"/>
  <c r="BL14" i="44"/>
  <c r="AW14" i="44"/>
  <c r="AV14" i="44"/>
  <c r="AG14" i="44"/>
  <c r="AF14" i="44"/>
  <c r="CC13" i="44"/>
  <c r="CB13" i="44"/>
  <c r="BM13" i="44"/>
  <c r="BL13" i="44"/>
  <c r="AW13" i="44"/>
  <c r="AV13" i="44"/>
  <c r="AG13" i="44"/>
  <c r="AF13" i="44"/>
  <c r="Q13" i="44"/>
  <c r="P13" i="44"/>
  <c r="CC12" i="44"/>
  <c r="CB12" i="44"/>
  <c r="BM12" i="44"/>
  <c r="BL12" i="44"/>
  <c r="BN12" i="44" s="1"/>
  <c r="AW12" i="44"/>
  <c r="AV12" i="44"/>
  <c r="AG12" i="44"/>
  <c r="AF12" i="44"/>
  <c r="Q12" i="44"/>
  <c r="P12" i="44"/>
  <c r="R12" i="44" s="1"/>
  <c r="CC11" i="44"/>
  <c r="CB11" i="44"/>
  <c r="BM11" i="44"/>
  <c r="BL11" i="44"/>
  <c r="AW11" i="44"/>
  <c r="AV11" i="44"/>
  <c r="AG11" i="44"/>
  <c r="AF11" i="44"/>
  <c r="P11" i="44"/>
  <c r="CC10" i="44"/>
  <c r="CC112" i="44" s="1"/>
  <c r="CB10" i="44"/>
  <c r="BM10" i="44"/>
  <c r="BM112" i="44" s="1"/>
  <c r="BL10" i="44"/>
  <c r="BL112" i="44" s="1"/>
  <c r="AW10" i="44"/>
  <c r="AV10" i="44"/>
  <c r="AV112" i="44" s="1"/>
  <c r="AG10" i="44"/>
  <c r="AG112" i="44" s="1"/>
  <c r="AF10" i="44"/>
  <c r="AF112" i="44" s="1"/>
  <c r="Q10" i="44"/>
  <c r="P10" i="44"/>
  <c r="CC9" i="44"/>
  <c r="CB9" i="44"/>
  <c r="BM9" i="44"/>
  <c r="BL9" i="44"/>
  <c r="AW9" i="44"/>
  <c r="AV9" i="44"/>
  <c r="AG9" i="44"/>
  <c r="AF9" i="44"/>
  <c r="Q9" i="44"/>
  <c r="P9" i="44"/>
  <c r="CC8" i="44"/>
  <c r="CB8" i="44"/>
  <c r="BM8" i="44"/>
  <c r="BL8" i="44"/>
  <c r="AW8" i="44"/>
  <c r="AV8" i="44"/>
  <c r="AG8" i="44"/>
  <c r="AF8" i="44"/>
  <c r="P8" i="44"/>
  <c r="AG62" i="52"/>
  <c r="AG63" i="52"/>
  <c r="CV8" i="44"/>
  <c r="CX8" i="44"/>
  <c r="DB8" i="44"/>
  <c r="CV9" i="44"/>
  <c r="CX9" i="44"/>
  <c r="CV10" i="44"/>
  <c r="CX10" i="44"/>
  <c r="CV11" i="44"/>
  <c r="CX11" i="44"/>
  <c r="DB11" i="44"/>
  <c r="CV12" i="44"/>
  <c r="CX12" i="44"/>
  <c r="DB12" i="44"/>
  <c r="DD12" i="44"/>
  <c r="CV13" i="44"/>
  <c r="CX13" i="44"/>
  <c r="DB13" i="44"/>
  <c r="DD13" i="44"/>
  <c r="CV14" i="44"/>
  <c r="CX14" i="44"/>
  <c r="DD14" i="44"/>
  <c r="CV15" i="44"/>
  <c r="CX15" i="44"/>
  <c r="DB15" i="44"/>
  <c r="DD15" i="44"/>
  <c r="CV20" i="44"/>
  <c r="CX20" i="44"/>
  <c r="DB20" i="44"/>
  <c r="DD20" i="44"/>
  <c r="CV21" i="44"/>
  <c r="CX21" i="44"/>
  <c r="DD21" i="44"/>
  <c r="CV22" i="44"/>
  <c r="CX22" i="44"/>
  <c r="DB22" i="44"/>
  <c r="DD22" i="44"/>
  <c r="CV23" i="44"/>
  <c r="CX23" i="44"/>
  <c r="DB23" i="44"/>
  <c r="DD23" i="44"/>
  <c r="CV24" i="44"/>
  <c r="CX24" i="44"/>
  <c r="DB24" i="44"/>
  <c r="DD24" i="44"/>
  <c r="CV25" i="44"/>
  <c r="CX25" i="44"/>
  <c r="DB25" i="44"/>
  <c r="DD25" i="44"/>
  <c r="CV26" i="44"/>
  <c r="CX26" i="44"/>
  <c r="DD26" i="44"/>
  <c r="CV27" i="44"/>
  <c r="CX27" i="44"/>
  <c r="DB27" i="44"/>
  <c r="CV28" i="44"/>
  <c r="CX28" i="44"/>
  <c r="DB28" i="44"/>
  <c r="DD28" i="44"/>
  <c r="CV29" i="44"/>
  <c r="CX29" i="44"/>
  <c r="DD29" i="44"/>
  <c r="CV30" i="44"/>
  <c r="CX30" i="44"/>
  <c r="DB30" i="44"/>
  <c r="DD30" i="44"/>
  <c r="CV31" i="44"/>
  <c r="CX31" i="44"/>
  <c r="DB31" i="44"/>
  <c r="DD31" i="44"/>
  <c r="CV32" i="44"/>
  <c r="CX32" i="44"/>
  <c r="DB32" i="44"/>
  <c r="DD32" i="44"/>
  <c r="CV33" i="44"/>
  <c r="CX33" i="44"/>
  <c r="DB33" i="44"/>
  <c r="DD33" i="44"/>
  <c r="CV34" i="44"/>
  <c r="CX34" i="44"/>
  <c r="DD34" i="44"/>
  <c r="CV35" i="44"/>
  <c r="CX35" i="44"/>
  <c r="DB35" i="44"/>
  <c r="CV36" i="44"/>
  <c r="CX36" i="44"/>
  <c r="DB36" i="44"/>
  <c r="DD36" i="44"/>
  <c r="CV37" i="44"/>
  <c r="CX37" i="44"/>
  <c r="DD37" i="44"/>
  <c r="CV38" i="44"/>
  <c r="CX38" i="44"/>
  <c r="DB38" i="44"/>
  <c r="DD38" i="44"/>
  <c r="CV39" i="44"/>
  <c r="CX39" i="44"/>
  <c r="DB39" i="44"/>
  <c r="DD39" i="44"/>
  <c r="CV40" i="44"/>
  <c r="CX40" i="44"/>
  <c r="DB40" i="44"/>
  <c r="DD40" i="44"/>
  <c r="CV41" i="44"/>
  <c r="CX41" i="44"/>
  <c r="DB41" i="44"/>
  <c r="DD41" i="44"/>
  <c r="CV42" i="44"/>
  <c r="CX42" i="44"/>
  <c r="DD42" i="44"/>
  <c r="CV43" i="44"/>
  <c r="CX43" i="44"/>
  <c r="DB43" i="44"/>
  <c r="CV44" i="44"/>
  <c r="CX44" i="44"/>
  <c r="DB44" i="44"/>
  <c r="DD44" i="44"/>
  <c r="CV45" i="44"/>
  <c r="CX45" i="44"/>
  <c r="DD45" i="44"/>
  <c r="CV46" i="44"/>
  <c r="CX46" i="44"/>
  <c r="DB46" i="44"/>
  <c r="DD46" i="44"/>
  <c r="CV47" i="44"/>
  <c r="CX47" i="44"/>
  <c r="DB47" i="44"/>
  <c r="DD47" i="44"/>
  <c r="CV48" i="44"/>
  <c r="CX48" i="44"/>
  <c r="DB48" i="44"/>
  <c r="DD48" i="44"/>
  <c r="CV49" i="44"/>
  <c r="CX49" i="44"/>
  <c r="DB49" i="44"/>
  <c r="DD49" i="44"/>
  <c r="CV50" i="44"/>
  <c r="CX50" i="44"/>
  <c r="DD50" i="44"/>
  <c r="CV51" i="44"/>
  <c r="CX51" i="44"/>
  <c r="DB51" i="44"/>
  <c r="CV52" i="44"/>
  <c r="CX52" i="44"/>
  <c r="DB52" i="44"/>
  <c r="DD52" i="44"/>
  <c r="CV53" i="44"/>
  <c r="CX53" i="44"/>
  <c r="DD53" i="44"/>
  <c r="CV54" i="44"/>
  <c r="CX54" i="44"/>
  <c r="DB54" i="44"/>
  <c r="DD54" i="44"/>
  <c r="CV55" i="44"/>
  <c r="CX55" i="44"/>
  <c r="DB55" i="44"/>
  <c r="DD55" i="44"/>
  <c r="CV56" i="44"/>
  <c r="CX56" i="44"/>
  <c r="DB56" i="44"/>
  <c r="DD56" i="44"/>
  <c r="CV57" i="44"/>
  <c r="CX57" i="44"/>
  <c r="DB57" i="44"/>
  <c r="DD57" i="44"/>
  <c r="CV58" i="44"/>
  <c r="CX58" i="44"/>
  <c r="DD58" i="44"/>
  <c r="CV59" i="44"/>
  <c r="CX59" i="44"/>
  <c r="DB59" i="44"/>
  <c r="CV60" i="44"/>
  <c r="CX60" i="44"/>
  <c r="DB60" i="44"/>
  <c r="DD60" i="44"/>
  <c r="CV62" i="44"/>
  <c r="CX62" i="44"/>
  <c r="DB62" i="44"/>
  <c r="DD62" i="44"/>
  <c r="CV66" i="44"/>
  <c r="CX66" i="44"/>
  <c r="DB66" i="44"/>
  <c r="DD66" i="44"/>
  <c r="CV67" i="44"/>
  <c r="CX67" i="44"/>
  <c r="DB67" i="44"/>
  <c r="DD67" i="44"/>
  <c r="CV68" i="44"/>
  <c r="CX68" i="44"/>
  <c r="DD68" i="44"/>
  <c r="CV69" i="44"/>
  <c r="CX69" i="44"/>
  <c r="DB69" i="44"/>
  <c r="CV70" i="44"/>
  <c r="CX70" i="44"/>
  <c r="DB70" i="44"/>
  <c r="DD70" i="44"/>
  <c r="CV71" i="44"/>
  <c r="CX71" i="44"/>
  <c r="DD71" i="44"/>
  <c r="CV72" i="44"/>
  <c r="CX72" i="44"/>
  <c r="DB72" i="44"/>
  <c r="DD72" i="44"/>
  <c r="CV75" i="44"/>
  <c r="CX75" i="44"/>
  <c r="DB75" i="44"/>
  <c r="CV76" i="44"/>
  <c r="CX76" i="44"/>
  <c r="DB76" i="44"/>
  <c r="DD76" i="44"/>
  <c r="CV77" i="44"/>
  <c r="CX77" i="44"/>
  <c r="DD77" i="44"/>
  <c r="CV78" i="44"/>
  <c r="CX78" i="44"/>
  <c r="DB78" i="44"/>
  <c r="CV79" i="44"/>
  <c r="CX79" i="44"/>
  <c r="DB79" i="44"/>
  <c r="DD79" i="44"/>
  <c r="CV80" i="44"/>
  <c r="CX80" i="44"/>
  <c r="DD80" i="44"/>
  <c r="CV81" i="44"/>
  <c r="CX81" i="44"/>
  <c r="DB81" i="44"/>
  <c r="DD81" i="44"/>
  <c r="CV82" i="44"/>
  <c r="CX82" i="44"/>
  <c r="DB82" i="44"/>
  <c r="DD82" i="44"/>
  <c r="CV83" i="44"/>
  <c r="CX83" i="44"/>
  <c r="DB83" i="44"/>
  <c r="CV84" i="44"/>
  <c r="CX84" i="44"/>
  <c r="DB84" i="44"/>
  <c r="DD84" i="44"/>
  <c r="CV85" i="44"/>
  <c r="CX85" i="44"/>
  <c r="DD85" i="44"/>
  <c r="CV86" i="44"/>
  <c r="CX86" i="44"/>
  <c r="DB86" i="44"/>
  <c r="CV87" i="44"/>
  <c r="CX87" i="44"/>
  <c r="DB87" i="44"/>
  <c r="DD87" i="44"/>
  <c r="CV88" i="44"/>
  <c r="CX88" i="44"/>
  <c r="DD88" i="44"/>
  <c r="CV89" i="44"/>
  <c r="CX89" i="44"/>
  <c r="DB89" i="44"/>
  <c r="DD89" i="44"/>
  <c r="CV90" i="44"/>
  <c r="CX90" i="44"/>
  <c r="DB90" i="44"/>
  <c r="DD90" i="44"/>
  <c r="CV91" i="44"/>
  <c r="CX91" i="44"/>
  <c r="DB91" i="44"/>
  <c r="CV92" i="44"/>
  <c r="CX92" i="44"/>
  <c r="DB92" i="44"/>
  <c r="DD92" i="44"/>
  <c r="CV93" i="44"/>
  <c r="CX93" i="44"/>
  <c r="DD93" i="44"/>
  <c r="CV94" i="44"/>
  <c r="CX94" i="44"/>
  <c r="DB94" i="44"/>
  <c r="CV98" i="44"/>
  <c r="CX98" i="44"/>
  <c r="DB98" i="44"/>
  <c r="DD98" i="44"/>
  <c r="CV99" i="44"/>
  <c r="CX99" i="44"/>
  <c r="DB99" i="44"/>
  <c r="DD99" i="44"/>
  <c r="CV100" i="44"/>
  <c r="CX100" i="44"/>
  <c r="DB100" i="44"/>
  <c r="CV105" i="44"/>
  <c r="CX105" i="44"/>
  <c r="DB105" i="44"/>
  <c r="CV106" i="44"/>
  <c r="CX106" i="44"/>
  <c r="DB106" i="44"/>
  <c r="DD106" i="44"/>
  <c r="CV107" i="44"/>
  <c r="CX107" i="44"/>
  <c r="DD107" i="44"/>
  <c r="CV110" i="44"/>
  <c r="CX110" i="44"/>
  <c r="DB110" i="44"/>
  <c r="DD110" i="44"/>
  <c r="CV111" i="44"/>
  <c r="CX111" i="44"/>
  <c r="DD111" i="44"/>
  <c r="AH46" i="44" l="1"/>
  <c r="DL131" i="44"/>
  <c r="Q114" i="44"/>
  <c r="BN31" i="44"/>
  <c r="AH38" i="44"/>
  <c r="CD44" i="44"/>
  <c r="BN67" i="44"/>
  <c r="AX93" i="44"/>
  <c r="CT45" i="44"/>
  <c r="CT49" i="44"/>
  <c r="CT71" i="44"/>
  <c r="CT76" i="44"/>
  <c r="CT80" i="44"/>
  <c r="CT84" i="44"/>
  <c r="CT88" i="44"/>
  <c r="CT92" i="44"/>
  <c r="CT96" i="44"/>
  <c r="CT101" i="44"/>
  <c r="CT107" i="44"/>
  <c r="BN79" i="44"/>
  <c r="CD82" i="44"/>
  <c r="DL129" i="44"/>
  <c r="R22" i="44"/>
  <c r="BN29" i="44"/>
  <c r="CT8" i="44"/>
  <c r="CT47" i="44"/>
  <c r="CT51" i="44"/>
  <c r="CT55" i="44"/>
  <c r="CT69" i="44"/>
  <c r="CT99" i="44"/>
  <c r="CT111" i="44"/>
  <c r="DL128" i="44"/>
  <c r="CT44" i="44"/>
  <c r="CR120" i="44"/>
  <c r="DL132" i="44"/>
  <c r="CD37" i="44"/>
  <c r="CB114" i="44"/>
  <c r="CD66" i="44"/>
  <c r="CD71" i="44"/>
  <c r="CD81" i="44"/>
  <c r="CD96" i="44"/>
  <c r="CD12" i="44"/>
  <c r="BN9" i="44"/>
  <c r="BN80" i="44"/>
  <c r="BN48" i="44"/>
  <c r="DL130" i="44"/>
  <c r="BM118" i="44"/>
  <c r="BN60" i="44"/>
  <c r="BN13" i="44"/>
  <c r="BN41" i="44"/>
  <c r="AX22" i="44"/>
  <c r="AX37" i="44"/>
  <c r="AW122" i="44"/>
  <c r="AX94" i="44"/>
  <c r="AX42" i="44"/>
  <c r="AX11" i="44"/>
  <c r="AX38" i="44"/>
  <c r="AW118" i="44"/>
  <c r="AX71" i="44"/>
  <c r="AX20" i="44"/>
  <c r="AX25" i="44"/>
  <c r="AX106" i="44"/>
  <c r="AH42" i="44"/>
  <c r="AH87" i="44"/>
  <c r="AH27" i="44"/>
  <c r="AH83" i="44"/>
  <c r="R75" i="44"/>
  <c r="Z173" i="44"/>
  <c r="Z174" i="44" s="1"/>
  <c r="Z179" i="44" s="1"/>
  <c r="Z180" i="44" s="1"/>
  <c r="BV145" i="44"/>
  <c r="BV150" i="44" s="1"/>
  <c r="BV152" i="44" s="1"/>
  <c r="BV172" i="44" s="1"/>
  <c r="BV173" i="44" s="1"/>
  <c r="BV174" i="44" s="1"/>
  <c r="BV179" i="44" s="1"/>
  <c r="BV180" i="44" s="1"/>
  <c r="AZ145" i="44"/>
  <c r="AZ150" i="44" s="1"/>
  <c r="AZ152" i="44" s="1"/>
  <c r="AZ172" i="44" s="1"/>
  <c r="CF149" i="53"/>
  <c r="CF140" i="53"/>
  <c r="CF144" i="53" s="1"/>
  <c r="BF140" i="53"/>
  <c r="BF144" i="53" s="1"/>
  <c r="BF149" i="53"/>
  <c r="D149" i="53"/>
  <c r="D140" i="53"/>
  <c r="D144" i="53" s="1"/>
  <c r="Z149" i="53"/>
  <c r="Z140" i="53"/>
  <c r="Z144" i="53" s="1"/>
  <c r="AZ140" i="53"/>
  <c r="AZ144" i="53" s="1"/>
  <c r="AZ149" i="53"/>
  <c r="AP140" i="53"/>
  <c r="AP144" i="53" s="1"/>
  <c r="AP149" i="53"/>
  <c r="T140" i="53"/>
  <c r="T144" i="53" s="1"/>
  <c r="T149" i="53"/>
  <c r="BP140" i="53"/>
  <c r="BP144" i="53" s="1"/>
  <c r="BP149" i="53"/>
  <c r="BV149" i="53"/>
  <c r="BV140" i="53"/>
  <c r="BV144" i="53" s="1"/>
  <c r="CL140" i="53"/>
  <c r="CL144" i="53" s="1"/>
  <c r="CL149" i="53"/>
  <c r="AJ140" i="53"/>
  <c r="AJ144" i="53" s="1"/>
  <c r="AJ149" i="53"/>
  <c r="J140" i="53"/>
  <c r="J144" i="53" s="1"/>
  <c r="J149" i="53"/>
  <c r="T152" i="44"/>
  <c r="T172" i="44" s="1"/>
  <c r="T173" i="44" s="1"/>
  <c r="T174" i="44" s="1"/>
  <c r="T179" i="44" s="1"/>
  <c r="T180" i="44" s="1"/>
  <c r="J145" i="44"/>
  <c r="J150" i="44" s="1"/>
  <c r="J152" i="44" s="1"/>
  <c r="J172" i="44" s="1"/>
  <c r="BP145" i="44"/>
  <c r="BP150" i="44" s="1"/>
  <c r="BP152" i="44" s="1"/>
  <c r="BP172" i="44" s="1"/>
  <c r="BP173" i="44" s="1"/>
  <c r="BP174" i="44" s="1"/>
  <c r="BP179" i="44" s="1"/>
  <c r="BP180" i="44" s="1"/>
  <c r="CR114" i="44"/>
  <c r="CS114" i="44"/>
  <c r="CR118" i="44"/>
  <c r="CT98" i="44"/>
  <c r="CR116" i="44"/>
  <c r="CT67" i="44"/>
  <c r="CS118" i="44"/>
  <c r="CR122" i="44"/>
  <c r="CS116" i="44"/>
  <c r="CS122" i="44"/>
  <c r="CT10" i="44"/>
  <c r="CT112" i="44" s="1"/>
  <c r="CT14" i="44"/>
  <c r="CT21" i="44"/>
  <c r="CT25" i="44"/>
  <c r="CT29" i="44"/>
  <c r="CT37" i="44"/>
  <c r="CT41" i="44"/>
  <c r="CT70" i="44"/>
  <c r="CT75" i="44"/>
  <c r="CT33" i="44"/>
  <c r="CT48" i="44"/>
  <c r="CT52" i="44"/>
  <c r="CT56" i="44"/>
  <c r="CT60" i="44"/>
  <c r="CT66" i="44"/>
  <c r="CT78" i="44"/>
  <c r="CT82" i="44"/>
  <c r="CT89" i="44"/>
  <c r="CT57" i="44"/>
  <c r="CT61" i="44"/>
  <c r="CT90" i="44"/>
  <c r="CT12" i="44"/>
  <c r="CT23" i="44"/>
  <c r="CT31" i="44"/>
  <c r="CT35" i="44"/>
  <c r="CR112" i="44"/>
  <c r="CT20" i="44"/>
  <c r="CT24" i="44"/>
  <c r="CT28" i="44"/>
  <c r="CT32" i="44"/>
  <c r="CT40" i="44"/>
  <c r="CT43" i="44"/>
  <c r="CT72" i="44"/>
  <c r="CT95" i="44"/>
  <c r="CC114" i="44"/>
  <c r="CD35" i="44"/>
  <c r="CD40" i="44"/>
  <c r="CD45" i="44"/>
  <c r="CD48" i="44"/>
  <c r="CD21" i="44"/>
  <c r="CD31" i="44"/>
  <c r="CD22" i="44"/>
  <c r="CD83" i="44"/>
  <c r="CB112" i="44"/>
  <c r="CD23" i="44"/>
  <c r="CD29" i="44"/>
  <c r="CD57" i="44"/>
  <c r="CD84" i="44"/>
  <c r="CC116" i="44"/>
  <c r="CD20" i="44"/>
  <c r="CD77" i="44"/>
  <c r="CD8" i="44"/>
  <c r="CD55" i="44"/>
  <c r="CD72" i="44"/>
  <c r="CD92" i="44"/>
  <c r="CC118" i="44"/>
  <c r="CD9" i="44"/>
  <c r="CD41" i="44"/>
  <c r="CD88" i="44"/>
  <c r="CD111" i="44"/>
  <c r="CB122" i="44"/>
  <c r="CD15" i="44"/>
  <c r="CD47" i="44"/>
  <c r="CD52" i="44"/>
  <c r="CD69" i="44"/>
  <c r="CC122" i="44"/>
  <c r="CD94" i="44"/>
  <c r="CC120" i="44"/>
  <c r="CB118" i="44"/>
  <c r="CD90" i="44"/>
  <c r="CB120" i="44"/>
  <c r="CD101" i="44"/>
  <c r="CB116" i="44"/>
  <c r="CD99" i="44"/>
  <c r="CD13" i="44"/>
  <c r="CD14" i="44"/>
  <c r="CD39" i="44"/>
  <c r="CD43" i="44"/>
  <c r="CD53" i="44"/>
  <c r="CD86" i="44"/>
  <c r="CD100" i="44"/>
  <c r="CD27" i="44"/>
  <c r="CD91" i="44"/>
  <c r="CD28" i="44"/>
  <c r="CD32" i="44"/>
  <c r="CD36" i="44"/>
  <c r="CD59" i="44"/>
  <c r="CD70" i="44"/>
  <c r="CD24" i="44"/>
  <c r="CD33" i="44"/>
  <c r="CD60" i="44"/>
  <c r="BN37" i="44"/>
  <c r="BN66" i="44"/>
  <c r="BN75" i="44"/>
  <c r="BN95" i="44"/>
  <c r="BN101" i="44"/>
  <c r="BL116" i="44"/>
  <c r="BN20" i="44"/>
  <c r="BN47" i="44"/>
  <c r="BN83" i="44"/>
  <c r="BN96" i="44"/>
  <c r="BM116" i="44"/>
  <c r="BN105" i="44"/>
  <c r="BN21" i="44"/>
  <c r="BN25" i="44"/>
  <c r="BN53" i="44"/>
  <c r="BN44" i="44"/>
  <c r="BN45" i="44"/>
  <c r="BN57" i="44"/>
  <c r="BL122" i="44"/>
  <c r="BN32" i="44"/>
  <c r="BN36" i="44"/>
  <c r="BN54" i="44"/>
  <c r="BM122" i="44"/>
  <c r="BN23" i="44"/>
  <c r="BN40" i="44"/>
  <c r="BN52" i="44"/>
  <c r="BN61" i="44"/>
  <c r="BN87" i="44"/>
  <c r="BL114" i="44"/>
  <c r="BM120" i="44"/>
  <c r="BN33" i="44"/>
  <c r="BN49" i="44"/>
  <c r="BN77" i="44"/>
  <c r="BN89" i="44"/>
  <c r="BN106" i="44"/>
  <c r="BN30" i="44"/>
  <c r="BN34" i="44"/>
  <c r="BN58" i="44"/>
  <c r="BN63" i="44"/>
  <c r="BN81" i="44"/>
  <c r="BN99" i="44"/>
  <c r="BN110" i="44"/>
  <c r="BN111" i="44"/>
  <c r="BN14" i="44"/>
  <c r="BN26" i="44"/>
  <c r="BN42" i="44"/>
  <c r="BN51" i="44"/>
  <c r="BN55" i="44"/>
  <c r="BL118" i="44"/>
  <c r="BN70" i="44"/>
  <c r="BN82" i="44"/>
  <c r="BN11" i="44"/>
  <c r="BN15" i="44"/>
  <c r="BN56" i="44"/>
  <c r="BN91" i="44"/>
  <c r="AX57" i="44"/>
  <c r="AX62" i="44"/>
  <c r="AX14" i="44"/>
  <c r="AX51" i="44"/>
  <c r="AX58" i="44"/>
  <c r="AV118" i="44"/>
  <c r="AV122" i="44"/>
  <c r="AX78" i="44"/>
  <c r="AX81" i="44"/>
  <c r="AX84" i="44"/>
  <c r="AX52" i="44"/>
  <c r="AW112" i="44"/>
  <c r="AX8" i="44"/>
  <c r="AX16" i="44"/>
  <c r="AX87" i="44"/>
  <c r="AW120" i="44"/>
  <c r="AV116" i="44"/>
  <c r="AX12" i="44"/>
  <c r="AX45" i="44"/>
  <c r="AX53" i="44"/>
  <c r="AX88" i="44"/>
  <c r="AX92" i="44"/>
  <c r="AW116" i="44"/>
  <c r="AX21" i="44"/>
  <c r="AX29" i="44"/>
  <c r="AX60" i="44"/>
  <c r="AX70" i="44"/>
  <c r="AX107" i="44"/>
  <c r="AX111" i="44"/>
  <c r="AX26" i="44"/>
  <c r="AX30" i="44"/>
  <c r="AX34" i="44"/>
  <c r="AX41" i="44"/>
  <c r="AX49" i="44"/>
  <c r="AX61" i="44"/>
  <c r="AX86" i="44"/>
  <c r="AX15" i="44"/>
  <c r="AX27" i="44"/>
  <c r="AX31" i="44"/>
  <c r="AX46" i="44"/>
  <c r="AX50" i="44"/>
  <c r="AX95" i="44"/>
  <c r="AX101" i="44"/>
  <c r="AV114" i="44"/>
  <c r="AV120" i="44"/>
  <c r="AX9" i="44"/>
  <c r="AX59" i="44"/>
  <c r="AX69" i="44"/>
  <c r="AX77" i="44"/>
  <c r="AX105" i="44"/>
  <c r="AH76" i="44"/>
  <c r="AF120" i="44"/>
  <c r="AH51" i="44"/>
  <c r="AH77" i="44"/>
  <c r="AH39" i="44"/>
  <c r="AH25" i="44"/>
  <c r="AH48" i="44"/>
  <c r="AH55" i="44"/>
  <c r="AG116" i="44"/>
  <c r="AF118" i="44"/>
  <c r="AF122" i="44"/>
  <c r="AH34" i="44"/>
  <c r="AH56" i="44"/>
  <c r="CX112" i="44"/>
  <c r="AH85" i="44"/>
  <c r="AH100" i="44"/>
  <c r="AH12" i="44"/>
  <c r="AH28" i="44"/>
  <c r="AH54" i="44"/>
  <c r="AH29" i="44"/>
  <c r="AH58" i="44"/>
  <c r="AH72" i="44"/>
  <c r="AH30" i="44"/>
  <c r="AH59" i="44"/>
  <c r="AG118" i="44"/>
  <c r="AG122" i="44"/>
  <c r="AH105" i="44"/>
  <c r="AH22" i="44"/>
  <c r="AH26" i="44"/>
  <c r="CV112" i="44"/>
  <c r="AH8" i="44"/>
  <c r="AF116" i="44"/>
  <c r="AG120" i="44"/>
  <c r="AH24" i="44"/>
  <c r="AH32" i="44"/>
  <c r="AH82" i="44"/>
  <c r="AH9" i="44"/>
  <c r="AH23" i="44"/>
  <c r="AH31" i="44"/>
  <c r="AH41" i="44"/>
  <c r="AH52" i="44"/>
  <c r="AH68" i="44"/>
  <c r="AH91" i="44"/>
  <c r="AH101" i="44"/>
  <c r="CZ70" i="44"/>
  <c r="AH13" i="44"/>
  <c r="AH35" i="44"/>
  <c r="AH49" i="44"/>
  <c r="AH66" i="44"/>
  <c r="AH69" i="44"/>
  <c r="AF114" i="44"/>
  <c r="AH50" i="44"/>
  <c r="AH70" i="44"/>
  <c r="AH75" i="44"/>
  <c r="AH78" i="44"/>
  <c r="AH81" i="44"/>
  <c r="AH98" i="44"/>
  <c r="AG114" i="44"/>
  <c r="AH11" i="44"/>
  <c r="AH43" i="44"/>
  <c r="AH89" i="44"/>
  <c r="CZ94" i="44"/>
  <c r="AH33" i="44"/>
  <c r="AH36" i="44"/>
  <c r="AH79" i="44"/>
  <c r="AH110" i="44"/>
  <c r="AH111" i="44"/>
  <c r="AH62" i="44"/>
  <c r="AH90" i="44"/>
  <c r="R20" i="44"/>
  <c r="R39" i="44"/>
  <c r="R47" i="44"/>
  <c r="R90" i="44"/>
  <c r="R52" i="44"/>
  <c r="DD112" i="44"/>
  <c r="N118" i="44"/>
  <c r="DK143" i="44" s="1"/>
  <c r="DD94" i="44"/>
  <c r="DF94" i="44" s="1"/>
  <c r="DB107" i="44"/>
  <c r="DF107" i="44" s="1"/>
  <c r="DB88" i="44"/>
  <c r="DF88" i="44" s="1"/>
  <c r="DB14" i="44"/>
  <c r="DF14" i="44" s="1"/>
  <c r="Q8" i="44"/>
  <c r="R8" i="44" s="1"/>
  <c r="P21" i="44"/>
  <c r="R21" i="44" s="1"/>
  <c r="Q24" i="44"/>
  <c r="R24" i="44" s="1"/>
  <c r="Q27" i="44"/>
  <c r="R27" i="44" s="1"/>
  <c r="R46" i="44"/>
  <c r="Q118" i="44"/>
  <c r="P68" i="44"/>
  <c r="R68" i="44" s="1"/>
  <c r="Q78" i="44"/>
  <c r="R87" i="44"/>
  <c r="Q94" i="44"/>
  <c r="R94" i="44" s="1"/>
  <c r="J116" i="44"/>
  <c r="DD105" i="44"/>
  <c r="DF105" i="44" s="1"/>
  <c r="DD78" i="44"/>
  <c r="DE78" i="44" s="1"/>
  <c r="P71" i="44"/>
  <c r="R71" i="44" s="1"/>
  <c r="P111" i="44"/>
  <c r="P112" i="44" s="1"/>
  <c r="DB111" i="44"/>
  <c r="DC83" i="44" s="1"/>
  <c r="DB50" i="44"/>
  <c r="DF50" i="44" s="1"/>
  <c r="R28" i="44"/>
  <c r="R31" i="44"/>
  <c r="P34" i="44"/>
  <c r="R34" i="44" s="1"/>
  <c r="R55" i="44"/>
  <c r="P88" i="44"/>
  <c r="R88" i="44" s="1"/>
  <c r="Q91" i="44"/>
  <c r="P120" i="44"/>
  <c r="Q105" i="44"/>
  <c r="R105" i="44" s="1"/>
  <c r="L116" i="44"/>
  <c r="P102" i="44"/>
  <c r="DB80" i="44"/>
  <c r="DD83" i="44"/>
  <c r="DD75" i="44"/>
  <c r="DE75" i="44" s="1"/>
  <c r="DD69" i="44"/>
  <c r="DD73" i="44" s="1"/>
  <c r="DD59" i="44"/>
  <c r="DF59" i="44" s="1"/>
  <c r="DD51" i="44"/>
  <c r="DF51" i="44" s="1"/>
  <c r="DD43" i="44"/>
  <c r="DE43" i="44" s="1"/>
  <c r="DD35" i="44"/>
  <c r="DF35" i="44" s="1"/>
  <c r="DD27" i="44"/>
  <c r="DD11" i="44"/>
  <c r="DF11" i="44" s="1"/>
  <c r="P37" i="44"/>
  <c r="R37" i="44" s="1"/>
  <c r="Q40" i="44"/>
  <c r="R40" i="44" s="1"/>
  <c r="Q43" i="44"/>
  <c r="R43" i="44" s="1"/>
  <c r="P58" i="44"/>
  <c r="R58" i="44" s="1"/>
  <c r="P61" i="44"/>
  <c r="R61" i="44" s="1"/>
  <c r="Q66" i="44"/>
  <c r="R66" i="44" s="1"/>
  <c r="Q120" i="44"/>
  <c r="Q100" i="44"/>
  <c r="R100" i="44" s="1"/>
  <c r="J114" i="44"/>
  <c r="J122" i="44"/>
  <c r="DD86" i="44"/>
  <c r="DE86" i="44" s="1"/>
  <c r="Q59" i="44"/>
  <c r="R59" i="44" s="1"/>
  <c r="Q86" i="44"/>
  <c r="R86" i="44" s="1"/>
  <c r="DD91" i="44"/>
  <c r="DE91" i="44" s="1"/>
  <c r="DB93" i="44"/>
  <c r="DB85" i="44"/>
  <c r="DF85" i="44" s="1"/>
  <c r="DB77" i="44"/>
  <c r="DF77" i="44" s="1"/>
  <c r="DB53" i="44"/>
  <c r="DB45" i="44"/>
  <c r="DF45" i="44" s="1"/>
  <c r="DB29" i="44"/>
  <c r="DB21" i="44"/>
  <c r="Q69" i="44"/>
  <c r="R69" i="44" s="1"/>
  <c r="P122" i="44"/>
  <c r="P85" i="44"/>
  <c r="R85" i="44" s="1"/>
  <c r="P96" i="44"/>
  <c r="R96" i="44" s="1"/>
  <c r="R101" i="44"/>
  <c r="L122" i="44"/>
  <c r="DD100" i="44"/>
  <c r="DE100" i="44" s="1"/>
  <c r="R13" i="44"/>
  <c r="P26" i="44"/>
  <c r="R26" i="44" s="1"/>
  <c r="P29" i="44"/>
  <c r="R29" i="44" s="1"/>
  <c r="R32" i="44"/>
  <c r="P50" i="44"/>
  <c r="R50" i="44" s="1"/>
  <c r="R56" i="44"/>
  <c r="Q122" i="44"/>
  <c r="P77" i="44"/>
  <c r="R77" i="44" s="1"/>
  <c r="P107" i="44"/>
  <c r="R107" i="44" s="1"/>
  <c r="R11" i="44"/>
  <c r="P45" i="44"/>
  <c r="R45" i="44" s="1"/>
  <c r="DB68" i="44"/>
  <c r="DB73" i="44" s="1"/>
  <c r="DB58" i="44"/>
  <c r="DB42" i="44"/>
  <c r="DF42" i="44" s="1"/>
  <c r="DB34" i="44"/>
  <c r="DF34" i="44" s="1"/>
  <c r="DB26" i="44"/>
  <c r="P14" i="44"/>
  <c r="R14" i="44" s="1"/>
  <c r="Q48" i="44"/>
  <c r="R48" i="44" s="1"/>
  <c r="Q51" i="44"/>
  <c r="R51" i="44" s="1"/>
  <c r="P118" i="44"/>
  <c r="Q116" i="44"/>
  <c r="Q111" i="44"/>
  <c r="Q112" i="44" s="1"/>
  <c r="L118" i="44"/>
  <c r="R79" i="44"/>
  <c r="R92" i="44"/>
  <c r="R35" i="44"/>
  <c r="R62" i="44"/>
  <c r="R70" i="44"/>
  <c r="R63" i="44"/>
  <c r="R60" i="44"/>
  <c r="R23" i="44"/>
  <c r="R91" i="44"/>
  <c r="CZ40" i="44"/>
  <c r="CZ34" i="44"/>
  <c r="R30" i="44"/>
  <c r="R38" i="44"/>
  <c r="R44" i="44"/>
  <c r="R78" i="44"/>
  <c r="R106" i="44"/>
  <c r="R9" i="44"/>
  <c r="R53" i="44"/>
  <c r="R72" i="44"/>
  <c r="R76" i="44"/>
  <c r="CW67" i="44"/>
  <c r="R82" i="44"/>
  <c r="R83" i="44"/>
  <c r="R98" i="44"/>
  <c r="DF71" i="44"/>
  <c r="CT87" i="44"/>
  <c r="CT27" i="44"/>
  <c r="CT91" i="44"/>
  <c r="CT94" i="44"/>
  <c r="CT102" i="44"/>
  <c r="CT100" i="44"/>
  <c r="CT105" i="44"/>
  <c r="CT9" i="44"/>
  <c r="CT39" i="44"/>
  <c r="CT59" i="44"/>
  <c r="CT79" i="44"/>
  <c r="CT13" i="44"/>
  <c r="CT36" i="44"/>
  <c r="CT53" i="44"/>
  <c r="CT83" i="44"/>
  <c r="CT86" i="44"/>
  <c r="CT106" i="44"/>
  <c r="DF52" i="44"/>
  <c r="DF38" i="44"/>
  <c r="CD34" i="44"/>
  <c r="CD42" i="44"/>
  <c r="CD50" i="44"/>
  <c r="CD78" i="44"/>
  <c r="CD87" i="44"/>
  <c r="CD110" i="44"/>
  <c r="CZ32" i="44"/>
  <c r="CZ24" i="44"/>
  <c r="CZ22" i="44"/>
  <c r="CZ20" i="44"/>
  <c r="CZ14" i="44"/>
  <c r="CD58" i="44"/>
  <c r="CD67" i="44"/>
  <c r="CD76" i="44"/>
  <c r="CD105" i="44"/>
  <c r="CD16" i="44"/>
  <c r="CD114" i="44" s="1"/>
  <c r="CD25" i="44"/>
  <c r="CD73" i="44"/>
  <c r="CD85" i="44"/>
  <c r="CD89" i="44"/>
  <c r="CD38" i="44"/>
  <c r="CD54" i="44"/>
  <c r="CD61" i="44"/>
  <c r="CD63" i="44"/>
  <c r="CD68" i="44"/>
  <c r="CD106" i="44"/>
  <c r="CD10" i="44"/>
  <c r="CD26" i="44"/>
  <c r="CD49" i="44"/>
  <c r="CD107" i="44"/>
  <c r="DF15" i="44"/>
  <c r="BN92" i="44"/>
  <c r="BN38" i="44"/>
  <c r="BN50" i="44"/>
  <c r="BN90" i="44"/>
  <c r="BN93" i="44"/>
  <c r="BN100" i="44"/>
  <c r="DF60" i="44"/>
  <c r="BN10" i="44"/>
  <c r="BN39" i="44"/>
  <c r="BN46" i="44"/>
  <c r="BN68" i="44"/>
  <c r="BN94" i="44"/>
  <c r="DF81" i="44"/>
  <c r="DF57" i="44"/>
  <c r="CZ12" i="44"/>
  <c r="BN62" i="44"/>
  <c r="BN69" i="44"/>
  <c r="BN85" i="44"/>
  <c r="BN88" i="44"/>
  <c r="CZ110" i="44"/>
  <c r="CZ106" i="44"/>
  <c r="CZ71" i="44"/>
  <c r="CZ53" i="44"/>
  <c r="CZ45" i="44"/>
  <c r="CZ43" i="44"/>
  <c r="CZ41" i="44"/>
  <c r="CZ35" i="44"/>
  <c r="AX28" i="44"/>
  <c r="AX36" i="44"/>
  <c r="AX102" i="44"/>
  <c r="AX116" i="44" s="1"/>
  <c r="DL137" i="44" s="1"/>
  <c r="DF90" i="44"/>
  <c r="DF84" i="44"/>
  <c r="CZ13" i="44"/>
  <c r="AX10" i="44"/>
  <c r="AX32" i="44"/>
  <c r="AX55" i="44"/>
  <c r="AX96" i="44"/>
  <c r="AX100" i="44"/>
  <c r="CZ26" i="44"/>
  <c r="AX13" i="44"/>
  <c r="AX39" i="44"/>
  <c r="AX80" i="44"/>
  <c r="AX85" i="44"/>
  <c r="AX98" i="44"/>
  <c r="AX89" i="44"/>
  <c r="DF29" i="44"/>
  <c r="CZ9" i="44"/>
  <c r="AX44" i="44"/>
  <c r="AX48" i="44"/>
  <c r="AX99" i="44"/>
  <c r="CZ76" i="44"/>
  <c r="DF79" i="44"/>
  <c r="CZ68" i="44"/>
  <c r="CZ56" i="44"/>
  <c r="CZ54" i="44"/>
  <c r="CZ52" i="44"/>
  <c r="AH60" i="44"/>
  <c r="AH94" i="44"/>
  <c r="CW94" i="44"/>
  <c r="AH73" i="44"/>
  <c r="AH20" i="44"/>
  <c r="AH45" i="44"/>
  <c r="AH86" i="44"/>
  <c r="AH92" i="44"/>
  <c r="AH16" i="44"/>
  <c r="AH63" i="44"/>
  <c r="CZ69" i="44"/>
  <c r="CZ59" i="44"/>
  <c r="AH57" i="44"/>
  <c r="AH84" i="44"/>
  <c r="AH106" i="44"/>
  <c r="DE92" i="44"/>
  <c r="AH61" i="44"/>
  <c r="DF8" i="44"/>
  <c r="DF10" i="44" s="1"/>
  <c r="AH14" i="44"/>
  <c r="AH40" i="44"/>
  <c r="AH44" i="44"/>
  <c r="AH67" i="44"/>
  <c r="AH88" i="44"/>
  <c r="AH93" i="44"/>
  <c r="AH99" i="44"/>
  <c r="AH96" i="44"/>
  <c r="AH102" i="44"/>
  <c r="CZ38" i="44"/>
  <c r="DB10" i="44"/>
  <c r="CZ107" i="44"/>
  <c r="CW99" i="44"/>
  <c r="CZ92" i="44"/>
  <c r="DF70" i="44"/>
  <c r="DF47" i="44"/>
  <c r="DF37" i="44"/>
  <c r="CZ30" i="44"/>
  <c r="CZ28" i="44"/>
  <c r="R84" i="44"/>
  <c r="CV73" i="44"/>
  <c r="R25" i="44"/>
  <c r="R41" i="44"/>
  <c r="R57" i="44"/>
  <c r="R73" i="44"/>
  <c r="CZ36" i="44"/>
  <c r="DF12" i="44"/>
  <c r="CZ51" i="44"/>
  <c r="R80" i="44"/>
  <c r="R95" i="44"/>
  <c r="CZ42" i="44"/>
  <c r="CY98" i="44"/>
  <c r="R93" i="44"/>
  <c r="R99" i="44"/>
  <c r="R16" i="44"/>
  <c r="CX95" i="44"/>
  <c r="CZ60" i="44"/>
  <c r="DF48" i="44"/>
  <c r="DF46" i="44"/>
  <c r="CZ27" i="44"/>
  <c r="CZ44" i="44"/>
  <c r="DF99" i="44"/>
  <c r="CZ50" i="44"/>
  <c r="R33" i="44"/>
  <c r="R42" i="44"/>
  <c r="R49" i="44"/>
  <c r="R67" i="44"/>
  <c r="R81" i="44"/>
  <c r="R89" i="44"/>
  <c r="R111" i="44"/>
  <c r="CZ8" i="44"/>
  <c r="CT16" i="44"/>
  <c r="CT114" i="44" s="1"/>
  <c r="CT63" i="44"/>
  <c r="CT73" i="44"/>
  <c r="AH95" i="44"/>
  <c r="BN102" i="44"/>
  <c r="DE99" i="44"/>
  <c r="CZ111" i="44"/>
  <c r="CZ98" i="44"/>
  <c r="CW91" i="44"/>
  <c r="CW89" i="44"/>
  <c r="CW87" i="44"/>
  <c r="CW85" i="44"/>
  <c r="CW83" i="44"/>
  <c r="CW81" i="44"/>
  <c r="CW79" i="44"/>
  <c r="CZ77" i="44"/>
  <c r="AH80" i="44"/>
  <c r="BN86" i="44"/>
  <c r="AX73" i="44"/>
  <c r="DF106" i="44"/>
  <c r="DE93" i="44"/>
  <c r="DE82" i="44"/>
  <c r="CW92" i="44"/>
  <c r="DF76" i="44"/>
  <c r="CZ99" i="44"/>
  <c r="CZ105" i="44"/>
  <c r="DE80" i="44"/>
  <c r="CW100" i="44"/>
  <c r="DF98" i="44"/>
  <c r="CW93" i="44"/>
  <c r="CW90" i="44"/>
  <c r="DE98" i="44"/>
  <c r="DE89" i="44"/>
  <c r="DE87" i="44"/>
  <c r="BN8" i="44"/>
  <c r="CD11" i="44"/>
  <c r="R15" i="44"/>
  <c r="AH21" i="44"/>
  <c r="AX24" i="44"/>
  <c r="BN27" i="44"/>
  <c r="CD30" i="44"/>
  <c r="AH37" i="44"/>
  <c r="AX40" i="44"/>
  <c r="BN43" i="44"/>
  <c r="CD46" i="44"/>
  <c r="AH53" i="44"/>
  <c r="AX56" i="44"/>
  <c r="BN59" i="44"/>
  <c r="CD62" i="44"/>
  <c r="AX63" i="44"/>
  <c r="AX118" i="44" s="1"/>
  <c r="DL145" i="44" s="1"/>
  <c r="AH71" i="44"/>
  <c r="AX75" i="44"/>
  <c r="BN78" i="44"/>
  <c r="AX83" i="44"/>
  <c r="AX91" i="44"/>
  <c r="CD98" i="44"/>
  <c r="AH107" i="44"/>
  <c r="DF62" i="44"/>
  <c r="CZ39" i="44"/>
  <c r="CZ11" i="44"/>
  <c r="AH10" i="44"/>
  <c r="BN16" i="44"/>
  <c r="BN114" i="44" s="1"/>
  <c r="CZ58" i="44"/>
  <c r="DF33" i="44"/>
  <c r="CZ23" i="44"/>
  <c r="CW88" i="44"/>
  <c r="CW86" i="44"/>
  <c r="CW84" i="44"/>
  <c r="CW82" i="44"/>
  <c r="CW80" i="44"/>
  <c r="CW78" i="44"/>
  <c r="CX16" i="44"/>
  <c r="CY16" i="44" s="1"/>
  <c r="CD95" i="44"/>
  <c r="CZ47" i="44"/>
  <c r="DE41" i="44"/>
  <c r="CV61" i="44"/>
  <c r="CZ10" i="44"/>
  <c r="BN73" i="44"/>
  <c r="CD102" i="44"/>
  <c r="CZ57" i="44"/>
  <c r="CZ31" i="44"/>
  <c r="DF25" i="44"/>
  <c r="CZ15" i="44"/>
  <c r="R10" i="44"/>
  <c r="CW55" i="44"/>
  <c r="DF110" i="44"/>
  <c r="CW98" i="44"/>
  <c r="DE90" i="44"/>
  <c r="DE88" i="44"/>
  <c r="DE85" i="44"/>
  <c r="DE84" i="44"/>
  <c r="DE81" i="44"/>
  <c r="DE79" i="44"/>
  <c r="DE77" i="44"/>
  <c r="DE76" i="44"/>
  <c r="CY75" i="44"/>
  <c r="CW71" i="44"/>
  <c r="DE56" i="44"/>
  <c r="CW53" i="44"/>
  <c r="CW45" i="44"/>
  <c r="DE39" i="44"/>
  <c r="DF72" i="44"/>
  <c r="CW75" i="44"/>
  <c r="CZ75" i="44"/>
  <c r="CW62" i="44"/>
  <c r="CZ62" i="44"/>
  <c r="DF56" i="44"/>
  <c r="DF54" i="44"/>
  <c r="CY48" i="44"/>
  <c r="CX61" i="44"/>
  <c r="DE44" i="44"/>
  <c r="CZ29" i="44"/>
  <c r="CW29" i="44"/>
  <c r="DF23" i="44"/>
  <c r="DE23" i="44"/>
  <c r="DE45" i="44"/>
  <c r="CY94" i="44"/>
  <c r="CZ93" i="44"/>
  <c r="CW72" i="44"/>
  <c r="CY68" i="44"/>
  <c r="CZ48" i="44"/>
  <c r="CZ33" i="44"/>
  <c r="CW33" i="44"/>
  <c r="CV95" i="44"/>
  <c r="CY93" i="44"/>
  <c r="CY66" i="44"/>
  <c r="CX73" i="44"/>
  <c r="DE57" i="44"/>
  <c r="DE49" i="44"/>
  <c r="DE47" i="44"/>
  <c r="CW46" i="44"/>
  <c r="CZ46" i="44"/>
  <c r="DE40" i="44"/>
  <c r="CZ25" i="44"/>
  <c r="CW25" i="44"/>
  <c r="DE68" i="44"/>
  <c r="CZ100" i="44"/>
  <c r="CY92" i="44"/>
  <c r="CZ91" i="44"/>
  <c r="CZ90" i="44"/>
  <c r="CZ89" i="44"/>
  <c r="CZ88" i="44"/>
  <c r="CZ87" i="44"/>
  <c r="CZ86" i="44"/>
  <c r="CZ85" i="44"/>
  <c r="CZ84" i="44"/>
  <c r="CZ83" i="44"/>
  <c r="CZ82" i="44"/>
  <c r="CZ81" i="44"/>
  <c r="CZ80" i="44"/>
  <c r="CZ79" i="44"/>
  <c r="CZ78" i="44"/>
  <c r="CW76" i="44"/>
  <c r="DE71" i="44"/>
  <c r="DE67" i="44"/>
  <c r="DF67" i="44"/>
  <c r="CW66" i="44"/>
  <c r="CZ66" i="44"/>
  <c r="DE55" i="44"/>
  <c r="DE53" i="44"/>
  <c r="CY100" i="44"/>
  <c r="CY91" i="44"/>
  <c r="CY90" i="44"/>
  <c r="CY89" i="44"/>
  <c r="CY88" i="44"/>
  <c r="CY87" i="44"/>
  <c r="CY86" i="44"/>
  <c r="CY85" i="44"/>
  <c r="CY84" i="44"/>
  <c r="CY83" i="44"/>
  <c r="CY82" i="44"/>
  <c r="CY81" i="44"/>
  <c r="CY80" i="44"/>
  <c r="CY79" i="44"/>
  <c r="CY78" i="44"/>
  <c r="CY77" i="44"/>
  <c r="CY69" i="44"/>
  <c r="CW59" i="44"/>
  <c r="CW51" i="44"/>
  <c r="CY49" i="44"/>
  <c r="CZ49" i="44"/>
  <c r="CY42" i="44"/>
  <c r="CZ37" i="44"/>
  <c r="CW37" i="44"/>
  <c r="DF31" i="44"/>
  <c r="DE31" i="44"/>
  <c r="CZ21" i="44"/>
  <c r="CW21" i="44"/>
  <c r="CW57" i="44"/>
  <c r="CW39" i="44"/>
  <c r="CW49" i="44"/>
  <c r="CY99" i="44"/>
  <c r="DF92" i="44"/>
  <c r="CW77" i="44"/>
  <c r="CW69" i="44"/>
  <c r="CY67" i="44"/>
  <c r="CZ67" i="44"/>
  <c r="CW47" i="44"/>
  <c r="DF82" i="44"/>
  <c r="DE72" i="44"/>
  <c r="CY62" i="44"/>
  <c r="CW60" i="44"/>
  <c r="DE54" i="44"/>
  <c r="CY47" i="44"/>
  <c r="CY46" i="44"/>
  <c r="DE58" i="44"/>
  <c r="CY51" i="44"/>
  <c r="CY50" i="44"/>
  <c r="CW48" i="44"/>
  <c r="CY43" i="44"/>
  <c r="CW42" i="44"/>
  <c r="CY39" i="44"/>
  <c r="CY38" i="44"/>
  <c r="DE36" i="44"/>
  <c r="CY34" i="44"/>
  <c r="DE32" i="44"/>
  <c r="CY30" i="44"/>
  <c r="DE28" i="44"/>
  <c r="CY26" i="44"/>
  <c r="DE24" i="44"/>
  <c r="CY22" i="44"/>
  <c r="DE20" i="44"/>
  <c r="CZ72" i="44"/>
  <c r="CY71" i="44"/>
  <c r="CY70" i="44"/>
  <c r="CW68" i="44"/>
  <c r="DE60" i="44"/>
  <c r="CZ55" i="44"/>
  <c r="CY53" i="44"/>
  <c r="CY52" i="44"/>
  <c r="CW50" i="44"/>
  <c r="CW43" i="44"/>
  <c r="CW38" i="44"/>
  <c r="CY35" i="44"/>
  <c r="CW34" i="44"/>
  <c r="CY31" i="44"/>
  <c r="CW30" i="44"/>
  <c r="CY27" i="44"/>
  <c r="CW26" i="44"/>
  <c r="CY23" i="44"/>
  <c r="CW22" i="44"/>
  <c r="CV16" i="44"/>
  <c r="DF89" i="44"/>
  <c r="DF87" i="44"/>
  <c r="CY76" i="44"/>
  <c r="CY72" i="44"/>
  <c r="CW70" i="44"/>
  <c r="DF66" i="44"/>
  <c r="DE62" i="44"/>
  <c r="CY55" i="44"/>
  <c r="CY54" i="44"/>
  <c r="CW52" i="44"/>
  <c r="DF49" i="44"/>
  <c r="DE46" i="44"/>
  <c r="DE37" i="44"/>
  <c r="CW35" i="44"/>
  <c r="DE33" i="44"/>
  <c r="CW31" i="44"/>
  <c r="DE29" i="44"/>
  <c r="CW27" i="44"/>
  <c r="DE25" i="44"/>
  <c r="CW23" i="44"/>
  <c r="DE21" i="44"/>
  <c r="DE66" i="44"/>
  <c r="CY57" i="44"/>
  <c r="CY56" i="44"/>
  <c r="CW54" i="44"/>
  <c r="DE48" i="44"/>
  <c r="CY44" i="44"/>
  <c r="DE42" i="44"/>
  <c r="CY40" i="44"/>
  <c r="CY59" i="44"/>
  <c r="CY58" i="44"/>
  <c r="CW56" i="44"/>
  <c r="DE50" i="44"/>
  <c r="CY45" i="44"/>
  <c r="CW44" i="44"/>
  <c r="CY41" i="44"/>
  <c r="CW40" i="44"/>
  <c r="DE38" i="44"/>
  <c r="CY36" i="44"/>
  <c r="DE34" i="44"/>
  <c r="CY32" i="44"/>
  <c r="DE30" i="44"/>
  <c r="CY28" i="44"/>
  <c r="DE26" i="44"/>
  <c r="CY24" i="44"/>
  <c r="DE22" i="44"/>
  <c r="CY20" i="44"/>
  <c r="DE70" i="44"/>
  <c r="CY60" i="44"/>
  <c r="CW58" i="44"/>
  <c r="DF55" i="44"/>
  <c r="DE52" i="44"/>
  <c r="CW41" i="44"/>
  <c r="CY37" i="44"/>
  <c r="CW36" i="44"/>
  <c r="CY33" i="44"/>
  <c r="CW32" i="44"/>
  <c r="CY29" i="44"/>
  <c r="CW28" i="44"/>
  <c r="CY25" i="44"/>
  <c r="CW24" i="44"/>
  <c r="CY21" i="44"/>
  <c r="CW20" i="44"/>
  <c r="DF13" i="44"/>
  <c r="DF41" i="44"/>
  <c r="DF39" i="44"/>
  <c r="DF44" i="44"/>
  <c r="DF40" i="44"/>
  <c r="DF36" i="44"/>
  <c r="DF32" i="44"/>
  <c r="DF30" i="44"/>
  <c r="DF28" i="44"/>
  <c r="DF24" i="44"/>
  <c r="DF22" i="44"/>
  <c r="DF20" i="44"/>
  <c r="BN112" i="44" l="1"/>
  <c r="AX120" i="44"/>
  <c r="DL153" i="44" s="1"/>
  <c r="DC56" i="44"/>
  <c r="DA46" i="44"/>
  <c r="DC53" i="44"/>
  <c r="DC49" i="44"/>
  <c r="DC66" i="44"/>
  <c r="CT122" i="44"/>
  <c r="DL164" i="44" s="1"/>
  <c r="DF86" i="44"/>
  <c r="DC21" i="44"/>
  <c r="DE51" i="44"/>
  <c r="DC26" i="44"/>
  <c r="DC29" i="44"/>
  <c r="CT116" i="44"/>
  <c r="DL140" i="44" s="1"/>
  <c r="CT118" i="44"/>
  <c r="DL148" i="44" s="1"/>
  <c r="CT120" i="44"/>
  <c r="DL156" i="44" s="1"/>
  <c r="CD118" i="44"/>
  <c r="DL147" i="44" s="1"/>
  <c r="CD112" i="44"/>
  <c r="CD120" i="44"/>
  <c r="DL155" i="44" s="1"/>
  <c r="CD116" i="44"/>
  <c r="DL139" i="44" s="1"/>
  <c r="DA83" i="44"/>
  <c r="DA91" i="44"/>
  <c r="CD122" i="44"/>
  <c r="DL163" i="44" s="1"/>
  <c r="BN116" i="44"/>
  <c r="DL138" i="44" s="1"/>
  <c r="DF43" i="44"/>
  <c r="BN122" i="44"/>
  <c r="DL162" i="44" s="1"/>
  <c r="BN118" i="44"/>
  <c r="DL146" i="44" s="1"/>
  <c r="BN120" i="44"/>
  <c r="DL154" i="44" s="1"/>
  <c r="DD16" i="44"/>
  <c r="DE16" i="44" s="1"/>
  <c r="AX122" i="44"/>
  <c r="DL161" i="44" s="1"/>
  <c r="DF78" i="44"/>
  <c r="AX114" i="44"/>
  <c r="AX112" i="44"/>
  <c r="CV120" i="44"/>
  <c r="DF69" i="44"/>
  <c r="DE69" i="44"/>
  <c r="DF68" i="44"/>
  <c r="DF75" i="44"/>
  <c r="DA84" i="44"/>
  <c r="DA72" i="44"/>
  <c r="DA37" i="44"/>
  <c r="DA70" i="44"/>
  <c r="DA34" i="44"/>
  <c r="AH118" i="44"/>
  <c r="DL144" i="44" s="1"/>
  <c r="CZ112" i="44"/>
  <c r="CW73" i="44"/>
  <c r="CV122" i="44"/>
  <c r="AH112" i="44"/>
  <c r="CY95" i="44"/>
  <c r="CX120" i="44"/>
  <c r="CX122" i="44"/>
  <c r="DA29" i="44"/>
  <c r="AH120" i="44"/>
  <c r="DL152" i="44" s="1"/>
  <c r="AH116" i="44"/>
  <c r="DL136" i="44" s="1"/>
  <c r="AH122" i="44"/>
  <c r="DL160" i="44" s="1"/>
  <c r="AH114" i="44"/>
  <c r="DC30" i="44"/>
  <c r="DC20" i="44"/>
  <c r="DC57" i="44"/>
  <c r="DC23" i="44"/>
  <c r="DF53" i="44"/>
  <c r="DC39" i="44"/>
  <c r="DC87" i="44"/>
  <c r="DC100" i="44"/>
  <c r="DC99" i="44"/>
  <c r="DC40" i="44"/>
  <c r="DC92" i="44"/>
  <c r="DC67" i="44"/>
  <c r="DC24" i="44"/>
  <c r="DC78" i="44"/>
  <c r="DF100" i="44"/>
  <c r="DF26" i="44"/>
  <c r="DC33" i="44"/>
  <c r="DC44" i="44"/>
  <c r="DE94" i="44"/>
  <c r="R114" i="44"/>
  <c r="DC38" i="44"/>
  <c r="DC32" i="44"/>
  <c r="DC31" i="44"/>
  <c r="DC69" i="44"/>
  <c r="DC75" i="44"/>
  <c r="DC72" i="44"/>
  <c r="DC43" i="44"/>
  <c r="DC89" i="44"/>
  <c r="DC42" i="44"/>
  <c r="DC70" i="44"/>
  <c r="DC54" i="44"/>
  <c r="DC50" i="44"/>
  <c r="DC41" i="44"/>
  <c r="DC62" i="44"/>
  <c r="DC36" i="44"/>
  <c r="DC35" i="44"/>
  <c r="DC51" i="44"/>
  <c r="DC77" i="44"/>
  <c r="DC82" i="44"/>
  <c r="DF21" i="44"/>
  <c r="DF111" i="44"/>
  <c r="DG72" i="44" s="1"/>
  <c r="DC58" i="44"/>
  <c r="DC22" i="44"/>
  <c r="DC25" i="44"/>
  <c r="DC47" i="44"/>
  <c r="DC59" i="44"/>
  <c r="DC52" i="44"/>
  <c r="DC79" i="44"/>
  <c r="DC71" i="44"/>
  <c r="DC84" i="44"/>
  <c r="DC94" i="44"/>
  <c r="DC76" i="44"/>
  <c r="DC85" i="44"/>
  <c r="DC88" i="44"/>
  <c r="DC37" i="44"/>
  <c r="DC48" i="44"/>
  <c r="DC60" i="44"/>
  <c r="DC28" i="44"/>
  <c r="DC27" i="44"/>
  <c r="DC81" i="44"/>
  <c r="DC86" i="44"/>
  <c r="DC90" i="44"/>
  <c r="DC91" i="44"/>
  <c r="DC98" i="44"/>
  <c r="DC93" i="44"/>
  <c r="DC34" i="44"/>
  <c r="DC46" i="44"/>
  <c r="DC45" i="44"/>
  <c r="DC55" i="44"/>
  <c r="DE59" i="44"/>
  <c r="DB112" i="44"/>
  <c r="DD61" i="44"/>
  <c r="DD63" i="44" s="1"/>
  <c r="DB95" i="44"/>
  <c r="DB96" i="44" s="1"/>
  <c r="DC96" i="44" s="1"/>
  <c r="DD95" i="44"/>
  <c r="DE83" i="44"/>
  <c r="DF27" i="44"/>
  <c r="DF91" i="44"/>
  <c r="DF83" i="44"/>
  <c r="DF93" i="44"/>
  <c r="DF58" i="44"/>
  <c r="DC80" i="44"/>
  <c r="N114" i="44"/>
  <c r="DK127" i="44" s="1"/>
  <c r="DL127" i="44" s="1"/>
  <c r="N116" i="44"/>
  <c r="DK135" i="44" s="1"/>
  <c r="R112" i="44"/>
  <c r="DC68" i="44"/>
  <c r="DF80" i="44"/>
  <c r="DE35" i="44"/>
  <c r="DB61" i="44"/>
  <c r="DC61" i="44" s="1"/>
  <c r="R102" i="44"/>
  <c r="R116" i="44" s="1"/>
  <c r="DL135" i="44" s="1"/>
  <c r="P116" i="44"/>
  <c r="DE27" i="44"/>
  <c r="R122" i="44"/>
  <c r="DL159" i="44" s="1"/>
  <c r="DE73" i="44"/>
  <c r="R120" i="44"/>
  <c r="DL151" i="44" s="1"/>
  <c r="R118" i="44"/>
  <c r="DL143" i="44" s="1"/>
  <c r="CZ73" i="44"/>
  <c r="DA73" i="44" s="1"/>
  <c r="DF16" i="44"/>
  <c r="DA55" i="44"/>
  <c r="DA36" i="44"/>
  <c r="DA26" i="44"/>
  <c r="DA43" i="44"/>
  <c r="DA92" i="44"/>
  <c r="DA45" i="44"/>
  <c r="DA24" i="44"/>
  <c r="DA71" i="44"/>
  <c r="DA40" i="44"/>
  <c r="DA59" i="44"/>
  <c r="DA85" i="44"/>
  <c r="DA25" i="44"/>
  <c r="DA32" i="44"/>
  <c r="DA62" i="44"/>
  <c r="DA31" i="44"/>
  <c r="DA35" i="44"/>
  <c r="DA66" i="44"/>
  <c r="DA78" i="44"/>
  <c r="DA86" i="44"/>
  <c r="DA100" i="44"/>
  <c r="DA30" i="44"/>
  <c r="DA48" i="44"/>
  <c r="DA39" i="44"/>
  <c r="DA41" i="44"/>
  <c r="DA21" i="44"/>
  <c r="DA49" i="44"/>
  <c r="DA76" i="44"/>
  <c r="DA79" i="44"/>
  <c r="DA87" i="44"/>
  <c r="DA51" i="44"/>
  <c r="DA75" i="44"/>
  <c r="DA50" i="44"/>
  <c r="DA28" i="44"/>
  <c r="DA80" i="44"/>
  <c r="DA88" i="44"/>
  <c r="DA54" i="44"/>
  <c r="DA27" i="44"/>
  <c r="DA57" i="44"/>
  <c r="DA42" i="44"/>
  <c r="DA81" i="44"/>
  <c r="DA89" i="44"/>
  <c r="DA56" i="44"/>
  <c r="DA93" i="44"/>
  <c r="DA53" i="44"/>
  <c r="DA67" i="44"/>
  <c r="DA69" i="44"/>
  <c r="DA82" i="44"/>
  <c r="DA90" i="44"/>
  <c r="DA44" i="44"/>
  <c r="DA33" i="44"/>
  <c r="DA20" i="44"/>
  <c r="DB16" i="44"/>
  <c r="DA60" i="44"/>
  <c r="DA77" i="44"/>
  <c r="DA98" i="44"/>
  <c r="DA23" i="44"/>
  <c r="DA99" i="44"/>
  <c r="DA52" i="44"/>
  <c r="CZ61" i="44"/>
  <c r="DA61" i="44" s="1"/>
  <c r="DA58" i="44"/>
  <c r="DA94" i="44"/>
  <c r="DA38" i="44"/>
  <c r="DA47" i="44"/>
  <c r="DA68" i="44"/>
  <c r="DA22" i="44"/>
  <c r="CW61" i="44"/>
  <c r="CV63" i="44"/>
  <c r="CV118" i="44" s="1"/>
  <c r="DC73" i="44"/>
  <c r="CW95" i="44"/>
  <c r="CV96" i="44"/>
  <c r="CZ95" i="44"/>
  <c r="CY61" i="44"/>
  <c r="CX63" i="44"/>
  <c r="CX118" i="44" s="1"/>
  <c r="CZ16" i="44"/>
  <c r="CW16" i="44"/>
  <c r="CY73" i="44"/>
  <c r="CX96" i="44"/>
  <c r="CY96" i="44" s="1"/>
  <c r="CJ122" i="52"/>
  <c r="CH122" i="52"/>
  <c r="CF122" i="52"/>
  <c r="CJ120" i="52"/>
  <c r="CH120" i="52"/>
  <c r="CF120" i="52"/>
  <c r="CJ118" i="52"/>
  <c r="CH118" i="52"/>
  <c r="CF118" i="52"/>
  <c r="CJ116" i="52"/>
  <c r="CH116" i="52"/>
  <c r="CF116" i="52"/>
  <c r="CJ114" i="52"/>
  <c r="CH114" i="52"/>
  <c r="CF114" i="52"/>
  <c r="BZ122" i="52"/>
  <c r="BX122" i="52"/>
  <c r="BV122" i="52"/>
  <c r="BZ120" i="52"/>
  <c r="BX120" i="52"/>
  <c r="BV120" i="52"/>
  <c r="BZ118" i="52"/>
  <c r="BX118" i="52"/>
  <c r="BV118" i="52"/>
  <c r="BZ116" i="52"/>
  <c r="BX116" i="52"/>
  <c r="BV116" i="52"/>
  <c r="BZ114" i="52"/>
  <c r="BX114" i="52"/>
  <c r="BV114" i="52"/>
  <c r="BT122" i="52"/>
  <c r="BR122" i="52"/>
  <c r="BP122" i="52"/>
  <c r="BT120" i="52"/>
  <c r="BR120" i="52"/>
  <c r="BP120" i="52"/>
  <c r="BT118" i="52"/>
  <c r="BR118" i="52"/>
  <c r="BP118" i="52"/>
  <c r="BT116" i="52"/>
  <c r="BR116" i="52"/>
  <c r="BP116" i="52"/>
  <c r="BT114" i="52"/>
  <c r="BR114" i="52"/>
  <c r="BP114" i="52"/>
  <c r="BJ122" i="52"/>
  <c r="BH122" i="52"/>
  <c r="BF122" i="52"/>
  <c r="BJ120" i="52"/>
  <c r="BH120" i="52"/>
  <c r="BF120" i="52"/>
  <c r="BJ118" i="52"/>
  <c r="BH118" i="52"/>
  <c r="BF118" i="52"/>
  <c r="BJ116" i="52"/>
  <c r="BH116" i="52"/>
  <c r="BF116" i="52"/>
  <c r="BJ114" i="52"/>
  <c r="BH114" i="52"/>
  <c r="BF114" i="52"/>
  <c r="BD122" i="52"/>
  <c r="BB122" i="52"/>
  <c r="AZ122" i="52"/>
  <c r="BD120" i="52"/>
  <c r="BB120" i="52"/>
  <c r="AZ120" i="52"/>
  <c r="BD118" i="52"/>
  <c r="BB118" i="52"/>
  <c r="AZ118" i="52"/>
  <c r="BD116" i="52"/>
  <c r="BB116" i="52"/>
  <c r="AZ116" i="52"/>
  <c r="BD114" i="52"/>
  <c r="BB114" i="52"/>
  <c r="AZ114" i="52"/>
  <c r="AT122" i="52"/>
  <c r="AR122" i="52"/>
  <c r="AP122" i="52"/>
  <c r="AT120" i="52"/>
  <c r="AR120" i="52"/>
  <c r="AP120" i="52"/>
  <c r="AT118" i="52"/>
  <c r="AR118" i="52"/>
  <c r="AP118" i="52"/>
  <c r="AT116" i="52"/>
  <c r="AR116" i="52"/>
  <c r="AP116" i="52"/>
  <c r="AT114" i="52"/>
  <c r="AR114" i="52"/>
  <c r="AP114" i="52"/>
  <c r="AN122" i="52"/>
  <c r="AL122" i="52"/>
  <c r="AJ122" i="52"/>
  <c r="AN120" i="52"/>
  <c r="AL120" i="52"/>
  <c r="AJ120" i="52"/>
  <c r="AN118" i="52"/>
  <c r="AL118" i="52"/>
  <c r="AJ118" i="52"/>
  <c r="AN116" i="52"/>
  <c r="AL116" i="52"/>
  <c r="AJ116" i="52"/>
  <c r="AN114" i="52"/>
  <c r="AL114" i="52"/>
  <c r="AJ114" i="52"/>
  <c r="AD122" i="52"/>
  <c r="AB122" i="52"/>
  <c r="Z122" i="52"/>
  <c r="AD120" i="52"/>
  <c r="AB120" i="52"/>
  <c r="Z120" i="52"/>
  <c r="AD118" i="52"/>
  <c r="AB118" i="52"/>
  <c r="Z118" i="52"/>
  <c r="AD116" i="52"/>
  <c r="AB116" i="52"/>
  <c r="Z116" i="52"/>
  <c r="AD114" i="52"/>
  <c r="AB114" i="52"/>
  <c r="Z114" i="52"/>
  <c r="X122" i="52"/>
  <c r="V122" i="52"/>
  <c r="T122" i="52"/>
  <c r="X120" i="52"/>
  <c r="V120" i="52"/>
  <c r="T120" i="52"/>
  <c r="X118" i="52"/>
  <c r="V118" i="52"/>
  <c r="T118" i="52"/>
  <c r="X116" i="52"/>
  <c r="V116" i="52"/>
  <c r="T116" i="52"/>
  <c r="X114" i="52"/>
  <c r="V114" i="52"/>
  <c r="T114" i="52"/>
  <c r="N122" i="52"/>
  <c r="L122" i="52"/>
  <c r="J122" i="52"/>
  <c r="N120" i="52"/>
  <c r="L120" i="52"/>
  <c r="J120" i="52"/>
  <c r="N118" i="52"/>
  <c r="L118" i="52"/>
  <c r="J118" i="52"/>
  <c r="N116" i="52"/>
  <c r="L116" i="52"/>
  <c r="J116" i="52"/>
  <c r="N114" i="52"/>
  <c r="L114" i="52"/>
  <c r="J114" i="52"/>
  <c r="H122" i="52"/>
  <c r="F122" i="52"/>
  <c r="D122" i="52"/>
  <c r="H120" i="52"/>
  <c r="F120" i="52"/>
  <c r="D120" i="52"/>
  <c r="H118" i="52"/>
  <c r="F118" i="52"/>
  <c r="D118" i="52"/>
  <c r="H116" i="52"/>
  <c r="F116" i="52"/>
  <c r="D116" i="52"/>
  <c r="H114" i="52"/>
  <c r="F114" i="52"/>
  <c r="D114" i="52"/>
  <c r="DB63" i="44" l="1"/>
  <c r="DB118" i="44" s="1"/>
  <c r="DF73" i="44"/>
  <c r="DF122" i="44" s="1"/>
  <c r="DD120" i="44"/>
  <c r="DD122" i="44"/>
  <c r="DD118" i="44"/>
  <c r="DG26" i="44"/>
  <c r="DG62" i="44"/>
  <c r="DE61" i="44"/>
  <c r="DE95" i="44"/>
  <c r="CZ122" i="44"/>
  <c r="CZ120" i="44"/>
  <c r="DG79" i="44"/>
  <c r="DG49" i="44"/>
  <c r="DG75" i="44"/>
  <c r="DG78" i="44"/>
  <c r="DG94" i="44"/>
  <c r="DG92" i="44"/>
  <c r="DG100" i="44"/>
  <c r="DG52" i="44"/>
  <c r="DG66" i="44"/>
  <c r="DG56" i="44"/>
  <c r="DG67" i="44"/>
  <c r="DG40" i="44"/>
  <c r="DG53" i="44"/>
  <c r="DG34" i="44"/>
  <c r="DG87" i="44"/>
  <c r="DG22" i="44"/>
  <c r="DG43" i="44"/>
  <c r="DG82" i="44"/>
  <c r="DG57" i="44"/>
  <c r="DG70" i="44"/>
  <c r="DG88" i="44"/>
  <c r="DG89" i="44"/>
  <c r="DG54" i="44"/>
  <c r="DG84" i="44"/>
  <c r="DG71" i="44"/>
  <c r="DG38" i="44"/>
  <c r="DG21" i="44"/>
  <c r="DG81" i="44"/>
  <c r="DG20" i="44"/>
  <c r="DG39" i="44"/>
  <c r="DG23" i="44"/>
  <c r="DG29" i="44"/>
  <c r="DG45" i="44"/>
  <c r="DG41" i="44"/>
  <c r="DG90" i="44"/>
  <c r="DG48" i="44"/>
  <c r="DG51" i="44"/>
  <c r="DG44" i="44"/>
  <c r="DG68" i="44"/>
  <c r="DG99" i="44"/>
  <c r="DG76" i="44"/>
  <c r="DG30" i="44"/>
  <c r="DG37" i="44"/>
  <c r="DG58" i="44"/>
  <c r="DG33" i="44"/>
  <c r="DG86" i="44"/>
  <c r="DG77" i="44"/>
  <c r="DG69" i="44"/>
  <c r="DG42" i="44"/>
  <c r="DG27" i="44"/>
  <c r="DG46" i="44"/>
  <c r="DG35" i="44"/>
  <c r="DG55" i="44"/>
  <c r="DG47" i="44"/>
  <c r="DG80" i="44"/>
  <c r="DG32" i="44"/>
  <c r="DG59" i="44"/>
  <c r="DG85" i="44"/>
  <c r="DG36" i="44"/>
  <c r="DG25" i="44"/>
  <c r="DG83" i="44"/>
  <c r="DF112" i="44"/>
  <c r="DG93" i="44"/>
  <c r="DG16" i="44"/>
  <c r="DG91" i="44"/>
  <c r="DG50" i="44"/>
  <c r="DG24" i="44"/>
  <c r="DG60" i="44"/>
  <c r="DG98" i="44"/>
  <c r="DG31" i="44"/>
  <c r="DG28" i="44"/>
  <c r="DD96" i="44"/>
  <c r="DE96" i="44" s="1"/>
  <c r="DB120" i="44"/>
  <c r="DF61" i="44"/>
  <c r="DF63" i="44" s="1"/>
  <c r="DF118" i="44" s="1"/>
  <c r="DC95" i="44"/>
  <c r="DF95" i="44"/>
  <c r="DF120" i="44" s="1"/>
  <c r="DB122" i="44"/>
  <c r="DC16" i="44"/>
  <c r="CW63" i="44"/>
  <c r="CV101" i="44"/>
  <c r="CZ63" i="44"/>
  <c r="DA16" i="44"/>
  <c r="DE63" i="44"/>
  <c r="DA95" i="44"/>
  <c r="CZ96" i="44"/>
  <c r="DA96" i="44" s="1"/>
  <c r="CW96" i="44"/>
  <c r="CY63" i="44"/>
  <c r="CX101" i="44"/>
  <c r="DB101" i="44" l="1"/>
  <c r="DC101" i="44" s="1"/>
  <c r="DG73" i="44"/>
  <c r="DC63" i="44"/>
  <c r="DG61" i="44"/>
  <c r="DA63" i="44"/>
  <c r="CZ118" i="44"/>
  <c r="DD101" i="44"/>
  <c r="DE101" i="44" s="1"/>
  <c r="DG95" i="44"/>
  <c r="DF96" i="44"/>
  <c r="DG96" i="44" s="1"/>
  <c r="CW101" i="44"/>
  <c r="CV102" i="44"/>
  <c r="CY101" i="44"/>
  <c r="CX102" i="44"/>
  <c r="CZ101" i="44"/>
  <c r="DG63" i="44"/>
  <c r="DB102" i="44" l="1"/>
  <c r="DC102" i="44" s="1"/>
  <c r="CV116" i="44"/>
  <c r="CV114" i="44"/>
  <c r="CX116" i="44"/>
  <c r="CX114" i="44"/>
  <c r="DD102" i="44"/>
  <c r="DE102" i="44" s="1"/>
  <c r="DF101" i="44"/>
  <c r="DF102" i="44" s="1"/>
  <c r="CW102" i="44"/>
  <c r="DA101" i="44"/>
  <c r="CZ102" i="44"/>
  <c r="CY102" i="44"/>
  <c r="H8" i="53"/>
  <c r="D130" i="44"/>
  <c r="DB114" i="44" l="1"/>
  <c r="DB116" i="44"/>
  <c r="D162" i="44"/>
  <c r="D163" i="44" s="1"/>
  <c r="D131" i="44"/>
  <c r="D143" i="44" s="1"/>
  <c r="D145" i="44" s="1"/>
  <c r="D150" i="44" s="1"/>
  <c r="D152" i="44" s="1"/>
  <c r="D172" i="44" s="1"/>
  <c r="DD114" i="44"/>
  <c r="DD116" i="44"/>
  <c r="DG101" i="44"/>
  <c r="CZ116" i="44"/>
  <c r="CZ114" i="44"/>
  <c r="DF114" i="44"/>
  <c r="DF116" i="44"/>
  <c r="DA102" i="44"/>
  <c r="DG102" i="44"/>
  <c r="AP130" i="44" l="1"/>
  <c r="J166" i="44"/>
  <c r="J168" i="44" s="1"/>
  <c r="J171" i="44" s="1"/>
  <c r="J173" i="44" s="1"/>
  <c r="J174" i="44" s="1"/>
  <c r="J179" i="44" s="1"/>
  <c r="J180" i="44" s="1"/>
  <c r="AP166" i="44" l="1"/>
  <c r="AP168" i="44" s="1"/>
  <c r="AP131" i="44"/>
  <c r="AP143" i="44" s="1"/>
  <c r="AP145" i="44" s="1"/>
  <c r="AP150" i="44" s="1"/>
  <c r="AP152" i="44" s="1"/>
  <c r="AP172" i="44" s="1"/>
  <c r="AP162" i="44"/>
  <c r="AP163" i="44" s="1"/>
  <c r="AJ130" i="44"/>
  <c r="D166" i="44"/>
  <c r="D168" i="44" s="1"/>
  <c r="D171" i="44" s="1"/>
  <c r="D173" i="44" s="1"/>
  <c r="D174" i="44" s="1"/>
  <c r="D179" i="44" s="1"/>
  <c r="D180" i="44" s="1"/>
  <c r="AP171" i="44" l="1"/>
  <c r="AP173" i="44" s="1"/>
  <c r="AP174" i="44" s="1"/>
  <c r="AP179" i="44" s="1"/>
  <c r="AP180" i="44" s="1"/>
  <c r="AJ166" i="44"/>
  <c r="AJ168" i="44" s="1"/>
  <c r="AJ131" i="44"/>
  <c r="AJ143" i="44" s="1"/>
  <c r="AJ145" i="44" s="1"/>
  <c r="AJ150" i="44" s="1"/>
  <c r="AJ152" i="44" s="1"/>
  <c r="AJ172" i="44" s="1"/>
  <c r="AJ162" i="44"/>
  <c r="AJ163" i="44" s="1"/>
  <c r="AJ171" i="44" l="1"/>
  <c r="AJ173" i="44" s="1"/>
  <c r="AJ174" i="44" s="1"/>
  <c r="AJ179" i="44" s="1"/>
  <c r="AJ180" i="44" s="1"/>
  <c r="BF156" i="44"/>
  <c r="BF158" i="44" s="1"/>
  <c r="BF171" i="44" s="1"/>
  <c r="BF136" i="44"/>
  <c r="BF151" i="44" l="1"/>
  <c r="BF143" i="44"/>
  <c r="BF145" i="44" s="1"/>
  <c r="BF150" i="44" s="1"/>
  <c r="BF152" i="44" s="1"/>
  <c r="BF172" i="44" s="1"/>
  <c r="BF173" i="44" s="1"/>
  <c r="BF174" i="44" s="1"/>
  <c r="BF179" i="44" s="1"/>
  <c r="BF180" i="44" s="1"/>
  <c r="CF166" i="44"/>
  <c r="CF168" i="44" s="1"/>
  <c r="CF129" i="44" l="1"/>
  <c r="AZ166" i="44"/>
  <c r="AZ168" i="44" s="1"/>
  <c r="AZ171" i="44" s="1"/>
  <c r="AZ173" i="44" s="1"/>
  <c r="AZ174" i="44" s="1"/>
  <c r="AZ179" i="44" s="1"/>
  <c r="AZ180" i="44" s="1"/>
  <c r="BC100" i="53"/>
  <c r="BC99" i="53"/>
  <c r="BC98" i="53"/>
  <c r="BC94" i="53"/>
  <c r="BC93" i="53"/>
  <c r="BC92" i="53"/>
  <c r="BC91" i="53"/>
  <c r="BC90" i="53"/>
  <c r="BC89" i="53"/>
  <c r="BC88" i="53"/>
  <c r="BC87" i="53"/>
  <c r="BC86" i="53"/>
  <c r="BC85" i="53"/>
  <c r="BC84" i="53"/>
  <c r="BC83" i="53"/>
  <c r="BC82" i="53"/>
  <c r="BC81" i="53"/>
  <c r="BC80" i="53"/>
  <c r="BC79" i="53"/>
  <c r="BC78" i="53"/>
  <c r="BC77" i="53"/>
  <c r="BC76" i="53"/>
  <c r="BC75" i="53"/>
  <c r="BC72" i="53"/>
  <c r="BC71" i="53"/>
  <c r="BC70" i="53"/>
  <c r="BC69" i="53"/>
  <c r="BC68" i="53"/>
  <c r="BC67" i="53"/>
  <c r="BC66" i="53"/>
  <c r="BC60" i="53"/>
  <c r="BC59" i="53"/>
  <c r="BC58" i="53"/>
  <c r="BC57" i="53"/>
  <c r="BC56" i="53"/>
  <c r="BC55" i="53"/>
  <c r="BC54" i="53"/>
  <c r="BC53" i="53"/>
  <c r="BC52" i="53"/>
  <c r="BC51" i="53"/>
  <c r="BC50" i="53"/>
  <c r="BC49" i="53"/>
  <c r="BC48" i="53"/>
  <c r="BC47" i="53"/>
  <c r="BC46" i="53"/>
  <c r="BC45" i="53"/>
  <c r="BC44" i="53"/>
  <c r="BC43" i="53"/>
  <c r="BC42" i="53"/>
  <c r="BC41" i="53"/>
  <c r="BC40" i="53"/>
  <c r="BC39" i="53"/>
  <c r="BC38" i="53"/>
  <c r="BC37" i="53"/>
  <c r="BC36" i="53"/>
  <c r="BC35" i="53"/>
  <c r="BC34" i="53"/>
  <c r="BC33" i="53"/>
  <c r="BC32" i="53"/>
  <c r="BC31" i="53"/>
  <c r="BC30" i="53"/>
  <c r="BC29" i="53"/>
  <c r="BC28" i="53"/>
  <c r="BC27" i="53"/>
  <c r="BC26" i="53"/>
  <c r="BC25" i="53"/>
  <c r="BC24" i="53"/>
  <c r="BC23" i="53"/>
  <c r="BC22" i="53"/>
  <c r="BC21" i="53"/>
  <c r="BC20" i="53"/>
  <c r="BA100" i="53"/>
  <c r="BA99" i="53"/>
  <c r="BA98" i="53"/>
  <c r="BA94" i="53"/>
  <c r="BA93" i="53"/>
  <c r="BA92" i="53"/>
  <c r="BA91" i="53"/>
  <c r="BA90" i="53"/>
  <c r="BA89" i="53"/>
  <c r="BA88" i="53"/>
  <c r="BA87" i="53"/>
  <c r="BA86" i="53"/>
  <c r="BA85" i="53"/>
  <c r="BA84" i="53"/>
  <c r="BA83" i="53"/>
  <c r="BA82" i="53"/>
  <c r="BA81" i="53"/>
  <c r="BA80" i="53"/>
  <c r="BA79" i="53"/>
  <c r="BA78" i="53"/>
  <c r="BA77" i="53"/>
  <c r="BA76" i="53"/>
  <c r="BA75" i="53"/>
  <c r="BA72" i="53"/>
  <c r="BA71" i="53"/>
  <c r="BA70" i="53"/>
  <c r="BA69" i="53"/>
  <c r="BA68" i="53"/>
  <c r="BA67" i="53"/>
  <c r="BA66" i="53"/>
  <c r="BA60" i="53"/>
  <c r="BA59" i="53"/>
  <c r="BA58" i="53"/>
  <c r="BA57" i="53"/>
  <c r="BA56" i="53"/>
  <c r="BA55" i="53"/>
  <c r="BA54" i="53"/>
  <c r="BA53" i="53"/>
  <c r="BA52" i="53"/>
  <c r="BA51" i="53"/>
  <c r="BA50" i="53"/>
  <c r="BA49" i="53"/>
  <c r="BA48" i="53"/>
  <c r="BA47" i="53"/>
  <c r="BA46" i="53"/>
  <c r="BA45" i="53"/>
  <c r="BA44" i="53"/>
  <c r="BA43" i="53"/>
  <c r="BA42" i="53"/>
  <c r="BA41" i="53"/>
  <c r="BA40" i="53"/>
  <c r="BA39" i="53"/>
  <c r="BA38" i="53"/>
  <c r="BA37" i="53"/>
  <c r="BA36" i="53"/>
  <c r="BA35" i="53"/>
  <c r="BA34" i="53"/>
  <c r="BA33" i="53"/>
  <c r="BA32" i="53"/>
  <c r="BA31" i="53"/>
  <c r="BA30" i="53"/>
  <c r="BA29" i="53"/>
  <c r="BA28" i="53"/>
  <c r="BA27" i="53"/>
  <c r="BA26" i="53"/>
  <c r="BA25" i="53"/>
  <c r="BA24" i="53"/>
  <c r="BA23" i="53"/>
  <c r="BA22" i="53"/>
  <c r="BA21" i="53"/>
  <c r="BA20" i="53"/>
  <c r="W68" i="53"/>
  <c r="W71" i="53"/>
  <c r="X70" i="53"/>
  <c r="X69" i="53"/>
  <c r="U66" i="53"/>
  <c r="W69" i="53"/>
  <c r="U70" i="53"/>
  <c r="W70" i="53"/>
  <c r="X72" i="53"/>
  <c r="W72" i="53"/>
  <c r="T61" i="53"/>
  <c r="DN102" i="56"/>
  <c r="AN122" i="56"/>
  <c r="DJ161" i="56" s="1"/>
  <c r="AN120" i="56"/>
  <c r="DJ153" i="56" s="1"/>
  <c r="AN118" i="56"/>
  <c r="DJ145" i="56" s="1"/>
  <c r="AL122" i="56"/>
  <c r="AL120" i="56"/>
  <c r="AL118" i="56"/>
  <c r="AJ122" i="56"/>
  <c r="AJ120" i="56"/>
  <c r="AJ118" i="56"/>
  <c r="AN114" i="56"/>
  <c r="AL114" i="56"/>
  <c r="AL116" i="56" s="1"/>
  <c r="AJ114" i="56"/>
  <c r="AJ116" i="56" s="1"/>
  <c r="AN116" i="56" l="1"/>
  <c r="DJ137" i="56" s="1"/>
  <c r="DJ129" i="56"/>
  <c r="CF131" i="44"/>
  <c r="CF143" i="44" s="1"/>
  <c r="CF145" i="44" s="1"/>
  <c r="CF150" i="44" s="1"/>
  <c r="CF152" i="44" s="1"/>
  <c r="CF172" i="44" s="1"/>
  <c r="CF161" i="44"/>
  <c r="CF163" i="44" s="1"/>
  <c r="CF171" i="44" s="1"/>
  <c r="AN124" i="56"/>
  <c r="AJ124" i="56"/>
  <c r="AL124" i="56"/>
  <c r="U67" i="53"/>
  <c r="X67" i="53"/>
  <c r="W66" i="53"/>
  <c r="W67" i="53"/>
  <c r="X68" i="53"/>
  <c r="X66" i="53"/>
  <c r="X71" i="53"/>
  <c r="U71" i="53"/>
  <c r="U69" i="53"/>
  <c r="U72" i="53"/>
  <c r="U68" i="53"/>
  <c r="CF173" i="44" l="1"/>
  <c r="CF174" i="44" s="1"/>
  <c r="CF179" i="44" s="1"/>
  <c r="CF180" i="44" s="1"/>
  <c r="CP122" i="56"/>
  <c r="DK164" i="56" s="1"/>
  <c r="CN122" i="56"/>
  <c r="CL122" i="56"/>
  <c r="CJ122" i="56"/>
  <c r="DJ164" i="56" s="1"/>
  <c r="CH122" i="56"/>
  <c r="CF122" i="56"/>
  <c r="BZ122" i="56"/>
  <c r="DK163" i="56" s="1"/>
  <c r="BX122" i="56"/>
  <c r="BV122" i="56"/>
  <c r="BT122" i="56"/>
  <c r="DJ163" i="56" s="1"/>
  <c r="BR122" i="56"/>
  <c r="BP122" i="56"/>
  <c r="BJ122" i="56"/>
  <c r="DK162" i="56" s="1"/>
  <c r="BH122" i="56"/>
  <c r="BF122" i="56"/>
  <c r="BD122" i="56"/>
  <c r="DJ162" i="56" s="1"/>
  <c r="BB122" i="56"/>
  <c r="AZ122" i="56"/>
  <c r="AT122" i="56"/>
  <c r="DK161" i="56" s="1"/>
  <c r="AR122" i="56"/>
  <c r="AP122" i="56"/>
  <c r="AD122" i="56"/>
  <c r="DK160" i="56" s="1"/>
  <c r="AB122" i="56"/>
  <c r="Z122" i="56"/>
  <c r="X122" i="56"/>
  <c r="DJ160" i="56" s="1"/>
  <c r="V122" i="56"/>
  <c r="T122" i="56"/>
  <c r="N122" i="56"/>
  <c r="DK159" i="56" s="1"/>
  <c r="L122" i="56"/>
  <c r="J122" i="56"/>
  <c r="H122" i="56"/>
  <c r="DJ159" i="56" s="1"/>
  <c r="F122" i="56"/>
  <c r="D122" i="56"/>
  <c r="CP120" i="56"/>
  <c r="CN120" i="56"/>
  <c r="CN124" i="56" s="1"/>
  <c r="CL120" i="56"/>
  <c r="CL124" i="56" s="1"/>
  <c r="CJ120" i="56"/>
  <c r="DJ156" i="56" s="1"/>
  <c r="CH120" i="56"/>
  <c r="CH124" i="56" s="1"/>
  <c r="CF120" i="56"/>
  <c r="BZ120" i="56"/>
  <c r="DK155" i="56" s="1"/>
  <c r="BX120" i="56"/>
  <c r="BV120" i="56"/>
  <c r="BT120" i="56"/>
  <c r="DJ155" i="56" s="1"/>
  <c r="BR120" i="56"/>
  <c r="BP120" i="56"/>
  <c r="BP124" i="56" s="1"/>
  <c r="BJ120" i="56"/>
  <c r="DK154" i="56" s="1"/>
  <c r="BH120" i="56"/>
  <c r="BF120" i="56"/>
  <c r="BD120" i="56"/>
  <c r="DJ154" i="56" s="1"/>
  <c r="BB120" i="56"/>
  <c r="AZ120" i="56"/>
  <c r="AT120" i="56"/>
  <c r="DK153" i="56" s="1"/>
  <c r="AR120" i="56"/>
  <c r="AP120" i="56"/>
  <c r="AD120" i="56"/>
  <c r="DK152" i="56" s="1"/>
  <c r="AB120" i="56"/>
  <c r="Z120" i="56"/>
  <c r="X120" i="56"/>
  <c r="DJ152" i="56" s="1"/>
  <c r="V120" i="56"/>
  <c r="T120" i="56"/>
  <c r="T124" i="56" s="1"/>
  <c r="N120" i="56"/>
  <c r="L120" i="56"/>
  <c r="J120" i="56"/>
  <c r="H120" i="56"/>
  <c r="DJ151" i="56" s="1"/>
  <c r="F120" i="56"/>
  <c r="D120" i="56"/>
  <c r="CP118" i="56"/>
  <c r="DK148" i="56" s="1"/>
  <c r="CN118" i="56"/>
  <c r="CL118" i="56"/>
  <c r="CJ118" i="56"/>
  <c r="DJ148" i="56" s="1"/>
  <c r="CH118" i="56"/>
  <c r="CF118" i="56"/>
  <c r="BZ118" i="56"/>
  <c r="DK147" i="56" s="1"/>
  <c r="BX118" i="56"/>
  <c r="BV118" i="56"/>
  <c r="BT118" i="56"/>
  <c r="DJ147" i="56" s="1"/>
  <c r="BR118" i="56"/>
  <c r="BP118" i="56"/>
  <c r="BJ118" i="56"/>
  <c r="DK146" i="56" s="1"/>
  <c r="BH118" i="56"/>
  <c r="BF118" i="56"/>
  <c r="BD118" i="56"/>
  <c r="DJ146" i="56" s="1"/>
  <c r="BB118" i="56"/>
  <c r="AZ118" i="56"/>
  <c r="AT118" i="56"/>
  <c r="DK145" i="56" s="1"/>
  <c r="AR118" i="56"/>
  <c r="AP118" i="56"/>
  <c r="AD118" i="56"/>
  <c r="DK144" i="56" s="1"/>
  <c r="AB118" i="56"/>
  <c r="Z118" i="56"/>
  <c r="X118" i="56"/>
  <c r="DJ144" i="56" s="1"/>
  <c r="V118" i="56"/>
  <c r="T118" i="56"/>
  <c r="N118" i="56"/>
  <c r="DK143" i="56" s="1"/>
  <c r="L118" i="56"/>
  <c r="J118" i="56"/>
  <c r="H118" i="56"/>
  <c r="DJ143" i="56" s="1"/>
  <c r="F118" i="56"/>
  <c r="D118" i="56"/>
  <c r="CP114" i="56"/>
  <c r="CN114" i="56"/>
  <c r="CN116" i="56" s="1"/>
  <c r="CL114" i="56"/>
  <c r="CL116" i="56" s="1"/>
  <c r="CJ114" i="56"/>
  <c r="DJ132" i="56" s="1"/>
  <c r="CH114" i="56"/>
  <c r="CH116" i="56" s="1"/>
  <c r="CF114" i="56"/>
  <c r="CF116" i="56" s="1"/>
  <c r="BZ114" i="56"/>
  <c r="DK131" i="56" s="1"/>
  <c r="BX114" i="56"/>
  <c r="BX116" i="56" s="1"/>
  <c r="BV114" i="56"/>
  <c r="BV116" i="56" s="1"/>
  <c r="BT114" i="56"/>
  <c r="BR114" i="56"/>
  <c r="BR116" i="56" s="1"/>
  <c r="BP114" i="56"/>
  <c r="BP116" i="56" s="1"/>
  <c r="BJ114" i="56"/>
  <c r="DK130" i="56" s="1"/>
  <c r="DL130" i="56" s="1"/>
  <c r="BH114" i="56"/>
  <c r="BH116" i="56" s="1"/>
  <c r="BF114" i="56"/>
  <c r="BF116" i="56" s="1"/>
  <c r="BD114" i="56"/>
  <c r="DJ130" i="56" s="1"/>
  <c r="BB114" i="56"/>
  <c r="BB116" i="56" s="1"/>
  <c r="AZ114" i="56"/>
  <c r="AZ116" i="56" s="1"/>
  <c r="AT114" i="56"/>
  <c r="DK129" i="56" s="1"/>
  <c r="DL129" i="56" s="1"/>
  <c r="AR114" i="56"/>
  <c r="AR116" i="56" s="1"/>
  <c r="AP114" i="56"/>
  <c r="AP116" i="56" s="1"/>
  <c r="AD114" i="56"/>
  <c r="AB114" i="56"/>
  <c r="AB116" i="56" s="1"/>
  <c r="Z114" i="56"/>
  <c r="Z116" i="56" s="1"/>
  <c r="X114" i="56"/>
  <c r="DJ128" i="56" s="1"/>
  <c r="V114" i="56"/>
  <c r="V116" i="56" s="1"/>
  <c r="T114" i="56"/>
  <c r="T116" i="56" s="1"/>
  <c r="N114" i="56"/>
  <c r="DK127" i="56" s="1"/>
  <c r="L114" i="56"/>
  <c r="L116" i="56" s="1"/>
  <c r="J114" i="56"/>
  <c r="J116" i="56" s="1"/>
  <c r="H114" i="56"/>
  <c r="DJ127" i="56" s="1"/>
  <c r="F114" i="56"/>
  <c r="F116" i="56" s="1"/>
  <c r="D114" i="56"/>
  <c r="D116" i="56" s="1"/>
  <c r="DD111" i="56"/>
  <c r="DB111" i="56"/>
  <c r="CX111" i="56"/>
  <c r="CV111" i="56"/>
  <c r="CS111" i="56"/>
  <c r="CR111" i="56"/>
  <c r="CC111" i="56"/>
  <c r="CB111" i="56"/>
  <c r="BM111" i="56"/>
  <c r="BL111" i="56"/>
  <c r="AW111" i="56"/>
  <c r="AV111" i="56"/>
  <c r="AG111" i="56"/>
  <c r="AF111" i="56"/>
  <c r="Q111" i="56"/>
  <c r="P111" i="56"/>
  <c r="DD110" i="56"/>
  <c r="DB110" i="56"/>
  <c r="CX110" i="56"/>
  <c r="CV110" i="56"/>
  <c r="CS110" i="56"/>
  <c r="CR110" i="56"/>
  <c r="CC110" i="56"/>
  <c r="CB110" i="56"/>
  <c r="BM110" i="56"/>
  <c r="BL110" i="56"/>
  <c r="AW110" i="56"/>
  <c r="AV110" i="56"/>
  <c r="AG110" i="56"/>
  <c r="AF110" i="56"/>
  <c r="Q110" i="56"/>
  <c r="P110" i="56"/>
  <c r="DD107" i="56"/>
  <c r="DB107" i="56"/>
  <c r="CX107" i="56"/>
  <c r="CV107" i="56"/>
  <c r="CS107" i="56"/>
  <c r="CR107" i="56"/>
  <c r="CC107" i="56"/>
  <c r="CB107" i="56"/>
  <c r="BM107" i="56"/>
  <c r="BL107" i="56"/>
  <c r="AW107" i="56"/>
  <c r="AV107" i="56"/>
  <c r="AG107" i="56"/>
  <c r="AF107" i="56"/>
  <c r="Q107" i="56"/>
  <c r="P107" i="56"/>
  <c r="DD106" i="56"/>
  <c r="DB106" i="56"/>
  <c r="CX106" i="56"/>
  <c r="CV106" i="56"/>
  <c r="CS106" i="56"/>
  <c r="CR106" i="56"/>
  <c r="CC106" i="56"/>
  <c r="CB106" i="56"/>
  <c r="BM106" i="56"/>
  <c r="BL106" i="56"/>
  <c r="AW106" i="56"/>
  <c r="AV106" i="56"/>
  <c r="AG106" i="56"/>
  <c r="AF106" i="56"/>
  <c r="Q106" i="56"/>
  <c r="P106" i="56"/>
  <c r="DD105" i="56"/>
  <c r="DB105" i="56"/>
  <c r="CX105" i="56"/>
  <c r="CV105" i="56"/>
  <c r="CS105" i="56"/>
  <c r="CR105" i="56"/>
  <c r="CC105" i="56"/>
  <c r="CB105" i="56"/>
  <c r="BM105" i="56"/>
  <c r="BL105" i="56"/>
  <c r="AW105" i="56"/>
  <c r="AV105" i="56"/>
  <c r="AG105" i="56"/>
  <c r="AF105" i="56"/>
  <c r="Q105" i="56"/>
  <c r="P105" i="56"/>
  <c r="CS102" i="56"/>
  <c r="CR102" i="56"/>
  <c r="CC102" i="56"/>
  <c r="CB102" i="56"/>
  <c r="BM102" i="56"/>
  <c r="BL102" i="56"/>
  <c r="AW102" i="56"/>
  <c r="AV102" i="56"/>
  <c r="AG102" i="56"/>
  <c r="AF102" i="56"/>
  <c r="Q102" i="56"/>
  <c r="P102" i="56"/>
  <c r="CS101" i="56"/>
  <c r="CR101" i="56"/>
  <c r="CC101" i="56"/>
  <c r="CB101" i="56"/>
  <c r="BM101" i="56"/>
  <c r="BL101" i="56"/>
  <c r="AW101" i="56"/>
  <c r="AV101" i="56"/>
  <c r="AG101" i="56"/>
  <c r="AF101" i="56"/>
  <c r="Q101" i="56"/>
  <c r="P101" i="56"/>
  <c r="DD100" i="56"/>
  <c r="DB100" i="56"/>
  <c r="CX100" i="56"/>
  <c r="CY100" i="56" s="1"/>
  <c r="CV100" i="56"/>
  <c r="CS100" i="56"/>
  <c r="CR100" i="56"/>
  <c r="CC100" i="56"/>
  <c r="CB100" i="56"/>
  <c r="BM100" i="56"/>
  <c r="BL100" i="56"/>
  <c r="AW100" i="56"/>
  <c r="AV100" i="56"/>
  <c r="AG100" i="56"/>
  <c r="AF100" i="56"/>
  <c r="Q100" i="56"/>
  <c r="P100" i="56"/>
  <c r="DD99" i="56"/>
  <c r="DB99" i="56"/>
  <c r="CX99" i="56"/>
  <c r="CY99" i="56" s="1"/>
  <c r="CV99" i="56"/>
  <c r="CS99" i="56"/>
  <c r="CR99" i="56"/>
  <c r="CT99" i="56" s="1"/>
  <c r="CC99" i="56"/>
  <c r="CB99" i="56"/>
  <c r="BM99" i="56"/>
  <c r="BL99" i="56"/>
  <c r="AW99" i="56"/>
  <c r="AV99" i="56"/>
  <c r="AG99" i="56"/>
  <c r="AF99" i="56"/>
  <c r="Q99" i="56"/>
  <c r="P99" i="56"/>
  <c r="DD98" i="56"/>
  <c r="DB98" i="56"/>
  <c r="CX98" i="56"/>
  <c r="CY98" i="56" s="1"/>
  <c r="CV98" i="56"/>
  <c r="CS98" i="56"/>
  <c r="CR98" i="56"/>
  <c r="CT98" i="56" s="1"/>
  <c r="CC98" i="56"/>
  <c r="CB98" i="56"/>
  <c r="BM98" i="56"/>
  <c r="BL98" i="56"/>
  <c r="AW98" i="56"/>
  <c r="AV98" i="56"/>
  <c r="AG98" i="56"/>
  <c r="AF98" i="56"/>
  <c r="Q98" i="56"/>
  <c r="P98" i="56"/>
  <c r="CS96" i="56"/>
  <c r="CR96" i="56"/>
  <c r="CC96" i="56"/>
  <c r="CB96" i="56"/>
  <c r="BM96" i="56"/>
  <c r="BL96" i="56"/>
  <c r="AW96" i="56"/>
  <c r="AV96" i="56"/>
  <c r="AG96" i="56"/>
  <c r="AF96" i="56"/>
  <c r="Q96" i="56"/>
  <c r="P96" i="56"/>
  <c r="CS95" i="56"/>
  <c r="CR95" i="56"/>
  <c r="CC95" i="56"/>
  <c r="CB95" i="56"/>
  <c r="BM95" i="56"/>
  <c r="BL95" i="56"/>
  <c r="AW95" i="56"/>
  <c r="AV95" i="56"/>
  <c r="AG95" i="56"/>
  <c r="AF95" i="56"/>
  <c r="Q95" i="56"/>
  <c r="P95" i="56"/>
  <c r="DD94" i="56"/>
  <c r="DB94" i="56"/>
  <c r="CX94" i="56"/>
  <c r="CY94" i="56" s="1"/>
  <c r="CV94" i="56"/>
  <c r="CS94" i="56"/>
  <c r="CR94" i="56"/>
  <c r="CC94" i="56"/>
  <c r="CB94" i="56"/>
  <c r="BM94" i="56"/>
  <c r="BL94" i="56"/>
  <c r="AW94" i="56"/>
  <c r="AV94" i="56"/>
  <c r="AG94" i="56"/>
  <c r="AF94" i="56"/>
  <c r="Q94" i="56"/>
  <c r="P94" i="56"/>
  <c r="DD93" i="56"/>
  <c r="DB93" i="56"/>
  <c r="CX93" i="56"/>
  <c r="CY93" i="56" s="1"/>
  <c r="CV93" i="56"/>
  <c r="CW93" i="56" s="1"/>
  <c r="CS93" i="56"/>
  <c r="CR93" i="56"/>
  <c r="CT93" i="56" s="1"/>
  <c r="CC93" i="56"/>
  <c r="CB93" i="56"/>
  <c r="BM93" i="56"/>
  <c r="BL93" i="56"/>
  <c r="AW93" i="56"/>
  <c r="AV93" i="56"/>
  <c r="AG93" i="56"/>
  <c r="AF93" i="56"/>
  <c r="Q93" i="56"/>
  <c r="P93" i="56"/>
  <c r="DD92" i="56"/>
  <c r="DB92" i="56"/>
  <c r="CX92" i="56"/>
  <c r="CY92" i="56" s="1"/>
  <c r="CV92" i="56"/>
  <c r="CS92" i="56"/>
  <c r="CR92" i="56"/>
  <c r="CT92" i="56" s="1"/>
  <c r="CC92" i="56"/>
  <c r="CB92" i="56"/>
  <c r="BM92" i="56"/>
  <c r="BL92" i="56"/>
  <c r="AW92" i="56"/>
  <c r="AV92" i="56"/>
  <c r="AG92" i="56"/>
  <c r="AF92" i="56"/>
  <c r="Q92" i="56"/>
  <c r="P92" i="56"/>
  <c r="DD91" i="56"/>
  <c r="DB91" i="56"/>
  <c r="CX91" i="56"/>
  <c r="CY91" i="56" s="1"/>
  <c r="CV91" i="56"/>
  <c r="CS91" i="56"/>
  <c r="CR91" i="56"/>
  <c r="CT91" i="56" s="1"/>
  <c r="CC91" i="56"/>
  <c r="CB91" i="56"/>
  <c r="BM91" i="56"/>
  <c r="BL91" i="56"/>
  <c r="AW91" i="56"/>
  <c r="AV91" i="56"/>
  <c r="AG91" i="56"/>
  <c r="AF91" i="56"/>
  <c r="Q91" i="56"/>
  <c r="P91" i="56"/>
  <c r="DD90" i="56"/>
  <c r="DB90" i="56"/>
  <c r="CX90" i="56"/>
  <c r="CY90" i="56" s="1"/>
  <c r="CV90" i="56"/>
  <c r="CS90" i="56"/>
  <c r="CR90" i="56"/>
  <c r="CT90" i="56" s="1"/>
  <c r="CC90" i="56"/>
  <c r="CB90" i="56"/>
  <c r="BM90" i="56"/>
  <c r="BL90" i="56"/>
  <c r="AW90" i="56"/>
  <c r="AV90" i="56"/>
  <c r="AG90" i="56"/>
  <c r="AF90" i="56"/>
  <c r="Q90" i="56"/>
  <c r="P90" i="56"/>
  <c r="DD89" i="56"/>
  <c r="DB89" i="56"/>
  <c r="CX89" i="56"/>
  <c r="CV89" i="56"/>
  <c r="CW89" i="56" s="1"/>
  <c r="CS89" i="56"/>
  <c r="CR89" i="56"/>
  <c r="CC89" i="56"/>
  <c r="CB89" i="56"/>
  <c r="CD89" i="56" s="1"/>
  <c r="BM89" i="56"/>
  <c r="BL89" i="56"/>
  <c r="AW89" i="56"/>
  <c r="AV89" i="56"/>
  <c r="AG89" i="56"/>
  <c r="AF89" i="56"/>
  <c r="Q89" i="56"/>
  <c r="P89" i="56"/>
  <c r="DD88" i="56"/>
  <c r="DB88" i="56"/>
  <c r="CX88" i="56"/>
  <c r="CY88" i="56" s="1"/>
  <c r="CV88" i="56"/>
  <c r="CW88" i="56" s="1"/>
  <c r="CS88" i="56"/>
  <c r="CR88" i="56"/>
  <c r="CC88" i="56"/>
  <c r="CB88" i="56"/>
  <c r="BM88" i="56"/>
  <c r="BL88" i="56"/>
  <c r="AW88" i="56"/>
  <c r="AV88" i="56"/>
  <c r="AG88" i="56"/>
  <c r="AF88" i="56"/>
  <c r="Q88" i="56"/>
  <c r="P88" i="56"/>
  <c r="DD87" i="56"/>
  <c r="DB87" i="56"/>
  <c r="CX87" i="56"/>
  <c r="CY87" i="56" s="1"/>
  <c r="CV87" i="56"/>
  <c r="CS87" i="56"/>
  <c r="CR87" i="56"/>
  <c r="CC87" i="56"/>
  <c r="CB87" i="56"/>
  <c r="BM87" i="56"/>
  <c r="BL87" i="56"/>
  <c r="AW87" i="56"/>
  <c r="AV87" i="56"/>
  <c r="AG87" i="56"/>
  <c r="AF87" i="56"/>
  <c r="Q87" i="56"/>
  <c r="P87" i="56"/>
  <c r="DD86" i="56"/>
  <c r="DB86" i="56"/>
  <c r="CX86" i="56"/>
  <c r="CY86" i="56" s="1"/>
  <c r="CV86" i="56"/>
  <c r="CS86" i="56"/>
  <c r="CR86" i="56"/>
  <c r="CC86" i="56"/>
  <c r="CB86" i="56"/>
  <c r="BM86" i="56"/>
  <c r="BL86" i="56"/>
  <c r="AW86" i="56"/>
  <c r="AV86" i="56"/>
  <c r="AG86" i="56"/>
  <c r="AF86" i="56"/>
  <c r="Q86" i="56"/>
  <c r="P86" i="56"/>
  <c r="DD85" i="56"/>
  <c r="DB85" i="56"/>
  <c r="CX85" i="56"/>
  <c r="CY85" i="56" s="1"/>
  <c r="CV85" i="56"/>
  <c r="CW85" i="56" s="1"/>
  <c r="CS85" i="56"/>
  <c r="CR85" i="56"/>
  <c r="CC85" i="56"/>
  <c r="CB85" i="56"/>
  <c r="BM85" i="56"/>
  <c r="BL85" i="56"/>
  <c r="AW85" i="56"/>
  <c r="AV85" i="56"/>
  <c r="AG85" i="56"/>
  <c r="AF85" i="56"/>
  <c r="Q85" i="56"/>
  <c r="P85" i="56"/>
  <c r="DD84" i="56"/>
  <c r="DB84" i="56"/>
  <c r="CX84" i="56"/>
  <c r="CV84" i="56"/>
  <c r="CW84" i="56" s="1"/>
  <c r="CS84" i="56"/>
  <c r="CR84" i="56"/>
  <c r="CC84" i="56"/>
  <c r="CB84" i="56"/>
  <c r="BM84" i="56"/>
  <c r="BL84" i="56"/>
  <c r="AW84" i="56"/>
  <c r="AV84" i="56"/>
  <c r="AG84" i="56"/>
  <c r="AF84" i="56"/>
  <c r="Q84" i="56"/>
  <c r="P84" i="56"/>
  <c r="DD83" i="56"/>
  <c r="DB83" i="56"/>
  <c r="CX83" i="56"/>
  <c r="CY83" i="56" s="1"/>
  <c r="CV83" i="56"/>
  <c r="CS83" i="56"/>
  <c r="CR83" i="56"/>
  <c r="CC83" i="56"/>
  <c r="CB83" i="56"/>
  <c r="BM83" i="56"/>
  <c r="BL83" i="56"/>
  <c r="AW83" i="56"/>
  <c r="AV83" i="56"/>
  <c r="AG83" i="56"/>
  <c r="AF83" i="56"/>
  <c r="Q83" i="56"/>
  <c r="P83" i="56"/>
  <c r="DD82" i="56"/>
  <c r="DB82" i="56"/>
  <c r="CX82" i="56"/>
  <c r="CY82" i="56" s="1"/>
  <c r="CV82" i="56"/>
  <c r="CW82" i="56" s="1"/>
  <c r="CS82" i="56"/>
  <c r="CR82" i="56"/>
  <c r="CC82" i="56"/>
  <c r="CB82" i="56"/>
  <c r="BM82" i="56"/>
  <c r="BL82" i="56"/>
  <c r="AW82" i="56"/>
  <c r="AV82" i="56"/>
  <c r="AG82" i="56"/>
  <c r="AF82" i="56"/>
  <c r="Q82" i="56"/>
  <c r="P82" i="56"/>
  <c r="DD81" i="56"/>
  <c r="DB81" i="56"/>
  <c r="CX81" i="56"/>
  <c r="CY81" i="56" s="1"/>
  <c r="CV81" i="56"/>
  <c r="CW81" i="56" s="1"/>
  <c r="CS81" i="56"/>
  <c r="CR81" i="56"/>
  <c r="CC81" i="56"/>
  <c r="CB81" i="56"/>
  <c r="BM81" i="56"/>
  <c r="BL81" i="56"/>
  <c r="AW81" i="56"/>
  <c r="AV81" i="56"/>
  <c r="AG81" i="56"/>
  <c r="AF81" i="56"/>
  <c r="Q81" i="56"/>
  <c r="P81" i="56"/>
  <c r="DD80" i="56"/>
  <c r="DB80" i="56"/>
  <c r="CX80" i="56"/>
  <c r="CY80" i="56" s="1"/>
  <c r="CV80" i="56"/>
  <c r="CS80" i="56"/>
  <c r="CR80" i="56"/>
  <c r="CC80" i="56"/>
  <c r="CB80" i="56"/>
  <c r="BM80" i="56"/>
  <c r="BL80" i="56"/>
  <c r="AW80" i="56"/>
  <c r="AV80" i="56"/>
  <c r="AG80" i="56"/>
  <c r="AF80" i="56"/>
  <c r="Q80" i="56"/>
  <c r="P80" i="56"/>
  <c r="DD79" i="56"/>
  <c r="DB79" i="56"/>
  <c r="CX79" i="56"/>
  <c r="CY79" i="56" s="1"/>
  <c r="CV79" i="56"/>
  <c r="CW79" i="56" s="1"/>
  <c r="CS79" i="56"/>
  <c r="CR79" i="56"/>
  <c r="CT79" i="56" s="1"/>
  <c r="CC79" i="56"/>
  <c r="CB79" i="56"/>
  <c r="BM79" i="56"/>
  <c r="BL79" i="56"/>
  <c r="AW79" i="56"/>
  <c r="AV79" i="56"/>
  <c r="AG79" i="56"/>
  <c r="AF79" i="56"/>
  <c r="Q79" i="56"/>
  <c r="P79" i="56"/>
  <c r="DD78" i="56"/>
  <c r="DB78" i="56"/>
  <c r="CX78" i="56"/>
  <c r="CY78" i="56" s="1"/>
  <c r="CV78" i="56"/>
  <c r="CS78" i="56"/>
  <c r="CR78" i="56"/>
  <c r="CC78" i="56"/>
  <c r="CB78" i="56"/>
  <c r="CD78" i="56" s="1"/>
  <c r="BM78" i="56"/>
  <c r="BL78" i="56"/>
  <c r="AW78" i="56"/>
  <c r="AV78" i="56"/>
  <c r="AG78" i="56"/>
  <c r="AF78" i="56"/>
  <c r="Q78" i="56"/>
  <c r="P78" i="56"/>
  <c r="DD77" i="56"/>
  <c r="DB77" i="56"/>
  <c r="CX77" i="56"/>
  <c r="CY77" i="56" s="1"/>
  <c r="CV77" i="56"/>
  <c r="CS77" i="56"/>
  <c r="CR77" i="56"/>
  <c r="CC77" i="56"/>
  <c r="CB77" i="56"/>
  <c r="BM77" i="56"/>
  <c r="BL77" i="56"/>
  <c r="AW77" i="56"/>
  <c r="AV77" i="56"/>
  <c r="AG77" i="56"/>
  <c r="AF77" i="56"/>
  <c r="Q77" i="56"/>
  <c r="P77" i="56"/>
  <c r="DD76" i="56"/>
  <c r="DB76" i="56"/>
  <c r="CX76" i="56"/>
  <c r="CV76" i="56"/>
  <c r="CW76" i="56" s="1"/>
  <c r="CS76" i="56"/>
  <c r="CR76" i="56"/>
  <c r="CC76" i="56"/>
  <c r="CB76" i="56"/>
  <c r="CD76" i="56" s="1"/>
  <c r="BM76" i="56"/>
  <c r="BL76" i="56"/>
  <c r="AW76" i="56"/>
  <c r="AV76" i="56"/>
  <c r="AG76" i="56"/>
  <c r="AF76" i="56"/>
  <c r="Q76" i="56"/>
  <c r="P76" i="56"/>
  <c r="DD75" i="56"/>
  <c r="DB75" i="56"/>
  <c r="CX75" i="56"/>
  <c r="CY75" i="56" s="1"/>
  <c r="CV75" i="56"/>
  <c r="CW75" i="56" s="1"/>
  <c r="CS75" i="56"/>
  <c r="CR75" i="56"/>
  <c r="CC75" i="56"/>
  <c r="CB75" i="56"/>
  <c r="BM75" i="56"/>
  <c r="BL75" i="56"/>
  <c r="AW75" i="56"/>
  <c r="AV75" i="56"/>
  <c r="AG75" i="56"/>
  <c r="AF75" i="56"/>
  <c r="Q75" i="56"/>
  <c r="P75" i="56"/>
  <c r="CS73" i="56"/>
  <c r="CR73" i="56"/>
  <c r="CC73" i="56"/>
  <c r="CB73" i="56"/>
  <c r="BM73" i="56"/>
  <c r="BL73" i="56"/>
  <c r="AW73" i="56"/>
  <c r="AV73" i="56"/>
  <c r="AG73" i="56"/>
  <c r="AF73" i="56"/>
  <c r="Q73" i="56"/>
  <c r="P73" i="56"/>
  <c r="DD72" i="56"/>
  <c r="DB72" i="56"/>
  <c r="CX72" i="56"/>
  <c r="CV72" i="56"/>
  <c r="CS72" i="56"/>
  <c r="CR72" i="56"/>
  <c r="CC72" i="56"/>
  <c r="CB72" i="56"/>
  <c r="BM72" i="56"/>
  <c r="BL72" i="56"/>
  <c r="AW72" i="56"/>
  <c r="AV72" i="56"/>
  <c r="AG72" i="56"/>
  <c r="AF72" i="56"/>
  <c r="Q72" i="56"/>
  <c r="P72" i="56"/>
  <c r="DD71" i="56"/>
  <c r="DB71" i="56"/>
  <c r="CX71" i="56"/>
  <c r="CV71" i="56"/>
  <c r="CS71" i="56"/>
  <c r="CR71" i="56"/>
  <c r="CC71" i="56"/>
  <c r="CB71" i="56"/>
  <c r="BM71" i="56"/>
  <c r="BL71" i="56"/>
  <c r="AW71" i="56"/>
  <c r="AV71" i="56"/>
  <c r="AG71" i="56"/>
  <c r="AF71" i="56"/>
  <c r="Q71" i="56"/>
  <c r="P71" i="56"/>
  <c r="DD70" i="56"/>
  <c r="DB70" i="56"/>
  <c r="CX70" i="56"/>
  <c r="CV70" i="56"/>
  <c r="CS70" i="56"/>
  <c r="CR70" i="56"/>
  <c r="CC70" i="56"/>
  <c r="CB70" i="56"/>
  <c r="BM70" i="56"/>
  <c r="BL70" i="56"/>
  <c r="AW70" i="56"/>
  <c r="AV70" i="56"/>
  <c r="AG70" i="56"/>
  <c r="AF70" i="56"/>
  <c r="Q70" i="56"/>
  <c r="P70" i="56"/>
  <c r="DD69" i="56"/>
  <c r="DB69" i="56"/>
  <c r="CX69" i="56"/>
  <c r="CV69" i="56"/>
  <c r="CS69" i="56"/>
  <c r="CR69" i="56"/>
  <c r="CC69" i="56"/>
  <c r="CB69" i="56"/>
  <c r="BM69" i="56"/>
  <c r="BL69" i="56"/>
  <c r="AW69" i="56"/>
  <c r="AV69" i="56"/>
  <c r="AG69" i="56"/>
  <c r="AF69" i="56"/>
  <c r="Q69" i="56"/>
  <c r="P69" i="56"/>
  <c r="DD68" i="56"/>
  <c r="DB68" i="56"/>
  <c r="CX68" i="56"/>
  <c r="CV68" i="56"/>
  <c r="CS68" i="56"/>
  <c r="CR68" i="56"/>
  <c r="CC68" i="56"/>
  <c r="CB68" i="56"/>
  <c r="BM68" i="56"/>
  <c r="BL68" i="56"/>
  <c r="AW68" i="56"/>
  <c r="AV68" i="56"/>
  <c r="AG68" i="56"/>
  <c r="AF68" i="56"/>
  <c r="Q68" i="56"/>
  <c r="P68" i="56"/>
  <c r="DD67" i="56"/>
  <c r="DB67" i="56"/>
  <c r="CX67" i="56"/>
  <c r="CV67" i="56"/>
  <c r="CS67" i="56"/>
  <c r="CR67" i="56"/>
  <c r="CC67" i="56"/>
  <c r="CB67" i="56"/>
  <c r="BM67" i="56"/>
  <c r="BL67" i="56"/>
  <c r="AW67" i="56"/>
  <c r="AV67" i="56"/>
  <c r="AG67" i="56"/>
  <c r="AF67" i="56"/>
  <c r="Q67" i="56"/>
  <c r="P67" i="56"/>
  <c r="DD66" i="56"/>
  <c r="DB66" i="56"/>
  <c r="CX66" i="56"/>
  <c r="CV66" i="56"/>
  <c r="CS66" i="56"/>
  <c r="CR66" i="56"/>
  <c r="CC66" i="56"/>
  <c r="CB66" i="56"/>
  <c r="BM66" i="56"/>
  <c r="BL66" i="56"/>
  <c r="AW66" i="56"/>
  <c r="AV66" i="56"/>
  <c r="AG66" i="56"/>
  <c r="AF66" i="56"/>
  <c r="Q66" i="56"/>
  <c r="P66" i="56"/>
  <c r="CS63" i="56"/>
  <c r="CR63" i="56"/>
  <c r="CC63" i="56"/>
  <c r="CB63" i="56"/>
  <c r="BM63" i="56"/>
  <c r="BL63" i="56"/>
  <c r="AW63" i="56"/>
  <c r="AV63" i="56"/>
  <c r="AG63" i="56"/>
  <c r="AF63" i="56"/>
  <c r="Q63" i="56"/>
  <c r="P63" i="56"/>
  <c r="R63" i="56" s="1"/>
  <c r="DD62" i="56"/>
  <c r="DB62" i="56"/>
  <c r="CX62" i="56"/>
  <c r="CY62" i="56" s="1"/>
  <c r="CV62" i="56"/>
  <c r="CW62" i="56" s="1"/>
  <c r="CS62" i="56"/>
  <c r="CR62" i="56"/>
  <c r="CC62" i="56"/>
  <c r="CB62" i="56"/>
  <c r="BM62" i="56"/>
  <c r="BL62" i="56"/>
  <c r="AW62" i="56"/>
  <c r="AV62" i="56"/>
  <c r="AG62" i="56"/>
  <c r="AF62" i="56"/>
  <c r="Q62" i="56"/>
  <c r="P62" i="56"/>
  <c r="CS61" i="56"/>
  <c r="CR61" i="56"/>
  <c r="CC61" i="56"/>
  <c r="CB61" i="56"/>
  <c r="BM61" i="56"/>
  <c r="BL61" i="56"/>
  <c r="AW61" i="56"/>
  <c r="AV61" i="56"/>
  <c r="AG61" i="56"/>
  <c r="AF61" i="56"/>
  <c r="Q61" i="56"/>
  <c r="P61" i="56"/>
  <c r="DD60" i="56"/>
  <c r="DB60" i="56"/>
  <c r="CX60" i="56"/>
  <c r="CV60" i="56"/>
  <c r="CS60" i="56"/>
  <c r="CR60" i="56"/>
  <c r="CC60" i="56"/>
  <c r="CB60" i="56"/>
  <c r="BM60" i="56"/>
  <c r="BL60" i="56"/>
  <c r="AW60" i="56"/>
  <c r="AV60" i="56"/>
  <c r="AX60" i="56" s="1"/>
  <c r="AG60" i="56"/>
  <c r="AF60" i="56"/>
  <c r="Q60" i="56"/>
  <c r="P60" i="56"/>
  <c r="DD59" i="56"/>
  <c r="DB59" i="56"/>
  <c r="CX59" i="56"/>
  <c r="CV59" i="56"/>
  <c r="CS59" i="56"/>
  <c r="CR59" i="56"/>
  <c r="CC59" i="56"/>
  <c r="CB59" i="56"/>
  <c r="BM59" i="56"/>
  <c r="BL59" i="56"/>
  <c r="AW59" i="56"/>
  <c r="AV59" i="56"/>
  <c r="AG59" i="56"/>
  <c r="AF59" i="56"/>
  <c r="Q59" i="56"/>
  <c r="P59" i="56"/>
  <c r="DD58" i="56"/>
  <c r="DB58" i="56"/>
  <c r="CX58" i="56"/>
  <c r="CV58" i="56"/>
  <c r="CS58" i="56"/>
  <c r="CR58" i="56"/>
  <c r="CC58" i="56"/>
  <c r="CB58" i="56"/>
  <c r="BM58" i="56"/>
  <c r="BL58" i="56"/>
  <c r="AW58" i="56"/>
  <c r="AV58" i="56"/>
  <c r="AG58" i="56"/>
  <c r="AF58" i="56"/>
  <c r="Q58" i="56"/>
  <c r="P58" i="56"/>
  <c r="DD57" i="56"/>
  <c r="DB57" i="56"/>
  <c r="CX57" i="56"/>
  <c r="CV57" i="56"/>
  <c r="CS57" i="56"/>
  <c r="CR57" i="56"/>
  <c r="CC57" i="56"/>
  <c r="CB57" i="56"/>
  <c r="BM57" i="56"/>
  <c r="BL57" i="56"/>
  <c r="AW57" i="56"/>
  <c r="AV57" i="56"/>
  <c r="AG57" i="56"/>
  <c r="AF57" i="56"/>
  <c r="Q57" i="56"/>
  <c r="P57" i="56"/>
  <c r="DD56" i="56"/>
  <c r="DB56" i="56"/>
  <c r="CX56" i="56"/>
  <c r="CV56" i="56"/>
  <c r="CS56" i="56"/>
  <c r="CR56" i="56"/>
  <c r="CC56" i="56"/>
  <c r="CB56" i="56"/>
  <c r="BM56" i="56"/>
  <c r="BL56" i="56"/>
  <c r="AW56" i="56"/>
  <c r="AV56" i="56"/>
  <c r="AG56" i="56"/>
  <c r="AF56" i="56"/>
  <c r="Q56" i="56"/>
  <c r="P56" i="56"/>
  <c r="DD55" i="56"/>
  <c r="DB55" i="56"/>
  <c r="CX55" i="56"/>
  <c r="CV55" i="56"/>
  <c r="CS55" i="56"/>
  <c r="CR55" i="56"/>
  <c r="CC55" i="56"/>
  <c r="CB55" i="56"/>
  <c r="BM55" i="56"/>
  <c r="BL55" i="56"/>
  <c r="AW55" i="56"/>
  <c r="AV55" i="56"/>
  <c r="AG55" i="56"/>
  <c r="AF55" i="56"/>
  <c r="Q55" i="56"/>
  <c r="P55" i="56"/>
  <c r="DD54" i="56"/>
  <c r="DB54" i="56"/>
  <c r="CX54" i="56"/>
  <c r="CV54" i="56"/>
  <c r="CS54" i="56"/>
  <c r="CR54" i="56"/>
  <c r="CC54" i="56"/>
  <c r="CB54" i="56"/>
  <c r="BM54" i="56"/>
  <c r="BL54" i="56"/>
  <c r="AW54" i="56"/>
  <c r="AV54" i="56"/>
  <c r="AG54" i="56"/>
  <c r="AF54" i="56"/>
  <c r="Q54" i="56"/>
  <c r="P54" i="56"/>
  <c r="DD53" i="56"/>
  <c r="DB53" i="56"/>
  <c r="CX53" i="56"/>
  <c r="CV53" i="56"/>
  <c r="CS53" i="56"/>
  <c r="CR53" i="56"/>
  <c r="CC53" i="56"/>
  <c r="CB53" i="56"/>
  <c r="BM53" i="56"/>
  <c r="BL53" i="56"/>
  <c r="AW53" i="56"/>
  <c r="AV53" i="56"/>
  <c r="AG53" i="56"/>
  <c r="AF53" i="56"/>
  <c r="Q53" i="56"/>
  <c r="P53" i="56"/>
  <c r="DD52" i="56"/>
  <c r="DB52" i="56"/>
  <c r="CX52" i="56"/>
  <c r="CV52" i="56"/>
  <c r="CS52" i="56"/>
  <c r="CR52" i="56"/>
  <c r="CC52" i="56"/>
  <c r="CB52" i="56"/>
  <c r="BM52" i="56"/>
  <c r="BL52" i="56"/>
  <c r="AW52" i="56"/>
  <c r="AV52" i="56"/>
  <c r="AG52" i="56"/>
  <c r="AF52" i="56"/>
  <c r="Q52" i="56"/>
  <c r="P52" i="56"/>
  <c r="DD51" i="56"/>
  <c r="DB51" i="56"/>
  <c r="CX51" i="56"/>
  <c r="CV51" i="56"/>
  <c r="CS51" i="56"/>
  <c r="CR51" i="56"/>
  <c r="CC51" i="56"/>
  <c r="CB51" i="56"/>
  <c r="BM51" i="56"/>
  <c r="BL51" i="56"/>
  <c r="AW51" i="56"/>
  <c r="AV51" i="56"/>
  <c r="AG51" i="56"/>
  <c r="AF51" i="56"/>
  <c r="Q51" i="56"/>
  <c r="P51" i="56"/>
  <c r="DD50" i="56"/>
  <c r="DB50" i="56"/>
  <c r="CX50" i="56"/>
  <c r="CV50" i="56"/>
  <c r="CS50" i="56"/>
  <c r="CR50" i="56"/>
  <c r="CC50" i="56"/>
  <c r="CB50" i="56"/>
  <c r="BM50" i="56"/>
  <c r="BL50" i="56"/>
  <c r="AW50" i="56"/>
  <c r="AV50" i="56"/>
  <c r="AG50" i="56"/>
  <c r="AF50" i="56"/>
  <c r="Q50" i="56"/>
  <c r="P50" i="56"/>
  <c r="DD49" i="56"/>
  <c r="DB49" i="56"/>
  <c r="CX49" i="56"/>
  <c r="CV49" i="56"/>
  <c r="CS49" i="56"/>
  <c r="CR49" i="56"/>
  <c r="CC49" i="56"/>
  <c r="CB49" i="56"/>
  <c r="BM49" i="56"/>
  <c r="BL49" i="56"/>
  <c r="AW49" i="56"/>
  <c r="AV49" i="56"/>
  <c r="AG49" i="56"/>
  <c r="AF49" i="56"/>
  <c r="Q49" i="56"/>
  <c r="P49" i="56"/>
  <c r="DD48" i="56"/>
  <c r="DB48" i="56"/>
  <c r="CX48" i="56"/>
  <c r="CV48" i="56"/>
  <c r="CW48" i="56" s="1"/>
  <c r="CS48" i="56"/>
  <c r="CR48" i="56"/>
  <c r="CC48" i="56"/>
  <c r="CB48" i="56"/>
  <c r="BM48" i="56"/>
  <c r="BL48" i="56"/>
  <c r="AW48" i="56"/>
  <c r="AV48" i="56"/>
  <c r="AG48" i="56"/>
  <c r="AF48" i="56"/>
  <c r="Q48" i="56"/>
  <c r="P48" i="56"/>
  <c r="DD47" i="56"/>
  <c r="DB47" i="56"/>
  <c r="CX47" i="56"/>
  <c r="CV47" i="56"/>
  <c r="CS47" i="56"/>
  <c r="CR47" i="56"/>
  <c r="CC47" i="56"/>
  <c r="CB47" i="56"/>
  <c r="BM47" i="56"/>
  <c r="BL47" i="56"/>
  <c r="AW47" i="56"/>
  <c r="AV47" i="56"/>
  <c r="AG47" i="56"/>
  <c r="AF47" i="56"/>
  <c r="Q47" i="56"/>
  <c r="P47" i="56"/>
  <c r="DD46" i="56"/>
  <c r="DB46" i="56"/>
  <c r="CX46" i="56"/>
  <c r="CV46" i="56"/>
  <c r="CW46" i="56" s="1"/>
  <c r="CS46" i="56"/>
  <c r="CR46" i="56"/>
  <c r="CC46" i="56"/>
  <c r="CB46" i="56"/>
  <c r="BM46" i="56"/>
  <c r="BL46" i="56"/>
  <c r="AW46" i="56"/>
  <c r="AV46" i="56"/>
  <c r="AG46" i="56"/>
  <c r="AF46" i="56"/>
  <c r="Q46" i="56"/>
  <c r="P46" i="56"/>
  <c r="DD45" i="56"/>
  <c r="DB45" i="56"/>
  <c r="CX45" i="56"/>
  <c r="CV45" i="56"/>
  <c r="CS45" i="56"/>
  <c r="CR45" i="56"/>
  <c r="CC45" i="56"/>
  <c r="CB45" i="56"/>
  <c r="BM45" i="56"/>
  <c r="BL45" i="56"/>
  <c r="AW45" i="56"/>
  <c r="AV45" i="56"/>
  <c r="AX45" i="56" s="1"/>
  <c r="AG45" i="56"/>
  <c r="AF45" i="56"/>
  <c r="Q45" i="56"/>
  <c r="P45" i="56"/>
  <c r="DD44" i="56"/>
  <c r="DB44" i="56"/>
  <c r="CX44" i="56"/>
  <c r="CV44" i="56"/>
  <c r="CS44" i="56"/>
  <c r="CR44" i="56"/>
  <c r="CC44" i="56"/>
  <c r="CB44" i="56"/>
  <c r="BM44" i="56"/>
  <c r="BL44" i="56"/>
  <c r="AW44" i="56"/>
  <c r="AV44" i="56"/>
  <c r="AX44" i="56" s="1"/>
  <c r="AG44" i="56"/>
  <c r="AF44" i="56"/>
  <c r="Q44" i="56"/>
  <c r="P44" i="56"/>
  <c r="DD43" i="56"/>
  <c r="DB43" i="56"/>
  <c r="CX43" i="56"/>
  <c r="CV43" i="56"/>
  <c r="CS43" i="56"/>
  <c r="CR43" i="56"/>
  <c r="CC43" i="56"/>
  <c r="CB43" i="56"/>
  <c r="BM43" i="56"/>
  <c r="BL43" i="56"/>
  <c r="AW43" i="56"/>
  <c r="AV43" i="56"/>
  <c r="AG43" i="56"/>
  <c r="AF43" i="56"/>
  <c r="Q43" i="56"/>
  <c r="P43" i="56"/>
  <c r="DD42" i="56"/>
  <c r="DB42" i="56"/>
  <c r="CX42" i="56"/>
  <c r="CV42" i="56"/>
  <c r="CS42" i="56"/>
  <c r="CR42" i="56"/>
  <c r="CC42" i="56"/>
  <c r="CB42" i="56"/>
  <c r="BM42" i="56"/>
  <c r="BL42" i="56"/>
  <c r="AW42" i="56"/>
  <c r="AV42" i="56"/>
  <c r="AG42" i="56"/>
  <c r="AF42" i="56"/>
  <c r="Q42" i="56"/>
  <c r="P42" i="56"/>
  <c r="DD41" i="56"/>
  <c r="DB41" i="56"/>
  <c r="CX41" i="56"/>
  <c r="CV41" i="56"/>
  <c r="CW41" i="56" s="1"/>
  <c r="CS41" i="56"/>
  <c r="CR41" i="56"/>
  <c r="CC41" i="56"/>
  <c r="CB41" i="56"/>
  <c r="BM41" i="56"/>
  <c r="BL41" i="56"/>
  <c r="AW41" i="56"/>
  <c r="AV41" i="56"/>
  <c r="AX41" i="56" s="1"/>
  <c r="AG41" i="56"/>
  <c r="AF41" i="56"/>
  <c r="Q41" i="56"/>
  <c r="P41" i="56"/>
  <c r="DD40" i="56"/>
  <c r="DB40" i="56"/>
  <c r="CX40" i="56"/>
  <c r="CV40" i="56"/>
  <c r="CW40" i="56" s="1"/>
  <c r="CS40" i="56"/>
  <c r="CR40" i="56"/>
  <c r="CC40" i="56"/>
  <c r="CB40" i="56"/>
  <c r="BM40" i="56"/>
  <c r="BL40" i="56"/>
  <c r="AW40" i="56"/>
  <c r="AV40" i="56"/>
  <c r="AG40" i="56"/>
  <c r="AF40" i="56"/>
  <c r="Q40" i="56"/>
  <c r="P40" i="56"/>
  <c r="DD39" i="56"/>
  <c r="DB39" i="56"/>
  <c r="CX39" i="56"/>
  <c r="CV39" i="56"/>
  <c r="CS39" i="56"/>
  <c r="CR39" i="56"/>
  <c r="CC39" i="56"/>
  <c r="CB39" i="56"/>
  <c r="BM39" i="56"/>
  <c r="BL39" i="56"/>
  <c r="AW39" i="56"/>
  <c r="AV39" i="56"/>
  <c r="AG39" i="56"/>
  <c r="AF39" i="56"/>
  <c r="Q39" i="56"/>
  <c r="P39" i="56"/>
  <c r="DD38" i="56"/>
  <c r="DB38" i="56"/>
  <c r="CX38" i="56"/>
  <c r="CV38" i="56"/>
  <c r="CW38" i="56" s="1"/>
  <c r="CS38" i="56"/>
  <c r="CR38" i="56"/>
  <c r="CC38" i="56"/>
  <c r="CB38" i="56"/>
  <c r="BM38" i="56"/>
  <c r="BL38" i="56"/>
  <c r="AW38" i="56"/>
  <c r="AV38" i="56"/>
  <c r="AG38" i="56"/>
  <c r="AF38" i="56"/>
  <c r="Q38" i="56"/>
  <c r="P38" i="56"/>
  <c r="DD37" i="56"/>
  <c r="DB37" i="56"/>
  <c r="CX37" i="56"/>
  <c r="CV37" i="56"/>
  <c r="CS37" i="56"/>
  <c r="CR37" i="56"/>
  <c r="CC37" i="56"/>
  <c r="CB37" i="56"/>
  <c r="BM37" i="56"/>
  <c r="BL37" i="56"/>
  <c r="AW37" i="56"/>
  <c r="AV37" i="56"/>
  <c r="AG37" i="56"/>
  <c r="AF37" i="56"/>
  <c r="Q37" i="56"/>
  <c r="P37" i="56"/>
  <c r="DD36" i="56"/>
  <c r="DB36" i="56"/>
  <c r="CX36" i="56"/>
  <c r="CV36" i="56"/>
  <c r="CS36" i="56"/>
  <c r="CR36" i="56"/>
  <c r="CC36" i="56"/>
  <c r="CB36" i="56"/>
  <c r="BM36" i="56"/>
  <c r="BL36" i="56"/>
  <c r="AW36" i="56"/>
  <c r="AV36" i="56"/>
  <c r="AG36" i="56"/>
  <c r="AF36" i="56"/>
  <c r="Q36" i="56"/>
  <c r="P36" i="56"/>
  <c r="DD35" i="56"/>
  <c r="DB35" i="56"/>
  <c r="CX35" i="56"/>
  <c r="CV35" i="56"/>
  <c r="CS35" i="56"/>
  <c r="CR35" i="56"/>
  <c r="CC35" i="56"/>
  <c r="CB35" i="56"/>
  <c r="BM35" i="56"/>
  <c r="BL35" i="56"/>
  <c r="AW35" i="56"/>
  <c r="AV35" i="56"/>
  <c r="AG35" i="56"/>
  <c r="AF35" i="56"/>
  <c r="Q35" i="56"/>
  <c r="P35" i="56"/>
  <c r="DD34" i="56"/>
  <c r="DB34" i="56"/>
  <c r="CX34" i="56"/>
  <c r="CV34" i="56"/>
  <c r="CS34" i="56"/>
  <c r="CR34" i="56"/>
  <c r="CC34" i="56"/>
  <c r="CB34" i="56"/>
  <c r="BM34" i="56"/>
  <c r="BL34" i="56"/>
  <c r="AW34" i="56"/>
  <c r="AV34" i="56"/>
  <c r="AG34" i="56"/>
  <c r="AF34" i="56"/>
  <c r="Q34" i="56"/>
  <c r="P34" i="56"/>
  <c r="DD33" i="56"/>
  <c r="DB33" i="56"/>
  <c r="CX33" i="56"/>
  <c r="CV33" i="56"/>
  <c r="CS33" i="56"/>
  <c r="CR33" i="56"/>
  <c r="CC33" i="56"/>
  <c r="CB33" i="56"/>
  <c r="BM33" i="56"/>
  <c r="BL33" i="56"/>
  <c r="AW33" i="56"/>
  <c r="AV33" i="56"/>
  <c r="AG33" i="56"/>
  <c r="AF33" i="56"/>
  <c r="Q33" i="56"/>
  <c r="P33" i="56"/>
  <c r="DD32" i="56"/>
  <c r="DB32" i="56"/>
  <c r="CX32" i="56"/>
  <c r="CV32" i="56"/>
  <c r="CW32" i="56" s="1"/>
  <c r="CS32" i="56"/>
  <c r="CR32" i="56"/>
  <c r="CC32" i="56"/>
  <c r="CB32" i="56"/>
  <c r="BM32" i="56"/>
  <c r="BL32" i="56"/>
  <c r="AW32" i="56"/>
  <c r="AV32" i="56"/>
  <c r="AG32" i="56"/>
  <c r="AF32" i="56"/>
  <c r="Q32" i="56"/>
  <c r="P32" i="56"/>
  <c r="DD31" i="56"/>
  <c r="DB31" i="56"/>
  <c r="CX31" i="56"/>
  <c r="CV31" i="56"/>
  <c r="CS31" i="56"/>
  <c r="CR31" i="56"/>
  <c r="CC31" i="56"/>
  <c r="CB31" i="56"/>
  <c r="BM31" i="56"/>
  <c r="BL31" i="56"/>
  <c r="AW31" i="56"/>
  <c r="AV31" i="56"/>
  <c r="AG31" i="56"/>
  <c r="AF31" i="56"/>
  <c r="Q31" i="56"/>
  <c r="P31" i="56"/>
  <c r="DD30" i="56"/>
  <c r="DB30" i="56"/>
  <c r="CX30" i="56"/>
  <c r="CV30" i="56"/>
  <c r="CS30" i="56"/>
  <c r="CR30" i="56"/>
  <c r="CC30" i="56"/>
  <c r="CB30" i="56"/>
  <c r="BM30" i="56"/>
  <c r="BL30" i="56"/>
  <c r="AW30" i="56"/>
  <c r="AV30" i="56"/>
  <c r="AG30" i="56"/>
  <c r="AF30" i="56"/>
  <c r="Q30" i="56"/>
  <c r="P30" i="56"/>
  <c r="DD29" i="56"/>
  <c r="DB29" i="56"/>
  <c r="CX29" i="56"/>
  <c r="CV29" i="56"/>
  <c r="CS29" i="56"/>
  <c r="CR29" i="56"/>
  <c r="CC29" i="56"/>
  <c r="CB29" i="56"/>
  <c r="BM29" i="56"/>
  <c r="BL29" i="56"/>
  <c r="AW29" i="56"/>
  <c r="AV29" i="56"/>
  <c r="AG29" i="56"/>
  <c r="AF29" i="56"/>
  <c r="Q29" i="56"/>
  <c r="P29" i="56"/>
  <c r="DD28" i="56"/>
  <c r="DB28" i="56"/>
  <c r="CX28" i="56"/>
  <c r="CV28" i="56"/>
  <c r="CW28" i="56" s="1"/>
  <c r="CS28" i="56"/>
  <c r="CR28" i="56"/>
  <c r="CT28" i="56" s="1"/>
  <c r="CC28" i="56"/>
  <c r="CB28" i="56"/>
  <c r="BM28" i="56"/>
  <c r="BL28" i="56"/>
  <c r="AW28" i="56"/>
  <c r="AV28" i="56"/>
  <c r="AX28" i="56" s="1"/>
  <c r="AG28" i="56"/>
  <c r="AF28" i="56"/>
  <c r="Q28" i="56"/>
  <c r="P28" i="56"/>
  <c r="DD27" i="56"/>
  <c r="DB27" i="56"/>
  <c r="CX27" i="56"/>
  <c r="CV27" i="56"/>
  <c r="CS27" i="56"/>
  <c r="CR27" i="56"/>
  <c r="CT27" i="56" s="1"/>
  <c r="CC27" i="56"/>
  <c r="CB27" i="56"/>
  <c r="BM27" i="56"/>
  <c r="BL27" i="56"/>
  <c r="AW27" i="56"/>
  <c r="AV27" i="56"/>
  <c r="AX27" i="56" s="1"/>
  <c r="AG27" i="56"/>
  <c r="AF27" i="56"/>
  <c r="Q27" i="56"/>
  <c r="P27" i="56"/>
  <c r="DD26" i="56"/>
  <c r="DB26" i="56"/>
  <c r="CX26" i="56"/>
  <c r="CV26" i="56"/>
  <c r="CW26" i="56" s="1"/>
  <c r="CS26" i="56"/>
  <c r="CR26" i="56"/>
  <c r="CC26" i="56"/>
  <c r="CB26" i="56"/>
  <c r="BM26" i="56"/>
  <c r="BL26" i="56"/>
  <c r="AW26" i="56"/>
  <c r="AV26" i="56"/>
  <c r="AG26" i="56"/>
  <c r="AF26" i="56"/>
  <c r="Q26" i="56"/>
  <c r="P26" i="56"/>
  <c r="DD25" i="56"/>
  <c r="DB25" i="56"/>
  <c r="CX25" i="56"/>
  <c r="CV25" i="56"/>
  <c r="CS25" i="56"/>
  <c r="CR25" i="56"/>
  <c r="CC25" i="56"/>
  <c r="CB25" i="56"/>
  <c r="BM25" i="56"/>
  <c r="BL25" i="56"/>
  <c r="AW25" i="56"/>
  <c r="AV25" i="56"/>
  <c r="AG25" i="56"/>
  <c r="AF25" i="56"/>
  <c r="AH25" i="56" s="1"/>
  <c r="Q25" i="56"/>
  <c r="P25" i="56"/>
  <c r="DD24" i="56"/>
  <c r="DB24" i="56"/>
  <c r="CX24" i="56"/>
  <c r="CV24" i="56"/>
  <c r="CW24" i="56" s="1"/>
  <c r="CS24" i="56"/>
  <c r="CR24" i="56"/>
  <c r="CC24" i="56"/>
  <c r="CB24" i="56"/>
  <c r="BM24" i="56"/>
  <c r="BL24" i="56"/>
  <c r="AW24" i="56"/>
  <c r="AV24" i="56"/>
  <c r="AG24" i="56"/>
  <c r="AF24" i="56"/>
  <c r="AH24" i="56" s="1"/>
  <c r="Q24" i="56"/>
  <c r="P24" i="56"/>
  <c r="DD23" i="56"/>
  <c r="DB23" i="56"/>
  <c r="CX23" i="56"/>
  <c r="CV23" i="56"/>
  <c r="CW23" i="56" s="1"/>
  <c r="CS23" i="56"/>
  <c r="CR23" i="56"/>
  <c r="CT23" i="56" s="1"/>
  <c r="CC23" i="56"/>
  <c r="CB23" i="56"/>
  <c r="BM23" i="56"/>
  <c r="BL23" i="56"/>
  <c r="AW23" i="56"/>
  <c r="AV23" i="56"/>
  <c r="AG23" i="56"/>
  <c r="AF23" i="56"/>
  <c r="Q23" i="56"/>
  <c r="P23" i="56"/>
  <c r="DD22" i="56"/>
  <c r="DB22" i="56"/>
  <c r="CX22" i="56"/>
  <c r="CV22" i="56"/>
  <c r="CS22" i="56"/>
  <c r="CR22" i="56"/>
  <c r="CC22" i="56"/>
  <c r="CB22" i="56"/>
  <c r="BM22" i="56"/>
  <c r="BL22" i="56"/>
  <c r="AW22" i="56"/>
  <c r="AV22" i="56"/>
  <c r="AX22" i="56" s="1"/>
  <c r="AG22" i="56"/>
  <c r="AF22" i="56"/>
  <c r="Q22" i="56"/>
  <c r="P22" i="56"/>
  <c r="DD21" i="56"/>
  <c r="DB21" i="56"/>
  <c r="CX21" i="56"/>
  <c r="CV21" i="56"/>
  <c r="CS21" i="56"/>
  <c r="CR21" i="56"/>
  <c r="CC21" i="56"/>
  <c r="CB21" i="56"/>
  <c r="BM21" i="56"/>
  <c r="BL21" i="56"/>
  <c r="AW21" i="56"/>
  <c r="AV21" i="56"/>
  <c r="AG21" i="56"/>
  <c r="AF21" i="56"/>
  <c r="AH21" i="56" s="1"/>
  <c r="Q21" i="56"/>
  <c r="P21" i="56"/>
  <c r="DD20" i="56"/>
  <c r="DB20" i="56"/>
  <c r="CX20" i="56"/>
  <c r="CV20" i="56"/>
  <c r="CS20" i="56"/>
  <c r="CR20" i="56"/>
  <c r="CC20" i="56"/>
  <c r="CB20" i="56"/>
  <c r="BM20" i="56"/>
  <c r="BL20" i="56"/>
  <c r="AW20" i="56"/>
  <c r="AV20" i="56"/>
  <c r="AG20" i="56"/>
  <c r="AF20" i="56"/>
  <c r="Q20" i="56"/>
  <c r="P20" i="56"/>
  <c r="CS16" i="56"/>
  <c r="CS114" i="56" s="1"/>
  <c r="CR16" i="56"/>
  <c r="CT16" i="56" s="1"/>
  <c r="CC16" i="56"/>
  <c r="CB16" i="56"/>
  <c r="BM16" i="56"/>
  <c r="BM114" i="56" s="1"/>
  <c r="BL16" i="56"/>
  <c r="BL114" i="56" s="1"/>
  <c r="AW16" i="56"/>
  <c r="AW114" i="56" s="1"/>
  <c r="AV16" i="56"/>
  <c r="AV114" i="56" s="1"/>
  <c r="AG16" i="56"/>
  <c r="AF16" i="56"/>
  <c r="AF114" i="56" s="1"/>
  <c r="Q16" i="56"/>
  <c r="Q114" i="56" s="1"/>
  <c r="P16" i="56"/>
  <c r="P114" i="56" s="1"/>
  <c r="DD15" i="56"/>
  <c r="DB15" i="56"/>
  <c r="CX15" i="56"/>
  <c r="CV15" i="56"/>
  <c r="CS15" i="56"/>
  <c r="CR15" i="56"/>
  <c r="CC15" i="56"/>
  <c r="CB15" i="56"/>
  <c r="BM15" i="56"/>
  <c r="BL15" i="56"/>
  <c r="AW15" i="56"/>
  <c r="AV15" i="56"/>
  <c r="AG15" i="56"/>
  <c r="AF15" i="56"/>
  <c r="Q15" i="56"/>
  <c r="P15" i="56"/>
  <c r="DD14" i="56"/>
  <c r="DB14" i="56"/>
  <c r="CX14" i="56"/>
  <c r="CV14" i="56"/>
  <c r="CS14" i="56"/>
  <c r="CR14" i="56"/>
  <c r="CT14" i="56" s="1"/>
  <c r="CC14" i="56"/>
  <c r="CB14" i="56"/>
  <c r="BM14" i="56"/>
  <c r="BL14" i="56"/>
  <c r="BN14" i="56" s="1"/>
  <c r="AW14" i="56"/>
  <c r="AV14" i="56"/>
  <c r="AG14" i="56"/>
  <c r="AF14" i="56"/>
  <c r="Q14" i="56"/>
  <c r="P14" i="56"/>
  <c r="R14" i="56" s="1"/>
  <c r="DD13" i="56"/>
  <c r="DB13" i="56"/>
  <c r="CX13" i="56"/>
  <c r="CV13" i="56"/>
  <c r="CS13" i="56"/>
  <c r="CR13" i="56"/>
  <c r="CT13" i="56" s="1"/>
  <c r="CC13" i="56"/>
  <c r="CB13" i="56"/>
  <c r="BM13" i="56"/>
  <c r="BL13" i="56"/>
  <c r="BN13" i="56" s="1"/>
  <c r="AW13" i="56"/>
  <c r="AV13" i="56"/>
  <c r="AG13" i="56"/>
  <c r="AF13" i="56"/>
  <c r="Q13" i="56"/>
  <c r="P13" i="56"/>
  <c r="R13" i="56" s="1"/>
  <c r="DD12" i="56"/>
  <c r="DB12" i="56"/>
  <c r="CX12" i="56"/>
  <c r="CV12" i="56"/>
  <c r="CS12" i="56"/>
  <c r="CR12" i="56"/>
  <c r="CC12" i="56"/>
  <c r="CB12" i="56"/>
  <c r="BM12" i="56"/>
  <c r="BL12" i="56"/>
  <c r="AW12" i="56"/>
  <c r="AV12" i="56"/>
  <c r="AG12" i="56"/>
  <c r="AF12" i="56"/>
  <c r="Q12" i="56"/>
  <c r="P12" i="56"/>
  <c r="DD11" i="56"/>
  <c r="DB11" i="56"/>
  <c r="CX11" i="56"/>
  <c r="CV11" i="56"/>
  <c r="CS11" i="56"/>
  <c r="CR11" i="56"/>
  <c r="CC11" i="56"/>
  <c r="CB11" i="56"/>
  <c r="BM11" i="56"/>
  <c r="BL11" i="56"/>
  <c r="BN11" i="56" s="1"/>
  <c r="AW11" i="56"/>
  <c r="AV11" i="56"/>
  <c r="AG11" i="56"/>
  <c r="AF11" i="56"/>
  <c r="Q11" i="56"/>
  <c r="P11" i="56"/>
  <c r="CX10" i="56"/>
  <c r="CV10" i="56"/>
  <c r="CV112" i="56" s="1"/>
  <c r="CS10" i="56"/>
  <c r="CS112" i="56" s="1"/>
  <c r="CR10" i="56"/>
  <c r="CR112" i="56" s="1"/>
  <c r="CC10" i="56"/>
  <c r="CB10" i="56"/>
  <c r="BM10" i="56"/>
  <c r="BL10" i="56"/>
  <c r="AW10" i="56"/>
  <c r="AW112" i="56" s="1"/>
  <c r="AV10" i="56"/>
  <c r="AV112" i="56" s="1"/>
  <c r="AG10" i="56"/>
  <c r="AG112" i="56" s="1"/>
  <c r="AF10" i="56"/>
  <c r="AF112" i="56" s="1"/>
  <c r="Q10" i="56"/>
  <c r="Q112" i="56" s="1"/>
  <c r="P10" i="56"/>
  <c r="P112" i="56" s="1"/>
  <c r="DK9" i="56"/>
  <c r="CX9" i="56"/>
  <c r="CV9" i="56"/>
  <c r="CS9" i="56"/>
  <c r="CR9" i="56"/>
  <c r="CC9" i="56"/>
  <c r="CB9" i="56"/>
  <c r="BM9" i="56"/>
  <c r="BL9" i="56"/>
  <c r="AW9" i="56"/>
  <c r="AV9" i="56"/>
  <c r="AG9" i="56"/>
  <c r="AF9" i="56"/>
  <c r="Q9" i="56"/>
  <c r="P9" i="56"/>
  <c r="DD8" i="56"/>
  <c r="DD10" i="56" s="1"/>
  <c r="DB8" i="56"/>
  <c r="CX8" i="56"/>
  <c r="CV8" i="56"/>
  <c r="CS8" i="56"/>
  <c r="CR8" i="56"/>
  <c r="CC8" i="56"/>
  <c r="CB8" i="56"/>
  <c r="BM8" i="56"/>
  <c r="BL8" i="56"/>
  <c r="AW8" i="56"/>
  <c r="AV8" i="56"/>
  <c r="AG8" i="56"/>
  <c r="AF8" i="56"/>
  <c r="Q8" i="56"/>
  <c r="P8" i="56"/>
  <c r="AX99" i="56" l="1"/>
  <c r="BH124" i="56"/>
  <c r="BN85" i="56"/>
  <c r="AX50" i="56"/>
  <c r="AX54" i="56"/>
  <c r="CD82" i="56"/>
  <c r="R84" i="56"/>
  <c r="R85" i="56"/>
  <c r="DL127" i="56"/>
  <c r="CT59" i="56"/>
  <c r="CP116" i="56"/>
  <c r="DK140" i="56" s="1"/>
  <c r="DK132" i="56"/>
  <c r="CP124" i="56"/>
  <c r="DK156" i="56"/>
  <c r="DL132" i="56"/>
  <c r="BT116" i="56"/>
  <c r="DJ139" i="56" s="1"/>
  <c r="DJ131" i="56"/>
  <c r="DL131" i="56" s="1"/>
  <c r="BR124" i="56"/>
  <c r="CX112" i="56"/>
  <c r="CW51" i="56"/>
  <c r="CW54" i="56"/>
  <c r="CW55" i="56"/>
  <c r="CW56" i="56"/>
  <c r="CY21" i="56"/>
  <c r="CY22" i="56"/>
  <c r="CY23" i="56"/>
  <c r="CY24" i="56"/>
  <c r="CY25" i="56"/>
  <c r="CY26" i="56"/>
  <c r="CY27" i="56"/>
  <c r="CY28" i="56"/>
  <c r="CY29" i="56"/>
  <c r="CY30" i="56"/>
  <c r="CY31" i="56"/>
  <c r="CY32" i="56"/>
  <c r="CY33" i="56"/>
  <c r="CY34" i="56"/>
  <c r="CY35" i="56"/>
  <c r="CY36" i="56"/>
  <c r="CY37" i="56"/>
  <c r="CY39" i="56"/>
  <c r="CY40" i="56"/>
  <c r="CY41" i="56"/>
  <c r="CY42" i="56"/>
  <c r="CY43" i="56"/>
  <c r="CY44" i="56"/>
  <c r="CY45" i="56"/>
  <c r="CY47" i="56"/>
  <c r="CY48" i="56"/>
  <c r="CY49" i="56"/>
  <c r="CY50" i="56"/>
  <c r="CY51" i="56"/>
  <c r="CY52" i="56"/>
  <c r="CY53" i="56"/>
  <c r="CY55" i="56"/>
  <c r="CY56" i="56"/>
  <c r="CY57" i="56"/>
  <c r="CY58" i="56"/>
  <c r="CY59" i="56"/>
  <c r="CY60" i="56"/>
  <c r="CY68" i="56"/>
  <c r="CY69" i="56"/>
  <c r="CY70" i="56"/>
  <c r="CY71" i="56"/>
  <c r="CY72" i="56"/>
  <c r="BN35" i="56"/>
  <c r="BN39" i="56"/>
  <c r="BN40" i="56"/>
  <c r="BN54" i="56"/>
  <c r="BN96" i="56"/>
  <c r="CZ12" i="56"/>
  <c r="DJ12" i="56" s="1"/>
  <c r="AP124" i="56"/>
  <c r="AH8" i="56"/>
  <c r="AH59" i="56"/>
  <c r="CW59" i="56"/>
  <c r="CW60" i="56"/>
  <c r="CW66" i="56"/>
  <c r="CW67" i="56"/>
  <c r="AH13" i="56"/>
  <c r="AH14" i="56"/>
  <c r="AH15" i="56"/>
  <c r="AH79" i="56"/>
  <c r="AH90" i="56"/>
  <c r="AH92" i="56"/>
  <c r="AH93" i="56"/>
  <c r="AH94" i="56"/>
  <c r="AH98" i="56"/>
  <c r="AH105" i="56"/>
  <c r="AH110" i="56"/>
  <c r="AD116" i="56"/>
  <c r="DK136" i="56" s="1"/>
  <c r="DK128" i="56"/>
  <c r="DL128" i="56" s="1"/>
  <c r="N124" i="56"/>
  <c r="DK151" i="56"/>
  <c r="CZ25" i="56"/>
  <c r="DJ25" i="56" s="1"/>
  <c r="CZ42" i="56"/>
  <c r="CZ43" i="56"/>
  <c r="DJ43" i="56" s="1"/>
  <c r="R111" i="56"/>
  <c r="CT29" i="56"/>
  <c r="AH31" i="56"/>
  <c r="CT32" i="56"/>
  <c r="AH33" i="56"/>
  <c r="AH41" i="56"/>
  <c r="CT41" i="56"/>
  <c r="AH42" i="56"/>
  <c r="AH43" i="56"/>
  <c r="AH44" i="56"/>
  <c r="AH45" i="56"/>
  <c r="AH46" i="56"/>
  <c r="AH49" i="56"/>
  <c r="AH50" i="56"/>
  <c r="AH67" i="56"/>
  <c r="AH68" i="56"/>
  <c r="AH72" i="56"/>
  <c r="AH73" i="56"/>
  <c r="BN83" i="56"/>
  <c r="BN84" i="56"/>
  <c r="BN91" i="56"/>
  <c r="BN107" i="56"/>
  <c r="AB124" i="56"/>
  <c r="AX8" i="56"/>
  <c r="R15" i="56"/>
  <c r="BN41" i="56"/>
  <c r="BN43" i="56"/>
  <c r="R9" i="56"/>
  <c r="AH62" i="56"/>
  <c r="AH63" i="56"/>
  <c r="CT82" i="56"/>
  <c r="CT100" i="56"/>
  <c r="R55" i="56"/>
  <c r="R56" i="56"/>
  <c r="R59" i="56"/>
  <c r="R61" i="56"/>
  <c r="R67" i="56"/>
  <c r="R68" i="56"/>
  <c r="R69" i="56"/>
  <c r="R71" i="56"/>
  <c r="Z124" i="56"/>
  <c r="AX68" i="56"/>
  <c r="AX69" i="56"/>
  <c r="AX70" i="56"/>
  <c r="AX71" i="56"/>
  <c r="AX75" i="56"/>
  <c r="AX78" i="56"/>
  <c r="AX80" i="56"/>
  <c r="AX83" i="56"/>
  <c r="AX91" i="56"/>
  <c r="AX94" i="56"/>
  <c r="R88" i="56"/>
  <c r="D124" i="56"/>
  <c r="BN9" i="56"/>
  <c r="AX25" i="56"/>
  <c r="AX29" i="56"/>
  <c r="AX37" i="56"/>
  <c r="AX39" i="56"/>
  <c r="CT60" i="56"/>
  <c r="BN92" i="56"/>
  <c r="BN101" i="56"/>
  <c r="R81" i="56"/>
  <c r="R20" i="56"/>
  <c r="R21" i="56"/>
  <c r="R22" i="56"/>
  <c r="R36" i="56"/>
  <c r="R37" i="56"/>
  <c r="R44" i="56"/>
  <c r="R45" i="56"/>
  <c r="R47" i="56"/>
  <c r="R52" i="56"/>
  <c r="CT62" i="56"/>
  <c r="BN66" i="56"/>
  <c r="BN67" i="56"/>
  <c r="AH80" i="56"/>
  <c r="AH81" i="56"/>
  <c r="AH9" i="56"/>
  <c r="AH100" i="56"/>
  <c r="CT89" i="56"/>
  <c r="CT106" i="56"/>
  <c r="BN15" i="56"/>
  <c r="AH27" i="56"/>
  <c r="AH28" i="56"/>
  <c r="AH34" i="56"/>
  <c r="AH48" i="56"/>
  <c r="CT56" i="56"/>
  <c r="CT57" i="56"/>
  <c r="AX90" i="56"/>
  <c r="CZ91" i="56"/>
  <c r="DJ91" i="56" s="1"/>
  <c r="AX106" i="56"/>
  <c r="AX107" i="56"/>
  <c r="CT111" i="56"/>
  <c r="CT24" i="56"/>
  <c r="CT26" i="56"/>
  <c r="CT36" i="56"/>
  <c r="CT38" i="56"/>
  <c r="CT46" i="56"/>
  <c r="CT50" i="56"/>
  <c r="CT58" i="56"/>
  <c r="CT66" i="56"/>
  <c r="CT67" i="56"/>
  <c r="CT68" i="56"/>
  <c r="CT69" i="56"/>
  <c r="DC75" i="56"/>
  <c r="CT12" i="56"/>
  <c r="CT81" i="56"/>
  <c r="CT20" i="56"/>
  <c r="CT21" i="56"/>
  <c r="CT22" i="56"/>
  <c r="CT78" i="56"/>
  <c r="CT85" i="56"/>
  <c r="CT86" i="56"/>
  <c r="CT88" i="56"/>
  <c r="CB114" i="56"/>
  <c r="CC112" i="56"/>
  <c r="CD102" i="56"/>
  <c r="CD11" i="56"/>
  <c r="CD13" i="56"/>
  <c r="CD14" i="56"/>
  <c r="CD15" i="56"/>
  <c r="DC76" i="56"/>
  <c r="DC78" i="56"/>
  <c r="DC81" i="56"/>
  <c r="CD96" i="56"/>
  <c r="DC34" i="56"/>
  <c r="CD21" i="56"/>
  <c r="BZ124" i="56"/>
  <c r="CB112" i="56"/>
  <c r="CD111" i="56"/>
  <c r="CD61" i="56"/>
  <c r="CD67" i="56"/>
  <c r="DF98" i="56"/>
  <c r="DK98" i="56" s="1"/>
  <c r="CD24" i="56"/>
  <c r="CD25" i="56"/>
  <c r="CD26" i="56"/>
  <c r="CD28" i="56"/>
  <c r="CD29" i="56"/>
  <c r="CD32" i="56"/>
  <c r="CD35" i="56"/>
  <c r="CD36" i="56"/>
  <c r="CD37" i="56"/>
  <c r="CD38" i="56"/>
  <c r="CD40" i="56"/>
  <c r="CD41" i="56"/>
  <c r="CD43" i="56"/>
  <c r="CD44" i="56"/>
  <c r="CD49" i="56"/>
  <c r="CD51" i="56"/>
  <c r="CD52" i="56"/>
  <c r="DF72" i="56"/>
  <c r="DK72" i="56" s="1"/>
  <c r="CD105" i="56"/>
  <c r="CD106" i="56"/>
  <c r="CD9" i="56"/>
  <c r="CD62" i="56"/>
  <c r="CD81" i="56"/>
  <c r="BV124" i="56"/>
  <c r="CD53" i="56"/>
  <c r="CD56" i="56"/>
  <c r="CD57" i="56"/>
  <c r="CD85" i="56"/>
  <c r="CD92" i="56"/>
  <c r="CD93" i="56"/>
  <c r="BX124" i="56"/>
  <c r="CD22" i="56"/>
  <c r="CD69" i="56"/>
  <c r="BN80" i="56"/>
  <c r="DE35" i="56"/>
  <c r="DE36" i="56"/>
  <c r="DE37" i="56"/>
  <c r="DE38" i="56"/>
  <c r="DC40" i="56"/>
  <c r="DC42" i="56"/>
  <c r="DC45" i="56"/>
  <c r="DC48" i="56"/>
  <c r="DC50" i="56"/>
  <c r="BN51" i="56"/>
  <c r="DE82" i="56"/>
  <c r="DC37" i="56"/>
  <c r="DF11" i="56"/>
  <c r="DK11" i="56" s="1"/>
  <c r="BN47" i="56"/>
  <c r="BN55" i="56"/>
  <c r="DC56" i="56"/>
  <c r="DC57" i="56"/>
  <c r="DC58" i="56"/>
  <c r="DC84" i="56"/>
  <c r="DC86" i="56"/>
  <c r="DC87" i="56"/>
  <c r="BL112" i="56"/>
  <c r="DC66" i="56"/>
  <c r="DC67" i="56"/>
  <c r="DC68" i="56"/>
  <c r="DC98" i="56"/>
  <c r="BM112" i="56"/>
  <c r="BN68" i="56"/>
  <c r="BN71" i="56"/>
  <c r="BN98" i="56"/>
  <c r="BN20" i="56"/>
  <c r="BN21" i="56"/>
  <c r="DC21" i="56"/>
  <c r="DC22" i="56"/>
  <c r="BN106" i="56"/>
  <c r="BN25" i="56"/>
  <c r="DC26" i="56"/>
  <c r="BN27" i="56"/>
  <c r="DC28" i="56"/>
  <c r="BN30" i="56"/>
  <c r="BN31" i="56"/>
  <c r="BF124" i="56"/>
  <c r="DF14" i="56"/>
  <c r="DK14" i="56" s="1"/>
  <c r="DE32" i="56"/>
  <c r="DE33" i="56"/>
  <c r="DE34" i="56"/>
  <c r="AX42" i="56"/>
  <c r="AX43" i="56"/>
  <c r="AX46" i="56"/>
  <c r="AX51" i="56"/>
  <c r="AX55" i="56"/>
  <c r="DE62" i="56"/>
  <c r="DE76" i="56"/>
  <c r="DE77" i="56"/>
  <c r="DE79" i="56"/>
  <c r="DE80" i="56"/>
  <c r="DE81" i="56"/>
  <c r="AX85" i="56"/>
  <c r="AX87" i="56"/>
  <c r="AX89" i="56"/>
  <c r="AX20" i="56"/>
  <c r="DE39" i="56"/>
  <c r="DE41" i="56"/>
  <c r="DE42" i="56"/>
  <c r="DE43" i="56"/>
  <c r="DE44" i="56"/>
  <c r="DE45" i="56"/>
  <c r="DE46" i="56"/>
  <c r="DE47" i="56"/>
  <c r="DE49" i="56"/>
  <c r="DE50" i="56"/>
  <c r="DE51" i="56"/>
  <c r="DE52" i="56"/>
  <c r="DE53" i="56"/>
  <c r="DE83" i="56"/>
  <c r="AX98" i="56"/>
  <c r="AR124" i="56"/>
  <c r="DE54" i="56"/>
  <c r="DE55" i="56"/>
  <c r="DE57" i="56"/>
  <c r="DE58" i="56"/>
  <c r="DE84" i="56"/>
  <c r="DE85" i="56"/>
  <c r="DE87" i="56"/>
  <c r="DE88" i="56"/>
  <c r="DF20" i="56"/>
  <c r="DK20" i="56" s="1"/>
  <c r="DE59" i="56"/>
  <c r="DE60" i="56"/>
  <c r="DE66" i="56"/>
  <c r="DE67" i="56"/>
  <c r="DE68" i="56"/>
  <c r="DE69" i="56"/>
  <c r="DE70" i="56"/>
  <c r="DE71" i="56"/>
  <c r="DE72" i="56"/>
  <c r="DE89" i="56"/>
  <c r="AX100" i="56"/>
  <c r="AX101" i="56"/>
  <c r="DE20" i="56"/>
  <c r="DE21" i="56"/>
  <c r="AX30" i="56"/>
  <c r="AX31" i="56"/>
  <c r="AX79" i="56"/>
  <c r="DE90" i="56"/>
  <c r="DE91" i="56"/>
  <c r="DE92" i="56"/>
  <c r="DE93" i="56"/>
  <c r="DE94" i="56"/>
  <c r="AX13" i="56"/>
  <c r="AX15" i="56"/>
  <c r="DE22" i="56"/>
  <c r="AX35" i="56"/>
  <c r="DE99" i="56"/>
  <c r="DE100" i="56"/>
  <c r="AX110" i="56"/>
  <c r="DE23" i="56"/>
  <c r="DE24" i="56"/>
  <c r="DE25" i="56"/>
  <c r="DE26" i="56"/>
  <c r="DE27" i="56"/>
  <c r="DE28" i="56"/>
  <c r="DE29" i="56"/>
  <c r="DE30" i="56"/>
  <c r="DE31" i="56"/>
  <c r="AH22" i="56"/>
  <c r="AH99" i="56"/>
  <c r="AH101" i="56"/>
  <c r="AH26" i="56"/>
  <c r="AH107" i="56"/>
  <c r="DF8" i="56"/>
  <c r="DF10" i="56" s="1"/>
  <c r="AH30" i="56"/>
  <c r="AH36" i="56"/>
  <c r="AH37" i="56"/>
  <c r="AH38" i="56"/>
  <c r="AH39" i="56"/>
  <c r="AH111" i="56"/>
  <c r="AH47" i="56"/>
  <c r="AH53" i="56"/>
  <c r="AH102" i="56"/>
  <c r="AH56" i="56"/>
  <c r="AH57" i="56"/>
  <c r="AH58" i="56"/>
  <c r="AH88" i="56"/>
  <c r="DF15" i="56"/>
  <c r="DK15" i="56" s="1"/>
  <c r="R26" i="56"/>
  <c r="R27" i="56"/>
  <c r="R28" i="56"/>
  <c r="R29" i="56"/>
  <c r="R32" i="56"/>
  <c r="J124" i="56"/>
  <c r="R33" i="56"/>
  <c r="R34" i="56"/>
  <c r="R75" i="56"/>
  <c r="R76" i="56"/>
  <c r="R77" i="56"/>
  <c r="R78" i="56"/>
  <c r="DF54" i="56"/>
  <c r="DK54" i="56" s="1"/>
  <c r="R83" i="56"/>
  <c r="R40" i="56"/>
  <c r="R48" i="56"/>
  <c r="R53" i="56"/>
  <c r="R58" i="56"/>
  <c r="DF29" i="56"/>
  <c r="DK29" i="56" s="1"/>
  <c r="R92" i="56"/>
  <c r="R94" i="56"/>
  <c r="R98" i="56"/>
  <c r="DF105" i="56"/>
  <c r="DK105" i="56" s="1"/>
  <c r="R101" i="56"/>
  <c r="CT105" i="56"/>
  <c r="CT11" i="56"/>
  <c r="CT54" i="56"/>
  <c r="CT83" i="56"/>
  <c r="DF43" i="56"/>
  <c r="DK43" i="56" s="1"/>
  <c r="CT70" i="56"/>
  <c r="CT15" i="56"/>
  <c r="CT33" i="56"/>
  <c r="CT87" i="56"/>
  <c r="CT35" i="56"/>
  <c r="CT37" i="56"/>
  <c r="CT43" i="56"/>
  <c r="CT45" i="56"/>
  <c r="CT48" i="56"/>
  <c r="CT49" i="56"/>
  <c r="CT51" i="56"/>
  <c r="CT53" i="56"/>
  <c r="CT75" i="56"/>
  <c r="CT76" i="56"/>
  <c r="CT77" i="56"/>
  <c r="CT101" i="56"/>
  <c r="CT114" i="56" s="1"/>
  <c r="CD45" i="56"/>
  <c r="CD46" i="56"/>
  <c r="CD48" i="56"/>
  <c r="CD70" i="56"/>
  <c r="CD72" i="56"/>
  <c r="CD73" i="56"/>
  <c r="CD84" i="56"/>
  <c r="CD86" i="56"/>
  <c r="CD23" i="56"/>
  <c r="CD68" i="56"/>
  <c r="DF92" i="56"/>
  <c r="DK92" i="56" s="1"/>
  <c r="CD8" i="56"/>
  <c r="CD30" i="56"/>
  <c r="CD31" i="56"/>
  <c r="CD58" i="56"/>
  <c r="CD59" i="56"/>
  <c r="CD77" i="56"/>
  <c r="CD79" i="56"/>
  <c r="CD33" i="56"/>
  <c r="CD110" i="56"/>
  <c r="BN57" i="56"/>
  <c r="BN90" i="56"/>
  <c r="DF93" i="56"/>
  <c r="DK93" i="56" s="1"/>
  <c r="BN33" i="56"/>
  <c r="BN62" i="56"/>
  <c r="DF62" i="56"/>
  <c r="DK62" i="56" s="1"/>
  <c r="BN75" i="56"/>
  <c r="BN76" i="56"/>
  <c r="BN77" i="56"/>
  <c r="BN78" i="56"/>
  <c r="BN100" i="56"/>
  <c r="BN36" i="56"/>
  <c r="BN37" i="56"/>
  <c r="BN38" i="56"/>
  <c r="BN79" i="56"/>
  <c r="BN81" i="56"/>
  <c r="BN82" i="56"/>
  <c r="DF106" i="56"/>
  <c r="DK106" i="56" s="1"/>
  <c r="BN12" i="56"/>
  <c r="BN44" i="56"/>
  <c r="DF44" i="56"/>
  <c r="BN45" i="56"/>
  <c r="DF46" i="56"/>
  <c r="DK46" i="56" s="1"/>
  <c r="BN60" i="56"/>
  <c r="DF82" i="56"/>
  <c r="DK82" i="56" s="1"/>
  <c r="BN105" i="56"/>
  <c r="BN23" i="56"/>
  <c r="BN42" i="56"/>
  <c r="BN48" i="56"/>
  <c r="BN49" i="56"/>
  <c r="BN61" i="56"/>
  <c r="BN111" i="56"/>
  <c r="BN24" i="56"/>
  <c r="BN69" i="56"/>
  <c r="BN70" i="56"/>
  <c r="BN86" i="56"/>
  <c r="BN87" i="56"/>
  <c r="BN28" i="56"/>
  <c r="BN29" i="56"/>
  <c r="DF24" i="56"/>
  <c r="DK24" i="56" s="1"/>
  <c r="DF25" i="56"/>
  <c r="DK25" i="56" s="1"/>
  <c r="DF85" i="56"/>
  <c r="DK85" i="56" s="1"/>
  <c r="AX11" i="56"/>
  <c r="DF59" i="56"/>
  <c r="DK59" i="56" s="1"/>
  <c r="DF60" i="56"/>
  <c r="DK60" i="56" s="1"/>
  <c r="AX66" i="56"/>
  <c r="DF88" i="56"/>
  <c r="AX102" i="56"/>
  <c r="AX116" i="56" s="1"/>
  <c r="DL137" i="56" s="1"/>
  <c r="AX34" i="56"/>
  <c r="DF51" i="56"/>
  <c r="DK51" i="56" s="1"/>
  <c r="DF69" i="56"/>
  <c r="DK69" i="56" s="1"/>
  <c r="DF89" i="56"/>
  <c r="AX93" i="56"/>
  <c r="DF30" i="56"/>
  <c r="AX36" i="56"/>
  <c r="AX38" i="56"/>
  <c r="DF79" i="56"/>
  <c r="DK79" i="56" s="1"/>
  <c r="DF90" i="56"/>
  <c r="AX92" i="56"/>
  <c r="DF110" i="56"/>
  <c r="DK110" i="56" s="1"/>
  <c r="AX24" i="56"/>
  <c r="AX26" i="56"/>
  <c r="DF35" i="56"/>
  <c r="DF36" i="56"/>
  <c r="DK36" i="56" s="1"/>
  <c r="DF38" i="56"/>
  <c r="DK38" i="56" s="1"/>
  <c r="AX47" i="56"/>
  <c r="AX49" i="56"/>
  <c r="DF23" i="56"/>
  <c r="DK23" i="56" s="1"/>
  <c r="DF100" i="56"/>
  <c r="DF13" i="56"/>
  <c r="DK13" i="56" s="1"/>
  <c r="DC54" i="56"/>
  <c r="DF83" i="56"/>
  <c r="DK83" i="56" s="1"/>
  <c r="DF49" i="56"/>
  <c r="DK49" i="56" s="1"/>
  <c r="AH12" i="56"/>
  <c r="DF66" i="56"/>
  <c r="DK66" i="56" s="1"/>
  <c r="DF75" i="56"/>
  <c r="DK75" i="56" s="1"/>
  <c r="AH82" i="56"/>
  <c r="AH29" i="56"/>
  <c r="DF33" i="56"/>
  <c r="DK33" i="56" s="1"/>
  <c r="DF99" i="56"/>
  <c r="DK99" i="56" s="1"/>
  <c r="AH23" i="56"/>
  <c r="AH55" i="56"/>
  <c r="AH66" i="56"/>
  <c r="AH83" i="56"/>
  <c r="DC99" i="56"/>
  <c r="DF111" i="56"/>
  <c r="DK111" i="56" s="1"/>
  <c r="DF27" i="56"/>
  <c r="DK27" i="56" s="1"/>
  <c r="DC35" i="56"/>
  <c r="DC51" i="56"/>
  <c r="DC72" i="56"/>
  <c r="DF26" i="56"/>
  <c r="DK26" i="56" s="1"/>
  <c r="DC27" i="56"/>
  <c r="DF41" i="56"/>
  <c r="DK41" i="56" s="1"/>
  <c r="AH75" i="56"/>
  <c r="AH78" i="56"/>
  <c r="AH86" i="56"/>
  <c r="DF12" i="56"/>
  <c r="DK12" i="56" s="1"/>
  <c r="DL12" i="56" s="1"/>
  <c r="AH32" i="56"/>
  <c r="DF91" i="56"/>
  <c r="DK91" i="56" s="1"/>
  <c r="DB10" i="56"/>
  <c r="DB112" i="56" s="1"/>
  <c r="R30" i="56"/>
  <c r="DC43" i="56"/>
  <c r="DC89" i="56"/>
  <c r="R105" i="56"/>
  <c r="R107" i="56"/>
  <c r="DF107" i="56"/>
  <c r="DK107" i="56" s="1"/>
  <c r="R11" i="56"/>
  <c r="DC41" i="56"/>
  <c r="R43" i="56"/>
  <c r="R51" i="56"/>
  <c r="DE75" i="56"/>
  <c r="DC88" i="56"/>
  <c r="DC92" i="56"/>
  <c r="DC33" i="56"/>
  <c r="DC59" i="56"/>
  <c r="DF67" i="56"/>
  <c r="DK67" i="56" s="1"/>
  <c r="R72" i="56"/>
  <c r="DF84" i="56"/>
  <c r="DK84" i="56" s="1"/>
  <c r="DC85" i="56"/>
  <c r="DC93" i="56"/>
  <c r="DC23" i="56"/>
  <c r="R25" i="56"/>
  <c r="DC25" i="56"/>
  <c r="R41" i="56"/>
  <c r="DC49" i="56"/>
  <c r="DC69" i="56"/>
  <c r="DC79" i="56"/>
  <c r="DC83" i="56"/>
  <c r="DC90" i="56"/>
  <c r="DF28" i="56"/>
  <c r="DK28" i="56" s="1"/>
  <c r="DF53" i="56"/>
  <c r="DC62" i="56"/>
  <c r="DF77" i="56"/>
  <c r="DK77" i="56" s="1"/>
  <c r="R93" i="56"/>
  <c r="R100" i="56"/>
  <c r="DC29" i="56"/>
  <c r="DC53" i="56"/>
  <c r="DC60" i="56"/>
  <c r="DF76" i="56"/>
  <c r="DC77" i="56"/>
  <c r="R86" i="56"/>
  <c r="R8" i="56"/>
  <c r="DF21" i="56"/>
  <c r="DK21" i="56" s="1"/>
  <c r="DF34" i="56"/>
  <c r="DC38" i="56"/>
  <c r="DF42" i="56"/>
  <c r="DC46" i="56"/>
  <c r="R62" i="56"/>
  <c r="DF81" i="56"/>
  <c r="DF87" i="56"/>
  <c r="DK87" i="56" s="1"/>
  <c r="CT34" i="56"/>
  <c r="CT44" i="56"/>
  <c r="CT95" i="56"/>
  <c r="CT120" i="56" s="1"/>
  <c r="DL156" i="56" s="1"/>
  <c r="CZ100" i="56"/>
  <c r="DJ100" i="56" s="1"/>
  <c r="CT30" i="56"/>
  <c r="CT42" i="56"/>
  <c r="CT25" i="56"/>
  <c r="CT52" i="56"/>
  <c r="CT72" i="56"/>
  <c r="CZ77" i="56"/>
  <c r="DJ77" i="56" s="1"/>
  <c r="CT80" i="56"/>
  <c r="CT96" i="56"/>
  <c r="CT124" i="56" s="1"/>
  <c r="CZ106" i="56"/>
  <c r="DJ106" i="56" s="1"/>
  <c r="CF124" i="56"/>
  <c r="CT40" i="56"/>
  <c r="CT84" i="56"/>
  <c r="CT110" i="56"/>
  <c r="CJ124" i="56"/>
  <c r="CT8" i="56"/>
  <c r="CT9" i="56"/>
  <c r="CZ11" i="56"/>
  <c r="DJ11" i="56" s="1"/>
  <c r="CD12" i="56"/>
  <c r="CD55" i="56"/>
  <c r="CD100" i="56"/>
  <c r="CD20" i="56"/>
  <c r="CD27" i="56"/>
  <c r="CD47" i="56"/>
  <c r="CD71" i="56"/>
  <c r="CD88" i="56"/>
  <c r="CD91" i="56"/>
  <c r="CD94" i="56"/>
  <c r="CD101" i="56"/>
  <c r="CD107" i="56"/>
  <c r="CZ49" i="56"/>
  <c r="DJ49" i="56" s="1"/>
  <c r="CD80" i="56"/>
  <c r="CD39" i="56"/>
  <c r="CD54" i="56"/>
  <c r="CD99" i="56"/>
  <c r="CD87" i="56"/>
  <c r="CZ80" i="56"/>
  <c r="DJ80" i="56" s="1"/>
  <c r="BN99" i="56"/>
  <c r="BB124" i="56"/>
  <c r="BN16" i="56"/>
  <c r="BN124" i="56" s="1"/>
  <c r="BN50" i="56"/>
  <c r="BN56" i="56"/>
  <c r="BN88" i="56"/>
  <c r="BN89" i="56"/>
  <c r="BN34" i="56"/>
  <c r="BN110" i="56"/>
  <c r="BN8" i="56"/>
  <c r="CZ35" i="56"/>
  <c r="DJ35" i="56" s="1"/>
  <c r="BN94" i="56"/>
  <c r="BN10" i="56"/>
  <c r="CZ22" i="56"/>
  <c r="DJ22" i="56" s="1"/>
  <c r="BN26" i="56"/>
  <c r="CZ33" i="56"/>
  <c r="DJ33" i="56" s="1"/>
  <c r="BN46" i="56"/>
  <c r="BN72" i="56"/>
  <c r="BN52" i="56"/>
  <c r="BN22" i="56"/>
  <c r="BN93" i="56"/>
  <c r="CZ99" i="56"/>
  <c r="AZ124" i="56"/>
  <c r="AX16" i="56"/>
  <c r="AX21" i="56"/>
  <c r="AX40" i="56"/>
  <c r="CZ47" i="56"/>
  <c r="DJ47" i="56" s="1"/>
  <c r="CZ68" i="56"/>
  <c r="DJ68" i="56" s="1"/>
  <c r="AX111" i="56"/>
  <c r="AX12" i="56"/>
  <c r="AX48" i="56"/>
  <c r="AX77" i="56"/>
  <c r="AX82" i="56"/>
  <c r="AX33" i="56"/>
  <c r="CZ87" i="56"/>
  <c r="DJ87" i="56" s="1"/>
  <c r="CZ21" i="56"/>
  <c r="DJ21" i="56" s="1"/>
  <c r="AX57" i="56"/>
  <c r="CZ83" i="56"/>
  <c r="CW33" i="56"/>
  <c r="AX58" i="56"/>
  <c r="AX67" i="56"/>
  <c r="AX9" i="56"/>
  <c r="CW25" i="56"/>
  <c r="AX62" i="56"/>
  <c r="CZ107" i="56"/>
  <c r="DJ107" i="56" s="1"/>
  <c r="AX14" i="56"/>
  <c r="CZ15" i="56"/>
  <c r="DJ15" i="56" s="1"/>
  <c r="AX52" i="56"/>
  <c r="AX76" i="56"/>
  <c r="AX86" i="56"/>
  <c r="AX105" i="56"/>
  <c r="CZ20" i="56"/>
  <c r="DJ20" i="56" s="1"/>
  <c r="AX23" i="56"/>
  <c r="CZ39" i="56"/>
  <c r="DJ39" i="56" s="1"/>
  <c r="AX53" i="56"/>
  <c r="AX59" i="56"/>
  <c r="AX61" i="56"/>
  <c r="AX84" i="56"/>
  <c r="CZ94" i="56"/>
  <c r="DJ94" i="56" s="1"/>
  <c r="CZ110" i="56"/>
  <c r="DJ110" i="56" s="1"/>
  <c r="AH52" i="56"/>
  <c r="AH71" i="56"/>
  <c r="AH84" i="56"/>
  <c r="CZ81" i="56"/>
  <c r="DJ81" i="56" s="1"/>
  <c r="AH91" i="56"/>
  <c r="CW100" i="56"/>
  <c r="CZ27" i="56"/>
  <c r="DJ27" i="56" s="1"/>
  <c r="CW35" i="56"/>
  <c r="AH87" i="56"/>
  <c r="CZ23" i="56"/>
  <c r="DJ23" i="56" s="1"/>
  <c r="CZ31" i="56"/>
  <c r="DJ31" i="56" s="1"/>
  <c r="CZ52" i="56"/>
  <c r="DJ52" i="56" s="1"/>
  <c r="AH69" i="56"/>
  <c r="AH85" i="56"/>
  <c r="CZ89" i="56"/>
  <c r="DJ89" i="56" s="1"/>
  <c r="AH10" i="56"/>
  <c r="AH11" i="56"/>
  <c r="CZ72" i="56"/>
  <c r="DJ72" i="56" s="1"/>
  <c r="AH95" i="56"/>
  <c r="CZ9" i="56"/>
  <c r="DJ9" i="56" s="1"/>
  <c r="DL9" i="56" s="1"/>
  <c r="AH16" i="56"/>
  <c r="AH114" i="56" s="1"/>
  <c r="AH20" i="56"/>
  <c r="AH35" i="56"/>
  <c r="CZ41" i="56"/>
  <c r="DJ41" i="56" s="1"/>
  <c r="AH54" i="56"/>
  <c r="AH60" i="56"/>
  <c r="AH70" i="56"/>
  <c r="AH77" i="56"/>
  <c r="AH106" i="56"/>
  <c r="CZ13" i="56"/>
  <c r="DJ13" i="56" s="1"/>
  <c r="AH40" i="56"/>
  <c r="CZ85" i="56"/>
  <c r="DJ85" i="56" s="1"/>
  <c r="AH89" i="56"/>
  <c r="V124" i="56"/>
  <c r="CW21" i="56"/>
  <c r="CZ24" i="56"/>
  <c r="DJ24" i="56" s="1"/>
  <c r="CZ8" i="56"/>
  <c r="DJ8" i="56" s="1"/>
  <c r="DJ10" i="56" s="1"/>
  <c r="R10" i="56"/>
  <c r="R112" i="56" s="1"/>
  <c r="R23" i="56"/>
  <c r="R24" i="56"/>
  <c r="CZ34" i="56"/>
  <c r="DJ34" i="56" s="1"/>
  <c r="R35" i="56"/>
  <c r="R39" i="56"/>
  <c r="R42" i="56"/>
  <c r="CZ82" i="56"/>
  <c r="DJ82" i="56" s="1"/>
  <c r="R106" i="56"/>
  <c r="F124" i="56"/>
  <c r="CZ44" i="56"/>
  <c r="DJ44" i="56" s="1"/>
  <c r="R57" i="56"/>
  <c r="CZ62" i="56"/>
  <c r="DJ62" i="56" s="1"/>
  <c r="CW72" i="56"/>
  <c r="CW87" i="56"/>
  <c r="CW91" i="56"/>
  <c r="CZ93" i="56"/>
  <c r="DJ93" i="56" s="1"/>
  <c r="R99" i="56"/>
  <c r="CW43" i="56"/>
  <c r="CW52" i="56"/>
  <c r="R60" i="56"/>
  <c r="CW68" i="56"/>
  <c r="CZ70" i="56"/>
  <c r="DJ70" i="56" s="1"/>
  <c r="CW83" i="56"/>
  <c r="R87" i="56"/>
  <c r="R91" i="56"/>
  <c r="CZ98" i="56"/>
  <c r="DJ98" i="56" s="1"/>
  <c r="R31" i="56"/>
  <c r="CZ36" i="56"/>
  <c r="DJ36" i="56" s="1"/>
  <c r="CW47" i="56"/>
  <c r="CW49" i="56"/>
  <c r="R50" i="56"/>
  <c r="CW70" i="56"/>
  <c r="R12" i="56"/>
  <c r="CZ14" i="56"/>
  <c r="DJ14" i="56" s="1"/>
  <c r="DL14" i="56" s="1"/>
  <c r="CW27" i="56"/>
  <c r="CZ105" i="56"/>
  <c r="DJ105" i="56" s="1"/>
  <c r="CW31" i="56"/>
  <c r="CX61" i="56"/>
  <c r="CY61" i="56" s="1"/>
  <c r="CZ26" i="56"/>
  <c r="DJ26" i="56" s="1"/>
  <c r="CW39" i="56"/>
  <c r="CZ56" i="56"/>
  <c r="DJ56" i="56" s="1"/>
  <c r="R70" i="56"/>
  <c r="CW77" i="56"/>
  <c r="CZ88" i="56"/>
  <c r="DJ88" i="56" s="1"/>
  <c r="R110" i="56"/>
  <c r="CZ32" i="56"/>
  <c r="DJ32" i="56" s="1"/>
  <c r="CZ55" i="56"/>
  <c r="DJ55" i="56" s="1"/>
  <c r="CZ75" i="56"/>
  <c r="DJ75" i="56" s="1"/>
  <c r="CZ79" i="56"/>
  <c r="DJ79" i="56" s="1"/>
  <c r="R80" i="56"/>
  <c r="R82" i="56"/>
  <c r="DD112" i="56"/>
  <c r="DD16" i="56"/>
  <c r="CC114" i="56"/>
  <c r="CC124" i="56"/>
  <c r="CC120" i="56"/>
  <c r="CC116" i="56"/>
  <c r="AX10" i="56"/>
  <c r="AX112" i="56" s="1"/>
  <c r="CD16" i="56"/>
  <c r="CY20" i="56"/>
  <c r="CW22" i="56"/>
  <c r="DC24" i="56"/>
  <c r="CZ38" i="56"/>
  <c r="CY38" i="56"/>
  <c r="CZ46" i="56"/>
  <c r="CY46" i="56"/>
  <c r="CD50" i="56"/>
  <c r="R54" i="56"/>
  <c r="DC55" i="56"/>
  <c r="DF55" i="56"/>
  <c r="DF56" i="56"/>
  <c r="DE56" i="56"/>
  <c r="BM118" i="56"/>
  <c r="R66" i="56"/>
  <c r="CX73" i="56"/>
  <c r="CY66" i="56"/>
  <c r="DF70" i="56"/>
  <c r="DC70" i="56"/>
  <c r="CZ54" i="56"/>
  <c r="CY54" i="56"/>
  <c r="CY67" i="56"/>
  <c r="CZ67" i="56"/>
  <c r="CT10" i="56"/>
  <c r="CT112" i="56" s="1"/>
  <c r="CR114" i="56"/>
  <c r="CR124" i="56"/>
  <c r="CR116" i="56"/>
  <c r="DF22" i="56"/>
  <c r="CZ28" i="56"/>
  <c r="CZ30" i="56"/>
  <c r="DF32" i="56"/>
  <c r="CD34" i="56"/>
  <c r="R38" i="56"/>
  <c r="DC39" i="56"/>
  <c r="DF39" i="56"/>
  <c r="DF40" i="56"/>
  <c r="DE40" i="56"/>
  <c r="CD42" i="56"/>
  <c r="R46" i="56"/>
  <c r="DC47" i="56"/>
  <c r="DF47" i="56"/>
  <c r="DF48" i="56"/>
  <c r="DE48" i="56"/>
  <c r="DF50" i="56"/>
  <c r="CZ51" i="56"/>
  <c r="CW53" i="56"/>
  <c r="CZ53" i="56"/>
  <c r="CT55" i="56"/>
  <c r="CZ57" i="56"/>
  <c r="CW57" i="56"/>
  <c r="CB118" i="56"/>
  <c r="CD63" i="56"/>
  <c r="DC31" i="56"/>
  <c r="DF31" i="56"/>
  <c r="CW37" i="56"/>
  <c r="CZ37" i="56"/>
  <c r="CT39" i="56"/>
  <c r="CW45" i="56"/>
  <c r="CZ45" i="56"/>
  <c r="CT47" i="56"/>
  <c r="BN53" i="56"/>
  <c r="AX56" i="56"/>
  <c r="DD61" i="56"/>
  <c r="DB61" i="56"/>
  <c r="CZ10" i="56"/>
  <c r="R16" i="56"/>
  <c r="R114" i="56" s="1"/>
  <c r="CV16" i="56"/>
  <c r="DC20" i="56"/>
  <c r="CW29" i="56"/>
  <c r="CZ29" i="56"/>
  <c r="DC30" i="56"/>
  <c r="CT31" i="56"/>
  <c r="AX32" i="56"/>
  <c r="CW36" i="56"/>
  <c r="CW44" i="56"/>
  <c r="R49" i="56"/>
  <c r="CZ50" i="56"/>
  <c r="DJ83" i="56"/>
  <c r="DF86" i="56"/>
  <c r="DE86" i="56"/>
  <c r="CV61" i="56"/>
  <c r="DF37" i="56"/>
  <c r="DJ42" i="56"/>
  <c r="DF45" i="56"/>
  <c r="CW58" i="56"/>
  <c r="CZ58" i="56"/>
  <c r="AV118" i="56"/>
  <c r="AX63" i="56"/>
  <c r="AX118" i="56" s="1"/>
  <c r="DL145" i="56" s="1"/>
  <c r="CD10" i="56"/>
  <c r="CD112" i="56" s="1"/>
  <c r="AG114" i="56"/>
  <c r="AG116" i="56"/>
  <c r="AG120" i="56"/>
  <c r="AG124" i="56"/>
  <c r="CX16" i="56"/>
  <c r="CW20" i="56"/>
  <c r="BN32" i="56"/>
  <c r="CZ40" i="56"/>
  <c r="CZ48" i="56"/>
  <c r="AH51" i="56"/>
  <c r="DF52" i="56"/>
  <c r="DF57" i="56"/>
  <c r="BN58" i="56"/>
  <c r="CW30" i="56"/>
  <c r="DC32" i="56"/>
  <c r="CZ69" i="56"/>
  <c r="CW69" i="56"/>
  <c r="AX72" i="56"/>
  <c r="AH76" i="56"/>
  <c r="CZ78" i="56"/>
  <c r="CW78" i="56"/>
  <c r="R89" i="56"/>
  <c r="CD60" i="56"/>
  <c r="CT61" i="56"/>
  <c r="CS118" i="56"/>
  <c r="CT63" i="56"/>
  <c r="CT118" i="56" s="1"/>
  <c r="DL148" i="56" s="1"/>
  <c r="CT71" i="56"/>
  <c r="AV122" i="56"/>
  <c r="AX73" i="56"/>
  <c r="AX122" i="56" s="1"/>
  <c r="DL161" i="56" s="1"/>
  <c r="DF80" i="56"/>
  <c r="DC80" i="56"/>
  <c r="AX81" i="56"/>
  <c r="P118" i="56"/>
  <c r="CZ84" i="56"/>
  <c r="CY84" i="56"/>
  <c r="DK89" i="56"/>
  <c r="AW124" i="56"/>
  <c r="CS124" i="56"/>
  <c r="CW34" i="56"/>
  <c r="DC36" i="56"/>
  <c r="CW42" i="56"/>
  <c r="DC44" i="56"/>
  <c r="CW50" i="56"/>
  <c r="DC52" i="56"/>
  <c r="DF58" i="56"/>
  <c r="BN59" i="56"/>
  <c r="CZ66" i="56"/>
  <c r="DD73" i="56"/>
  <c r="DF68" i="56"/>
  <c r="CZ71" i="56"/>
  <c r="CW71" i="56"/>
  <c r="DF78" i="56"/>
  <c r="DE78" i="56"/>
  <c r="CZ76" i="56"/>
  <c r="CY76" i="56"/>
  <c r="R79" i="56"/>
  <c r="CD83" i="56"/>
  <c r="CZ86" i="56"/>
  <c r="CW86" i="56"/>
  <c r="CS120" i="56"/>
  <c r="CZ59" i="56"/>
  <c r="CZ60" i="56"/>
  <c r="AH61" i="56"/>
  <c r="AG118" i="56"/>
  <c r="CC118" i="56"/>
  <c r="CD66" i="56"/>
  <c r="CV73" i="56"/>
  <c r="DF71" i="56"/>
  <c r="DC71" i="56"/>
  <c r="CD75" i="56"/>
  <c r="AF116" i="56"/>
  <c r="CB116" i="56"/>
  <c r="AW118" i="56"/>
  <c r="CR118" i="56"/>
  <c r="AW122" i="56"/>
  <c r="CR122" i="56"/>
  <c r="DC94" i="56"/>
  <c r="DF94" i="56"/>
  <c r="AV120" i="56"/>
  <c r="BL124" i="56"/>
  <c r="CT107" i="56"/>
  <c r="CW99" i="56"/>
  <c r="CW90" i="56"/>
  <c r="CW94" i="56"/>
  <c r="CZ111" i="56"/>
  <c r="L124" i="56"/>
  <c r="P122" i="56"/>
  <c r="CS122" i="56"/>
  <c r="DB73" i="56"/>
  <c r="AX95" i="56"/>
  <c r="AW120" i="56"/>
  <c r="BM124" i="56"/>
  <c r="CR120" i="56"/>
  <c r="Q118" i="56"/>
  <c r="BL118" i="56"/>
  <c r="Q122" i="56"/>
  <c r="BL122" i="56"/>
  <c r="CT73" i="56"/>
  <c r="CT122" i="56" s="1"/>
  <c r="DL164" i="56" s="1"/>
  <c r="DB95" i="56"/>
  <c r="CW80" i="56"/>
  <c r="DC82" i="56"/>
  <c r="CY89" i="56"/>
  <c r="R90" i="56"/>
  <c r="CZ90" i="56"/>
  <c r="CT94" i="56"/>
  <c r="BL120" i="56"/>
  <c r="P124" i="56"/>
  <c r="AV116" i="56"/>
  <c r="CS116" i="56"/>
  <c r="CT102" i="56"/>
  <c r="CT116" i="56" s="1"/>
  <c r="DL140" i="56" s="1"/>
  <c r="R73" i="56"/>
  <c r="BM122" i="56"/>
  <c r="BM120" i="56"/>
  <c r="Q124" i="56"/>
  <c r="CB124" i="56"/>
  <c r="DJ99" i="56"/>
  <c r="AW116" i="56"/>
  <c r="AF118" i="56"/>
  <c r="BN63" i="56"/>
  <c r="AF122" i="56"/>
  <c r="BN73" i="56"/>
  <c r="CV95" i="56"/>
  <c r="DD95" i="56"/>
  <c r="CW92" i="56"/>
  <c r="CZ92" i="56"/>
  <c r="P120" i="56"/>
  <c r="CB120" i="56"/>
  <c r="AF124" i="56"/>
  <c r="CD98" i="56"/>
  <c r="AT124" i="56"/>
  <c r="AG122" i="56"/>
  <c r="CB122" i="56"/>
  <c r="AX88" i="56"/>
  <c r="CD90" i="56"/>
  <c r="Q120" i="56"/>
  <c r="P116" i="56"/>
  <c r="R102" i="56"/>
  <c r="BL116" i="56"/>
  <c r="CJ116" i="56"/>
  <c r="DJ140" i="56" s="1"/>
  <c r="CC122" i="56"/>
  <c r="CX95" i="56"/>
  <c r="AF120" i="56"/>
  <c r="AV124" i="56"/>
  <c r="AX96" i="56"/>
  <c r="AX124" i="56" s="1"/>
  <c r="Q116" i="56"/>
  <c r="BM116" i="56"/>
  <c r="AT116" i="56"/>
  <c r="DK137" i="56" s="1"/>
  <c r="H116" i="56"/>
  <c r="DJ135" i="56" s="1"/>
  <c r="BD116" i="56"/>
  <c r="DJ138" i="56" s="1"/>
  <c r="H124" i="56"/>
  <c r="BD124" i="56"/>
  <c r="R95" i="56"/>
  <c r="BN102" i="56"/>
  <c r="X116" i="56"/>
  <c r="DJ136" i="56" s="1"/>
  <c r="X124" i="56"/>
  <c r="BT124" i="56"/>
  <c r="BN95" i="56"/>
  <c r="R96" i="56"/>
  <c r="N116" i="56"/>
  <c r="DK135" i="56" s="1"/>
  <c r="BJ116" i="56"/>
  <c r="DK138" i="56" s="1"/>
  <c r="BJ124" i="56"/>
  <c r="DC91" i="56"/>
  <c r="CW98" i="56"/>
  <c r="DE98" i="56"/>
  <c r="DC100" i="56"/>
  <c r="BZ116" i="56"/>
  <c r="DK139" i="56" s="1"/>
  <c r="AD124" i="56"/>
  <c r="CD95" i="56"/>
  <c r="AH96" i="56"/>
  <c r="DK164" i="54"/>
  <c r="DK156" i="54"/>
  <c r="DK148" i="54"/>
  <c r="DJ164" i="54"/>
  <c r="DJ156" i="54"/>
  <c r="DJ148" i="54"/>
  <c r="DK163" i="54"/>
  <c r="DK155" i="54"/>
  <c r="DK147" i="54"/>
  <c r="DK131" i="54"/>
  <c r="DL131" i="54" s="1"/>
  <c r="DJ155" i="54"/>
  <c r="DJ147" i="54"/>
  <c r="DJ131" i="54"/>
  <c r="DK162" i="54"/>
  <c r="DK154" i="54"/>
  <c r="DK146" i="54"/>
  <c r="DJ162" i="54"/>
  <c r="DJ154" i="54"/>
  <c r="DJ146" i="54"/>
  <c r="DK161" i="54"/>
  <c r="DK145" i="54"/>
  <c r="DK160" i="54"/>
  <c r="DK144" i="54"/>
  <c r="DJ160" i="54"/>
  <c r="DJ144" i="54"/>
  <c r="DK159" i="54"/>
  <c r="DK151" i="54"/>
  <c r="DK143" i="54"/>
  <c r="DJ159" i="54"/>
  <c r="DJ143" i="54"/>
  <c r="AH118" i="56" l="1"/>
  <c r="DL144" i="56" s="1"/>
  <c r="AX114" i="56"/>
  <c r="BN112" i="56"/>
  <c r="DK8" i="56"/>
  <c r="DK10" i="56" s="1"/>
  <c r="DK112" i="56" s="1"/>
  <c r="AX120" i="56"/>
  <c r="DL153" i="56" s="1"/>
  <c r="DL43" i="56"/>
  <c r="DG25" i="56"/>
  <c r="DL49" i="56"/>
  <c r="DG49" i="56"/>
  <c r="AH122" i="56"/>
  <c r="DL160" i="56" s="1"/>
  <c r="AH124" i="56"/>
  <c r="AH116" i="56"/>
  <c r="DL136" i="56" s="1"/>
  <c r="DA22" i="56"/>
  <c r="AH112" i="56"/>
  <c r="AH120" i="56"/>
  <c r="DL152" i="56" s="1"/>
  <c r="DJ140" i="54"/>
  <c r="DJ132" i="54"/>
  <c r="DK140" i="54"/>
  <c r="DK132" i="54"/>
  <c r="DJ139" i="54"/>
  <c r="DJ163" i="54"/>
  <c r="DK139" i="54"/>
  <c r="DJ138" i="54"/>
  <c r="DJ130" i="54"/>
  <c r="DK138" i="54"/>
  <c r="DK130" i="54"/>
  <c r="DK137" i="54"/>
  <c r="DK129" i="54"/>
  <c r="DL129" i="54" s="1"/>
  <c r="DK153" i="54"/>
  <c r="DK136" i="54"/>
  <c r="DK128" i="54"/>
  <c r="DK152" i="54"/>
  <c r="DJ136" i="54"/>
  <c r="DJ128" i="54"/>
  <c r="DJ152" i="54"/>
  <c r="DK135" i="54"/>
  <c r="DK127" i="54"/>
  <c r="DJ135" i="54"/>
  <c r="DJ127" i="54"/>
  <c r="DJ151" i="54"/>
  <c r="DL82" i="56"/>
  <c r="BN116" i="56"/>
  <c r="DL138" i="56" s="1"/>
  <c r="DL11" i="56"/>
  <c r="BN114" i="56"/>
  <c r="BN122" i="56"/>
  <c r="DL162" i="56" s="1"/>
  <c r="DL105" i="56"/>
  <c r="DG30" i="56"/>
  <c r="DG99" i="56"/>
  <c r="DG92" i="56"/>
  <c r="DG29" i="56"/>
  <c r="DG85" i="56"/>
  <c r="DG27" i="56"/>
  <c r="DG90" i="56"/>
  <c r="DK30" i="56"/>
  <c r="DG79" i="56"/>
  <c r="DG91" i="56"/>
  <c r="DG69" i="56"/>
  <c r="DG59" i="56"/>
  <c r="DG82" i="56"/>
  <c r="DL15" i="56"/>
  <c r="DL13" i="56"/>
  <c r="DG84" i="56"/>
  <c r="DG24" i="56"/>
  <c r="DL72" i="56"/>
  <c r="CD114" i="56"/>
  <c r="DG38" i="56"/>
  <c r="DG77" i="56"/>
  <c r="CD120" i="56"/>
  <c r="DL155" i="56" s="1"/>
  <c r="CD122" i="56"/>
  <c r="DL163" i="56" s="1"/>
  <c r="DG36" i="56"/>
  <c r="DL98" i="56"/>
  <c r="DG76" i="56"/>
  <c r="DG100" i="56"/>
  <c r="DG44" i="56"/>
  <c r="CD124" i="56"/>
  <c r="CD116" i="56"/>
  <c r="DL139" i="56" s="1"/>
  <c r="DG89" i="56"/>
  <c r="DG54" i="56"/>
  <c r="DK44" i="56"/>
  <c r="DL44" i="56" s="1"/>
  <c r="DK76" i="56"/>
  <c r="DK100" i="56"/>
  <c r="DL100" i="56" s="1"/>
  <c r="DK90" i="56"/>
  <c r="DG67" i="56"/>
  <c r="DG35" i="56"/>
  <c r="DG60" i="56"/>
  <c r="BN120" i="56"/>
  <c r="DL154" i="56" s="1"/>
  <c r="DG66" i="56"/>
  <c r="DG46" i="56"/>
  <c r="BN118" i="56"/>
  <c r="DL146" i="56" s="1"/>
  <c r="DG93" i="56"/>
  <c r="DL106" i="56"/>
  <c r="DK35" i="56"/>
  <c r="DL35" i="56" s="1"/>
  <c r="DL33" i="56"/>
  <c r="DL83" i="56"/>
  <c r="DG88" i="56"/>
  <c r="DL62" i="56"/>
  <c r="DL110" i="56"/>
  <c r="DL24" i="56"/>
  <c r="DG21" i="56"/>
  <c r="DK88" i="56"/>
  <c r="DL88" i="56" s="1"/>
  <c r="DG33" i="56"/>
  <c r="DG72" i="56"/>
  <c r="DG23" i="56"/>
  <c r="DG20" i="56"/>
  <c r="DL23" i="56"/>
  <c r="DL107" i="56"/>
  <c r="DF61" i="56"/>
  <c r="DF63" i="56" s="1"/>
  <c r="DG41" i="56"/>
  <c r="DG75" i="56"/>
  <c r="DG83" i="56"/>
  <c r="DG81" i="56"/>
  <c r="DG98" i="56"/>
  <c r="DG62" i="56"/>
  <c r="DG26" i="56"/>
  <c r="DG43" i="56"/>
  <c r="DG51" i="56"/>
  <c r="DL89" i="56"/>
  <c r="DG87" i="56"/>
  <c r="DL87" i="56"/>
  <c r="DK81" i="56"/>
  <c r="DL81" i="56" s="1"/>
  <c r="DL41" i="56"/>
  <c r="R120" i="56"/>
  <c r="DL151" i="56" s="1"/>
  <c r="DL79" i="56"/>
  <c r="DB16" i="56"/>
  <c r="DC16" i="56" s="1"/>
  <c r="DK42" i="56"/>
  <c r="DL42" i="56" s="1"/>
  <c r="DG42" i="56"/>
  <c r="R124" i="56"/>
  <c r="R122" i="56"/>
  <c r="DL159" i="56" s="1"/>
  <c r="DG28" i="56"/>
  <c r="DK53" i="56"/>
  <c r="DG53" i="56"/>
  <c r="DL99" i="56"/>
  <c r="DK34" i="56"/>
  <c r="DL34" i="56" s="1"/>
  <c r="DG34" i="56"/>
  <c r="DL21" i="56"/>
  <c r="CX63" i="56"/>
  <c r="CY63" i="56" s="1"/>
  <c r="DA91" i="56"/>
  <c r="DA93" i="56"/>
  <c r="DL26" i="56"/>
  <c r="DA56" i="56"/>
  <c r="DA27" i="56"/>
  <c r="DA32" i="56"/>
  <c r="R118" i="56"/>
  <c r="DL143" i="56" s="1"/>
  <c r="DA83" i="56"/>
  <c r="DK37" i="56"/>
  <c r="DG37" i="56"/>
  <c r="DK22" i="56"/>
  <c r="DL22" i="56" s="1"/>
  <c r="DG22" i="56"/>
  <c r="CX96" i="56"/>
  <c r="CY96" i="56" s="1"/>
  <c r="CY73" i="56"/>
  <c r="CX122" i="56"/>
  <c r="DA99" i="56"/>
  <c r="DA90" i="56"/>
  <c r="DJ90" i="56"/>
  <c r="DA89" i="56"/>
  <c r="DJ66" i="56"/>
  <c r="DA66" i="56"/>
  <c r="DA58" i="56"/>
  <c r="DJ58" i="56"/>
  <c r="DA34" i="56"/>
  <c r="DJ50" i="56"/>
  <c r="DA50" i="56"/>
  <c r="DA29" i="56"/>
  <c r="DJ29" i="56"/>
  <c r="DL29" i="56" s="1"/>
  <c r="DE61" i="56"/>
  <c r="DD63" i="56"/>
  <c r="DG39" i="56"/>
  <c r="DK39" i="56"/>
  <c r="DL39" i="56" s="1"/>
  <c r="DA47" i="56"/>
  <c r="DL77" i="56"/>
  <c r="DA24" i="56"/>
  <c r="DA26" i="56"/>
  <c r="DF112" i="56"/>
  <c r="DF16" i="56"/>
  <c r="DA23" i="56"/>
  <c r="CZ95" i="56"/>
  <c r="CW95" i="56"/>
  <c r="CV120" i="56"/>
  <c r="DK94" i="56"/>
  <c r="DL94" i="56" s="1"/>
  <c r="DG94" i="56"/>
  <c r="DL93" i="56"/>
  <c r="DL85" i="56"/>
  <c r="DJ60" i="56"/>
  <c r="DL60" i="56" s="1"/>
  <c r="DA60" i="56"/>
  <c r="DA84" i="56"/>
  <c r="DJ84" i="56"/>
  <c r="DL84" i="56" s="1"/>
  <c r="DA69" i="56"/>
  <c r="DJ69" i="56"/>
  <c r="DL69" i="56" s="1"/>
  <c r="DG57" i="56"/>
  <c r="DK57" i="56"/>
  <c r="DA41" i="56"/>
  <c r="DJ57" i="56"/>
  <c r="DA57" i="56"/>
  <c r="DG48" i="56"/>
  <c r="DK48" i="56"/>
  <c r="DA54" i="56"/>
  <c r="DJ54" i="56"/>
  <c r="DL54" i="56" s="1"/>
  <c r="DA77" i="56"/>
  <c r="DK16" i="56"/>
  <c r="DG40" i="56"/>
  <c r="DK40" i="56"/>
  <c r="DA92" i="56"/>
  <c r="DJ92" i="56"/>
  <c r="DL92" i="56" s="1"/>
  <c r="DL91" i="56"/>
  <c r="DA100" i="56"/>
  <c r="DA85" i="56"/>
  <c r="DA59" i="56"/>
  <c r="DJ59" i="56"/>
  <c r="DL59" i="56" s="1"/>
  <c r="DA80" i="56"/>
  <c r="DK52" i="56"/>
  <c r="DL52" i="56" s="1"/>
  <c r="DG52" i="56"/>
  <c r="CY16" i="56"/>
  <c r="DA52" i="56"/>
  <c r="DA37" i="56"/>
  <c r="DJ37" i="56"/>
  <c r="DG47" i="56"/>
  <c r="DK47" i="56"/>
  <c r="DL47" i="56" s="1"/>
  <c r="DA46" i="56"/>
  <c r="DJ46" i="56"/>
  <c r="DL46" i="56" s="1"/>
  <c r="DA72" i="56"/>
  <c r="DL20" i="56"/>
  <c r="DA94" i="56"/>
  <c r="DJ111" i="56"/>
  <c r="DL111" i="56" s="1"/>
  <c r="DA62" i="56"/>
  <c r="DA81" i="56"/>
  <c r="DA43" i="56"/>
  <c r="DA35" i="56"/>
  <c r="DA21" i="56"/>
  <c r="DA31" i="56"/>
  <c r="DA55" i="56"/>
  <c r="DA98" i="56"/>
  <c r="DG71" i="56"/>
  <c r="DK71" i="56"/>
  <c r="DA88" i="56"/>
  <c r="DA76" i="56"/>
  <c r="DJ76" i="56"/>
  <c r="DL76" i="56" s="1"/>
  <c r="DK78" i="56"/>
  <c r="DG78" i="56"/>
  <c r="DA79" i="56"/>
  <c r="DA68" i="56"/>
  <c r="CW61" i="56"/>
  <c r="CV63" i="56"/>
  <c r="CZ61" i="56"/>
  <c r="DA61" i="56" s="1"/>
  <c r="CW16" i="56"/>
  <c r="CZ16" i="56"/>
  <c r="DG56" i="56"/>
  <c r="DK56" i="56"/>
  <c r="DL56" i="56" s="1"/>
  <c r="DA39" i="56"/>
  <c r="DA49" i="56"/>
  <c r="DA20" i="56"/>
  <c r="DK50" i="56"/>
  <c r="DG50" i="56"/>
  <c r="DK58" i="56"/>
  <c r="DG58" i="56"/>
  <c r="DF95" i="56"/>
  <c r="DN101" i="56"/>
  <c r="R116" i="56"/>
  <c r="DL135" i="56" s="1"/>
  <c r="CV122" i="56"/>
  <c r="CV96" i="56"/>
  <c r="CW73" i="56"/>
  <c r="CZ73" i="56"/>
  <c r="DK80" i="56"/>
  <c r="DG80" i="56"/>
  <c r="DA78" i="56"/>
  <c r="DJ78" i="56"/>
  <c r="DJ48" i="56"/>
  <c r="DA48" i="56"/>
  <c r="DK45" i="56"/>
  <c r="DG45" i="56"/>
  <c r="CD118" i="56"/>
  <c r="DL147" i="56" s="1"/>
  <c r="DA53" i="56"/>
  <c r="DJ53" i="56"/>
  <c r="DG32" i="56"/>
  <c r="DK32" i="56"/>
  <c r="DL32" i="56" s="1"/>
  <c r="DG55" i="56"/>
  <c r="DK55" i="56"/>
  <c r="DL55" i="56" s="1"/>
  <c r="DA44" i="56"/>
  <c r="DJ16" i="56"/>
  <c r="DL36" i="56"/>
  <c r="DC95" i="56"/>
  <c r="DA82" i="56"/>
  <c r="DA86" i="56"/>
  <c r="DJ86" i="56"/>
  <c r="DA70" i="56"/>
  <c r="DJ71" i="56"/>
  <c r="DA71" i="56"/>
  <c r="DL75" i="56"/>
  <c r="DF73" i="56"/>
  <c r="DA42" i="56"/>
  <c r="DK86" i="56"/>
  <c r="DG86" i="56"/>
  <c r="CZ112" i="56"/>
  <c r="DG31" i="56"/>
  <c r="DK31" i="56"/>
  <c r="DL31" i="56" s="1"/>
  <c r="DA30" i="56"/>
  <c r="DJ30" i="56"/>
  <c r="DK70" i="56"/>
  <c r="DG70" i="56"/>
  <c r="DA38" i="56"/>
  <c r="DJ38" i="56"/>
  <c r="DL38" i="56" s="1"/>
  <c r="DA25" i="56"/>
  <c r="DA36" i="56"/>
  <c r="DE16" i="56"/>
  <c r="DD96" i="56"/>
  <c r="DE96" i="56" s="1"/>
  <c r="DD122" i="56"/>
  <c r="DE73" i="56"/>
  <c r="CY95" i="56"/>
  <c r="CX120" i="56"/>
  <c r="DD120" i="56"/>
  <c r="DE95" i="56"/>
  <c r="DB96" i="56"/>
  <c r="DC96" i="56" s="1"/>
  <c r="DC73" i="56"/>
  <c r="DK68" i="56"/>
  <c r="DL68" i="56" s="1"/>
  <c r="DG68" i="56"/>
  <c r="DA75" i="56"/>
  <c r="DA87" i="56"/>
  <c r="DJ40" i="56"/>
  <c r="DA40" i="56"/>
  <c r="DC61" i="56"/>
  <c r="DB63" i="56"/>
  <c r="DA45" i="56"/>
  <c r="DJ45" i="56"/>
  <c r="DJ51" i="56"/>
  <c r="DL51" i="56" s="1"/>
  <c r="DA51" i="56"/>
  <c r="DA28" i="56"/>
  <c r="DJ28" i="56"/>
  <c r="DL28" i="56" s="1"/>
  <c r="DA67" i="56"/>
  <c r="DJ67" i="56"/>
  <c r="DL67" i="56" s="1"/>
  <c r="DA33" i="56"/>
  <c r="DL25" i="56"/>
  <c r="DL27" i="56"/>
  <c r="DL8" i="56" l="1"/>
  <c r="DL10" i="56" s="1"/>
  <c r="DL16" i="56" s="1"/>
  <c r="DL30" i="56"/>
  <c r="CX118" i="56"/>
  <c r="DL132" i="54"/>
  <c r="DL130" i="54"/>
  <c r="DL128" i="54"/>
  <c r="DL127" i="54"/>
  <c r="DL90" i="56"/>
  <c r="DG61" i="56"/>
  <c r="DL71" i="56"/>
  <c r="DB122" i="56"/>
  <c r="DB120" i="56"/>
  <c r="DL40" i="56"/>
  <c r="DL86" i="56"/>
  <c r="DK95" i="56"/>
  <c r="DL50" i="56"/>
  <c r="DK73" i="56"/>
  <c r="DK158" i="56" s="1"/>
  <c r="DL78" i="56"/>
  <c r="DL37" i="56"/>
  <c r="DL53" i="56"/>
  <c r="DD124" i="56"/>
  <c r="DL57" i="56"/>
  <c r="CX124" i="56"/>
  <c r="CX101" i="56"/>
  <c r="CY101" i="56" s="1"/>
  <c r="CV124" i="56"/>
  <c r="DG16" i="56"/>
  <c r="DL70" i="56"/>
  <c r="DF96" i="56"/>
  <c r="DG96" i="56" s="1"/>
  <c r="DF122" i="56"/>
  <c r="DG73" i="56"/>
  <c r="CZ122" i="56"/>
  <c r="DA73" i="56"/>
  <c r="CV118" i="56"/>
  <c r="CW63" i="56"/>
  <c r="CV101" i="56"/>
  <c r="CZ63" i="56"/>
  <c r="DJ61" i="56"/>
  <c r="DL80" i="56"/>
  <c r="DL58" i="56"/>
  <c r="DK61" i="56"/>
  <c r="DK63" i="56" s="1"/>
  <c r="DK142" i="56" s="1"/>
  <c r="DD118" i="56"/>
  <c r="DD101" i="56"/>
  <c r="DE63" i="56"/>
  <c r="DJ95" i="56"/>
  <c r="DJ150" i="56" s="1"/>
  <c r="CW96" i="56"/>
  <c r="CZ96" i="56"/>
  <c r="DA96" i="56" s="1"/>
  <c r="DL66" i="56"/>
  <c r="DJ73" i="56"/>
  <c r="DJ158" i="56" s="1"/>
  <c r="DB101" i="56"/>
  <c r="DB118" i="56"/>
  <c r="DC63" i="56"/>
  <c r="DA16" i="56"/>
  <c r="CZ120" i="56"/>
  <c r="DA95" i="56"/>
  <c r="DG95" i="56"/>
  <c r="DF120" i="56"/>
  <c r="DL45" i="56"/>
  <c r="DL48" i="56"/>
  <c r="DJ112" i="56"/>
  <c r="DF118" i="56"/>
  <c r="DG63" i="56"/>
  <c r="DL112" i="56" l="1"/>
  <c r="DK120" i="56"/>
  <c r="DK150" i="56"/>
  <c r="DB124" i="56"/>
  <c r="CZ124" i="56"/>
  <c r="DF124" i="56"/>
  <c r="DF101" i="56"/>
  <c r="DG101" i="56" s="1"/>
  <c r="DK96" i="56"/>
  <c r="DK101" i="56" s="1"/>
  <c r="DK102" i="56" s="1"/>
  <c r="DK126" i="56" s="1"/>
  <c r="DK134" i="56" s="1"/>
  <c r="DK122" i="56"/>
  <c r="DL95" i="56"/>
  <c r="DL150" i="56" s="1"/>
  <c r="CX102" i="56"/>
  <c r="CY102" i="56" s="1"/>
  <c r="DL73" i="56"/>
  <c r="DL158" i="56" s="1"/>
  <c r="DC101" i="56"/>
  <c r="DB102" i="56"/>
  <c r="DJ63" i="56"/>
  <c r="DJ142" i="56" s="1"/>
  <c r="DL61" i="56"/>
  <c r="DL63" i="56" s="1"/>
  <c r="DL142" i="56" s="1"/>
  <c r="DJ122" i="56"/>
  <c r="DJ96" i="56"/>
  <c r="DE101" i="56"/>
  <c r="DD102" i="56"/>
  <c r="CZ118" i="56"/>
  <c r="CZ101" i="56"/>
  <c r="DA63" i="56"/>
  <c r="CW101" i="56"/>
  <c r="CV102" i="56"/>
  <c r="DK118" i="56"/>
  <c r="DJ120" i="56"/>
  <c r="CP111" i="53"/>
  <c r="BT111" i="53"/>
  <c r="DF102" i="56" l="1"/>
  <c r="DG102" i="56" s="1"/>
  <c r="CX114" i="56"/>
  <c r="CX116" i="56" s="1"/>
  <c r="DL96" i="56"/>
  <c r="DL101" i="56" s="1"/>
  <c r="DL102" i="56" s="1"/>
  <c r="DL126" i="56" s="1"/>
  <c r="DL134" i="56" s="1"/>
  <c r="DL120" i="56"/>
  <c r="DL122" i="56"/>
  <c r="DK114" i="56"/>
  <c r="DK116" i="56"/>
  <c r="DL118" i="56"/>
  <c r="DA101" i="56"/>
  <c r="CZ102" i="56"/>
  <c r="DJ118" i="56"/>
  <c r="DJ101" i="56"/>
  <c r="DJ102" i="56" s="1"/>
  <c r="DJ126" i="56" s="1"/>
  <c r="DJ134" i="56" s="1"/>
  <c r="DC102" i="56"/>
  <c r="DB114" i="56"/>
  <c r="DB116" i="56" s="1"/>
  <c r="CV114" i="56"/>
  <c r="CV116" i="56" s="1"/>
  <c r="CW102" i="56"/>
  <c r="DD114" i="56"/>
  <c r="DD116" i="56" s="1"/>
  <c r="DE102" i="56"/>
  <c r="CS111" i="53"/>
  <c r="AW111" i="53"/>
  <c r="AV111" i="53"/>
  <c r="CB111" i="53"/>
  <c r="CR111" i="53"/>
  <c r="CJ111" i="53"/>
  <c r="BZ111" i="53"/>
  <c r="AN111" i="53"/>
  <c r="CC111" i="53"/>
  <c r="DF114" i="56" l="1"/>
  <c r="DF116" i="56" s="1"/>
  <c r="CT111" i="53"/>
  <c r="DL114" i="56"/>
  <c r="DL116" i="56"/>
  <c r="CZ114" i="56"/>
  <c r="CZ116" i="56" s="1"/>
  <c r="DA102" i="56"/>
  <c r="DJ116" i="56"/>
  <c r="DJ114" i="56"/>
  <c r="CD111" i="53"/>
  <c r="DK98" i="44"/>
  <c r="DK89" i="44"/>
  <c r="DK86" i="44"/>
  <c r="DK76" i="44"/>
  <c r="DK48" i="44"/>
  <c r="DK30" i="44"/>
  <c r="DK23" i="44"/>
  <c r="DK9" i="44"/>
  <c r="DK107" i="44"/>
  <c r="DK106" i="44"/>
  <c r="DK105" i="44"/>
  <c r="DK93" i="44"/>
  <c r="DK92" i="44"/>
  <c r="DK56" i="44"/>
  <c r="DK52" i="44"/>
  <c r="DK49" i="44"/>
  <c r="DK46" i="44"/>
  <c r="DK45" i="44"/>
  <c r="DK42" i="44"/>
  <c r="DK41" i="44"/>
  <c r="DK40" i="44"/>
  <c r="DK39" i="44"/>
  <c r="DK38" i="44"/>
  <c r="DK36" i="44"/>
  <c r="DK32" i="44"/>
  <c r="DK25" i="44"/>
  <c r="DK14" i="44"/>
  <c r="DK13" i="44"/>
  <c r="DK11" i="44"/>
  <c r="DK84" i="44" l="1"/>
  <c r="DK12" i="44"/>
  <c r="DK15" i="44"/>
  <c r="DK35" i="44"/>
  <c r="DK88" i="44"/>
  <c r="DK57" i="44"/>
  <c r="DK62" i="44"/>
  <c r="DK100" i="44"/>
  <c r="DK29" i="44"/>
  <c r="DK54" i="44"/>
  <c r="DK80" i="44"/>
  <c r="DK111" i="44"/>
  <c r="DK22" i="44"/>
  <c r="DK58" i="44"/>
  <c r="DK83" i="44"/>
  <c r="DK94" i="44"/>
  <c r="DK26" i="44"/>
  <c r="DK33" i="44"/>
  <c r="DK51" i="44"/>
  <c r="DK55" i="44"/>
  <c r="DK70" i="44"/>
  <c r="DK87" i="44"/>
  <c r="DK91" i="44"/>
  <c r="DK110" i="44"/>
  <c r="DK20" i="44"/>
  <c r="DK66" i="44"/>
  <c r="DK75" i="44"/>
  <c r="DK81" i="44" l="1"/>
  <c r="DK43" i="44"/>
  <c r="DK77" i="44"/>
  <c r="DK85" i="44"/>
  <c r="DK24" i="44"/>
  <c r="DK53" i="44"/>
  <c r="DK72" i="44"/>
  <c r="DK34" i="44"/>
  <c r="DK50" i="44"/>
  <c r="DK69" i="44"/>
  <c r="DK79" i="44"/>
  <c r="DK44" i="44"/>
  <c r="DK28" i="44"/>
  <c r="DK67" i="44"/>
  <c r="DK47" i="44"/>
  <c r="DK59" i="44"/>
  <c r="DK60" i="44"/>
  <c r="DK31" i="44"/>
  <c r="DK27" i="44"/>
  <c r="DK8" i="44"/>
  <c r="DK10" i="44" s="1"/>
  <c r="DK99" i="44"/>
  <c r="DK71" i="44"/>
  <c r="DK82" i="44"/>
  <c r="DK78" i="44"/>
  <c r="DK21" i="44"/>
  <c r="DK90" i="44"/>
  <c r="DK37" i="44"/>
  <c r="DK68" i="44"/>
  <c r="DK61" i="44" l="1"/>
  <c r="DK63" i="44" s="1"/>
  <c r="DK95" i="44"/>
  <c r="DK73" i="44"/>
  <c r="DK112" i="44"/>
  <c r="DK16" i="44"/>
  <c r="DK142" i="44" l="1"/>
  <c r="DK150" i="44"/>
  <c r="DK158" i="44"/>
  <c r="DK118" i="44"/>
  <c r="DK96" i="44"/>
  <c r="DK101" i="44" s="1"/>
  <c r="DK102" i="44" s="1"/>
  <c r="DK126" i="44" s="1"/>
  <c r="DK134" i="44" s="1"/>
  <c r="DK122" i="44"/>
  <c r="DK120" i="44"/>
  <c r="DK116" i="44" l="1"/>
  <c r="DK125" i="44"/>
  <c r="DK114" i="44"/>
  <c r="DJ110" i="44" l="1"/>
  <c r="DL110" i="44" s="1"/>
  <c r="DJ107" i="44"/>
  <c r="DL107" i="44" s="1"/>
  <c r="DJ106" i="44"/>
  <c r="DL106" i="44" s="1"/>
  <c r="DJ99" i="44"/>
  <c r="DL99" i="44" s="1"/>
  <c r="DJ91" i="44"/>
  <c r="DL91" i="44" s="1"/>
  <c r="DJ90" i="44"/>
  <c r="DL90" i="44" s="1"/>
  <c r="DJ88" i="44"/>
  <c r="DL88" i="44" s="1"/>
  <c r="DJ87" i="44"/>
  <c r="DL87" i="44" s="1"/>
  <c r="DJ86" i="44"/>
  <c r="DL86" i="44" s="1"/>
  <c r="DJ85" i="44"/>
  <c r="DL85" i="44" s="1"/>
  <c r="DJ83" i="44"/>
  <c r="DL83" i="44" s="1"/>
  <c r="DJ81" i="44"/>
  <c r="DL81" i="44" s="1"/>
  <c r="DJ79" i="44"/>
  <c r="DL79" i="44" s="1"/>
  <c r="DJ70" i="44"/>
  <c r="DL70" i="44" s="1"/>
  <c r="DJ69" i="44"/>
  <c r="DL69" i="44" s="1"/>
  <c r="DJ66" i="44"/>
  <c r="DJ62" i="44"/>
  <c r="DL62" i="44" s="1"/>
  <c r="DJ60" i="44"/>
  <c r="DL60" i="44" s="1"/>
  <c r="DJ59" i="44"/>
  <c r="DL59" i="44" s="1"/>
  <c r="DJ58" i="44"/>
  <c r="DL58" i="44" s="1"/>
  <c r="DJ56" i="44"/>
  <c r="DL56" i="44" s="1"/>
  <c r="DJ54" i="44"/>
  <c r="DL54" i="44" s="1"/>
  <c r="DJ48" i="44"/>
  <c r="DL48" i="44" s="1"/>
  <c r="DJ44" i="44"/>
  <c r="DL44" i="44" s="1"/>
  <c r="DJ43" i="44"/>
  <c r="DL43" i="44" s="1"/>
  <c r="DJ40" i="44"/>
  <c r="DL40" i="44" s="1"/>
  <c r="DJ38" i="44"/>
  <c r="DL38" i="44" s="1"/>
  <c r="DJ34" i="44"/>
  <c r="DL34" i="44" s="1"/>
  <c r="DJ32" i="44"/>
  <c r="DL32" i="44" s="1"/>
  <c r="DJ28" i="44"/>
  <c r="DL28" i="44" s="1"/>
  <c r="DJ27" i="44"/>
  <c r="DL27" i="44" s="1"/>
  <c r="DJ26" i="44"/>
  <c r="DL26" i="44" s="1"/>
  <c r="DJ24" i="44"/>
  <c r="DL24" i="44" s="1"/>
  <c r="DJ22" i="44"/>
  <c r="DL22" i="44" s="1"/>
  <c r="DJ20" i="44"/>
  <c r="DJ15" i="44"/>
  <c r="DL15" i="44" s="1"/>
  <c r="DJ14" i="44"/>
  <c r="DL14" i="44" s="1"/>
  <c r="DJ13" i="44"/>
  <c r="DL13" i="44" s="1"/>
  <c r="DJ11" i="44"/>
  <c r="DL11" i="44" s="1"/>
  <c r="DJ8" i="44"/>
  <c r="DJ10" i="44" l="1"/>
  <c r="DL8" i="44"/>
  <c r="DL10" i="44" s="1"/>
  <c r="DL20" i="44"/>
  <c r="DJ51" i="44"/>
  <c r="DL51" i="44" s="1"/>
  <c r="DJ31" i="44"/>
  <c r="DL31" i="44" s="1"/>
  <c r="DJ46" i="44"/>
  <c r="DL46" i="44" s="1"/>
  <c r="DJ75" i="44"/>
  <c r="DJ78" i="44"/>
  <c r="DL78" i="44" s="1"/>
  <c r="DJ93" i="44"/>
  <c r="DL93" i="44" s="1"/>
  <c r="DJ36" i="44"/>
  <c r="DL36" i="44" s="1"/>
  <c r="DJ39" i="44"/>
  <c r="DL39" i="44" s="1"/>
  <c r="DJ68" i="44"/>
  <c r="DL68" i="44" s="1"/>
  <c r="DJ9" i="44"/>
  <c r="DL9" i="44" s="1"/>
  <c r="DJ23" i="44"/>
  <c r="DL23" i="44" s="1"/>
  <c r="DJ52" i="44"/>
  <c r="DL52" i="44" s="1"/>
  <c r="DJ55" i="44"/>
  <c r="DL55" i="44" s="1"/>
  <c r="DJ35" i="44"/>
  <c r="DL35" i="44" s="1"/>
  <c r="DJ50" i="44"/>
  <c r="DL50" i="44" s="1"/>
  <c r="DJ82" i="44"/>
  <c r="DL82" i="44" s="1"/>
  <c r="DJ100" i="44"/>
  <c r="DL100" i="44" s="1"/>
  <c r="DJ30" i="44"/>
  <c r="DL30" i="44" s="1"/>
  <c r="DJ47" i="44"/>
  <c r="DL47" i="44" s="1"/>
  <c r="DJ72" i="44"/>
  <c r="DL72" i="44" s="1"/>
  <c r="DJ77" i="44"/>
  <c r="DL77" i="44" s="1"/>
  <c r="DJ94" i="44"/>
  <c r="DL94" i="44" s="1"/>
  <c r="DJ105" i="44"/>
  <c r="DL105" i="44" s="1"/>
  <c r="DL66" i="44"/>
  <c r="DJ89" i="44"/>
  <c r="DL89" i="44" s="1"/>
  <c r="DJ92" i="44"/>
  <c r="DL92" i="44" s="1"/>
  <c r="DJ98" i="44"/>
  <c r="DL98" i="44" s="1"/>
  <c r="DJ21" i="44"/>
  <c r="DL21" i="44" s="1"/>
  <c r="DJ53" i="44"/>
  <c r="DL53" i="44" s="1"/>
  <c r="DJ25" i="44"/>
  <c r="DL25" i="44" s="1"/>
  <c r="DJ33" i="44"/>
  <c r="DL33" i="44" s="1"/>
  <c r="DJ12" i="44"/>
  <c r="DL12" i="44" s="1"/>
  <c r="DJ57" i="44"/>
  <c r="DL57" i="44" s="1"/>
  <c r="DJ84" i="44"/>
  <c r="DL84" i="44" s="1"/>
  <c r="DJ37" i="44" l="1"/>
  <c r="DL37" i="44" s="1"/>
  <c r="DJ41" i="44"/>
  <c r="DL41" i="44" s="1"/>
  <c r="DJ111" i="44"/>
  <c r="DL111" i="44" s="1"/>
  <c r="DL112" i="44" s="1"/>
  <c r="DJ29" i="44"/>
  <c r="DL29" i="44" s="1"/>
  <c r="DJ80" i="44"/>
  <c r="DL80" i="44" s="1"/>
  <c r="DJ49" i="44"/>
  <c r="DL49" i="44" s="1"/>
  <c r="DJ45" i="44"/>
  <c r="DL45" i="44" s="1"/>
  <c r="DJ42" i="44"/>
  <c r="DL42" i="44" s="1"/>
  <c r="DL75" i="44"/>
  <c r="DJ71" i="44"/>
  <c r="DL71" i="44" s="1"/>
  <c r="DL16" i="44"/>
  <c r="DJ76" i="44"/>
  <c r="DL76" i="44" s="1"/>
  <c r="DJ67" i="44"/>
  <c r="DJ16" i="44"/>
  <c r="DJ112" i="44" l="1"/>
  <c r="DJ61" i="44"/>
  <c r="DJ95" i="44"/>
  <c r="DJ150" i="44" s="1"/>
  <c r="DL67" i="44"/>
  <c r="DL73" i="44" s="1"/>
  <c r="DL158" i="44" s="1"/>
  <c r="DJ73" i="44"/>
  <c r="DJ158" i="44" s="1"/>
  <c r="DL95" i="44"/>
  <c r="DL150" i="44" s="1"/>
  <c r="DL120" i="44" l="1"/>
  <c r="DJ122" i="44"/>
  <c r="DJ96" i="44"/>
  <c r="DL96" i="44"/>
  <c r="DL122" i="44"/>
  <c r="DJ120" i="44"/>
  <c r="DL61" i="44"/>
  <c r="DL63" i="44" s="1"/>
  <c r="DL142" i="44" s="1"/>
  <c r="DJ63" i="44"/>
  <c r="DJ142" i="44" s="1"/>
  <c r="DL118" i="44" l="1"/>
  <c r="DL101" i="44"/>
  <c r="DL102" i="44" s="1"/>
  <c r="DL126" i="44" s="1"/>
  <c r="DL134" i="44" s="1"/>
  <c r="DJ101" i="44"/>
  <c r="DJ102" i="44" s="1"/>
  <c r="DJ126" i="44" s="1"/>
  <c r="DJ134" i="44" s="1"/>
  <c r="DJ118" i="44"/>
  <c r="DJ114" i="44" l="1"/>
  <c r="DJ116" i="44"/>
  <c r="DJ125" i="44"/>
  <c r="DL114" i="44"/>
  <c r="DL116" i="44"/>
  <c r="DL125" i="44"/>
  <c r="CN10" i="53" l="1"/>
  <c r="CP110" i="53"/>
  <c r="CP100" i="53"/>
  <c r="CP93" i="53"/>
  <c r="CP89" i="53"/>
  <c r="CP88" i="53"/>
  <c r="CP87" i="53"/>
  <c r="CP85" i="53"/>
  <c r="CP81" i="53"/>
  <c r="CP80" i="53"/>
  <c r="CP79" i="53"/>
  <c r="CP77" i="53"/>
  <c r="CP71" i="53"/>
  <c r="CP70" i="53"/>
  <c r="CP69" i="53"/>
  <c r="CP67" i="53"/>
  <c r="CP59" i="53"/>
  <c r="CP58" i="53"/>
  <c r="CP57" i="53"/>
  <c r="CP55" i="53"/>
  <c r="CP51" i="53"/>
  <c r="CP50" i="53"/>
  <c r="CP49" i="53"/>
  <c r="CP47" i="53"/>
  <c r="CP43" i="53"/>
  <c r="CP42" i="53"/>
  <c r="CP41" i="53"/>
  <c r="CP39" i="53"/>
  <c r="CP35" i="53"/>
  <c r="CP34" i="53"/>
  <c r="CP33" i="53"/>
  <c r="CP31" i="53"/>
  <c r="CP27" i="53"/>
  <c r="CP26" i="53"/>
  <c r="CP25" i="53"/>
  <c r="CP23" i="53"/>
  <c r="CP15" i="53"/>
  <c r="CP14" i="53"/>
  <c r="CP13" i="53"/>
  <c r="CP11" i="53"/>
  <c r="CL10" i="53"/>
  <c r="CL134" i="53" s="1"/>
  <c r="CH10" i="53"/>
  <c r="CH112" i="53" s="1"/>
  <c r="CJ110" i="53"/>
  <c r="CJ98" i="53"/>
  <c r="CJ94" i="53"/>
  <c r="CJ91" i="53"/>
  <c r="CJ88" i="53"/>
  <c r="CJ87" i="53"/>
  <c r="CJ86" i="53"/>
  <c r="CJ83" i="53"/>
  <c r="CJ80" i="53"/>
  <c r="CJ79" i="53"/>
  <c r="CJ78" i="53"/>
  <c r="CJ75" i="53"/>
  <c r="CJ70" i="53"/>
  <c r="CJ69" i="53"/>
  <c r="CJ68" i="53"/>
  <c r="CJ62" i="53"/>
  <c r="CJ58" i="53"/>
  <c r="CJ57" i="53"/>
  <c r="CJ56" i="53"/>
  <c r="CJ53" i="53"/>
  <c r="CJ50" i="53"/>
  <c r="CJ49" i="53"/>
  <c r="CJ48" i="53"/>
  <c r="CJ45" i="53"/>
  <c r="CJ42" i="53"/>
  <c r="CJ41" i="53"/>
  <c r="CJ40" i="53"/>
  <c r="CJ37" i="53"/>
  <c r="CJ34" i="53"/>
  <c r="CJ33" i="53"/>
  <c r="CJ32" i="53"/>
  <c r="CJ29" i="53"/>
  <c r="CJ26" i="53"/>
  <c r="CJ25" i="53"/>
  <c r="CJ24" i="53"/>
  <c r="CJ21" i="53"/>
  <c r="CJ14" i="53"/>
  <c r="CJ13" i="53"/>
  <c r="CJ12" i="53"/>
  <c r="CF10" i="53"/>
  <c r="CF134" i="53" s="1"/>
  <c r="BX10" i="53"/>
  <c r="BZ110" i="53"/>
  <c r="BZ99" i="53"/>
  <c r="BZ93" i="53"/>
  <c r="BZ90" i="53"/>
  <c r="BZ88" i="53"/>
  <c r="BZ85" i="53"/>
  <c r="BZ82" i="53"/>
  <c r="BZ80" i="53"/>
  <c r="BZ77" i="53"/>
  <c r="BZ72" i="53"/>
  <c r="BZ70" i="53"/>
  <c r="BZ67" i="53"/>
  <c r="BZ60" i="53"/>
  <c r="BZ58" i="53"/>
  <c r="BZ55" i="53"/>
  <c r="BZ52" i="53"/>
  <c r="BZ50" i="53"/>
  <c r="BZ47" i="53"/>
  <c r="BZ44" i="53"/>
  <c r="BZ42" i="53"/>
  <c r="BZ39" i="53"/>
  <c r="BZ36" i="53"/>
  <c r="BZ34" i="53"/>
  <c r="BZ31" i="53"/>
  <c r="BZ28" i="53"/>
  <c r="BZ26" i="53"/>
  <c r="BZ23" i="53"/>
  <c r="BZ20" i="53"/>
  <c r="BZ14" i="53"/>
  <c r="BZ11" i="53"/>
  <c r="BV10" i="53"/>
  <c r="BV134" i="53" s="1"/>
  <c r="BV156" i="53" s="1"/>
  <c r="BR10" i="53"/>
  <c r="BT110" i="53"/>
  <c r="BT99" i="53"/>
  <c r="BT91" i="53"/>
  <c r="BT88" i="53"/>
  <c r="BT83" i="53"/>
  <c r="BT82" i="53"/>
  <c r="BT80" i="53"/>
  <c r="BT75" i="53"/>
  <c r="BT72" i="53"/>
  <c r="BT70" i="53"/>
  <c r="BT62" i="53"/>
  <c r="BT60" i="53"/>
  <c r="BT58" i="53"/>
  <c r="BT53" i="53"/>
  <c r="BT52" i="53"/>
  <c r="BT50" i="53"/>
  <c r="BT45" i="53"/>
  <c r="BT44" i="53"/>
  <c r="BT42" i="53"/>
  <c r="BT37" i="53"/>
  <c r="BT36" i="53"/>
  <c r="BT34" i="53"/>
  <c r="BT29" i="53"/>
  <c r="BT28" i="53"/>
  <c r="BT26" i="53"/>
  <c r="BT21" i="53"/>
  <c r="BT14" i="53"/>
  <c r="BP10" i="53"/>
  <c r="BP134" i="53" s="1"/>
  <c r="BJ111" i="53"/>
  <c r="BD111" i="53"/>
  <c r="BH10" i="53"/>
  <c r="BJ110" i="53"/>
  <c r="BJ100" i="53"/>
  <c r="BJ89" i="53"/>
  <c r="BJ82" i="53"/>
  <c r="BJ81" i="53"/>
  <c r="BJ72" i="53"/>
  <c r="BJ71" i="53"/>
  <c r="BJ60" i="53"/>
  <c r="BJ59" i="53"/>
  <c r="BJ52" i="53"/>
  <c r="BJ51" i="53"/>
  <c r="BJ44" i="53"/>
  <c r="BJ43" i="53"/>
  <c r="BJ37" i="53"/>
  <c r="BJ36" i="53"/>
  <c r="BJ35" i="53"/>
  <c r="BJ28" i="53"/>
  <c r="BJ27" i="53"/>
  <c r="BJ20" i="53"/>
  <c r="BJ15" i="53"/>
  <c r="BF10" i="53"/>
  <c r="BF134" i="53" s="1"/>
  <c r="BD110" i="53"/>
  <c r="BB10" i="53"/>
  <c r="BD99" i="53"/>
  <c r="BD93" i="53"/>
  <c r="BD85" i="53"/>
  <c r="BD77" i="53"/>
  <c r="BD67" i="53"/>
  <c r="BD55" i="53"/>
  <c r="BD47" i="53"/>
  <c r="BD39" i="53"/>
  <c r="BD31" i="53"/>
  <c r="BD23" i="53"/>
  <c r="BD11" i="53"/>
  <c r="AZ10" i="53"/>
  <c r="AZ134" i="53" s="1"/>
  <c r="AT111" i="53"/>
  <c r="AR10" i="53"/>
  <c r="AT110" i="53"/>
  <c r="AT94" i="53"/>
  <c r="AT93" i="53"/>
  <c r="AT92" i="53"/>
  <c r="AT91" i="53"/>
  <c r="AT86" i="53"/>
  <c r="AT85" i="53"/>
  <c r="AT84" i="53"/>
  <c r="AT83" i="53"/>
  <c r="AT77" i="53"/>
  <c r="AT76" i="53"/>
  <c r="AT75" i="53"/>
  <c r="AT68" i="53"/>
  <c r="AT67" i="53"/>
  <c r="AT62" i="53"/>
  <c r="AT56" i="53"/>
  <c r="AT55" i="53"/>
  <c r="AT54" i="53"/>
  <c r="AT53" i="53"/>
  <c r="AT48" i="53"/>
  <c r="AT47" i="53"/>
  <c r="AT46" i="53"/>
  <c r="AT45" i="53"/>
  <c r="AT40" i="53"/>
  <c r="AT39" i="53"/>
  <c r="AT38" i="53"/>
  <c r="AT37" i="53"/>
  <c r="AT32" i="53"/>
  <c r="AT31" i="53"/>
  <c r="AT30" i="53"/>
  <c r="AT29" i="53"/>
  <c r="AT24" i="53"/>
  <c r="AT23" i="53"/>
  <c r="AT22" i="53"/>
  <c r="AT21" i="53"/>
  <c r="AT12" i="53"/>
  <c r="AT11" i="53"/>
  <c r="AP10" i="53"/>
  <c r="AP134" i="53" s="1"/>
  <c r="AP156" i="53" s="1"/>
  <c r="AB10" i="53"/>
  <c r="AD110" i="53"/>
  <c r="AD106" i="53"/>
  <c r="AD105" i="53"/>
  <c r="AD100" i="53"/>
  <c r="AD99" i="53"/>
  <c r="AD91" i="53"/>
  <c r="AD90" i="53"/>
  <c r="AD89" i="53"/>
  <c r="AD88" i="53"/>
  <c r="AD83" i="53"/>
  <c r="AD82" i="53"/>
  <c r="AD81" i="53"/>
  <c r="AD80" i="53"/>
  <c r="AD75" i="53"/>
  <c r="AD72" i="53"/>
  <c r="AD71" i="53"/>
  <c r="AD70" i="53"/>
  <c r="AD62" i="53"/>
  <c r="AD60" i="53"/>
  <c r="AD59" i="53"/>
  <c r="AD58" i="53"/>
  <c r="AD53" i="53"/>
  <c r="AD52" i="53"/>
  <c r="AD51" i="53"/>
  <c r="AD50" i="53"/>
  <c r="AD45" i="53"/>
  <c r="AD44" i="53"/>
  <c r="AD43" i="53"/>
  <c r="AD42" i="53"/>
  <c r="AD37" i="53"/>
  <c r="AD36" i="53"/>
  <c r="AD35" i="53"/>
  <c r="AD34" i="53"/>
  <c r="AD29" i="53"/>
  <c r="AD28" i="53"/>
  <c r="AD27" i="53"/>
  <c r="AD26" i="53"/>
  <c r="AD21" i="53"/>
  <c r="AD15" i="53"/>
  <c r="AD14" i="53"/>
  <c r="Z10" i="53"/>
  <c r="Z134" i="53" s="1"/>
  <c r="V10" i="53"/>
  <c r="AF111" i="53"/>
  <c r="X110" i="53"/>
  <c r="X100" i="53"/>
  <c r="X99" i="53"/>
  <c r="X93" i="53"/>
  <c r="X89" i="53"/>
  <c r="X88" i="53"/>
  <c r="X86" i="53"/>
  <c r="X85" i="53"/>
  <c r="X81" i="53"/>
  <c r="X80" i="53"/>
  <c r="X78" i="53"/>
  <c r="X77" i="53"/>
  <c r="X59" i="53"/>
  <c r="X58" i="53"/>
  <c r="X56" i="53"/>
  <c r="X55" i="53"/>
  <c r="X51" i="53"/>
  <c r="X50" i="53"/>
  <c r="X48" i="53"/>
  <c r="X47" i="53"/>
  <c r="X43" i="53"/>
  <c r="X42" i="53"/>
  <c r="X40" i="53"/>
  <c r="X39" i="53"/>
  <c r="X35" i="53"/>
  <c r="X34" i="53"/>
  <c r="X32" i="53"/>
  <c r="X31" i="53"/>
  <c r="X27" i="53"/>
  <c r="X26" i="53"/>
  <c r="X24" i="53"/>
  <c r="X23" i="53"/>
  <c r="X15" i="53"/>
  <c r="X14" i="53"/>
  <c r="X12" i="53"/>
  <c r="X11" i="53"/>
  <c r="T10" i="53"/>
  <c r="T134" i="53" s="1"/>
  <c r="Z156" i="53" l="1"/>
  <c r="BF136" i="53"/>
  <c r="BF151" i="53" s="1"/>
  <c r="BF156" i="53"/>
  <c r="BF158" i="53" s="1"/>
  <c r="BP156" i="53"/>
  <c r="T156" i="53"/>
  <c r="AZ136" i="53"/>
  <c r="AZ151" i="53" s="1"/>
  <c r="AZ156" i="53"/>
  <c r="AZ158" i="53" s="1"/>
  <c r="CF136" i="53"/>
  <c r="CF151" i="53" s="1"/>
  <c r="CF156" i="53"/>
  <c r="CF158" i="53" s="1"/>
  <c r="CL156" i="53"/>
  <c r="CL158" i="53" s="1"/>
  <c r="CL136" i="53"/>
  <c r="CL151" i="53" s="1"/>
  <c r="CP21" i="53"/>
  <c r="CP53" i="53"/>
  <c r="CP91" i="53"/>
  <c r="BJ86" i="53"/>
  <c r="BJ94" i="53"/>
  <c r="BT12" i="53"/>
  <c r="BT24" i="53"/>
  <c r="BT32" i="53"/>
  <c r="BT40" i="53"/>
  <c r="BT48" i="53"/>
  <c r="BT56" i="53"/>
  <c r="BT68" i="53"/>
  <c r="BT78" i="53"/>
  <c r="BT86" i="53"/>
  <c r="BT94" i="53"/>
  <c r="BD13" i="53"/>
  <c r="BD25" i="53"/>
  <c r="BD33" i="53"/>
  <c r="BD41" i="53"/>
  <c r="BD49" i="53"/>
  <c r="BD57" i="53"/>
  <c r="BD69" i="53"/>
  <c r="BD79" i="53"/>
  <c r="BD87" i="53"/>
  <c r="BD98" i="53"/>
  <c r="X94" i="53"/>
  <c r="X13" i="53"/>
  <c r="X25" i="53"/>
  <c r="X33" i="53"/>
  <c r="X41" i="53"/>
  <c r="X49" i="53"/>
  <c r="X57" i="53"/>
  <c r="X79" i="53"/>
  <c r="X87" i="53"/>
  <c r="X98" i="53"/>
  <c r="BT31" i="53"/>
  <c r="BT39" i="53"/>
  <c r="BT47" i="53"/>
  <c r="BT55" i="53"/>
  <c r="BT67" i="53"/>
  <c r="BT77" i="53"/>
  <c r="BT85" i="53"/>
  <c r="BT93" i="53"/>
  <c r="BZ87" i="53"/>
  <c r="BZ98" i="53"/>
  <c r="BD21" i="53"/>
  <c r="BD29" i="53"/>
  <c r="BD37" i="53"/>
  <c r="BD45" i="53"/>
  <c r="BD53" i="53"/>
  <c r="BD62" i="53"/>
  <c r="BD75" i="53"/>
  <c r="BD83" i="53"/>
  <c r="BD91" i="53"/>
  <c r="BJ12" i="53"/>
  <c r="BJ24" i="53"/>
  <c r="BJ32" i="53"/>
  <c r="BJ40" i="53"/>
  <c r="BJ48" i="53"/>
  <c r="BJ56" i="53"/>
  <c r="BJ68" i="53"/>
  <c r="BJ78" i="53"/>
  <c r="BD12" i="53"/>
  <c r="BD24" i="53"/>
  <c r="BD32" i="53"/>
  <c r="BD40" i="53"/>
  <c r="BD48" i="53"/>
  <c r="BD56" i="53"/>
  <c r="BD68" i="53"/>
  <c r="BD78" i="53"/>
  <c r="BD86" i="53"/>
  <c r="BD94" i="53"/>
  <c r="BJ50" i="53"/>
  <c r="BJ58" i="53"/>
  <c r="BJ70" i="53"/>
  <c r="BJ80" i="53"/>
  <c r="BJ88" i="53"/>
  <c r="BJ99" i="53"/>
  <c r="BD14" i="53"/>
  <c r="BD26" i="53"/>
  <c r="BD34" i="53"/>
  <c r="BD42" i="53"/>
  <c r="BD50" i="53"/>
  <c r="BD58" i="53"/>
  <c r="BD70" i="53"/>
  <c r="BD80" i="53"/>
  <c r="BD88" i="53"/>
  <c r="V16" i="53"/>
  <c r="V73" i="53"/>
  <c r="X20" i="53"/>
  <c r="X28" i="53"/>
  <c r="X36" i="53"/>
  <c r="X44" i="53"/>
  <c r="X52" i="53"/>
  <c r="X60" i="53"/>
  <c r="X82" i="53"/>
  <c r="X90" i="53"/>
  <c r="X105" i="53"/>
  <c r="AD10" i="53"/>
  <c r="AD22" i="53"/>
  <c r="AD30" i="53"/>
  <c r="AD38" i="53"/>
  <c r="AD46" i="53"/>
  <c r="AD54" i="53"/>
  <c r="AD66" i="53"/>
  <c r="AD76" i="53"/>
  <c r="AD84" i="53"/>
  <c r="AD92" i="53"/>
  <c r="AD107" i="53"/>
  <c r="X21" i="53"/>
  <c r="X45" i="53"/>
  <c r="X53" i="53"/>
  <c r="X62" i="53"/>
  <c r="X83" i="53"/>
  <c r="X91" i="53"/>
  <c r="CJ99" i="53"/>
  <c r="BT13" i="53"/>
  <c r="BT25" i="53"/>
  <c r="BT33" i="53"/>
  <c r="BT41" i="53"/>
  <c r="BT49" i="53"/>
  <c r="BT57" i="53"/>
  <c r="BT69" i="53"/>
  <c r="BT79" i="53"/>
  <c r="BT87" i="53"/>
  <c r="BT98" i="53"/>
  <c r="BZ15" i="53"/>
  <c r="BZ27" i="53"/>
  <c r="BZ35" i="53"/>
  <c r="BZ43" i="53"/>
  <c r="BZ51" i="53"/>
  <c r="BZ59" i="53"/>
  <c r="BZ71" i="53"/>
  <c r="BZ81" i="53"/>
  <c r="BZ89" i="53"/>
  <c r="BZ100" i="53"/>
  <c r="AT13" i="53"/>
  <c r="AT25" i="53"/>
  <c r="AT33" i="53"/>
  <c r="AT41" i="53"/>
  <c r="AT49" i="53"/>
  <c r="AT57" i="53"/>
  <c r="AT69" i="53"/>
  <c r="AT79" i="53"/>
  <c r="AT87" i="53"/>
  <c r="AT98" i="53"/>
  <c r="CJ22" i="53"/>
  <c r="CJ30" i="53"/>
  <c r="CJ38" i="53"/>
  <c r="CJ46" i="53"/>
  <c r="CJ54" i="53"/>
  <c r="CJ66" i="53"/>
  <c r="CJ76" i="53"/>
  <c r="CJ84" i="53"/>
  <c r="CJ92" i="53"/>
  <c r="BT22" i="53"/>
  <c r="BT30" i="53"/>
  <c r="BT38" i="53"/>
  <c r="BT46" i="53"/>
  <c r="BT54" i="53"/>
  <c r="BT66" i="53"/>
  <c r="BT76" i="53"/>
  <c r="BT84" i="53"/>
  <c r="BT92" i="53"/>
  <c r="BZ12" i="53"/>
  <c r="BZ24" i="53"/>
  <c r="BZ32" i="53"/>
  <c r="BZ40" i="53"/>
  <c r="BZ48" i="53"/>
  <c r="BZ56" i="53"/>
  <c r="BZ68" i="53"/>
  <c r="BZ78" i="53"/>
  <c r="BZ86" i="53"/>
  <c r="BZ94" i="53"/>
  <c r="BT8" i="53"/>
  <c r="BT10" i="53" s="1"/>
  <c r="BT112" i="53" s="1"/>
  <c r="BT20" i="53"/>
  <c r="BT90" i="53"/>
  <c r="BD15" i="53"/>
  <c r="BD27" i="53"/>
  <c r="BD35" i="53"/>
  <c r="BD43" i="53"/>
  <c r="BD51" i="53"/>
  <c r="BJ53" i="53"/>
  <c r="BJ75" i="53"/>
  <c r="AT42" i="53"/>
  <c r="AT70" i="53"/>
  <c r="AT50" i="53"/>
  <c r="AT58" i="53"/>
  <c r="AT34" i="53"/>
  <c r="AT99" i="53"/>
  <c r="AT14" i="53"/>
  <c r="AT88" i="53"/>
  <c r="AT26" i="53"/>
  <c r="AT80" i="53"/>
  <c r="X29" i="53"/>
  <c r="X37" i="53"/>
  <c r="X75" i="53"/>
  <c r="X106" i="53"/>
  <c r="BD89" i="53"/>
  <c r="BJ21" i="53"/>
  <c r="BJ83" i="53"/>
  <c r="BT43" i="53"/>
  <c r="BT100" i="53"/>
  <c r="BZ29" i="53"/>
  <c r="BZ91" i="53"/>
  <c r="CJ27" i="53"/>
  <c r="CJ81" i="53"/>
  <c r="CP45" i="53"/>
  <c r="CP62" i="53"/>
  <c r="X10" i="53"/>
  <c r="BJ29" i="53"/>
  <c r="BT35" i="53"/>
  <c r="BT89" i="53"/>
  <c r="BZ21" i="53"/>
  <c r="BZ53" i="53"/>
  <c r="CJ15" i="53"/>
  <c r="CJ51" i="53"/>
  <c r="CP29" i="53"/>
  <c r="BD28" i="53"/>
  <c r="BD36" i="53"/>
  <c r="BD44" i="53"/>
  <c r="BD52" i="53"/>
  <c r="BD60" i="53"/>
  <c r="BD72" i="53"/>
  <c r="BD82" i="53"/>
  <c r="BD90" i="53"/>
  <c r="BJ22" i="53"/>
  <c r="BJ30" i="53"/>
  <c r="BJ38" i="53"/>
  <c r="BJ46" i="53"/>
  <c r="BJ54" i="53"/>
  <c r="BJ66" i="53"/>
  <c r="BJ76" i="53"/>
  <c r="BJ84" i="53"/>
  <c r="BJ92" i="53"/>
  <c r="BZ22" i="53"/>
  <c r="BZ30" i="53"/>
  <c r="BZ38" i="53"/>
  <c r="BZ46" i="53"/>
  <c r="BZ54" i="53"/>
  <c r="BZ76" i="53"/>
  <c r="BZ84" i="53"/>
  <c r="BZ92" i="53"/>
  <c r="CJ20" i="53"/>
  <c r="CJ28" i="53"/>
  <c r="CJ36" i="53"/>
  <c r="CJ44" i="53"/>
  <c r="CJ52" i="53"/>
  <c r="CJ60" i="53"/>
  <c r="CJ72" i="53"/>
  <c r="CJ82" i="53"/>
  <c r="CJ90" i="53"/>
  <c r="T73" i="53"/>
  <c r="T130" i="53" s="1"/>
  <c r="T162" i="53" s="1"/>
  <c r="BD81" i="53"/>
  <c r="BJ91" i="53"/>
  <c r="BT27" i="53"/>
  <c r="BT81" i="53"/>
  <c r="CJ59" i="53"/>
  <c r="CP37" i="53"/>
  <c r="AG111" i="53"/>
  <c r="X111" i="53"/>
  <c r="BD22" i="53"/>
  <c r="BD30" i="53"/>
  <c r="BD38" i="53"/>
  <c r="BD46" i="53"/>
  <c r="BD54" i="53"/>
  <c r="BB73" i="53"/>
  <c r="BC73" i="53" s="1"/>
  <c r="BD76" i="53"/>
  <c r="BD84" i="53"/>
  <c r="BD92" i="53"/>
  <c r="BD71" i="53"/>
  <c r="BJ45" i="53"/>
  <c r="BT15" i="53"/>
  <c r="BT59" i="53"/>
  <c r="BZ45" i="53"/>
  <c r="CJ35" i="53"/>
  <c r="CJ89" i="53"/>
  <c r="CP75" i="53"/>
  <c r="BD100" i="53"/>
  <c r="BJ62" i="53"/>
  <c r="BT51" i="53"/>
  <c r="BZ62" i="53"/>
  <c r="CJ71" i="53"/>
  <c r="AD11" i="53"/>
  <c r="AD23" i="53"/>
  <c r="AD31" i="53"/>
  <c r="AD39" i="53"/>
  <c r="AD47" i="53"/>
  <c r="AD55" i="53"/>
  <c r="AD67" i="53"/>
  <c r="AD77" i="53"/>
  <c r="AD85" i="53"/>
  <c r="AD93" i="53"/>
  <c r="BT11" i="53"/>
  <c r="BT23" i="53"/>
  <c r="BZ25" i="53"/>
  <c r="BZ33" i="53"/>
  <c r="BZ41" i="53"/>
  <c r="BZ49" i="53"/>
  <c r="BZ57" i="53"/>
  <c r="BZ69" i="53"/>
  <c r="BZ79" i="53"/>
  <c r="CJ11" i="53"/>
  <c r="CJ23" i="53"/>
  <c r="CJ31" i="53"/>
  <c r="CJ39" i="53"/>
  <c r="CJ47" i="53"/>
  <c r="CJ55" i="53"/>
  <c r="CJ67" i="53"/>
  <c r="CJ77" i="53"/>
  <c r="CJ85" i="53"/>
  <c r="CJ93" i="53"/>
  <c r="CP99" i="53"/>
  <c r="BD59" i="53"/>
  <c r="BT71" i="53"/>
  <c r="BZ37" i="53"/>
  <c r="BZ83" i="53"/>
  <c r="CJ43" i="53"/>
  <c r="CJ100" i="53"/>
  <c r="CP83" i="53"/>
  <c r="X22" i="53"/>
  <c r="X30" i="53"/>
  <c r="X38" i="53"/>
  <c r="X46" i="53"/>
  <c r="X54" i="53"/>
  <c r="X76" i="53"/>
  <c r="X84" i="53"/>
  <c r="X92" i="53"/>
  <c r="X107" i="53"/>
  <c r="AD12" i="53"/>
  <c r="AD24" i="53"/>
  <c r="AD32" i="53"/>
  <c r="AD40" i="53"/>
  <c r="AD48" i="53"/>
  <c r="AD56" i="53"/>
  <c r="AD68" i="53"/>
  <c r="AD78" i="53"/>
  <c r="AD86" i="53"/>
  <c r="AD94" i="53"/>
  <c r="AD111" i="53"/>
  <c r="CP20" i="53"/>
  <c r="CP28" i="53"/>
  <c r="CP36" i="53"/>
  <c r="CP44" i="53"/>
  <c r="CP52" i="53"/>
  <c r="CP60" i="53"/>
  <c r="CP72" i="53"/>
  <c r="CP82" i="53"/>
  <c r="CP90" i="53"/>
  <c r="CP22" i="53"/>
  <c r="CP30" i="53"/>
  <c r="CP38" i="53"/>
  <c r="CP46" i="53"/>
  <c r="CP54" i="53"/>
  <c r="CP66" i="53"/>
  <c r="CP76" i="53"/>
  <c r="CP84" i="53"/>
  <c r="CP92" i="53"/>
  <c r="CP12" i="53"/>
  <c r="CP24" i="53"/>
  <c r="CP32" i="53"/>
  <c r="CP40" i="53"/>
  <c r="CP48" i="53"/>
  <c r="CP56" i="53"/>
  <c r="CP68" i="53"/>
  <c r="CP78" i="53"/>
  <c r="CP86" i="53"/>
  <c r="CP94" i="53"/>
  <c r="CP98" i="53"/>
  <c r="BZ13" i="53"/>
  <c r="BV95" i="53"/>
  <c r="BV166" i="53" s="1"/>
  <c r="BV168" i="53" s="1"/>
  <c r="BV73" i="53"/>
  <c r="BV130" i="53" s="1"/>
  <c r="BV162" i="53" s="1"/>
  <c r="BJ11" i="53"/>
  <c r="BJ23" i="53"/>
  <c r="BJ31" i="53"/>
  <c r="BJ39" i="53"/>
  <c r="BJ47" i="53"/>
  <c r="BJ55" i="53"/>
  <c r="BJ67" i="53"/>
  <c r="BJ77" i="53"/>
  <c r="BJ85" i="53"/>
  <c r="BJ93" i="53"/>
  <c r="BJ13" i="53"/>
  <c r="BJ33" i="53"/>
  <c r="BJ57" i="53"/>
  <c r="BJ69" i="53"/>
  <c r="BJ79" i="53"/>
  <c r="BJ87" i="53"/>
  <c r="BJ98" i="53"/>
  <c r="BJ49" i="53"/>
  <c r="BJ14" i="53"/>
  <c r="BJ26" i="53"/>
  <c r="BJ34" i="53"/>
  <c r="BJ42" i="53"/>
  <c r="BJ25" i="53"/>
  <c r="BJ41" i="53"/>
  <c r="BJ90" i="53"/>
  <c r="AT35" i="53"/>
  <c r="AT59" i="53"/>
  <c r="AT81" i="53"/>
  <c r="AT28" i="53"/>
  <c r="AT36" i="53"/>
  <c r="AT44" i="53"/>
  <c r="AT52" i="53"/>
  <c r="AT60" i="53"/>
  <c r="AT72" i="53"/>
  <c r="AT82" i="53"/>
  <c r="AT90" i="53"/>
  <c r="AT27" i="53"/>
  <c r="AT71" i="53"/>
  <c r="AT43" i="53"/>
  <c r="AT100" i="53"/>
  <c r="AP95" i="53"/>
  <c r="AP166" i="53" s="1"/>
  <c r="AP168" i="53" s="1"/>
  <c r="AT15" i="53"/>
  <c r="AT51" i="53"/>
  <c r="AT89" i="53"/>
  <c r="AD13" i="53"/>
  <c r="AD25" i="53"/>
  <c r="AD33" i="53"/>
  <c r="AD41" i="53"/>
  <c r="AD49" i="53"/>
  <c r="AD57" i="53"/>
  <c r="AD69" i="53"/>
  <c r="AD79" i="53"/>
  <c r="AD87" i="53"/>
  <c r="AD98" i="53"/>
  <c r="CF61" i="53"/>
  <c r="CF63" i="53" s="1"/>
  <c r="CF129" i="53" s="1"/>
  <c r="CJ8" i="53"/>
  <c r="CJ10" i="53" s="1"/>
  <c r="CF95" i="53"/>
  <c r="CF166" i="53" s="1"/>
  <c r="CF168" i="53" s="1"/>
  <c r="CH61" i="53"/>
  <c r="CH63" i="53" s="1"/>
  <c r="CH95" i="53"/>
  <c r="CS8" i="53"/>
  <c r="CF73" i="53"/>
  <c r="CF130" i="53" s="1"/>
  <c r="CF162" i="53" s="1"/>
  <c r="CH73" i="53"/>
  <c r="BR61" i="53"/>
  <c r="BR63" i="53" s="1"/>
  <c r="BP61" i="53"/>
  <c r="BP63" i="53" s="1"/>
  <c r="BP129" i="53" s="1"/>
  <c r="BP95" i="53"/>
  <c r="BP166" i="53" s="1"/>
  <c r="BP168" i="53" s="1"/>
  <c r="BR73" i="53"/>
  <c r="BP73" i="53"/>
  <c r="BP130" i="53" s="1"/>
  <c r="BP162" i="53" s="1"/>
  <c r="BR95" i="53"/>
  <c r="BD8" i="53"/>
  <c r="BD10" i="53" s="1"/>
  <c r="BB61" i="53"/>
  <c r="BB63" i="53" s="1"/>
  <c r="BD66" i="53"/>
  <c r="AZ61" i="53"/>
  <c r="AZ63" i="53" s="1"/>
  <c r="AZ129" i="53" s="1"/>
  <c r="BB95" i="53"/>
  <c r="AZ95" i="53"/>
  <c r="AZ166" i="53" s="1"/>
  <c r="AZ168" i="53" s="1"/>
  <c r="BD20" i="53"/>
  <c r="AZ73" i="53"/>
  <c r="V61" i="53"/>
  <c r="V63" i="53" s="1"/>
  <c r="V95" i="53"/>
  <c r="X73" i="53"/>
  <c r="T63" i="53"/>
  <c r="T129" i="53" s="1"/>
  <c r="X8" i="53"/>
  <c r="T95" i="53"/>
  <c r="T166" i="53" s="1"/>
  <c r="T168" i="53" s="1"/>
  <c r="T16" i="53"/>
  <c r="CL61" i="53"/>
  <c r="CL63" i="53" s="1"/>
  <c r="CL129" i="53" s="1"/>
  <c r="CN95" i="53"/>
  <c r="CP8" i="53"/>
  <c r="CP10" i="53" s="1"/>
  <c r="CP112" i="53" s="1"/>
  <c r="CN61" i="53"/>
  <c r="CN63" i="53" s="1"/>
  <c r="CL95" i="53"/>
  <c r="CL166" i="53" s="1"/>
  <c r="CL168" i="53" s="1"/>
  <c r="CN73" i="53"/>
  <c r="CL73" i="53"/>
  <c r="CL130" i="53" s="1"/>
  <c r="CL162" i="53" s="1"/>
  <c r="BX73" i="53"/>
  <c r="BZ8" i="53"/>
  <c r="BZ10" i="53" s="1"/>
  <c r="BZ112" i="53" s="1"/>
  <c r="BZ75" i="53"/>
  <c r="BX95" i="53"/>
  <c r="BZ66" i="53"/>
  <c r="BX61" i="53"/>
  <c r="BX63" i="53" s="1"/>
  <c r="BV61" i="53"/>
  <c r="BV63" i="53" s="1"/>
  <c r="BV129" i="53" s="1"/>
  <c r="BF61" i="53"/>
  <c r="BF63" i="53" s="1"/>
  <c r="BF129" i="53" s="1"/>
  <c r="BJ8" i="53"/>
  <c r="BJ10" i="53" s="1"/>
  <c r="BJ112" i="53" s="1"/>
  <c r="BH61" i="53"/>
  <c r="BH63" i="53" s="1"/>
  <c r="BF95" i="53"/>
  <c r="BF166" i="53" s="1"/>
  <c r="BF168" i="53" s="1"/>
  <c r="BH73" i="53"/>
  <c r="BF73" i="53"/>
  <c r="BF130" i="53" s="1"/>
  <c r="BF162" i="53" s="1"/>
  <c r="BH95" i="53"/>
  <c r="AR112" i="53"/>
  <c r="AR16" i="53"/>
  <c r="AR73" i="53"/>
  <c r="AP61" i="53"/>
  <c r="AP63" i="53" s="1"/>
  <c r="AP129" i="53" s="1"/>
  <c r="AT20" i="53"/>
  <c r="AT78" i="53"/>
  <c r="AP73" i="53"/>
  <c r="AP130" i="53" s="1"/>
  <c r="AP162" i="53" s="1"/>
  <c r="AR61" i="53"/>
  <c r="AR63" i="53" s="1"/>
  <c r="AR95" i="53"/>
  <c r="AT8" i="53"/>
  <c r="AT10" i="53" s="1"/>
  <c r="AT112" i="53" s="1"/>
  <c r="AT66" i="53"/>
  <c r="Z61" i="53"/>
  <c r="Z63" i="53" s="1"/>
  <c r="Z129" i="53" s="1"/>
  <c r="AB73" i="53"/>
  <c r="AD8" i="53"/>
  <c r="AB61" i="53"/>
  <c r="AB63" i="53" s="1"/>
  <c r="Z95" i="53"/>
  <c r="Z166" i="53" s="1"/>
  <c r="Z168" i="53" s="1"/>
  <c r="Z73" i="53"/>
  <c r="Z130" i="53" s="1"/>
  <c r="Z162" i="53" s="1"/>
  <c r="AB95" i="53"/>
  <c r="AD20" i="53"/>
  <c r="CN16" i="53"/>
  <c r="CN112" i="53"/>
  <c r="CL112" i="53"/>
  <c r="CL16" i="53"/>
  <c r="CR8" i="53"/>
  <c r="CH16" i="53"/>
  <c r="CF112" i="53"/>
  <c r="CF16" i="53"/>
  <c r="BX16" i="53"/>
  <c r="BX112" i="53"/>
  <c r="BV16" i="53"/>
  <c r="BV112" i="53"/>
  <c r="BR16" i="53"/>
  <c r="BR112" i="53"/>
  <c r="BP112" i="53"/>
  <c r="BP16" i="53"/>
  <c r="BH112" i="53"/>
  <c r="BH16" i="53"/>
  <c r="BF16" i="53"/>
  <c r="BF112" i="53"/>
  <c r="BB112" i="53"/>
  <c r="BB16" i="53"/>
  <c r="AZ16" i="53"/>
  <c r="AZ112" i="53"/>
  <c r="AP112" i="53"/>
  <c r="AP16" i="53"/>
  <c r="AB112" i="53"/>
  <c r="AB16" i="53"/>
  <c r="Z16" i="53"/>
  <c r="Z112" i="53"/>
  <c r="AP161" i="53" l="1"/>
  <c r="AP163" i="53" s="1"/>
  <c r="AP131" i="53"/>
  <c r="CL131" i="53"/>
  <c r="CL143" i="53" s="1"/>
  <c r="CL145" i="53" s="1"/>
  <c r="CL150" i="53" s="1"/>
  <c r="CL152" i="53" s="1"/>
  <c r="CL172" i="53" s="1"/>
  <c r="CL161" i="53"/>
  <c r="CL163" i="53" s="1"/>
  <c r="CL171" i="53" s="1"/>
  <c r="BA73" i="53"/>
  <c r="AZ130" i="53"/>
  <c r="AZ162" i="53" s="1"/>
  <c r="BV161" i="53"/>
  <c r="BV163" i="53" s="1"/>
  <c r="BV131" i="53"/>
  <c r="Z131" i="53"/>
  <c r="Z161" i="53"/>
  <c r="Z163" i="53" s="1"/>
  <c r="BF161" i="53"/>
  <c r="BF163" i="53" s="1"/>
  <c r="BF171" i="53" s="1"/>
  <c r="BF131" i="53"/>
  <c r="BF143" i="53" s="1"/>
  <c r="BF145" i="53" s="1"/>
  <c r="BF150" i="53" s="1"/>
  <c r="BF152" i="53" s="1"/>
  <c r="BF172" i="53" s="1"/>
  <c r="T161" i="53"/>
  <c r="T163" i="53" s="1"/>
  <c r="T131" i="53"/>
  <c r="AZ161" i="53"/>
  <c r="BP161" i="53"/>
  <c r="BP163" i="53" s="1"/>
  <c r="BP131" i="53"/>
  <c r="CF161" i="53"/>
  <c r="CF163" i="53" s="1"/>
  <c r="CF171" i="53" s="1"/>
  <c r="CF131" i="53"/>
  <c r="CF143" i="53" s="1"/>
  <c r="CF145" i="53" s="1"/>
  <c r="CF150" i="53" s="1"/>
  <c r="CF152" i="53" s="1"/>
  <c r="V96" i="53"/>
  <c r="V101" i="53" s="1"/>
  <c r="V102" i="53" s="1"/>
  <c r="AR120" i="53"/>
  <c r="X16" i="53"/>
  <c r="X122" i="53" s="1"/>
  <c r="DJ160" i="53" s="1"/>
  <c r="CL118" i="53"/>
  <c r="BB118" i="53"/>
  <c r="AZ96" i="53"/>
  <c r="BA96" i="53" s="1"/>
  <c r="BA95" i="53"/>
  <c r="BB96" i="53"/>
  <c r="BC96" i="53" s="1"/>
  <c r="BC95" i="53"/>
  <c r="BD16" i="53"/>
  <c r="CN96" i="53"/>
  <c r="CN101" i="53" s="1"/>
  <c r="CN102" i="53" s="1"/>
  <c r="BT73" i="53"/>
  <c r="BT16" i="53"/>
  <c r="AR118" i="53"/>
  <c r="AR122" i="53"/>
  <c r="X112" i="53"/>
  <c r="Y67" i="53"/>
  <c r="Y70" i="53"/>
  <c r="Y72" i="53"/>
  <c r="Y66" i="53"/>
  <c r="Y68" i="53"/>
  <c r="Y69" i="53"/>
  <c r="Y71" i="53"/>
  <c r="AD112" i="53"/>
  <c r="AD16" i="53"/>
  <c r="CF96" i="53"/>
  <c r="CF101" i="53" s="1"/>
  <c r="CF102" i="53" s="1"/>
  <c r="X61" i="53"/>
  <c r="X63" i="53" s="1"/>
  <c r="BP96" i="53"/>
  <c r="BP101" i="53" s="1"/>
  <c r="BP102" i="53" s="1"/>
  <c r="BP135" i="53" s="1"/>
  <c r="BP122" i="53"/>
  <c r="BJ95" i="53"/>
  <c r="BD112" i="53"/>
  <c r="AP96" i="53"/>
  <c r="AP101" i="53" s="1"/>
  <c r="AP102" i="53" s="1"/>
  <c r="AP135" i="53" s="1"/>
  <c r="X95" i="53"/>
  <c r="CJ61" i="53"/>
  <c r="CJ63" i="53" s="1"/>
  <c r="CH96" i="53"/>
  <c r="CH101" i="53" s="1"/>
  <c r="CH102" i="53" s="1"/>
  <c r="CH114" i="53" s="1"/>
  <c r="CP16" i="53"/>
  <c r="CJ73" i="53"/>
  <c r="BV96" i="53"/>
  <c r="BV101" i="53" s="1"/>
  <c r="BV102" i="53" s="1"/>
  <c r="BV135" i="53" s="1"/>
  <c r="BT61" i="53"/>
  <c r="BT63" i="53" s="1"/>
  <c r="BD73" i="53"/>
  <c r="BH118" i="53"/>
  <c r="BH122" i="53"/>
  <c r="AZ118" i="53"/>
  <c r="BJ16" i="53"/>
  <c r="AT95" i="53"/>
  <c r="AT16" i="53"/>
  <c r="AB122" i="53"/>
  <c r="CP73" i="53"/>
  <c r="CL122" i="53"/>
  <c r="CJ95" i="53"/>
  <c r="BZ61" i="53"/>
  <c r="BZ63" i="53" s="1"/>
  <c r="BT95" i="53"/>
  <c r="BD95" i="53"/>
  <c r="BH96" i="53"/>
  <c r="BH101" i="53" s="1"/>
  <c r="BH102" i="53" s="1"/>
  <c r="AP118" i="53"/>
  <c r="AT73" i="53"/>
  <c r="AB96" i="53"/>
  <c r="AD73" i="53"/>
  <c r="AD95" i="53"/>
  <c r="T96" i="53"/>
  <c r="T101" i="53" s="1"/>
  <c r="T102" i="53" s="1"/>
  <c r="T135" i="53" s="1"/>
  <c r="AB118" i="53"/>
  <c r="BP118" i="53"/>
  <c r="BJ61" i="53"/>
  <c r="BJ63" i="53" s="1"/>
  <c r="BJ73" i="53"/>
  <c r="CL120" i="53"/>
  <c r="BR96" i="53"/>
  <c r="BR101" i="53" s="1"/>
  <c r="BR102" i="53" s="1"/>
  <c r="CP61" i="53"/>
  <c r="CP63" i="53" s="1"/>
  <c r="AD61" i="53"/>
  <c r="AD63" i="53" s="1"/>
  <c r="Z118" i="53"/>
  <c r="BF96" i="53"/>
  <c r="BF101" i="53" s="1"/>
  <c r="BF102" i="53" s="1"/>
  <c r="BZ73" i="53"/>
  <c r="BD61" i="53"/>
  <c r="BD63" i="53" s="1"/>
  <c r="CJ16" i="53"/>
  <c r="AB120" i="53"/>
  <c r="CP95" i="53"/>
  <c r="BV122" i="53"/>
  <c r="BZ95" i="53"/>
  <c r="CT8" i="53"/>
  <c r="BV118" i="53"/>
  <c r="BZ16" i="53"/>
  <c r="BX96" i="53"/>
  <c r="BX101" i="53" s="1"/>
  <c r="BX102" i="53" s="1"/>
  <c r="AT61" i="53"/>
  <c r="AT63" i="53" s="1"/>
  <c r="Z96" i="53"/>
  <c r="Z101" i="53" s="1"/>
  <c r="Z120" i="53"/>
  <c r="CJ112" i="53"/>
  <c r="BR120" i="53"/>
  <c r="BP120" i="53"/>
  <c r="AZ120" i="53"/>
  <c r="CL96" i="53"/>
  <c r="CL101" i="53" s="1"/>
  <c r="CL102" i="53" s="1"/>
  <c r="BX118" i="53"/>
  <c r="BV120" i="53"/>
  <c r="BX122" i="53"/>
  <c r="BF120" i="53"/>
  <c r="AR96" i="53"/>
  <c r="AR101" i="53" s="1"/>
  <c r="AR102" i="53" s="1"/>
  <c r="AR116" i="53" s="1"/>
  <c r="CN118" i="53"/>
  <c r="CN120" i="53"/>
  <c r="CN122" i="53"/>
  <c r="CH122" i="53"/>
  <c r="CH118" i="53"/>
  <c r="CH120" i="53"/>
  <c r="CF118" i="53"/>
  <c r="CF122" i="53"/>
  <c r="CF120" i="53"/>
  <c r="BX120" i="53"/>
  <c r="BR118" i="53"/>
  <c r="BR122" i="53"/>
  <c r="BH120" i="53"/>
  <c r="BF118" i="53"/>
  <c r="BF122" i="53"/>
  <c r="BB122" i="53"/>
  <c r="BB120" i="53"/>
  <c r="AZ122" i="53"/>
  <c r="AP120" i="53"/>
  <c r="AP122" i="53"/>
  <c r="Z122" i="53"/>
  <c r="BF173" i="53" l="1"/>
  <c r="BF174" i="53" s="1"/>
  <c r="BF179" i="53" s="1"/>
  <c r="BF180" i="53" s="1"/>
  <c r="CF172" i="53"/>
  <c r="CF173" i="53"/>
  <c r="CF174" i="53" s="1"/>
  <c r="CF179" i="53" s="1"/>
  <c r="CF180" i="53" s="1"/>
  <c r="BV136" i="53"/>
  <c r="BV151" i="53" s="1"/>
  <c r="BV157" i="53"/>
  <c r="BV158" i="53" s="1"/>
  <c r="BV171" i="53" s="1"/>
  <c r="T157" i="53"/>
  <c r="T158" i="53" s="1"/>
  <c r="T171" i="53" s="1"/>
  <c r="T136" i="53"/>
  <c r="T151" i="53" s="1"/>
  <c r="BP157" i="53"/>
  <c r="BP158" i="53" s="1"/>
  <c r="BP171" i="53" s="1"/>
  <c r="BP136" i="53"/>
  <c r="BP151" i="53" s="1"/>
  <c r="CL173" i="53"/>
  <c r="CL174" i="53" s="1"/>
  <c r="CL179" i="53" s="1"/>
  <c r="CL180" i="53" s="1"/>
  <c r="AZ131" i="53"/>
  <c r="AZ143" i="53" s="1"/>
  <c r="AZ145" i="53" s="1"/>
  <c r="AZ150" i="53" s="1"/>
  <c r="AZ152" i="53" s="1"/>
  <c r="AZ172" i="53" s="1"/>
  <c r="AP136" i="53"/>
  <c r="AP151" i="53" s="1"/>
  <c r="AP157" i="53"/>
  <c r="AP158" i="53" s="1"/>
  <c r="AP171" i="53" s="1"/>
  <c r="AZ163" i="53"/>
  <c r="AZ171" i="53" s="1"/>
  <c r="AB101" i="53"/>
  <c r="AB102" i="53" s="1"/>
  <c r="X118" i="53"/>
  <c r="DJ144" i="53" s="1"/>
  <c r="BB101" i="53"/>
  <c r="BB102" i="53" s="1"/>
  <c r="BC102" i="53" s="1"/>
  <c r="BD118" i="53"/>
  <c r="DJ146" i="53" s="1"/>
  <c r="X120" i="53"/>
  <c r="DJ152" i="53" s="1"/>
  <c r="AZ101" i="53"/>
  <c r="AZ102" i="53" s="1"/>
  <c r="Z102" i="53"/>
  <c r="Z135" i="53" s="1"/>
  <c r="BT122" i="53"/>
  <c r="DJ163" i="53" s="1"/>
  <c r="BT118" i="53"/>
  <c r="DJ147" i="53" s="1"/>
  <c r="BD122" i="53"/>
  <c r="DJ162" i="53" s="1"/>
  <c r="AD118" i="53"/>
  <c r="DK144" i="53" s="1"/>
  <c r="AD120" i="53"/>
  <c r="DK152" i="53" s="1"/>
  <c r="AD122" i="53"/>
  <c r="DK160" i="53" s="1"/>
  <c r="CP122" i="53"/>
  <c r="DK164" i="53" s="1"/>
  <c r="CJ96" i="53"/>
  <c r="CJ101" i="53" s="1"/>
  <c r="CJ102" i="53" s="1"/>
  <c r="BT96" i="53"/>
  <c r="BT101" i="53" s="1"/>
  <c r="BT102" i="53" s="1"/>
  <c r="BT114" i="53" s="1"/>
  <c r="DJ131" i="53" s="1"/>
  <c r="BJ96" i="53"/>
  <c r="BJ101" i="53" s="1"/>
  <c r="BJ102" i="53" s="1"/>
  <c r="BJ116" i="53" s="1"/>
  <c r="DK138" i="53" s="1"/>
  <c r="BD96" i="53"/>
  <c r="BD101" i="53" s="1"/>
  <c r="BD102" i="53" s="1"/>
  <c r="BD116" i="53" s="1"/>
  <c r="DJ138" i="53" s="1"/>
  <c r="X96" i="53"/>
  <c r="CP96" i="53"/>
  <c r="CP101" i="53" s="1"/>
  <c r="CP102" i="53" s="1"/>
  <c r="CP116" i="53" s="1"/>
  <c r="DK140" i="53" s="1"/>
  <c r="BJ120" i="53"/>
  <c r="DK154" i="53" s="1"/>
  <c r="BT120" i="53"/>
  <c r="DJ155" i="53" s="1"/>
  <c r="CJ118" i="53"/>
  <c r="DJ148" i="53" s="1"/>
  <c r="BD120" i="53"/>
  <c r="DJ154" i="53" s="1"/>
  <c r="AT96" i="53"/>
  <c r="AT101" i="53" s="1"/>
  <c r="AT102" i="53" s="1"/>
  <c r="AT116" i="53" s="1"/>
  <c r="DK137" i="53" s="1"/>
  <c r="AT120" i="53"/>
  <c r="DK153" i="53" s="1"/>
  <c r="CJ122" i="53"/>
  <c r="DJ164" i="53" s="1"/>
  <c r="AT122" i="53"/>
  <c r="DK161" i="53" s="1"/>
  <c r="AD96" i="53"/>
  <c r="CJ120" i="53"/>
  <c r="DJ156" i="53" s="1"/>
  <c r="BZ122" i="53"/>
  <c r="DK163" i="53" s="1"/>
  <c r="AT118" i="53"/>
  <c r="DK145" i="53" s="1"/>
  <c r="CP120" i="53"/>
  <c r="DK156" i="53" s="1"/>
  <c r="CP118" i="53"/>
  <c r="DK148" i="53" s="1"/>
  <c r="BJ122" i="53"/>
  <c r="DK162" i="53" s="1"/>
  <c r="BZ96" i="53"/>
  <c r="BZ101" i="53" s="1"/>
  <c r="BZ102" i="53" s="1"/>
  <c r="BJ118" i="53"/>
  <c r="DK146" i="53" s="1"/>
  <c r="BZ120" i="53"/>
  <c r="DK155" i="53" s="1"/>
  <c r="BZ118" i="53"/>
  <c r="DK147" i="53" s="1"/>
  <c r="CH116" i="53"/>
  <c r="AR114" i="53"/>
  <c r="CN116" i="53"/>
  <c r="CN114" i="53"/>
  <c r="CL116" i="53"/>
  <c r="CL114" i="53"/>
  <c r="CF116" i="53"/>
  <c r="CF114" i="53"/>
  <c r="BX116" i="53"/>
  <c r="BX114" i="53"/>
  <c r="BV116" i="53"/>
  <c r="BV114" i="53"/>
  <c r="BR116" i="53"/>
  <c r="BR114" i="53"/>
  <c r="BP116" i="53"/>
  <c r="BP114" i="53"/>
  <c r="BH116" i="53"/>
  <c r="BH114" i="53"/>
  <c r="BF116" i="53"/>
  <c r="BF114" i="53"/>
  <c r="AP116" i="53"/>
  <c r="AP114" i="53"/>
  <c r="BP143" i="53" l="1"/>
  <c r="BP145" i="53" s="1"/>
  <c r="BP150" i="53" s="1"/>
  <c r="BP152" i="53" s="1"/>
  <c r="BP172" i="53" s="1"/>
  <c r="BP173" i="53" s="1"/>
  <c r="BP174" i="53" s="1"/>
  <c r="BP179" i="53" s="1"/>
  <c r="BP180" i="53" s="1"/>
  <c r="AP143" i="53"/>
  <c r="AP145" i="53" s="1"/>
  <c r="AP150" i="53" s="1"/>
  <c r="AP152" i="53" s="1"/>
  <c r="AP172" i="53" s="1"/>
  <c r="AP173" i="53" s="1"/>
  <c r="AP174" i="53" s="1"/>
  <c r="AP179" i="53" s="1"/>
  <c r="AP180" i="53" s="1"/>
  <c r="Z157" i="53"/>
  <c r="Z158" i="53" s="1"/>
  <c r="Z171" i="53" s="1"/>
  <c r="Z136" i="53"/>
  <c r="BV143" i="53"/>
  <c r="BV145" i="53" s="1"/>
  <c r="BV150" i="53" s="1"/>
  <c r="BV152" i="53" s="1"/>
  <c r="BV172" i="53" s="1"/>
  <c r="BV173" i="53" s="1"/>
  <c r="BV174" i="53" s="1"/>
  <c r="BV179" i="53" s="1"/>
  <c r="BV180" i="53" s="1"/>
  <c r="DL131" i="53"/>
  <c r="AZ173" i="53"/>
  <c r="AZ174" i="53" s="1"/>
  <c r="AZ179" i="53" s="1"/>
  <c r="AZ180" i="53" s="1"/>
  <c r="T143" i="53"/>
  <c r="T145" i="53" s="1"/>
  <c r="T150" i="53" s="1"/>
  <c r="T152" i="53" s="1"/>
  <c r="T172" i="53" s="1"/>
  <c r="T173" i="53" s="1"/>
  <c r="T174" i="53" s="1"/>
  <c r="T179" i="53" s="1"/>
  <c r="T180" i="53" s="1"/>
  <c r="AB114" i="53"/>
  <c r="AB116" i="53"/>
  <c r="BA102" i="53"/>
  <c r="X101" i="53"/>
  <c r="X102" i="53" s="1"/>
  <c r="AD101" i="53"/>
  <c r="AD102" i="53" s="1"/>
  <c r="AD114" i="53" s="1"/>
  <c r="DK128" i="53" s="1"/>
  <c r="BC101" i="53"/>
  <c r="BA101" i="53"/>
  <c r="Z116" i="53"/>
  <c r="Z114" i="53"/>
  <c r="BB114" i="53"/>
  <c r="BB116" i="53"/>
  <c r="AZ114" i="53"/>
  <c r="AZ116" i="53"/>
  <c r="CJ114" i="53"/>
  <c r="DJ132" i="53" s="1"/>
  <c r="CJ116" i="53"/>
  <c r="DJ140" i="53" s="1"/>
  <c r="BT116" i="53"/>
  <c r="DJ139" i="53" s="1"/>
  <c r="AT114" i="53"/>
  <c r="DK129" i="53" s="1"/>
  <c r="CP114" i="53"/>
  <c r="DK132" i="53" s="1"/>
  <c r="BZ116" i="53"/>
  <c r="DK139" i="53" s="1"/>
  <c r="BZ114" i="53"/>
  <c r="DK131" i="53" s="1"/>
  <c r="BD114" i="53"/>
  <c r="DJ130" i="53" s="1"/>
  <c r="BJ114" i="53"/>
  <c r="DK130" i="53" s="1"/>
  <c r="DL132" i="53" l="1"/>
  <c r="DL130" i="53"/>
  <c r="Z151" i="53"/>
  <c r="Z143" i="53"/>
  <c r="Z145" i="53" s="1"/>
  <c r="Z150" i="53" s="1"/>
  <c r="Z152" i="53" s="1"/>
  <c r="Z172" i="53" s="1"/>
  <c r="Z173" i="53" s="1"/>
  <c r="Z174" i="53" s="1"/>
  <c r="Z179" i="53" s="1"/>
  <c r="Z180" i="53" s="1"/>
  <c r="X116" i="53"/>
  <c r="DJ136" i="53" s="1"/>
  <c r="X114" i="53"/>
  <c r="DJ128" i="53" s="1"/>
  <c r="DL128" i="53" s="1"/>
  <c r="AD116" i="53"/>
  <c r="DK136" i="53" s="1"/>
  <c r="D10" i="53"/>
  <c r="D134" i="53" s="1"/>
  <c r="DK125" i="52"/>
  <c r="DJ125" i="52"/>
  <c r="DK9" i="52"/>
  <c r="DN102" i="52"/>
  <c r="DD111" i="52"/>
  <c r="DB111" i="52"/>
  <c r="DD110" i="52"/>
  <c r="DB110" i="52"/>
  <c r="DD107" i="52"/>
  <c r="DB107" i="52"/>
  <c r="DD106" i="52"/>
  <c r="DB106" i="52"/>
  <c r="DD105" i="52"/>
  <c r="DB105" i="52"/>
  <c r="DD100" i="52"/>
  <c r="DB100" i="52"/>
  <c r="DD99" i="52"/>
  <c r="DB99" i="52"/>
  <c r="DD98" i="52"/>
  <c r="DB98" i="52"/>
  <c r="DD94" i="52"/>
  <c r="DB94" i="52"/>
  <c r="DC94" i="52" s="1"/>
  <c r="DD93" i="52"/>
  <c r="DB93" i="52"/>
  <c r="DD92" i="52"/>
  <c r="DB92" i="52"/>
  <c r="DD91" i="52"/>
  <c r="DB91" i="52"/>
  <c r="DD90" i="52"/>
  <c r="DB90" i="52"/>
  <c r="DC90" i="52" s="1"/>
  <c r="DD89" i="52"/>
  <c r="DB89" i="52"/>
  <c r="DD88" i="52"/>
  <c r="DB88" i="52"/>
  <c r="DD87" i="52"/>
  <c r="DB87" i="52"/>
  <c r="DD86" i="52"/>
  <c r="DB86" i="52"/>
  <c r="DD85" i="52"/>
  <c r="DB85" i="52"/>
  <c r="DD84" i="52"/>
  <c r="DB84" i="52"/>
  <c r="DD83" i="52"/>
  <c r="DB83" i="52"/>
  <c r="DD82" i="52"/>
  <c r="DB82" i="52"/>
  <c r="DC82" i="52" s="1"/>
  <c r="DD81" i="52"/>
  <c r="DB81" i="52"/>
  <c r="DD80" i="52"/>
  <c r="DB80" i="52"/>
  <c r="DD79" i="52"/>
  <c r="DB79" i="52"/>
  <c r="DD78" i="52"/>
  <c r="DB78" i="52"/>
  <c r="DC78" i="52" s="1"/>
  <c r="DD77" i="52"/>
  <c r="DB77" i="52"/>
  <c r="DD76" i="52"/>
  <c r="DB76" i="52"/>
  <c r="DD75" i="52"/>
  <c r="DB75" i="52"/>
  <c r="DD72" i="52"/>
  <c r="DB72" i="52"/>
  <c r="DD71" i="52"/>
  <c r="DB71" i="52"/>
  <c r="DD70" i="52"/>
  <c r="DB70" i="52"/>
  <c r="DD69" i="52"/>
  <c r="DB69" i="52"/>
  <c r="DD68" i="52"/>
  <c r="DB68" i="52"/>
  <c r="DD67" i="52"/>
  <c r="DB67" i="52"/>
  <c r="DD66" i="52"/>
  <c r="DB66" i="52"/>
  <c r="DD62" i="52"/>
  <c r="DB62" i="52"/>
  <c r="DD60" i="52"/>
  <c r="DB60" i="52"/>
  <c r="DC60" i="52" s="1"/>
  <c r="DD59" i="52"/>
  <c r="DB59" i="52"/>
  <c r="DD58" i="52"/>
  <c r="DB58" i="52"/>
  <c r="DD57" i="52"/>
  <c r="DB57" i="52"/>
  <c r="DD56" i="52"/>
  <c r="DB56" i="52"/>
  <c r="DD55" i="52"/>
  <c r="DB55" i="52"/>
  <c r="DD54" i="52"/>
  <c r="DB54" i="52"/>
  <c r="DD53" i="52"/>
  <c r="DB53" i="52"/>
  <c r="DD52" i="52"/>
  <c r="DB52" i="52"/>
  <c r="DD51" i="52"/>
  <c r="DB51" i="52"/>
  <c r="DD50" i="52"/>
  <c r="DB50" i="52"/>
  <c r="DD49" i="52"/>
  <c r="DB49" i="52"/>
  <c r="DD48" i="52"/>
  <c r="DB48" i="52"/>
  <c r="DD47" i="52"/>
  <c r="DB47" i="52"/>
  <c r="DD46" i="52"/>
  <c r="DB46" i="52"/>
  <c r="DD45" i="52"/>
  <c r="DB45" i="52"/>
  <c r="DD44" i="52"/>
  <c r="DB44" i="52"/>
  <c r="DD43" i="52"/>
  <c r="DB43" i="52"/>
  <c r="DD42" i="52"/>
  <c r="DB42" i="52"/>
  <c r="DD41" i="52"/>
  <c r="DB41" i="52"/>
  <c r="DD40" i="52"/>
  <c r="DB40" i="52"/>
  <c r="DD39" i="52"/>
  <c r="DB39" i="52"/>
  <c r="DD38" i="52"/>
  <c r="DB38" i="52"/>
  <c r="DD37" i="52"/>
  <c r="DB37" i="52"/>
  <c r="DD36" i="52"/>
  <c r="DB36" i="52"/>
  <c r="DD35" i="52"/>
  <c r="DB35" i="52"/>
  <c r="DD34" i="52"/>
  <c r="DB34" i="52"/>
  <c r="DD33" i="52"/>
  <c r="DB33" i="52"/>
  <c r="DD32" i="52"/>
  <c r="DE32" i="52" s="1"/>
  <c r="DB32" i="52"/>
  <c r="DD31" i="52"/>
  <c r="DB31" i="52"/>
  <c r="DD30" i="52"/>
  <c r="DB30" i="52"/>
  <c r="DD29" i="52"/>
  <c r="DB29" i="52"/>
  <c r="DD28" i="52"/>
  <c r="DB28" i="52"/>
  <c r="DD27" i="52"/>
  <c r="DB27" i="52"/>
  <c r="DD26" i="52"/>
  <c r="DB26" i="52"/>
  <c r="DD25" i="52"/>
  <c r="DB25" i="52"/>
  <c r="DD24" i="52"/>
  <c r="DB24" i="52"/>
  <c r="DD23" i="52"/>
  <c r="DB23" i="52"/>
  <c r="DD22" i="52"/>
  <c r="DB22" i="52"/>
  <c r="DD21" i="52"/>
  <c r="DB21" i="52"/>
  <c r="DD20" i="52"/>
  <c r="DB20" i="52"/>
  <c r="DD15" i="52"/>
  <c r="DB15" i="52"/>
  <c r="DD14" i="52"/>
  <c r="DB14" i="52"/>
  <c r="DD13" i="52"/>
  <c r="DB13" i="52"/>
  <c r="DD12" i="52"/>
  <c r="DB12" i="52"/>
  <c r="DD11" i="52"/>
  <c r="DB11" i="52"/>
  <c r="DD8" i="52"/>
  <c r="DD10" i="52" s="1"/>
  <c r="DB8" i="52"/>
  <c r="DB10" i="52" s="1"/>
  <c r="CX111" i="52"/>
  <c r="CV111" i="52"/>
  <c r="CX110" i="52"/>
  <c r="CV110" i="52"/>
  <c r="CX107" i="52"/>
  <c r="CV107" i="52"/>
  <c r="CX106" i="52"/>
  <c r="CV106" i="52"/>
  <c r="CX105" i="52"/>
  <c r="CV105" i="52"/>
  <c r="CX100" i="52"/>
  <c r="CV100" i="52"/>
  <c r="CX99" i="52"/>
  <c r="CV99" i="52"/>
  <c r="CX98" i="52"/>
  <c r="CV98" i="52"/>
  <c r="CX94" i="52"/>
  <c r="CV94" i="52"/>
  <c r="CW94" i="52" s="1"/>
  <c r="CX93" i="52"/>
  <c r="CV93" i="52"/>
  <c r="CX92" i="52"/>
  <c r="CV92" i="52"/>
  <c r="CX91" i="52"/>
  <c r="CV91" i="52"/>
  <c r="CX90" i="52"/>
  <c r="CV90" i="52"/>
  <c r="CW90" i="52" s="1"/>
  <c r="CX89" i="52"/>
  <c r="CV89" i="52"/>
  <c r="CX88" i="52"/>
  <c r="CV88" i="52"/>
  <c r="CX87" i="52"/>
  <c r="CV87" i="52"/>
  <c r="CX86" i="52"/>
  <c r="CV86" i="52"/>
  <c r="CW86" i="52" s="1"/>
  <c r="CX85" i="52"/>
  <c r="CV85" i="52"/>
  <c r="CX84" i="52"/>
  <c r="CV84" i="52"/>
  <c r="CX83" i="52"/>
  <c r="CV83" i="52"/>
  <c r="CX82" i="52"/>
  <c r="CV82" i="52"/>
  <c r="CW82" i="52" s="1"/>
  <c r="CX81" i="52"/>
  <c r="CV81" i="52"/>
  <c r="CX80" i="52"/>
  <c r="CV80" i="52"/>
  <c r="CX79" i="52"/>
  <c r="CV79" i="52"/>
  <c r="CX78" i="52"/>
  <c r="CV78" i="52"/>
  <c r="CW78" i="52" s="1"/>
  <c r="CX77" i="52"/>
  <c r="CV77" i="52"/>
  <c r="CX76" i="52"/>
  <c r="CV76" i="52"/>
  <c r="CX75" i="52"/>
  <c r="CV75" i="52"/>
  <c r="CX72" i="52"/>
  <c r="CV72" i="52"/>
  <c r="CX71" i="52"/>
  <c r="CV71" i="52"/>
  <c r="CX70" i="52"/>
  <c r="CV70" i="52"/>
  <c r="CX69" i="52"/>
  <c r="CV69" i="52"/>
  <c r="CX68" i="52"/>
  <c r="CV68" i="52"/>
  <c r="CX67" i="52"/>
  <c r="CV67" i="52"/>
  <c r="CX66" i="52"/>
  <c r="CV66" i="52"/>
  <c r="CX62" i="52"/>
  <c r="CV62" i="52"/>
  <c r="CX60" i="52"/>
  <c r="CY60" i="52" s="1"/>
  <c r="CV60" i="52"/>
  <c r="CX59" i="52"/>
  <c r="CV59" i="52"/>
  <c r="CX58" i="52"/>
  <c r="CV58" i="52"/>
  <c r="CX57" i="52"/>
  <c r="CV57" i="52"/>
  <c r="CX56" i="52"/>
  <c r="CV56" i="52"/>
  <c r="CX55" i="52"/>
  <c r="CV55" i="52"/>
  <c r="CX54" i="52"/>
  <c r="CV54" i="52"/>
  <c r="CX53" i="52"/>
  <c r="CV53" i="52"/>
  <c r="CX52" i="52"/>
  <c r="CY52" i="52" s="1"/>
  <c r="CV52" i="52"/>
  <c r="CX51" i="52"/>
  <c r="CV51" i="52"/>
  <c r="CX50" i="52"/>
  <c r="CV50" i="52"/>
  <c r="CX49" i="52"/>
  <c r="CV49" i="52"/>
  <c r="CX48" i="52"/>
  <c r="CY48" i="52" s="1"/>
  <c r="CV48" i="52"/>
  <c r="CX47" i="52"/>
  <c r="CV47" i="52"/>
  <c r="CX46" i="52"/>
  <c r="CV46" i="52"/>
  <c r="CX45" i="52"/>
  <c r="CV45" i="52"/>
  <c r="CX44" i="52"/>
  <c r="CY44" i="52" s="1"/>
  <c r="CV44" i="52"/>
  <c r="CX43" i="52"/>
  <c r="CV43" i="52"/>
  <c r="CX42" i="52"/>
  <c r="CV42" i="52"/>
  <c r="CX41" i="52"/>
  <c r="CV41" i="52"/>
  <c r="CX40" i="52"/>
  <c r="CY40" i="52" s="1"/>
  <c r="CV40" i="52"/>
  <c r="CX39" i="52"/>
  <c r="CV39" i="52"/>
  <c r="CX38" i="52"/>
  <c r="CV38" i="52"/>
  <c r="CX37" i="52"/>
  <c r="CV37" i="52"/>
  <c r="CX36" i="52"/>
  <c r="CY36" i="52" s="1"/>
  <c r="CV36" i="52"/>
  <c r="CX35" i="52"/>
  <c r="CV35" i="52"/>
  <c r="CX34" i="52"/>
  <c r="CV34" i="52"/>
  <c r="CX33" i="52"/>
  <c r="CV33" i="52"/>
  <c r="CX32" i="52"/>
  <c r="CY32" i="52" s="1"/>
  <c r="CV32" i="52"/>
  <c r="CX31" i="52"/>
  <c r="CV31" i="52"/>
  <c r="CX30" i="52"/>
  <c r="CV30" i="52"/>
  <c r="CX29" i="52"/>
  <c r="CV29" i="52"/>
  <c r="CX28" i="52"/>
  <c r="CV28" i="52"/>
  <c r="CX27" i="52"/>
  <c r="CV27" i="52"/>
  <c r="CX26" i="52"/>
  <c r="CV26" i="52"/>
  <c r="CX25" i="52"/>
  <c r="CV25" i="52"/>
  <c r="CX24" i="52"/>
  <c r="CY24" i="52" s="1"/>
  <c r="CV24" i="52"/>
  <c r="CX23" i="52"/>
  <c r="CV23" i="52"/>
  <c r="CX22" i="52"/>
  <c r="CY22" i="52" s="1"/>
  <c r="CV22" i="52"/>
  <c r="CX21" i="52"/>
  <c r="CY21" i="52" s="1"/>
  <c r="CV21" i="52"/>
  <c r="CX20" i="52"/>
  <c r="CV20" i="52"/>
  <c r="CX15" i="52"/>
  <c r="CV15" i="52"/>
  <c r="CX14" i="52"/>
  <c r="CV14" i="52"/>
  <c r="CX13" i="52"/>
  <c r="CV13" i="52"/>
  <c r="CX12" i="52"/>
  <c r="CV12" i="52"/>
  <c r="CX11" i="52"/>
  <c r="CV11" i="52"/>
  <c r="CX10" i="52"/>
  <c r="CX112" i="52" s="1"/>
  <c r="CV10" i="52"/>
  <c r="CX9" i="52"/>
  <c r="CV9" i="52"/>
  <c r="CX8" i="52"/>
  <c r="CV8" i="52"/>
  <c r="CS111" i="52"/>
  <c r="CR111" i="52"/>
  <c r="CS110" i="52"/>
  <c r="CR110" i="52"/>
  <c r="CS107" i="52"/>
  <c r="CR107" i="52"/>
  <c r="CS106" i="52"/>
  <c r="CR106" i="52"/>
  <c r="CS105" i="52"/>
  <c r="CR105" i="52"/>
  <c r="CS102" i="52"/>
  <c r="CR102" i="52"/>
  <c r="CS101" i="52"/>
  <c r="CR101" i="52"/>
  <c r="CS100" i="52"/>
  <c r="CR100" i="52"/>
  <c r="CS99" i="52"/>
  <c r="CR99" i="52"/>
  <c r="CS98" i="52"/>
  <c r="CR98" i="52"/>
  <c r="CS96" i="52"/>
  <c r="CR96" i="52"/>
  <c r="CS95" i="52"/>
  <c r="CR95" i="52"/>
  <c r="CS94" i="52"/>
  <c r="CR94" i="52"/>
  <c r="CS93" i="52"/>
  <c r="CR93" i="52"/>
  <c r="CS92" i="52"/>
  <c r="CR92" i="52"/>
  <c r="CS91" i="52"/>
  <c r="CR91" i="52"/>
  <c r="CS90" i="52"/>
  <c r="CR90" i="52"/>
  <c r="CS89" i="52"/>
  <c r="CR89" i="52"/>
  <c r="CS88" i="52"/>
  <c r="CR88" i="52"/>
  <c r="CS87" i="52"/>
  <c r="CR87" i="52"/>
  <c r="CS86" i="52"/>
  <c r="CR86" i="52"/>
  <c r="CS85" i="52"/>
  <c r="CR85" i="52"/>
  <c r="CS84" i="52"/>
  <c r="CR84" i="52"/>
  <c r="CS83" i="52"/>
  <c r="CR83" i="52"/>
  <c r="CS82" i="52"/>
  <c r="CR82" i="52"/>
  <c r="CS81" i="52"/>
  <c r="CR81" i="52"/>
  <c r="CS80" i="52"/>
  <c r="CR80" i="52"/>
  <c r="CS79" i="52"/>
  <c r="CR79" i="52"/>
  <c r="CS78" i="52"/>
  <c r="CR78" i="52"/>
  <c r="CS77" i="52"/>
  <c r="CR77" i="52"/>
  <c r="CS76" i="52"/>
  <c r="CR76" i="52"/>
  <c r="CS75" i="52"/>
  <c r="CR75" i="52"/>
  <c r="CS73" i="52"/>
  <c r="CR73" i="52"/>
  <c r="CS72" i="52"/>
  <c r="CR72" i="52"/>
  <c r="CS71" i="52"/>
  <c r="CR71" i="52"/>
  <c r="CS70" i="52"/>
  <c r="CR70" i="52"/>
  <c r="CS69" i="52"/>
  <c r="CR69" i="52"/>
  <c r="CS68" i="52"/>
  <c r="CR68" i="52"/>
  <c r="CS67" i="52"/>
  <c r="CR67" i="52"/>
  <c r="CS66" i="52"/>
  <c r="CR66" i="52"/>
  <c r="CS63" i="52"/>
  <c r="CR63" i="52"/>
  <c r="CS62" i="52"/>
  <c r="CR62" i="52"/>
  <c r="CS61" i="52"/>
  <c r="CR61" i="52"/>
  <c r="CS60" i="52"/>
  <c r="CR60" i="52"/>
  <c r="CS59" i="52"/>
  <c r="CR59" i="52"/>
  <c r="CS58" i="52"/>
  <c r="CR58" i="52"/>
  <c r="CS57" i="52"/>
  <c r="CR57" i="52"/>
  <c r="CS56" i="52"/>
  <c r="CR56" i="52"/>
  <c r="CS55" i="52"/>
  <c r="CR55" i="52"/>
  <c r="CS54" i="52"/>
  <c r="CR54" i="52"/>
  <c r="CS53" i="52"/>
  <c r="CR53" i="52"/>
  <c r="CS52" i="52"/>
  <c r="CR52" i="52"/>
  <c r="CS51" i="52"/>
  <c r="CR51" i="52"/>
  <c r="CS50" i="52"/>
  <c r="CR50" i="52"/>
  <c r="CS49" i="52"/>
  <c r="CR49" i="52"/>
  <c r="CS48" i="52"/>
  <c r="CR48" i="52"/>
  <c r="CS47" i="52"/>
  <c r="CR47" i="52"/>
  <c r="CS46" i="52"/>
  <c r="CR46" i="52"/>
  <c r="CS45" i="52"/>
  <c r="CR45" i="52"/>
  <c r="CS44" i="52"/>
  <c r="CR44" i="52"/>
  <c r="CS43" i="52"/>
  <c r="CR43" i="52"/>
  <c r="CS42" i="52"/>
  <c r="CR42" i="52"/>
  <c r="CS41" i="52"/>
  <c r="CR41" i="52"/>
  <c r="CS40" i="52"/>
  <c r="CR40" i="52"/>
  <c r="CS39" i="52"/>
  <c r="CR39" i="52"/>
  <c r="CS38" i="52"/>
  <c r="CR38" i="52"/>
  <c r="CS37" i="52"/>
  <c r="CR37" i="52"/>
  <c r="CS36" i="52"/>
  <c r="CR36" i="52"/>
  <c r="CS35" i="52"/>
  <c r="CR35" i="52"/>
  <c r="CS34" i="52"/>
  <c r="CR34" i="52"/>
  <c r="CS33" i="52"/>
  <c r="CR33" i="52"/>
  <c r="CS32" i="52"/>
  <c r="CR32" i="52"/>
  <c r="CS31" i="52"/>
  <c r="CR31" i="52"/>
  <c r="CS30" i="52"/>
  <c r="CR30" i="52"/>
  <c r="CS29" i="52"/>
  <c r="CR29" i="52"/>
  <c r="CS28" i="52"/>
  <c r="CR28" i="52"/>
  <c r="CS27" i="52"/>
  <c r="CR27" i="52"/>
  <c r="CS26" i="52"/>
  <c r="CR26" i="52"/>
  <c r="CS25" i="52"/>
  <c r="CR25" i="52"/>
  <c r="CS24" i="52"/>
  <c r="CR24" i="52"/>
  <c r="CS23" i="52"/>
  <c r="CR23" i="52"/>
  <c r="CS22" i="52"/>
  <c r="CR22" i="52"/>
  <c r="CS21" i="52"/>
  <c r="CR21" i="52"/>
  <c r="CS20" i="52"/>
  <c r="CR20" i="52"/>
  <c r="CS16" i="52"/>
  <c r="CR16" i="52"/>
  <c r="CS15" i="52"/>
  <c r="CR15" i="52"/>
  <c r="CS14" i="52"/>
  <c r="CR14" i="52"/>
  <c r="CS13" i="52"/>
  <c r="CR13" i="52"/>
  <c r="CS12" i="52"/>
  <c r="CR12" i="52"/>
  <c r="CS11" i="52"/>
  <c r="CR11" i="52"/>
  <c r="CS10" i="52"/>
  <c r="CR10" i="52"/>
  <c r="CT10" i="52" s="1"/>
  <c r="CS9" i="52"/>
  <c r="CR9" i="52"/>
  <c r="CS8" i="52"/>
  <c r="CR8" i="52"/>
  <c r="CC111" i="52"/>
  <c r="CB111" i="52"/>
  <c r="CC110" i="52"/>
  <c r="CB110" i="52"/>
  <c r="CC107" i="52"/>
  <c r="CB107" i="52"/>
  <c r="CC106" i="52"/>
  <c r="CB106" i="52"/>
  <c r="CC105" i="52"/>
  <c r="CB105" i="52"/>
  <c r="CC102" i="52"/>
  <c r="CB102" i="52"/>
  <c r="CC101" i="52"/>
  <c r="CB101" i="52"/>
  <c r="CC100" i="52"/>
  <c r="CB100" i="52"/>
  <c r="CC99" i="52"/>
  <c r="CB99" i="52"/>
  <c r="CC98" i="52"/>
  <c r="CB98" i="52"/>
  <c r="CC96" i="52"/>
  <c r="CB96" i="52"/>
  <c r="CC95" i="52"/>
  <c r="CB95" i="52"/>
  <c r="CC94" i="52"/>
  <c r="CB94" i="52"/>
  <c r="CC93" i="52"/>
  <c r="CB93" i="52"/>
  <c r="CC92" i="52"/>
  <c r="CB92" i="52"/>
  <c r="CC91" i="52"/>
  <c r="CB91" i="52"/>
  <c r="CC90" i="52"/>
  <c r="CB90" i="52"/>
  <c r="CC89" i="52"/>
  <c r="CB89" i="52"/>
  <c r="CC88" i="52"/>
  <c r="CB88" i="52"/>
  <c r="CC87" i="52"/>
  <c r="CB87" i="52"/>
  <c r="CC86" i="52"/>
  <c r="CB86" i="52"/>
  <c r="CC85" i="52"/>
  <c r="CB85" i="52"/>
  <c r="CC84" i="52"/>
  <c r="CB84" i="52"/>
  <c r="CC83" i="52"/>
  <c r="CB83" i="52"/>
  <c r="CC82" i="52"/>
  <c r="CB82" i="52"/>
  <c r="CC81" i="52"/>
  <c r="CB81" i="52"/>
  <c r="CC80" i="52"/>
  <c r="CB80" i="52"/>
  <c r="CC79" i="52"/>
  <c r="CB79" i="52"/>
  <c r="CC78" i="52"/>
  <c r="CB78" i="52"/>
  <c r="CC77" i="52"/>
  <c r="CB77" i="52"/>
  <c r="CC76" i="52"/>
  <c r="CB76" i="52"/>
  <c r="CC75" i="52"/>
  <c r="CB75" i="52"/>
  <c r="CC73" i="52"/>
  <c r="CB73" i="52"/>
  <c r="CC72" i="52"/>
  <c r="CB72" i="52"/>
  <c r="CC71" i="52"/>
  <c r="CB71" i="52"/>
  <c r="CC70" i="52"/>
  <c r="CB70" i="52"/>
  <c r="CC69" i="52"/>
  <c r="CB69" i="52"/>
  <c r="CC68" i="52"/>
  <c r="CB68" i="52"/>
  <c r="CC67" i="52"/>
  <c r="CB67" i="52"/>
  <c r="CC66" i="52"/>
  <c r="CB66" i="52"/>
  <c r="CC63" i="52"/>
  <c r="CB63" i="52"/>
  <c r="CC62" i="52"/>
  <c r="CB62" i="52"/>
  <c r="CC61" i="52"/>
  <c r="CB61" i="52"/>
  <c r="CC60" i="52"/>
  <c r="CB60" i="52"/>
  <c r="CC59" i="52"/>
  <c r="CB59" i="52"/>
  <c r="CC58" i="52"/>
  <c r="CB58" i="52"/>
  <c r="CC57" i="52"/>
  <c r="CB57" i="52"/>
  <c r="CC56" i="52"/>
  <c r="CB56" i="52"/>
  <c r="CC55" i="52"/>
  <c r="CB55" i="52"/>
  <c r="CC54" i="52"/>
  <c r="CB54" i="52"/>
  <c r="CC53" i="52"/>
  <c r="CB53" i="52"/>
  <c r="CC52" i="52"/>
  <c r="CB52" i="52"/>
  <c r="CC51" i="52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B45" i="52"/>
  <c r="CC44" i="52"/>
  <c r="CB44" i="52"/>
  <c r="CC43" i="52"/>
  <c r="CB43" i="52"/>
  <c r="CC42" i="52"/>
  <c r="CB42" i="52"/>
  <c r="CC41" i="52"/>
  <c r="CB41" i="52"/>
  <c r="CC40" i="52"/>
  <c r="CB40" i="52"/>
  <c r="CC39" i="52"/>
  <c r="CB39" i="52"/>
  <c r="CC38" i="52"/>
  <c r="CB38" i="52"/>
  <c r="CC37" i="52"/>
  <c r="CB37" i="52"/>
  <c r="CC36" i="52"/>
  <c r="CB36" i="52"/>
  <c r="CC35" i="52"/>
  <c r="CB35" i="52"/>
  <c r="CC34" i="52"/>
  <c r="CB34" i="52"/>
  <c r="CC33" i="52"/>
  <c r="CB33" i="52"/>
  <c r="CC32" i="52"/>
  <c r="CB32" i="52"/>
  <c r="CC31" i="52"/>
  <c r="CB31" i="52"/>
  <c r="CC30" i="52"/>
  <c r="CB30" i="52"/>
  <c r="CC29" i="52"/>
  <c r="CB29" i="52"/>
  <c r="CC28" i="52"/>
  <c r="CB28" i="52"/>
  <c r="CC27" i="52"/>
  <c r="CB27" i="52"/>
  <c r="CC26" i="52"/>
  <c r="CB26" i="52"/>
  <c r="CC25" i="52"/>
  <c r="CB25" i="52"/>
  <c r="CC24" i="52"/>
  <c r="CB24" i="52"/>
  <c r="CC23" i="52"/>
  <c r="CB23" i="52"/>
  <c r="CC22" i="52"/>
  <c r="CB22" i="52"/>
  <c r="CC21" i="52"/>
  <c r="CB21" i="52"/>
  <c r="CC20" i="52"/>
  <c r="CB20" i="52"/>
  <c r="CC16" i="52"/>
  <c r="CB16" i="52"/>
  <c r="CB118" i="52" s="1"/>
  <c r="CC15" i="52"/>
  <c r="CB15" i="52"/>
  <c r="CC14" i="52"/>
  <c r="CB14" i="52"/>
  <c r="CC13" i="52"/>
  <c r="CB13" i="52"/>
  <c r="CC12" i="52"/>
  <c r="CB12" i="52"/>
  <c r="CC11" i="52"/>
  <c r="CB11" i="52"/>
  <c r="CC10" i="52"/>
  <c r="CB10" i="52"/>
  <c r="CC9" i="52"/>
  <c r="CB9" i="52"/>
  <c r="CC8" i="52"/>
  <c r="CB8" i="52"/>
  <c r="BM111" i="52"/>
  <c r="BL111" i="52"/>
  <c r="BN111" i="52" s="1"/>
  <c r="BM110" i="52"/>
  <c r="BL110" i="52"/>
  <c r="BM107" i="52"/>
  <c r="BL107" i="52"/>
  <c r="BM106" i="52"/>
  <c r="BL106" i="52"/>
  <c r="BM105" i="52"/>
  <c r="BL105" i="52"/>
  <c r="BN105" i="52" s="1"/>
  <c r="BM102" i="52"/>
  <c r="BL102" i="52"/>
  <c r="BM101" i="52"/>
  <c r="BL101" i="52"/>
  <c r="BM100" i="52"/>
  <c r="BL100" i="52"/>
  <c r="BM99" i="52"/>
  <c r="BL99" i="52"/>
  <c r="BN99" i="52" s="1"/>
  <c r="BM98" i="52"/>
  <c r="BL98" i="52"/>
  <c r="BM96" i="52"/>
  <c r="BL96" i="52"/>
  <c r="BM95" i="52"/>
  <c r="BL95" i="52"/>
  <c r="BM94" i="52"/>
  <c r="BL94" i="52"/>
  <c r="BN94" i="52" s="1"/>
  <c r="BM93" i="52"/>
  <c r="BL93" i="52"/>
  <c r="BM92" i="52"/>
  <c r="BL92" i="52"/>
  <c r="BM91" i="52"/>
  <c r="BL91" i="52"/>
  <c r="BM90" i="52"/>
  <c r="BL90" i="52"/>
  <c r="BM89" i="52"/>
  <c r="BL89" i="52"/>
  <c r="BM88" i="52"/>
  <c r="BL88" i="52"/>
  <c r="BM87" i="52"/>
  <c r="BL87" i="52"/>
  <c r="BM86" i="52"/>
  <c r="BL86" i="52"/>
  <c r="BM85" i="52"/>
  <c r="BL85" i="52"/>
  <c r="BM84" i="52"/>
  <c r="BL84" i="52"/>
  <c r="BM83" i="52"/>
  <c r="BL83" i="52"/>
  <c r="BM82" i="52"/>
  <c r="BL82" i="52"/>
  <c r="BM81" i="52"/>
  <c r="BL81" i="52"/>
  <c r="BM80" i="52"/>
  <c r="BL80" i="52"/>
  <c r="BM79" i="52"/>
  <c r="BL79" i="52"/>
  <c r="BM78" i="52"/>
  <c r="BL78" i="52"/>
  <c r="BM77" i="52"/>
  <c r="BL77" i="52"/>
  <c r="BM76" i="52"/>
  <c r="BL76" i="52"/>
  <c r="BM75" i="52"/>
  <c r="BL75" i="52"/>
  <c r="BM73" i="52"/>
  <c r="BL73" i="52"/>
  <c r="BM72" i="52"/>
  <c r="BL72" i="52"/>
  <c r="BM71" i="52"/>
  <c r="BL71" i="52"/>
  <c r="BM70" i="52"/>
  <c r="BL70" i="52"/>
  <c r="BM69" i="52"/>
  <c r="BL69" i="52"/>
  <c r="BM68" i="52"/>
  <c r="BL68" i="52"/>
  <c r="BM67" i="52"/>
  <c r="BL67" i="52"/>
  <c r="BM66" i="52"/>
  <c r="BL66" i="52"/>
  <c r="BM63" i="52"/>
  <c r="BL63" i="52"/>
  <c r="BM62" i="52"/>
  <c r="BL62" i="52"/>
  <c r="BM61" i="52"/>
  <c r="BL61" i="52"/>
  <c r="BM60" i="52"/>
  <c r="BL60" i="52"/>
  <c r="BM59" i="52"/>
  <c r="BL59" i="52"/>
  <c r="BM58" i="52"/>
  <c r="BL58" i="52"/>
  <c r="BM57" i="52"/>
  <c r="BL57" i="52"/>
  <c r="BM56" i="52"/>
  <c r="BL56" i="52"/>
  <c r="BM55" i="52"/>
  <c r="BL55" i="52"/>
  <c r="BM54" i="52"/>
  <c r="BL54" i="52"/>
  <c r="BM53" i="52"/>
  <c r="BL53" i="52"/>
  <c r="BM52" i="52"/>
  <c r="BL52" i="52"/>
  <c r="BM51" i="52"/>
  <c r="BL51" i="52"/>
  <c r="BM50" i="52"/>
  <c r="BL50" i="52"/>
  <c r="BM49" i="52"/>
  <c r="BL49" i="52"/>
  <c r="BM48" i="52"/>
  <c r="BL48" i="52"/>
  <c r="BM47" i="52"/>
  <c r="BL47" i="52"/>
  <c r="BM46" i="52"/>
  <c r="BL46" i="52"/>
  <c r="BM45" i="52"/>
  <c r="BL45" i="52"/>
  <c r="BM44" i="52"/>
  <c r="BL44" i="52"/>
  <c r="BM43" i="52"/>
  <c r="BL43" i="52"/>
  <c r="BM42" i="52"/>
  <c r="BL42" i="52"/>
  <c r="BM41" i="52"/>
  <c r="BL41" i="52"/>
  <c r="BM40" i="52"/>
  <c r="BL40" i="52"/>
  <c r="BM39" i="52"/>
  <c r="BL39" i="52"/>
  <c r="BM38" i="52"/>
  <c r="BL38" i="52"/>
  <c r="BM37" i="52"/>
  <c r="BL37" i="52"/>
  <c r="BM36" i="52"/>
  <c r="BL36" i="52"/>
  <c r="BM35" i="52"/>
  <c r="BL35" i="52"/>
  <c r="BM34" i="52"/>
  <c r="BL34" i="52"/>
  <c r="BM33" i="52"/>
  <c r="BL33" i="52"/>
  <c r="BM32" i="52"/>
  <c r="BL32" i="52"/>
  <c r="BM31" i="52"/>
  <c r="BL31" i="52"/>
  <c r="BM30" i="52"/>
  <c r="BL30" i="52"/>
  <c r="BM29" i="52"/>
  <c r="BL29" i="52"/>
  <c r="BM28" i="52"/>
  <c r="BL28" i="52"/>
  <c r="BM27" i="52"/>
  <c r="BL27" i="52"/>
  <c r="BM26" i="52"/>
  <c r="BL26" i="52"/>
  <c r="BM25" i="52"/>
  <c r="BL25" i="52"/>
  <c r="BM24" i="52"/>
  <c r="BL24" i="52"/>
  <c r="BM23" i="52"/>
  <c r="BL23" i="52"/>
  <c r="BM22" i="52"/>
  <c r="BL22" i="52"/>
  <c r="BM21" i="52"/>
  <c r="BL21" i="52"/>
  <c r="BM20" i="52"/>
  <c r="BL20" i="52"/>
  <c r="BM16" i="52"/>
  <c r="BL16" i="52"/>
  <c r="BL118" i="52" s="1"/>
  <c r="BM15" i="52"/>
  <c r="BL15" i="52"/>
  <c r="BM14" i="52"/>
  <c r="BL14" i="52"/>
  <c r="BM13" i="52"/>
  <c r="BL13" i="52"/>
  <c r="BM12" i="52"/>
  <c r="BL12" i="52"/>
  <c r="BM11" i="52"/>
  <c r="BL11" i="52"/>
  <c r="BM10" i="52"/>
  <c r="BL10" i="52"/>
  <c r="BM9" i="52"/>
  <c r="BL9" i="52"/>
  <c r="BM8" i="52"/>
  <c r="BL8" i="52"/>
  <c r="AW111" i="52"/>
  <c r="AV111" i="52"/>
  <c r="AW110" i="52"/>
  <c r="AV110" i="52"/>
  <c r="AW107" i="52"/>
  <c r="AV107" i="52"/>
  <c r="AW106" i="52"/>
  <c r="AV106" i="52"/>
  <c r="AX106" i="52" s="1"/>
  <c r="AW105" i="52"/>
  <c r="AV105" i="52"/>
  <c r="AW102" i="52"/>
  <c r="AV102" i="52"/>
  <c r="AW101" i="52"/>
  <c r="AV101" i="52"/>
  <c r="AW100" i="52"/>
  <c r="AV100" i="52"/>
  <c r="AW99" i="52"/>
  <c r="AV99" i="52"/>
  <c r="AW98" i="52"/>
  <c r="AV98" i="52"/>
  <c r="AW96" i="52"/>
  <c r="AV96" i="52"/>
  <c r="AW95" i="52"/>
  <c r="AV95" i="52"/>
  <c r="AW94" i="52"/>
  <c r="AV94" i="52"/>
  <c r="AW93" i="52"/>
  <c r="AV93" i="52"/>
  <c r="AW92" i="52"/>
  <c r="AV92" i="52"/>
  <c r="AW91" i="52"/>
  <c r="AV91" i="52"/>
  <c r="AW90" i="52"/>
  <c r="AV90" i="52"/>
  <c r="AW89" i="52"/>
  <c r="AV89" i="52"/>
  <c r="AW88" i="52"/>
  <c r="AV88" i="52"/>
  <c r="AW87" i="52"/>
  <c r="AV87" i="52"/>
  <c r="AW86" i="52"/>
  <c r="AV86" i="52"/>
  <c r="AW85" i="52"/>
  <c r="AV85" i="52"/>
  <c r="AW84" i="52"/>
  <c r="AV84" i="52"/>
  <c r="AW83" i="52"/>
  <c r="AV83" i="52"/>
  <c r="AW82" i="52"/>
  <c r="AV82" i="52"/>
  <c r="AW81" i="52"/>
  <c r="AV81" i="52"/>
  <c r="AW80" i="52"/>
  <c r="AV80" i="52"/>
  <c r="AW79" i="52"/>
  <c r="AV79" i="52"/>
  <c r="AW78" i="52"/>
  <c r="AV78" i="52"/>
  <c r="AW77" i="52"/>
  <c r="AV77" i="52"/>
  <c r="AW76" i="52"/>
  <c r="AV76" i="52"/>
  <c r="AW75" i="52"/>
  <c r="AV75" i="52"/>
  <c r="AX75" i="52" s="1"/>
  <c r="AW73" i="52"/>
  <c r="AV73" i="52"/>
  <c r="AW72" i="52"/>
  <c r="AV72" i="52"/>
  <c r="AW71" i="52"/>
  <c r="AV71" i="52"/>
  <c r="AW70" i="52"/>
  <c r="AV70" i="52"/>
  <c r="AX70" i="52" s="1"/>
  <c r="AW69" i="52"/>
  <c r="AV69" i="52"/>
  <c r="AW68" i="52"/>
  <c r="AV68" i="52"/>
  <c r="AW67" i="52"/>
  <c r="AV67" i="52"/>
  <c r="AW66" i="52"/>
  <c r="AV66" i="52"/>
  <c r="AW63" i="52"/>
  <c r="AV63" i="52"/>
  <c r="AW62" i="52"/>
  <c r="AV62" i="52"/>
  <c r="AW61" i="52"/>
  <c r="AV61" i="52"/>
  <c r="AW60" i="52"/>
  <c r="AV60" i="52"/>
  <c r="AW59" i="52"/>
  <c r="AV59" i="52"/>
  <c r="AW58" i="52"/>
  <c r="AV58" i="52"/>
  <c r="AW57" i="52"/>
  <c r="AV57" i="52"/>
  <c r="AW56" i="52"/>
  <c r="AV56" i="52"/>
  <c r="AW55" i="52"/>
  <c r="AV55" i="52"/>
  <c r="AW54" i="52"/>
  <c r="AV54" i="52"/>
  <c r="AW53" i="52"/>
  <c r="AV53" i="52"/>
  <c r="AW52" i="52"/>
  <c r="AV52" i="52"/>
  <c r="AW51" i="52"/>
  <c r="AV51" i="52"/>
  <c r="AW50" i="52"/>
  <c r="AV50" i="52"/>
  <c r="AW49" i="52"/>
  <c r="AV49" i="52"/>
  <c r="AW48" i="52"/>
  <c r="AV48" i="52"/>
  <c r="AW47" i="52"/>
  <c r="AV47" i="52"/>
  <c r="AW46" i="52"/>
  <c r="AV46" i="52"/>
  <c r="AW45" i="52"/>
  <c r="AV45" i="52"/>
  <c r="AW44" i="52"/>
  <c r="AV44" i="52"/>
  <c r="AW43" i="52"/>
  <c r="AV43" i="52"/>
  <c r="AW42" i="52"/>
  <c r="AV42" i="52"/>
  <c r="AW41" i="52"/>
  <c r="AV41" i="52"/>
  <c r="AW40" i="52"/>
  <c r="AV40" i="52"/>
  <c r="AW39" i="52"/>
  <c r="AV39" i="52"/>
  <c r="AW38" i="52"/>
  <c r="AV38" i="52"/>
  <c r="AW37" i="52"/>
  <c r="AV37" i="52"/>
  <c r="AW36" i="52"/>
  <c r="AV36" i="52"/>
  <c r="AX36" i="52" s="1"/>
  <c r="AW35" i="52"/>
  <c r="AV35" i="52"/>
  <c r="AW34" i="52"/>
  <c r="AV34" i="52"/>
  <c r="AW33" i="52"/>
  <c r="AV33" i="52"/>
  <c r="AW32" i="52"/>
  <c r="AV32" i="52"/>
  <c r="AW31" i="52"/>
  <c r="AV31" i="52"/>
  <c r="AW30" i="52"/>
  <c r="AV30" i="52"/>
  <c r="AW29" i="52"/>
  <c r="AV29" i="52"/>
  <c r="AW28" i="52"/>
  <c r="AV28" i="52"/>
  <c r="AW27" i="52"/>
  <c r="AV27" i="52"/>
  <c r="AW26" i="52"/>
  <c r="AV26" i="52"/>
  <c r="AW25" i="52"/>
  <c r="AV25" i="52"/>
  <c r="AW24" i="52"/>
  <c r="AV24" i="52"/>
  <c r="AW23" i="52"/>
  <c r="AV23" i="52"/>
  <c r="AW22" i="52"/>
  <c r="AV22" i="52"/>
  <c r="AW21" i="52"/>
  <c r="AV21" i="52"/>
  <c r="AW20" i="52"/>
  <c r="AV20" i="52"/>
  <c r="AW16" i="52"/>
  <c r="AV16" i="52"/>
  <c r="AW15" i="52"/>
  <c r="AV15" i="52"/>
  <c r="AW14" i="52"/>
  <c r="AV14" i="52"/>
  <c r="AW13" i="52"/>
  <c r="AV13" i="52"/>
  <c r="AX13" i="52" s="1"/>
  <c r="AW12" i="52"/>
  <c r="AV12" i="52"/>
  <c r="AW11" i="52"/>
  <c r="AV11" i="52"/>
  <c r="AW10" i="52"/>
  <c r="AW112" i="52" s="1"/>
  <c r="AV10" i="52"/>
  <c r="AW9" i="52"/>
  <c r="AV9" i="52"/>
  <c r="AX9" i="52" s="1"/>
  <c r="AW8" i="52"/>
  <c r="AV8" i="52"/>
  <c r="AG111" i="52"/>
  <c r="AF111" i="52"/>
  <c r="AG110" i="52"/>
  <c r="AF110" i="52"/>
  <c r="AG107" i="52"/>
  <c r="AF107" i="52"/>
  <c r="AG106" i="52"/>
  <c r="AF106" i="52"/>
  <c r="AG105" i="52"/>
  <c r="AF105" i="52"/>
  <c r="AG102" i="52"/>
  <c r="AF102" i="52"/>
  <c r="AG101" i="52"/>
  <c r="AF101" i="52"/>
  <c r="AG100" i="52"/>
  <c r="AF100" i="52"/>
  <c r="AG99" i="52"/>
  <c r="AF99" i="52"/>
  <c r="AG98" i="52"/>
  <c r="AF98" i="52"/>
  <c r="AG96" i="52"/>
  <c r="AF96" i="52"/>
  <c r="AG95" i="52"/>
  <c r="AF95" i="52"/>
  <c r="AG94" i="52"/>
  <c r="AF94" i="52"/>
  <c r="AG93" i="52"/>
  <c r="AF93" i="52"/>
  <c r="AG92" i="52"/>
  <c r="AF92" i="52"/>
  <c r="AH92" i="52" s="1"/>
  <c r="AG91" i="52"/>
  <c r="AF91" i="52"/>
  <c r="AG90" i="52"/>
  <c r="AF90" i="52"/>
  <c r="AG89" i="52"/>
  <c r="AF89" i="52"/>
  <c r="AG88" i="52"/>
  <c r="AF88" i="52"/>
  <c r="AG87" i="52"/>
  <c r="AF87" i="52"/>
  <c r="AG86" i="52"/>
  <c r="AF86" i="52"/>
  <c r="AG85" i="52"/>
  <c r="AF85" i="52"/>
  <c r="AG84" i="52"/>
  <c r="AF84" i="52"/>
  <c r="AH84" i="52" s="1"/>
  <c r="AG83" i="52"/>
  <c r="AF83" i="52"/>
  <c r="AG82" i="52"/>
  <c r="AF82" i="52"/>
  <c r="AG81" i="52"/>
  <c r="AF81" i="52"/>
  <c r="AG80" i="52"/>
  <c r="AF80" i="52"/>
  <c r="AG79" i="52"/>
  <c r="AF79" i="52"/>
  <c r="AG78" i="52"/>
  <c r="AF78" i="52"/>
  <c r="AG77" i="52"/>
  <c r="AF77" i="52"/>
  <c r="AG76" i="52"/>
  <c r="AF76" i="52"/>
  <c r="AG75" i="52"/>
  <c r="AF75" i="52"/>
  <c r="AG73" i="52"/>
  <c r="AF73" i="52"/>
  <c r="AG72" i="52"/>
  <c r="AF72" i="52"/>
  <c r="AG71" i="52"/>
  <c r="AF71" i="52"/>
  <c r="AG70" i="52"/>
  <c r="AF70" i="52"/>
  <c r="AG69" i="52"/>
  <c r="AF69" i="52"/>
  <c r="AG68" i="52"/>
  <c r="AF68" i="52"/>
  <c r="AG67" i="52"/>
  <c r="AF67" i="52"/>
  <c r="AG66" i="52"/>
  <c r="AF66" i="52"/>
  <c r="AF63" i="52"/>
  <c r="AH63" i="52" s="1"/>
  <c r="AF62" i="52"/>
  <c r="AG61" i="52"/>
  <c r="AF61" i="52"/>
  <c r="AG60" i="52"/>
  <c r="AF60" i="52"/>
  <c r="AG59" i="52"/>
  <c r="AF59" i="52"/>
  <c r="AG58" i="52"/>
  <c r="AF58" i="52"/>
  <c r="AG57" i="52"/>
  <c r="AF57" i="52"/>
  <c r="AG56" i="52"/>
  <c r="AF56" i="52"/>
  <c r="AG55" i="52"/>
  <c r="AF55" i="52"/>
  <c r="AG54" i="52"/>
  <c r="AF54" i="52"/>
  <c r="AG53" i="52"/>
  <c r="AF53" i="52"/>
  <c r="AG52" i="52"/>
  <c r="AF52" i="52"/>
  <c r="AG51" i="52"/>
  <c r="AF51" i="52"/>
  <c r="AG50" i="52"/>
  <c r="AF50" i="52"/>
  <c r="AG49" i="52"/>
  <c r="AF49" i="52"/>
  <c r="AG48" i="52"/>
  <c r="AF48" i="52"/>
  <c r="AG47" i="52"/>
  <c r="AF47" i="52"/>
  <c r="AG46" i="52"/>
  <c r="AF46" i="52"/>
  <c r="AG45" i="52"/>
  <c r="AF45" i="52"/>
  <c r="AG44" i="52"/>
  <c r="AF44" i="52"/>
  <c r="AG43" i="52"/>
  <c r="AF43" i="52"/>
  <c r="AG42" i="52"/>
  <c r="AF42" i="52"/>
  <c r="AG41" i="52"/>
  <c r="AF41" i="52"/>
  <c r="AG40" i="52"/>
  <c r="AF40" i="52"/>
  <c r="AG39" i="52"/>
  <c r="AF39" i="52"/>
  <c r="AG38" i="52"/>
  <c r="AF38" i="52"/>
  <c r="AG37" i="52"/>
  <c r="AF37" i="52"/>
  <c r="AG36" i="52"/>
  <c r="AF36" i="52"/>
  <c r="AG35" i="52"/>
  <c r="AF35" i="52"/>
  <c r="AG34" i="52"/>
  <c r="AF34" i="52"/>
  <c r="AG33" i="52"/>
  <c r="AF33" i="52"/>
  <c r="AG32" i="52"/>
  <c r="AF32" i="52"/>
  <c r="AG31" i="52"/>
  <c r="AF31" i="52"/>
  <c r="AG30" i="52"/>
  <c r="AF30" i="52"/>
  <c r="AG29" i="52"/>
  <c r="AF29" i="52"/>
  <c r="AG28" i="52"/>
  <c r="AF28" i="52"/>
  <c r="AG27" i="52"/>
  <c r="AF27" i="52"/>
  <c r="AG26" i="52"/>
  <c r="AF26" i="52"/>
  <c r="AG25" i="52"/>
  <c r="AF25" i="52"/>
  <c r="AG24" i="52"/>
  <c r="AF24" i="52"/>
  <c r="AH24" i="52" s="1"/>
  <c r="AG23" i="52"/>
  <c r="AF23" i="52"/>
  <c r="AG22" i="52"/>
  <c r="AF22" i="52"/>
  <c r="AG21" i="52"/>
  <c r="AF21" i="52"/>
  <c r="AG20" i="52"/>
  <c r="AF20" i="52"/>
  <c r="AG16" i="52"/>
  <c r="AG114" i="52" s="1"/>
  <c r="AF16" i="52"/>
  <c r="AG15" i="52"/>
  <c r="AF15" i="52"/>
  <c r="AG14" i="52"/>
  <c r="AF14" i="52"/>
  <c r="AG13" i="52"/>
  <c r="AF13" i="52"/>
  <c r="AH13" i="52" s="1"/>
  <c r="AG12" i="52"/>
  <c r="AF12" i="52"/>
  <c r="AG11" i="52"/>
  <c r="AF11" i="52"/>
  <c r="AG10" i="52"/>
  <c r="AF10" i="52"/>
  <c r="AF112" i="52" s="1"/>
  <c r="AG9" i="52"/>
  <c r="AF9" i="52"/>
  <c r="AG8" i="52"/>
  <c r="AF8" i="52"/>
  <c r="Q111" i="52"/>
  <c r="P111" i="52"/>
  <c r="Q110" i="52"/>
  <c r="P110" i="52"/>
  <c r="Q107" i="52"/>
  <c r="P107" i="52"/>
  <c r="Q106" i="52"/>
  <c r="P106" i="52"/>
  <c r="Q105" i="52"/>
  <c r="P105" i="52"/>
  <c r="Q102" i="52"/>
  <c r="P102" i="52"/>
  <c r="Q101" i="52"/>
  <c r="P101" i="52"/>
  <c r="Q100" i="52"/>
  <c r="P100" i="52"/>
  <c r="Q99" i="52"/>
  <c r="P99" i="52"/>
  <c r="Q98" i="52"/>
  <c r="P98" i="52"/>
  <c r="Q96" i="52"/>
  <c r="P96" i="52"/>
  <c r="Q95" i="52"/>
  <c r="P95" i="52"/>
  <c r="Q94" i="52"/>
  <c r="P94" i="52"/>
  <c r="Q93" i="52"/>
  <c r="P93" i="52"/>
  <c r="Q92" i="52"/>
  <c r="P92" i="52"/>
  <c r="Q91" i="52"/>
  <c r="P91" i="52"/>
  <c r="Q90" i="52"/>
  <c r="P90" i="52"/>
  <c r="Q89" i="52"/>
  <c r="P89" i="52"/>
  <c r="Q88" i="52"/>
  <c r="P88" i="52"/>
  <c r="Q87" i="52"/>
  <c r="P87" i="52"/>
  <c r="Q86" i="52"/>
  <c r="P86" i="52"/>
  <c r="Q85" i="52"/>
  <c r="P85" i="52"/>
  <c r="Q84" i="52"/>
  <c r="P84" i="52"/>
  <c r="Q83" i="52"/>
  <c r="P83" i="52"/>
  <c r="Q82" i="52"/>
  <c r="P82" i="52"/>
  <c r="Q81" i="52"/>
  <c r="P81" i="52"/>
  <c r="Q80" i="52"/>
  <c r="P80" i="52"/>
  <c r="Q79" i="52"/>
  <c r="P79" i="52"/>
  <c r="Q78" i="52"/>
  <c r="P78" i="52"/>
  <c r="Q77" i="52"/>
  <c r="P77" i="52"/>
  <c r="Q76" i="52"/>
  <c r="P76" i="52"/>
  <c r="Q75" i="52"/>
  <c r="P75" i="52"/>
  <c r="Q73" i="52"/>
  <c r="P73" i="52"/>
  <c r="Q72" i="52"/>
  <c r="P72" i="52"/>
  <c r="Q71" i="52"/>
  <c r="P71" i="52"/>
  <c r="Q70" i="52"/>
  <c r="P70" i="52"/>
  <c r="Q69" i="52"/>
  <c r="P69" i="52"/>
  <c r="Q68" i="52"/>
  <c r="P68" i="52"/>
  <c r="Q67" i="52"/>
  <c r="P67" i="52"/>
  <c r="Q66" i="52"/>
  <c r="P66" i="52"/>
  <c r="Q63" i="52"/>
  <c r="P63" i="52"/>
  <c r="Q62" i="52"/>
  <c r="P62" i="52"/>
  <c r="Q61" i="52"/>
  <c r="P61" i="52"/>
  <c r="Q60" i="52"/>
  <c r="P60" i="52"/>
  <c r="Q59" i="52"/>
  <c r="P59" i="52"/>
  <c r="Q58" i="52"/>
  <c r="P58" i="52"/>
  <c r="Q57" i="52"/>
  <c r="P57" i="52"/>
  <c r="Q56" i="52"/>
  <c r="P56" i="52"/>
  <c r="Q55" i="52"/>
  <c r="P55" i="52"/>
  <c r="Q54" i="52"/>
  <c r="P54" i="52"/>
  <c r="Q53" i="52"/>
  <c r="P53" i="52"/>
  <c r="Q52" i="52"/>
  <c r="P52" i="52"/>
  <c r="Q51" i="52"/>
  <c r="P51" i="52"/>
  <c r="Q50" i="52"/>
  <c r="P50" i="52"/>
  <c r="Q49" i="52"/>
  <c r="P49" i="52"/>
  <c r="Q48" i="52"/>
  <c r="P48" i="52"/>
  <c r="Q47" i="52"/>
  <c r="P47" i="52"/>
  <c r="Q46" i="52"/>
  <c r="P46" i="52"/>
  <c r="Q45" i="52"/>
  <c r="P45" i="52"/>
  <c r="Q44" i="52"/>
  <c r="P44" i="52"/>
  <c r="Q43" i="52"/>
  <c r="P43" i="52"/>
  <c r="Q42" i="52"/>
  <c r="P42" i="52"/>
  <c r="Q41" i="52"/>
  <c r="P41" i="52"/>
  <c r="Q40" i="52"/>
  <c r="P40" i="52"/>
  <c r="Q39" i="52"/>
  <c r="P39" i="52"/>
  <c r="Q38" i="52"/>
  <c r="P38" i="52"/>
  <c r="Q37" i="52"/>
  <c r="P37" i="52"/>
  <c r="Q36" i="52"/>
  <c r="P36" i="52"/>
  <c r="Q35" i="52"/>
  <c r="P35" i="52"/>
  <c r="Q34" i="52"/>
  <c r="P34" i="52"/>
  <c r="Q33" i="52"/>
  <c r="P33" i="52"/>
  <c r="Q32" i="52"/>
  <c r="P32" i="52"/>
  <c r="Q31" i="52"/>
  <c r="P31" i="52"/>
  <c r="Q30" i="52"/>
  <c r="P30" i="52"/>
  <c r="Q29" i="52"/>
  <c r="P29" i="52"/>
  <c r="Q28" i="52"/>
  <c r="P28" i="52"/>
  <c r="Q27" i="52"/>
  <c r="P27" i="52"/>
  <c r="Q26" i="52"/>
  <c r="P26" i="52"/>
  <c r="Q25" i="52"/>
  <c r="P25" i="52"/>
  <c r="Q24" i="52"/>
  <c r="P24" i="52"/>
  <c r="Q23" i="52"/>
  <c r="P23" i="52"/>
  <c r="Q22" i="52"/>
  <c r="P22" i="52"/>
  <c r="Q21" i="52"/>
  <c r="P21" i="52"/>
  <c r="Q20" i="52"/>
  <c r="P20" i="52"/>
  <c r="Q16" i="52"/>
  <c r="P16" i="52"/>
  <c r="Q15" i="52"/>
  <c r="P15" i="52"/>
  <c r="Q14" i="52"/>
  <c r="P14" i="52"/>
  <c r="Q13" i="52"/>
  <c r="P13" i="52"/>
  <c r="Q12" i="52"/>
  <c r="P12" i="52"/>
  <c r="Q11" i="52"/>
  <c r="P11" i="52"/>
  <c r="Q10" i="52"/>
  <c r="P10" i="52"/>
  <c r="Q9" i="52"/>
  <c r="P9" i="52"/>
  <c r="Q8" i="52"/>
  <c r="P8" i="52"/>
  <c r="CY26" i="52" l="1"/>
  <c r="CY30" i="52"/>
  <c r="CY34" i="52"/>
  <c r="CY38" i="52"/>
  <c r="CY42" i="52"/>
  <c r="CY25" i="52"/>
  <c r="CY29" i="52"/>
  <c r="CY33" i="52"/>
  <c r="CY37" i="52"/>
  <c r="CY41" i="52"/>
  <c r="CT25" i="52"/>
  <c r="CT29" i="52"/>
  <c r="CT33" i="52"/>
  <c r="D156" i="53"/>
  <c r="CR114" i="52"/>
  <c r="CT37" i="52"/>
  <c r="CT45" i="52"/>
  <c r="CT49" i="52"/>
  <c r="CT53" i="52"/>
  <c r="CT57" i="52"/>
  <c r="AH91" i="52"/>
  <c r="AH100" i="52"/>
  <c r="AX55" i="52"/>
  <c r="AX82" i="52"/>
  <c r="AX90" i="52"/>
  <c r="CD57" i="52"/>
  <c r="CD61" i="52"/>
  <c r="CD71" i="52"/>
  <c r="DC86" i="52"/>
  <c r="AH101" i="52"/>
  <c r="CD80" i="52"/>
  <c r="AH67" i="52"/>
  <c r="AX20" i="52"/>
  <c r="AX28" i="52"/>
  <c r="AX40" i="52"/>
  <c r="AX48" i="52"/>
  <c r="AX52" i="52"/>
  <c r="AX79" i="52"/>
  <c r="AX87" i="52"/>
  <c r="CD11" i="52"/>
  <c r="CD22" i="52"/>
  <c r="CD54" i="52"/>
  <c r="CD62" i="52"/>
  <c r="CD68" i="52"/>
  <c r="CD72" i="52"/>
  <c r="CD81" i="52"/>
  <c r="CD89" i="52"/>
  <c r="CD93" i="52"/>
  <c r="CT61" i="52"/>
  <c r="CT99" i="52"/>
  <c r="CT67" i="52"/>
  <c r="AH32" i="52"/>
  <c r="AH56" i="52"/>
  <c r="AH66" i="52"/>
  <c r="AH75" i="52"/>
  <c r="AX12" i="52"/>
  <c r="AX47" i="52"/>
  <c r="CD84" i="52"/>
  <c r="BN8" i="52"/>
  <c r="CT111" i="52"/>
  <c r="CT112" i="52" s="1"/>
  <c r="CY71" i="52"/>
  <c r="AV114" i="52"/>
  <c r="CD88" i="52"/>
  <c r="CD96" i="52"/>
  <c r="CT24" i="52"/>
  <c r="CT32" i="52"/>
  <c r="CT40" i="52"/>
  <c r="CZ60" i="52"/>
  <c r="DJ60" i="52" s="1"/>
  <c r="CZ72" i="52"/>
  <c r="CY45" i="52"/>
  <c r="CY49" i="52"/>
  <c r="CY53" i="52"/>
  <c r="CY57" i="52"/>
  <c r="CT85" i="52"/>
  <c r="CT93" i="52"/>
  <c r="CY46" i="52"/>
  <c r="CY50" i="52"/>
  <c r="CY54" i="52"/>
  <c r="CY66" i="52"/>
  <c r="CY70" i="52"/>
  <c r="BN26" i="52"/>
  <c r="BN93" i="52"/>
  <c r="CT75" i="52"/>
  <c r="AG112" i="52"/>
  <c r="CT92" i="52"/>
  <c r="R8" i="52"/>
  <c r="R16" i="52"/>
  <c r="R23" i="52"/>
  <c r="R27" i="52"/>
  <c r="R39" i="52"/>
  <c r="R78" i="52"/>
  <c r="R82" i="52"/>
  <c r="R86" i="52"/>
  <c r="R90" i="52"/>
  <c r="R111" i="52"/>
  <c r="AH34" i="52"/>
  <c r="AH50" i="52"/>
  <c r="AH68" i="52"/>
  <c r="AH72" i="52"/>
  <c r="AH77" i="52"/>
  <c r="AH110" i="52"/>
  <c r="BN9" i="52"/>
  <c r="BN20" i="52"/>
  <c r="BN24" i="52"/>
  <c r="BN40" i="52"/>
  <c r="BN48" i="52"/>
  <c r="BN60" i="52"/>
  <c r="CT22" i="52"/>
  <c r="CT30" i="52"/>
  <c r="CT38" i="52"/>
  <c r="CT50" i="52"/>
  <c r="CT54" i="52"/>
  <c r="CT81" i="52"/>
  <c r="BN107" i="52"/>
  <c r="CD9" i="52"/>
  <c r="CD20" i="52"/>
  <c r="CD24" i="52"/>
  <c r="CD28" i="52"/>
  <c r="CD36" i="52"/>
  <c r="CD40" i="52"/>
  <c r="CD52" i="52"/>
  <c r="CD56" i="52"/>
  <c r="CD60" i="52"/>
  <c r="CD70" i="52"/>
  <c r="CD79" i="52"/>
  <c r="CD83" i="52"/>
  <c r="CD87" i="52"/>
  <c r="CD100" i="52"/>
  <c r="CT12" i="52"/>
  <c r="CT27" i="52"/>
  <c r="CT31" i="52"/>
  <c r="CT39" i="52"/>
  <c r="CT47" i="52"/>
  <c r="CT59" i="52"/>
  <c r="CT78" i="52"/>
  <c r="CT82" i="52"/>
  <c r="BN59" i="52"/>
  <c r="AX27" i="52"/>
  <c r="BN42" i="52"/>
  <c r="BN46" i="52"/>
  <c r="BN62" i="52"/>
  <c r="BN72" i="52"/>
  <c r="BN81" i="52"/>
  <c r="CT83" i="52"/>
  <c r="CZ12" i="52"/>
  <c r="DJ12" i="52" s="1"/>
  <c r="BN23" i="52"/>
  <c r="BN27" i="52"/>
  <c r="BN31" i="52"/>
  <c r="BN35" i="52"/>
  <c r="R62" i="52"/>
  <c r="R72" i="52"/>
  <c r="R89" i="52"/>
  <c r="R98" i="52"/>
  <c r="R110" i="52"/>
  <c r="BN63" i="52"/>
  <c r="AH93" i="52"/>
  <c r="AX84" i="52"/>
  <c r="AX101" i="52"/>
  <c r="CD51" i="52"/>
  <c r="CD59" i="52"/>
  <c r="CD63" i="52"/>
  <c r="R28" i="52"/>
  <c r="R32" i="52"/>
  <c r="R36" i="52"/>
  <c r="R40" i="52"/>
  <c r="R44" i="52"/>
  <c r="R48" i="52"/>
  <c r="R56" i="52"/>
  <c r="R60" i="52"/>
  <c r="R66" i="52"/>
  <c r="R70" i="52"/>
  <c r="R75" i="52"/>
  <c r="R79" i="52"/>
  <c r="R83" i="52"/>
  <c r="R91" i="52"/>
  <c r="R95" i="52"/>
  <c r="R100" i="52"/>
  <c r="R106" i="52"/>
  <c r="AH23" i="52"/>
  <c r="AH27" i="52"/>
  <c r="AH35" i="52"/>
  <c r="AH39" i="52"/>
  <c r="AH51" i="52"/>
  <c r="AH55" i="52"/>
  <c r="AH59" i="52"/>
  <c r="AH86" i="52"/>
  <c r="AH90" i="52"/>
  <c r="AH94" i="52"/>
  <c r="AH105" i="52"/>
  <c r="AH111" i="52"/>
  <c r="BN41" i="52"/>
  <c r="BN45" i="52"/>
  <c r="BN57" i="52"/>
  <c r="BN67" i="52"/>
  <c r="BN76" i="52"/>
  <c r="BN80" i="52"/>
  <c r="CD102" i="52"/>
  <c r="BN86" i="52"/>
  <c r="AH85" i="52"/>
  <c r="AH58" i="52"/>
  <c r="R43" i="52"/>
  <c r="Q114" i="52"/>
  <c r="R10" i="52"/>
  <c r="R14" i="52"/>
  <c r="R21" i="52"/>
  <c r="R29" i="52"/>
  <c r="R33" i="52"/>
  <c r="R37" i="52"/>
  <c r="R45" i="52"/>
  <c r="R57" i="52"/>
  <c r="R61" i="52"/>
  <c r="R67" i="52"/>
  <c r="R71" i="52"/>
  <c r="R76" i="52"/>
  <c r="R92" i="52"/>
  <c r="R96" i="52"/>
  <c r="R101" i="52"/>
  <c r="R107" i="52"/>
  <c r="CY93" i="52"/>
  <c r="CY100" i="52"/>
  <c r="CT95" i="52"/>
  <c r="CT100" i="52"/>
  <c r="CY79" i="52"/>
  <c r="CY83" i="52"/>
  <c r="CY87" i="52"/>
  <c r="CY91" i="52"/>
  <c r="CT15" i="52"/>
  <c r="CR118" i="52"/>
  <c r="CY76" i="52"/>
  <c r="CY80" i="52"/>
  <c r="CY84" i="52"/>
  <c r="CY88" i="52"/>
  <c r="CY92" i="52"/>
  <c r="CT23" i="52"/>
  <c r="CD30" i="52"/>
  <c r="CD45" i="52"/>
  <c r="CD8" i="52"/>
  <c r="CD21" i="52"/>
  <c r="CD25" i="52"/>
  <c r="CD29" i="52"/>
  <c r="CD37" i="52"/>
  <c r="CD44" i="52"/>
  <c r="CD106" i="52"/>
  <c r="BN10" i="52"/>
  <c r="BN112" i="52" s="1"/>
  <c r="BN29" i="52"/>
  <c r="BN33" i="52"/>
  <c r="BN87" i="52"/>
  <c r="BN90" i="52"/>
  <c r="BN58" i="52"/>
  <c r="BN68" i="52"/>
  <c r="BM112" i="52"/>
  <c r="BN39" i="52"/>
  <c r="BN47" i="52"/>
  <c r="BN51" i="52"/>
  <c r="BN55" i="52"/>
  <c r="BN73" i="52"/>
  <c r="BN78" i="52"/>
  <c r="BN82" i="52"/>
  <c r="AX14" i="52"/>
  <c r="AX25" i="52"/>
  <c r="AX33" i="52"/>
  <c r="AX37" i="52"/>
  <c r="AX41" i="52"/>
  <c r="AX61" i="52"/>
  <c r="AX67" i="52"/>
  <c r="AX71" i="52"/>
  <c r="AX76" i="52"/>
  <c r="AX107" i="52"/>
  <c r="AX15" i="52"/>
  <c r="AX22" i="52"/>
  <c r="AX30" i="52"/>
  <c r="AX42" i="52"/>
  <c r="AX50" i="52"/>
  <c r="AX77" i="52"/>
  <c r="AX85" i="52"/>
  <c r="AX89" i="52"/>
  <c r="AX98" i="52"/>
  <c r="AX86" i="52"/>
  <c r="AX94" i="52"/>
  <c r="AH26" i="52"/>
  <c r="AH42" i="52"/>
  <c r="AH89" i="52"/>
  <c r="AF114" i="52"/>
  <c r="AH14" i="52"/>
  <c r="AH25" i="52"/>
  <c r="AH33" i="52"/>
  <c r="AH41" i="52"/>
  <c r="AH49" i="52"/>
  <c r="AH57" i="52"/>
  <c r="AH80" i="52"/>
  <c r="R105" i="52"/>
  <c r="R34" i="52"/>
  <c r="R50" i="52"/>
  <c r="CZ76" i="52"/>
  <c r="DJ76" i="52" s="1"/>
  <c r="CZ80" i="52"/>
  <c r="DJ80" i="52" s="1"/>
  <c r="R94" i="52"/>
  <c r="CT41" i="52"/>
  <c r="CT91" i="52"/>
  <c r="CT8" i="52"/>
  <c r="CT76" i="52"/>
  <c r="CT42" i="52"/>
  <c r="CT58" i="52"/>
  <c r="CT72" i="52"/>
  <c r="CT84" i="52"/>
  <c r="CT88" i="52"/>
  <c r="CT96" i="52"/>
  <c r="CT101" i="52"/>
  <c r="CT107" i="52"/>
  <c r="CZ83" i="52"/>
  <c r="DJ83" i="52" s="1"/>
  <c r="CZ87" i="52"/>
  <c r="DJ87" i="52" s="1"/>
  <c r="CZ91" i="52"/>
  <c r="DJ91" i="52" s="1"/>
  <c r="CZ98" i="52"/>
  <c r="DJ98" i="52" s="1"/>
  <c r="CS122" i="52"/>
  <c r="CT9" i="52"/>
  <c r="CT55" i="52"/>
  <c r="CT69" i="52"/>
  <c r="CT73" i="52"/>
  <c r="CT110" i="52"/>
  <c r="CT14" i="52"/>
  <c r="CT28" i="52"/>
  <c r="CT44" i="52"/>
  <c r="CT86" i="52"/>
  <c r="CT90" i="52"/>
  <c r="CD13" i="52"/>
  <c r="CD32" i="52"/>
  <c r="CD48" i="52"/>
  <c r="CC122" i="52"/>
  <c r="CD90" i="52"/>
  <c r="CD99" i="52"/>
  <c r="CZ55" i="52"/>
  <c r="DJ55" i="52" s="1"/>
  <c r="CC112" i="52"/>
  <c r="CD41" i="52"/>
  <c r="CD49" i="52"/>
  <c r="CD66" i="52"/>
  <c r="CD75" i="52"/>
  <c r="CD91" i="52"/>
  <c r="CC120" i="52"/>
  <c r="CW69" i="52"/>
  <c r="CD42" i="52"/>
  <c r="CD27" i="52"/>
  <c r="CD31" i="52"/>
  <c r="CD39" i="52"/>
  <c r="CZ99" i="52"/>
  <c r="DJ99" i="52" s="1"/>
  <c r="CZ107" i="52"/>
  <c r="DJ107" i="52" s="1"/>
  <c r="CZ67" i="52"/>
  <c r="DJ67" i="52" s="1"/>
  <c r="BN66" i="52"/>
  <c r="BN70" i="52"/>
  <c r="BN75" i="52"/>
  <c r="BN79" i="52"/>
  <c r="CZ48" i="52"/>
  <c r="DJ48" i="52" s="1"/>
  <c r="BN11" i="52"/>
  <c r="BN15" i="52"/>
  <c r="BN22" i="52"/>
  <c r="BN30" i="52"/>
  <c r="BN12" i="52"/>
  <c r="BN50" i="52"/>
  <c r="BN84" i="52"/>
  <c r="BN77" i="52"/>
  <c r="BN88" i="52"/>
  <c r="CZ46" i="52"/>
  <c r="DJ46" i="52" s="1"/>
  <c r="BN36" i="52"/>
  <c r="BN43" i="52"/>
  <c r="BN85" i="52"/>
  <c r="CZ92" i="52"/>
  <c r="DJ92" i="52" s="1"/>
  <c r="BN56" i="52"/>
  <c r="BN69" i="52"/>
  <c r="BM114" i="52"/>
  <c r="BM122" i="52"/>
  <c r="BN89" i="52"/>
  <c r="AX44" i="52"/>
  <c r="AX59" i="52"/>
  <c r="AW118" i="52"/>
  <c r="CW75" i="52"/>
  <c r="CW79" i="52"/>
  <c r="CZ105" i="52"/>
  <c r="DJ105" i="52" s="1"/>
  <c r="DE62" i="52"/>
  <c r="AX29" i="52"/>
  <c r="AX60" i="52"/>
  <c r="CW23" i="52"/>
  <c r="CW27" i="52"/>
  <c r="CW31" i="52"/>
  <c r="CW35" i="52"/>
  <c r="CW39" i="52"/>
  <c r="CW43" i="52"/>
  <c r="CW47" i="52"/>
  <c r="CW51" i="52"/>
  <c r="CW55" i="52"/>
  <c r="CV73" i="52"/>
  <c r="CW73" i="52" s="1"/>
  <c r="CW91" i="52"/>
  <c r="AX83" i="52"/>
  <c r="CX16" i="52"/>
  <c r="CY16" i="52" s="1"/>
  <c r="CZ47" i="52"/>
  <c r="DJ47" i="52" s="1"/>
  <c r="CW59" i="52"/>
  <c r="CW70" i="52"/>
  <c r="AX51" i="52"/>
  <c r="AX49" i="52"/>
  <c r="AX57" i="52"/>
  <c r="AV120" i="52"/>
  <c r="CW20" i="52"/>
  <c r="CW24" i="52"/>
  <c r="CW28" i="52"/>
  <c r="CW32" i="52"/>
  <c r="CW36" i="52"/>
  <c r="CW40" i="52"/>
  <c r="CW44" i="52"/>
  <c r="CW52" i="52"/>
  <c r="CW56" i="52"/>
  <c r="CW99" i="52"/>
  <c r="CZ78" i="52"/>
  <c r="DJ78" i="52" s="1"/>
  <c r="CZ28" i="52"/>
  <c r="DJ28" i="52" s="1"/>
  <c r="CZ81" i="52"/>
  <c r="DJ81" i="52" s="1"/>
  <c r="CZ85" i="52"/>
  <c r="DJ85" i="52" s="1"/>
  <c r="AW114" i="52"/>
  <c r="AX23" i="52"/>
  <c r="AX54" i="52"/>
  <c r="AX62" i="52"/>
  <c r="AX92" i="52"/>
  <c r="AX96" i="52"/>
  <c r="CZ9" i="52"/>
  <c r="DJ9" i="52" s="1"/>
  <c r="DL9" i="52" s="1"/>
  <c r="CZ33" i="52"/>
  <c r="DJ33" i="52" s="1"/>
  <c r="CZ41" i="52"/>
  <c r="DJ41" i="52" s="1"/>
  <c r="CZ49" i="52"/>
  <c r="DJ49" i="52" s="1"/>
  <c r="CZ53" i="52"/>
  <c r="DJ53" i="52" s="1"/>
  <c r="CZ57" i="52"/>
  <c r="DJ57" i="52" s="1"/>
  <c r="CW100" i="52"/>
  <c r="CZ110" i="52"/>
  <c r="DJ110" i="52" s="1"/>
  <c r="AH31" i="52"/>
  <c r="AH54" i="52"/>
  <c r="AH62" i="52"/>
  <c r="CZ31" i="52"/>
  <c r="DJ31" i="52" s="1"/>
  <c r="CZ42" i="52"/>
  <c r="DJ42" i="52" s="1"/>
  <c r="CW48" i="52"/>
  <c r="CZ75" i="52"/>
  <c r="DJ75" i="52" s="1"/>
  <c r="AH43" i="52"/>
  <c r="AH47" i="52"/>
  <c r="AH81" i="52"/>
  <c r="CY28" i="52"/>
  <c r="CZ35" i="52"/>
  <c r="DJ35" i="52" s="1"/>
  <c r="CW87" i="52"/>
  <c r="AH98" i="52"/>
  <c r="CW66" i="52"/>
  <c r="CY67" i="52"/>
  <c r="AH40" i="52"/>
  <c r="AH48" i="52"/>
  <c r="AH69" i="52"/>
  <c r="AH78" i="52"/>
  <c r="AH82" i="52"/>
  <c r="CZ26" i="52"/>
  <c r="DJ26" i="52" s="1"/>
  <c r="CZ52" i="52"/>
  <c r="DJ52" i="52" s="1"/>
  <c r="CZ59" i="52"/>
  <c r="DJ59" i="52" s="1"/>
  <c r="AG122" i="52"/>
  <c r="AH99" i="52"/>
  <c r="CZ36" i="52"/>
  <c r="DJ36" i="52" s="1"/>
  <c r="CX73" i="52"/>
  <c r="CY73" i="52" s="1"/>
  <c r="AH11" i="52"/>
  <c r="AH83" i="52"/>
  <c r="CZ15" i="52"/>
  <c r="DJ15" i="52" s="1"/>
  <c r="CZ37" i="52"/>
  <c r="DJ37" i="52" s="1"/>
  <c r="CZ66" i="52"/>
  <c r="DJ66" i="52" s="1"/>
  <c r="AH15" i="52"/>
  <c r="AH22" i="52"/>
  <c r="AH30" i="52"/>
  <c r="CZ27" i="52"/>
  <c r="DJ27" i="52" s="1"/>
  <c r="AH12" i="52"/>
  <c r="AH38" i="52"/>
  <c r="AH46" i="52"/>
  <c r="AH76" i="52"/>
  <c r="CZ44" i="52"/>
  <c r="DJ44" i="52" s="1"/>
  <c r="CZ58" i="52"/>
  <c r="DJ58" i="52" s="1"/>
  <c r="CZ70" i="52"/>
  <c r="DJ70" i="52" s="1"/>
  <c r="CZ82" i="52"/>
  <c r="DJ82" i="52" s="1"/>
  <c r="DF72" i="52"/>
  <c r="DK72" i="52" s="1"/>
  <c r="DF105" i="52"/>
  <c r="DK105" i="52" s="1"/>
  <c r="R38" i="52"/>
  <c r="CZ20" i="52"/>
  <c r="CZ54" i="52"/>
  <c r="CY56" i="52"/>
  <c r="CY62" i="52"/>
  <c r="CV95" i="52"/>
  <c r="CW95" i="52" s="1"/>
  <c r="CZ77" i="52"/>
  <c r="CY89" i="52"/>
  <c r="CZ94" i="52"/>
  <c r="R47" i="52"/>
  <c r="R58" i="52"/>
  <c r="R68" i="52"/>
  <c r="R85" i="52"/>
  <c r="CZ14" i="52"/>
  <c r="DJ14" i="52" s="1"/>
  <c r="CZ21" i="52"/>
  <c r="CZ30" i="52"/>
  <c r="CZ32" i="52"/>
  <c r="CZ56" i="52"/>
  <c r="CZ68" i="52"/>
  <c r="CY77" i="52"/>
  <c r="CZ79" i="52"/>
  <c r="R20" i="52"/>
  <c r="R24" i="52"/>
  <c r="R35" i="52"/>
  <c r="R51" i="52"/>
  <c r="R55" i="52"/>
  <c r="R93" i="52"/>
  <c r="R102" i="52"/>
  <c r="R116" i="52" s="1"/>
  <c r="P116" i="52"/>
  <c r="CY68" i="52"/>
  <c r="CX95" i="52"/>
  <c r="CY95" i="52" s="1"/>
  <c r="CY98" i="52"/>
  <c r="CZ100" i="52"/>
  <c r="P122" i="52"/>
  <c r="CZ11" i="52"/>
  <c r="DJ11" i="52" s="1"/>
  <c r="CZ22" i="52"/>
  <c r="CZ24" i="52"/>
  <c r="CZ39" i="52"/>
  <c r="CZ45" i="52"/>
  <c r="CZ50" i="52"/>
  <c r="CW60" i="52"/>
  <c r="CZ71" i="52"/>
  <c r="CY75" i="52"/>
  <c r="CW83" i="52"/>
  <c r="CY85" i="52"/>
  <c r="CZ90" i="52"/>
  <c r="CZ111" i="52"/>
  <c r="DJ111" i="52" s="1"/>
  <c r="DL125" i="52"/>
  <c r="R25" i="52"/>
  <c r="R52" i="52"/>
  <c r="R59" i="52"/>
  <c r="R69" i="52"/>
  <c r="Q122" i="52"/>
  <c r="R99" i="52"/>
  <c r="CZ25" i="52"/>
  <c r="CZ34" i="52"/>
  <c r="CZ88" i="52"/>
  <c r="DJ88" i="52" s="1"/>
  <c r="CZ93" i="52"/>
  <c r="DJ93" i="52" s="1"/>
  <c r="R87" i="52"/>
  <c r="R15" i="52"/>
  <c r="R53" i="52"/>
  <c r="CZ8" i="52"/>
  <c r="DJ8" i="52" s="1"/>
  <c r="DJ10" i="52" s="1"/>
  <c r="CX61" i="52"/>
  <c r="CY61" i="52" s="1"/>
  <c r="CZ43" i="52"/>
  <c r="CY58" i="52"/>
  <c r="CY81" i="52"/>
  <c r="CZ86" i="52"/>
  <c r="CZ106" i="52"/>
  <c r="DJ106" i="52" s="1"/>
  <c r="DJ72" i="52"/>
  <c r="R88" i="52"/>
  <c r="Q120" i="52"/>
  <c r="CZ13" i="52"/>
  <c r="DJ13" i="52" s="1"/>
  <c r="CY20" i="52"/>
  <c r="CZ23" i="52"/>
  <c r="CZ29" i="52"/>
  <c r="CZ38" i="52"/>
  <c r="CZ40" i="52"/>
  <c r="CZ51" i="52"/>
  <c r="CZ62" i="52"/>
  <c r="CY72" i="52"/>
  <c r="CZ84" i="52"/>
  <c r="CZ89" i="52"/>
  <c r="R11" i="52"/>
  <c r="CV16" i="52"/>
  <c r="CT20" i="52"/>
  <c r="CT34" i="52"/>
  <c r="CT79" i="52"/>
  <c r="CT11" i="52"/>
  <c r="CT21" i="52"/>
  <c r="CT35" i="52"/>
  <c r="CT46" i="52"/>
  <c r="CT52" i="52"/>
  <c r="CT56" i="52"/>
  <c r="CT68" i="52"/>
  <c r="CT80" i="52"/>
  <c r="CT98" i="52"/>
  <c r="CT106" i="52"/>
  <c r="CR122" i="52"/>
  <c r="DF13" i="52"/>
  <c r="DK13" i="52" s="1"/>
  <c r="DC37" i="52"/>
  <c r="DC57" i="52"/>
  <c r="CT43" i="52"/>
  <c r="CT60" i="52"/>
  <c r="CT66" i="52"/>
  <c r="CT87" i="52"/>
  <c r="CT94" i="52"/>
  <c r="DB112" i="52"/>
  <c r="CS112" i="52"/>
  <c r="CT36" i="52"/>
  <c r="CT77" i="52"/>
  <c r="CR116" i="52"/>
  <c r="DD112" i="52"/>
  <c r="DE22" i="52"/>
  <c r="DE26" i="52"/>
  <c r="DE30" i="52"/>
  <c r="DE34" i="52"/>
  <c r="DE38" i="52"/>
  <c r="DE42" i="52"/>
  <c r="DE46" i="52"/>
  <c r="DE54" i="52"/>
  <c r="CT63" i="52"/>
  <c r="CT70" i="52"/>
  <c r="CR120" i="52"/>
  <c r="CT102" i="52"/>
  <c r="DC23" i="52"/>
  <c r="DC27" i="52"/>
  <c r="DC31" i="52"/>
  <c r="DC35" i="52"/>
  <c r="DC39" i="52"/>
  <c r="DC43" i="52"/>
  <c r="DC47" i="52"/>
  <c r="DC59" i="52"/>
  <c r="CT13" i="52"/>
  <c r="CT26" i="52"/>
  <c r="CT48" i="52"/>
  <c r="CT51" i="52"/>
  <c r="CT62" i="52"/>
  <c r="CT71" i="52"/>
  <c r="CT89" i="52"/>
  <c r="CT105" i="52"/>
  <c r="CD14" i="52"/>
  <c r="CD38" i="52"/>
  <c r="CD76" i="52"/>
  <c r="CD86" i="52"/>
  <c r="CD98" i="52"/>
  <c r="CD107" i="52"/>
  <c r="DC51" i="52"/>
  <c r="DC55" i="52"/>
  <c r="DF99" i="52"/>
  <c r="DK99" i="52" s="1"/>
  <c r="CD15" i="52"/>
  <c r="CD35" i="52"/>
  <c r="CD46" i="52"/>
  <c r="CD53" i="52"/>
  <c r="CD69" i="52"/>
  <c r="CD77" i="52"/>
  <c r="CD94" i="52"/>
  <c r="CC116" i="52"/>
  <c r="CD110" i="52"/>
  <c r="DC20" i="52"/>
  <c r="DF24" i="52"/>
  <c r="DK24" i="52" s="1"/>
  <c r="DC32" i="52"/>
  <c r="DC40" i="52"/>
  <c r="DC44" i="52"/>
  <c r="DC52" i="52"/>
  <c r="DF59" i="52"/>
  <c r="DK59" i="52" s="1"/>
  <c r="DE77" i="52"/>
  <c r="DE81" i="52"/>
  <c r="DE85" i="52"/>
  <c r="CB120" i="52"/>
  <c r="CD43" i="52"/>
  <c r="CD105" i="52"/>
  <c r="CD12" i="52"/>
  <c r="CD50" i="52"/>
  <c r="CC118" i="52"/>
  <c r="CD26" i="52"/>
  <c r="CD33" i="52"/>
  <c r="CD47" i="52"/>
  <c r="CD58" i="52"/>
  <c r="CD67" i="52"/>
  <c r="CD78" i="52"/>
  <c r="CD85" i="52"/>
  <c r="CD92" i="52"/>
  <c r="CD95" i="52"/>
  <c r="CD111" i="52"/>
  <c r="DE21" i="52"/>
  <c r="DE25" i="52"/>
  <c r="DE29" i="52"/>
  <c r="DE33" i="52"/>
  <c r="DE37" i="52"/>
  <c r="DE41" i="52"/>
  <c r="DE45" i="52"/>
  <c r="DE49" i="52"/>
  <c r="DC69" i="52"/>
  <c r="DC91" i="52"/>
  <c r="DF106" i="52"/>
  <c r="DK106" i="52" s="1"/>
  <c r="CD10" i="52"/>
  <c r="CD23" i="52"/>
  <c r="CD34" i="52"/>
  <c r="CD55" i="52"/>
  <c r="CD82" i="52"/>
  <c r="CD101" i="52"/>
  <c r="DC99" i="52"/>
  <c r="BL116" i="52"/>
  <c r="BL122" i="52"/>
  <c r="BN13" i="52"/>
  <c r="BN16" i="52"/>
  <c r="BN37" i="52"/>
  <c r="BN44" i="52"/>
  <c r="BN54" i="52"/>
  <c r="BN61" i="52"/>
  <c r="BN91" i="52"/>
  <c r="BM116" i="52"/>
  <c r="BN14" i="52"/>
  <c r="BN34" i="52"/>
  <c r="BN92" i="52"/>
  <c r="BN95" i="52"/>
  <c r="BN110" i="52"/>
  <c r="DF12" i="52"/>
  <c r="DK12" i="52" s="1"/>
  <c r="DF51" i="52"/>
  <c r="DK51" i="52" s="1"/>
  <c r="BN98" i="52"/>
  <c r="BN102" i="52"/>
  <c r="BN21" i="52"/>
  <c r="BN38" i="52"/>
  <c r="BN49" i="52"/>
  <c r="BN52" i="52"/>
  <c r="BN71" i="52"/>
  <c r="BM120" i="52"/>
  <c r="BN100" i="52"/>
  <c r="BN25" i="52"/>
  <c r="BN28" i="52"/>
  <c r="BN96" i="52"/>
  <c r="DF52" i="52"/>
  <c r="DK52" i="52" s="1"/>
  <c r="BL114" i="52"/>
  <c r="BN32" i="52"/>
  <c r="BN53" i="52"/>
  <c r="BM118" i="52"/>
  <c r="BN83" i="52"/>
  <c r="BN101" i="52"/>
  <c r="BN106" i="52"/>
  <c r="DF53" i="52"/>
  <c r="DK53" i="52" s="1"/>
  <c r="AW122" i="52"/>
  <c r="AX26" i="52"/>
  <c r="AX58" i="52"/>
  <c r="AX93" i="52"/>
  <c r="DF33" i="52"/>
  <c r="DK33" i="52" s="1"/>
  <c r="DF110" i="52"/>
  <c r="DK110" i="52" s="1"/>
  <c r="AX34" i="52"/>
  <c r="AX68" i="52"/>
  <c r="AV116" i="52"/>
  <c r="AX10" i="52"/>
  <c r="AX24" i="52"/>
  <c r="AX31" i="52"/>
  <c r="AX38" i="52"/>
  <c r="AX45" i="52"/>
  <c r="AX56" i="52"/>
  <c r="AV118" i="52"/>
  <c r="AX72" i="52"/>
  <c r="AX80" i="52"/>
  <c r="AX91" i="52"/>
  <c r="AX99" i="52"/>
  <c r="AW116" i="52"/>
  <c r="AX110" i="52"/>
  <c r="DF11" i="52"/>
  <c r="DK11" i="52" s="1"/>
  <c r="DF98" i="52"/>
  <c r="DK98" i="52" s="1"/>
  <c r="DE57" i="52"/>
  <c r="AX11" i="52"/>
  <c r="AX21" i="52"/>
  <c r="AX32" i="52"/>
  <c r="AX35" i="52"/>
  <c r="AX39" i="52"/>
  <c r="AX46" i="52"/>
  <c r="AX53" i="52"/>
  <c r="AX66" i="52"/>
  <c r="AX69" i="52"/>
  <c r="AV122" i="52"/>
  <c r="AX81" i="52"/>
  <c r="AX88" i="52"/>
  <c r="AW120" i="52"/>
  <c r="AX100" i="52"/>
  <c r="AX105" i="52"/>
  <c r="AX111" i="52"/>
  <c r="DF58" i="52"/>
  <c r="DK58" i="52" s="1"/>
  <c r="DF70" i="52"/>
  <c r="DK70" i="52" s="1"/>
  <c r="DF76" i="52"/>
  <c r="DK76" i="52" s="1"/>
  <c r="DF84" i="52"/>
  <c r="DK84" i="52" s="1"/>
  <c r="DF88" i="52"/>
  <c r="DK88" i="52" s="1"/>
  <c r="DF92" i="52"/>
  <c r="DK92" i="52" s="1"/>
  <c r="AX95" i="52"/>
  <c r="AX8" i="52"/>
  <c r="AX43" i="52"/>
  <c r="AX78" i="52"/>
  <c r="AV112" i="52"/>
  <c r="DF48" i="52"/>
  <c r="DK48" i="52" s="1"/>
  <c r="DF89" i="52"/>
  <c r="DK89" i="52" s="1"/>
  <c r="DF100" i="52"/>
  <c r="DK100" i="52" s="1"/>
  <c r="DF20" i="52"/>
  <c r="DK20" i="52" s="1"/>
  <c r="DC24" i="52"/>
  <c r="DF28" i="52"/>
  <c r="DK28" i="52" s="1"/>
  <c r="DF50" i="52"/>
  <c r="DK50" i="52" s="1"/>
  <c r="DE89" i="52"/>
  <c r="DE93" i="52"/>
  <c r="AH9" i="52"/>
  <c r="AH37" i="52"/>
  <c r="AH71" i="52"/>
  <c r="AH79" i="52"/>
  <c r="AH107" i="52"/>
  <c r="AG116" i="52"/>
  <c r="DF21" i="52"/>
  <c r="DK21" i="52" s="1"/>
  <c r="DE50" i="52"/>
  <c r="DF54" i="52"/>
  <c r="DK54" i="52" s="1"/>
  <c r="DE68" i="52"/>
  <c r="DE72" i="52"/>
  <c r="DF86" i="52"/>
  <c r="DK86" i="52" s="1"/>
  <c r="AH44" i="52"/>
  <c r="AF116" i="52"/>
  <c r="AH20" i="52"/>
  <c r="AH45" i="52"/>
  <c r="AH52" i="52"/>
  <c r="AG118" i="52"/>
  <c r="AH87" i="52"/>
  <c r="AH102" i="52"/>
  <c r="DF14" i="52"/>
  <c r="DK14" i="52" s="1"/>
  <c r="DF25" i="52"/>
  <c r="DK25" i="52" s="1"/>
  <c r="DF29" i="52"/>
  <c r="DK29" i="52" s="1"/>
  <c r="DF36" i="52"/>
  <c r="DK36" i="52" s="1"/>
  <c r="DF62" i="52"/>
  <c r="DK62" i="52" s="1"/>
  <c r="DF79" i="52"/>
  <c r="DK79" i="52" s="1"/>
  <c r="DF83" i="52"/>
  <c r="DK83" i="52" s="1"/>
  <c r="DF87" i="52"/>
  <c r="DK87" i="52" s="1"/>
  <c r="AF122" i="52"/>
  <c r="AH21" i="52"/>
  <c r="AH28" i="52"/>
  <c r="AH53" i="52"/>
  <c r="AH60" i="52"/>
  <c r="AH88" i="52"/>
  <c r="AH95" i="52"/>
  <c r="DF15" i="52"/>
  <c r="DK15" i="52" s="1"/>
  <c r="DE58" i="52"/>
  <c r="DF91" i="52"/>
  <c r="DK91" i="52" s="1"/>
  <c r="DE98" i="52"/>
  <c r="AF120" i="52"/>
  <c r="DF41" i="52"/>
  <c r="DK41" i="52" s="1"/>
  <c r="DF44" i="52"/>
  <c r="DK44" i="52" s="1"/>
  <c r="DE66" i="52"/>
  <c r="DC88" i="52"/>
  <c r="AH29" i="52"/>
  <c r="AH36" i="52"/>
  <c r="AH61" i="52"/>
  <c r="AH70" i="52"/>
  <c r="AH96" i="52"/>
  <c r="AH106" i="52"/>
  <c r="DF45" i="52"/>
  <c r="DK45" i="52" s="1"/>
  <c r="DF56" i="52"/>
  <c r="DK56" i="52" s="1"/>
  <c r="DF67" i="52"/>
  <c r="DK67" i="52" s="1"/>
  <c r="DF77" i="52"/>
  <c r="DK77" i="52" s="1"/>
  <c r="DF85" i="52"/>
  <c r="DK85" i="52" s="1"/>
  <c r="DF107" i="52"/>
  <c r="DK107" i="52" s="1"/>
  <c r="DC25" i="52"/>
  <c r="DE60" i="52"/>
  <c r="DC76" i="52"/>
  <c r="DC79" i="52"/>
  <c r="DC84" i="52"/>
  <c r="Q112" i="52"/>
  <c r="P114" i="52"/>
  <c r="DF8" i="52"/>
  <c r="DC28" i="52"/>
  <c r="DE40" i="52"/>
  <c r="DC45" i="52"/>
  <c r="DF55" i="52"/>
  <c r="DF60" i="52"/>
  <c r="DE79" i="52"/>
  <c r="DC87" i="52"/>
  <c r="DF94" i="52"/>
  <c r="DC100" i="52"/>
  <c r="DF32" i="52"/>
  <c r="R54" i="52"/>
  <c r="DE28" i="52"/>
  <c r="DC33" i="52"/>
  <c r="DF40" i="52"/>
  <c r="DC48" i="52"/>
  <c r="DC67" i="52"/>
  <c r="DC70" i="52"/>
  <c r="DF82" i="52"/>
  <c r="DC92" i="52"/>
  <c r="R26" i="52"/>
  <c r="DC21" i="52"/>
  <c r="DC36" i="52"/>
  <c r="DE48" i="52"/>
  <c r="DC53" i="52"/>
  <c r="DC56" i="52"/>
  <c r="DE70" i="52"/>
  <c r="DB95" i="52"/>
  <c r="DC95" i="52" s="1"/>
  <c r="DF80" i="52"/>
  <c r="DK80" i="52" s="1"/>
  <c r="R12" i="52"/>
  <c r="R22" i="52"/>
  <c r="R41" i="52"/>
  <c r="DE36" i="52"/>
  <c r="DC41" i="52"/>
  <c r="DE56" i="52"/>
  <c r="DF68" i="52"/>
  <c r="DC75" i="52"/>
  <c r="DC80" i="52"/>
  <c r="DC83" i="52"/>
  <c r="DF90" i="52"/>
  <c r="DF93" i="52"/>
  <c r="DF69" i="52"/>
  <c r="R30" i="52"/>
  <c r="P118" i="52"/>
  <c r="R80" i="52"/>
  <c r="Q116" i="52"/>
  <c r="DE24" i="52"/>
  <c r="DC29" i="52"/>
  <c r="DF49" i="52"/>
  <c r="DB73" i="52"/>
  <c r="DC73" i="52" s="1"/>
  <c r="DF71" i="52"/>
  <c r="DD95" i="52"/>
  <c r="DE95" i="52" s="1"/>
  <c r="R120" i="52"/>
  <c r="R46" i="52"/>
  <c r="R81" i="52"/>
  <c r="DE52" i="52"/>
  <c r="DF66" i="52"/>
  <c r="DK66" i="52" s="1"/>
  <c r="R9" i="52"/>
  <c r="R13" i="52"/>
  <c r="R31" i="52"/>
  <c r="R42" i="52"/>
  <c r="R49" i="52"/>
  <c r="Q118" i="52"/>
  <c r="R77" i="52"/>
  <c r="R84" i="52"/>
  <c r="DF37" i="52"/>
  <c r="DE44" i="52"/>
  <c r="DC49" i="52"/>
  <c r="DF57" i="52"/>
  <c r="DK57" i="52" s="1"/>
  <c r="DC66" i="52"/>
  <c r="DC71" i="52"/>
  <c r="DF75" i="52"/>
  <c r="DK75" i="52" s="1"/>
  <c r="DF78" i="52"/>
  <c r="DF81" i="52"/>
  <c r="DF111" i="52"/>
  <c r="DK111" i="52" s="1"/>
  <c r="AH8" i="52"/>
  <c r="DF43" i="52"/>
  <c r="DE43" i="52"/>
  <c r="DF23" i="52"/>
  <c r="DE23" i="52"/>
  <c r="DF30" i="52"/>
  <c r="DC30" i="52"/>
  <c r="DF39" i="52"/>
  <c r="DE39" i="52"/>
  <c r="DF46" i="52"/>
  <c r="DC46" i="52"/>
  <c r="DF35" i="52"/>
  <c r="DE35" i="52"/>
  <c r="DD16" i="52"/>
  <c r="DB61" i="52"/>
  <c r="DF22" i="52"/>
  <c r="DC22" i="52"/>
  <c r="DF31" i="52"/>
  <c r="DE31" i="52"/>
  <c r="DF38" i="52"/>
  <c r="DC38" i="52"/>
  <c r="DB16" i="52"/>
  <c r="DF47" i="52"/>
  <c r="DE47" i="52"/>
  <c r="DF26" i="52"/>
  <c r="DC26" i="52"/>
  <c r="DF42" i="52"/>
  <c r="DC42" i="52"/>
  <c r="DD61" i="52"/>
  <c r="DF27" i="52"/>
  <c r="DE27" i="52"/>
  <c r="DF34" i="52"/>
  <c r="DC34" i="52"/>
  <c r="DE67" i="52"/>
  <c r="DE71" i="52"/>
  <c r="DE76" i="52"/>
  <c r="DE80" i="52"/>
  <c r="DE84" i="52"/>
  <c r="DE88" i="52"/>
  <c r="DE92" i="52"/>
  <c r="DE20" i="52"/>
  <c r="DE75" i="52"/>
  <c r="DE83" i="52"/>
  <c r="DE87" i="52"/>
  <c r="DE91" i="52"/>
  <c r="DE100" i="52"/>
  <c r="DD73" i="52"/>
  <c r="DC50" i="52"/>
  <c r="DE51" i="52"/>
  <c r="DC54" i="52"/>
  <c r="DE55" i="52"/>
  <c r="DC58" i="52"/>
  <c r="DE59" i="52"/>
  <c r="DC62" i="52"/>
  <c r="DC68" i="52"/>
  <c r="DE69" i="52"/>
  <c r="DC72" i="52"/>
  <c r="DC77" i="52"/>
  <c r="DE78" i="52"/>
  <c r="DC81" i="52"/>
  <c r="DE82" i="52"/>
  <c r="DC85" i="52"/>
  <c r="DE86" i="52"/>
  <c r="DC89" i="52"/>
  <c r="DE90" i="52"/>
  <c r="DC93" i="52"/>
  <c r="DE94" i="52"/>
  <c r="DC98" i="52"/>
  <c r="DE99" i="52"/>
  <c r="DE53" i="52"/>
  <c r="CW22" i="52"/>
  <c r="CY23" i="52"/>
  <c r="CW26" i="52"/>
  <c r="CY27" i="52"/>
  <c r="CW30" i="52"/>
  <c r="CY31" i="52"/>
  <c r="CW34" i="52"/>
  <c r="CY35" i="52"/>
  <c r="CW38" i="52"/>
  <c r="CY39" i="52"/>
  <c r="CW42" i="52"/>
  <c r="CY43" i="52"/>
  <c r="CW46" i="52"/>
  <c r="CY47" i="52"/>
  <c r="CW50" i="52"/>
  <c r="CY51" i="52"/>
  <c r="CW54" i="52"/>
  <c r="CY55" i="52"/>
  <c r="CW58" i="52"/>
  <c r="CY59" i="52"/>
  <c r="CW62" i="52"/>
  <c r="CW68" i="52"/>
  <c r="CY69" i="52"/>
  <c r="CW72" i="52"/>
  <c r="CW77" i="52"/>
  <c r="CY78" i="52"/>
  <c r="CW81" i="52"/>
  <c r="CY82" i="52"/>
  <c r="CW85" i="52"/>
  <c r="CY86" i="52"/>
  <c r="CW89" i="52"/>
  <c r="CY90" i="52"/>
  <c r="CW93" i="52"/>
  <c r="CY94" i="52"/>
  <c r="CW98" i="52"/>
  <c r="CY99" i="52"/>
  <c r="CV61" i="52"/>
  <c r="CZ69" i="52"/>
  <c r="CW21" i="52"/>
  <c r="CW25" i="52"/>
  <c r="CW29" i="52"/>
  <c r="CW33" i="52"/>
  <c r="CW37" i="52"/>
  <c r="CW41" i="52"/>
  <c r="CW45" i="52"/>
  <c r="CW49" i="52"/>
  <c r="CW53" i="52"/>
  <c r="CW57" i="52"/>
  <c r="CW67" i="52"/>
  <c r="CW71" i="52"/>
  <c r="CW76" i="52"/>
  <c r="CW80" i="52"/>
  <c r="CW84" i="52"/>
  <c r="CW88" i="52"/>
  <c r="CW92" i="52"/>
  <c r="CV112" i="52"/>
  <c r="CZ10" i="52"/>
  <c r="CS118" i="52"/>
  <c r="CT16" i="52"/>
  <c r="CT114" i="52" s="1"/>
  <c r="CS114" i="52"/>
  <c r="CS120" i="52"/>
  <c r="CS116" i="52"/>
  <c r="CR112" i="52"/>
  <c r="CD16" i="52"/>
  <c r="CC114" i="52"/>
  <c r="CB114" i="52"/>
  <c r="CB116" i="52"/>
  <c r="CD73" i="52"/>
  <c r="CB122" i="52"/>
  <c r="CB112" i="52"/>
  <c r="BL112" i="52"/>
  <c r="BL120" i="52"/>
  <c r="AX16" i="52"/>
  <c r="AX114" i="52" s="1"/>
  <c r="AX102" i="52"/>
  <c r="AX63" i="52"/>
  <c r="AX73" i="52"/>
  <c r="AH16" i="52"/>
  <c r="AH114" i="52" s="1"/>
  <c r="AH10" i="52"/>
  <c r="AF118" i="52"/>
  <c r="AG120" i="52"/>
  <c r="AH73" i="52"/>
  <c r="P120" i="52"/>
  <c r="R63" i="52"/>
  <c r="R118" i="52" s="1"/>
  <c r="R73" i="52"/>
  <c r="R122" i="52" s="1"/>
  <c r="P112" i="52"/>
  <c r="R112" i="52" l="1"/>
  <c r="BN116" i="52"/>
  <c r="DL12" i="52"/>
  <c r="DL85" i="52"/>
  <c r="DL92" i="52"/>
  <c r="R114" i="52"/>
  <c r="AH112" i="52"/>
  <c r="DL107" i="52"/>
  <c r="BN118" i="52"/>
  <c r="AH122" i="52"/>
  <c r="AH118" i="52"/>
  <c r="CD120" i="52"/>
  <c r="CD122" i="52"/>
  <c r="CD112" i="52"/>
  <c r="DL99" i="52"/>
  <c r="DL67" i="52"/>
  <c r="DL98" i="52"/>
  <c r="CZ16" i="52"/>
  <c r="DA16" i="52" s="1"/>
  <c r="CV122" i="52"/>
  <c r="DL87" i="52"/>
  <c r="DL105" i="52"/>
  <c r="DJ112" i="52"/>
  <c r="CZ95" i="52"/>
  <c r="DA95" i="52" s="1"/>
  <c r="CX122" i="52"/>
  <c r="CX63" i="52"/>
  <c r="CY63" i="52" s="1"/>
  <c r="DN101" i="52"/>
  <c r="CW16" i="52"/>
  <c r="DL11" i="52"/>
  <c r="DJ16" i="52"/>
  <c r="BN120" i="52"/>
  <c r="DL14" i="52"/>
  <c r="CV120" i="52"/>
  <c r="DL91" i="52"/>
  <c r="CZ73" i="52"/>
  <c r="CZ122" i="52" s="1"/>
  <c r="DL48" i="52"/>
  <c r="DL106" i="52"/>
  <c r="DL111" i="52"/>
  <c r="DL80" i="52"/>
  <c r="DL70" i="52"/>
  <c r="CX96" i="52"/>
  <c r="CY96" i="52" s="1"/>
  <c r="CV96" i="52"/>
  <c r="DL75" i="52"/>
  <c r="DL15" i="52"/>
  <c r="DL28" i="52"/>
  <c r="DL58" i="52"/>
  <c r="AX112" i="52"/>
  <c r="DA78" i="52"/>
  <c r="DA46" i="52"/>
  <c r="DA52" i="52"/>
  <c r="CX120" i="52"/>
  <c r="DL57" i="52"/>
  <c r="DL41" i="52"/>
  <c r="DL52" i="52"/>
  <c r="CZ112" i="52"/>
  <c r="DL88" i="52"/>
  <c r="DL110" i="52"/>
  <c r="DL72" i="52"/>
  <c r="DL33" i="52"/>
  <c r="DL13" i="52"/>
  <c r="DL36" i="52"/>
  <c r="DA58" i="52"/>
  <c r="DA53" i="52"/>
  <c r="DA88" i="52"/>
  <c r="DA98" i="52"/>
  <c r="DA86" i="52"/>
  <c r="DJ86" i="52"/>
  <c r="DL86" i="52" s="1"/>
  <c r="DA99" i="52"/>
  <c r="DA25" i="52"/>
  <c r="DJ25" i="52"/>
  <c r="DA30" i="52"/>
  <c r="DJ30" i="52"/>
  <c r="DA35" i="52"/>
  <c r="DA91" i="52"/>
  <c r="DA69" i="52"/>
  <c r="DJ69" i="52"/>
  <c r="DA92" i="52"/>
  <c r="DA62" i="52"/>
  <c r="DJ62" i="52"/>
  <c r="DL62" i="52" s="1"/>
  <c r="DA81" i="52"/>
  <c r="DA71" i="52"/>
  <c r="DJ71" i="52"/>
  <c r="DA57" i="52"/>
  <c r="DA82" i="52"/>
  <c r="DA21" i="52"/>
  <c r="DJ21" i="52"/>
  <c r="DL21" i="52" s="1"/>
  <c r="DA77" i="52"/>
  <c r="DJ77" i="52"/>
  <c r="DL77" i="52" s="1"/>
  <c r="DA20" i="52"/>
  <c r="DJ20" i="52"/>
  <c r="DL20" i="52" s="1"/>
  <c r="DA75" i="52"/>
  <c r="DL83" i="52"/>
  <c r="DL44" i="52"/>
  <c r="DL53" i="52"/>
  <c r="DA51" i="52"/>
  <c r="DJ51" i="52"/>
  <c r="DL51" i="52" s="1"/>
  <c r="DA72" i="52"/>
  <c r="DA76" i="52"/>
  <c r="DA100" i="52"/>
  <c r="DJ100" i="52"/>
  <c r="DL100" i="52" s="1"/>
  <c r="DA47" i="52"/>
  <c r="DA79" i="52"/>
  <c r="DJ79" i="52"/>
  <c r="DL79" i="52" s="1"/>
  <c r="DA55" i="52"/>
  <c r="DA40" i="52"/>
  <c r="DJ40" i="52"/>
  <c r="DA67" i="52"/>
  <c r="DA66" i="52"/>
  <c r="DA50" i="52"/>
  <c r="DJ50" i="52"/>
  <c r="DL50" i="52" s="1"/>
  <c r="DA44" i="52"/>
  <c r="DA87" i="52"/>
  <c r="DA38" i="52"/>
  <c r="DJ38" i="52"/>
  <c r="DA45" i="52"/>
  <c r="DJ45" i="52"/>
  <c r="DL45" i="52" s="1"/>
  <c r="DA85" i="52"/>
  <c r="DA42" i="52"/>
  <c r="DA68" i="52"/>
  <c r="DJ68" i="52"/>
  <c r="DA48" i="52"/>
  <c r="DA29" i="52"/>
  <c r="DJ29" i="52"/>
  <c r="DL29" i="52" s="1"/>
  <c r="DA90" i="52"/>
  <c r="DJ90" i="52"/>
  <c r="DA39" i="52"/>
  <c r="DJ39" i="52"/>
  <c r="DA80" i="52"/>
  <c r="DA33" i="52"/>
  <c r="DA59" i="52"/>
  <c r="DA54" i="52"/>
  <c r="DJ54" i="52"/>
  <c r="DL54" i="52" s="1"/>
  <c r="DA83" i="52"/>
  <c r="DA89" i="52"/>
  <c r="DJ89" i="52"/>
  <c r="DL89" i="52" s="1"/>
  <c r="DA23" i="52"/>
  <c r="DJ23" i="52"/>
  <c r="DA43" i="52"/>
  <c r="DJ43" i="52"/>
  <c r="DA37" i="52"/>
  <c r="DA36" i="52"/>
  <c r="DA24" i="52"/>
  <c r="DJ24" i="52"/>
  <c r="DL24" i="52" s="1"/>
  <c r="DA27" i="52"/>
  <c r="DA56" i="52"/>
  <c r="DJ56" i="52"/>
  <c r="DL56" i="52" s="1"/>
  <c r="DA49" i="52"/>
  <c r="DA60" i="52"/>
  <c r="DA93" i="52"/>
  <c r="DL25" i="52"/>
  <c r="DL59" i="52"/>
  <c r="DA84" i="52"/>
  <c r="DJ84" i="52"/>
  <c r="DL84" i="52" s="1"/>
  <c r="DA26" i="52"/>
  <c r="DA31" i="52"/>
  <c r="DA34" i="52"/>
  <c r="DJ34" i="52"/>
  <c r="DA22" i="52"/>
  <c r="DJ22" i="52"/>
  <c r="DA70" i="52"/>
  <c r="DA32" i="52"/>
  <c r="DJ32" i="52"/>
  <c r="DA94" i="52"/>
  <c r="DJ94" i="52"/>
  <c r="DA41" i="52"/>
  <c r="DA28" i="52"/>
  <c r="CT116" i="52"/>
  <c r="CD114" i="52"/>
  <c r="BN114" i="52"/>
  <c r="BN122" i="52"/>
  <c r="DF73" i="52"/>
  <c r="DG73" i="52" s="1"/>
  <c r="DG67" i="52"/>
  <c r="DG24" i="52"/>
  <c r="DG80" i="52"/>
  <c r="DG45" i="52"/>
  <c r="DG85" i="52"/>
  <c r="DG91" i="52"/>
  <c r="DB96" i="52"/>
  <c r="DC96" i="52" s="1"/>
  <c r="DG72" i="52"/>
  <c r="DG83" i="52"/>
  <c r="DG34" i="52"/>
  <c r="DK34" i="52"/>
  <c r="DB120" i="52"/>
  <c r="DG90" i="52"/>
  <c r="DK90" i="52"/>
  <c r="DG60" i="52"/>
  <c r="DK60" i="52"/>
  <c r="DL60" i="52" s="1"/>
  <c r="DG42" i="52"/>
  <c r="DK42" i="52"/>
  <c r="DL42" i="52" s="1"/>
  <c r="DD120" i="52"/>
  <c r="DG39" i="52"/>
  <c r="DK39" i="52"/>
  <c r="DG54" i="52"/>
  <c r="DG41" i="52"/>
  <c r="DG62" i="52"/>
  <c r="DG92" i="52"/>
  <c r="DG70" i="52"/>
  <c r="DG36" i="52"/>
  <c r="DG57" i="52"/>
  <c r="DG31" i="52"/>
  <c r="DK31" i="52"/>
  <c r="DL31" i="52" s="1"/>
  <c r="DL76" i="52"/>
  <c r="DG81" i="52"/>
  <c r="DK81" i="52"/>
  <c r="DL81" i="52" s="1"/>
  <c r="DG37" i="52"/>
  <c r="DK37" i="52"/>
  <c r="DL37" i="52" s="1"/>
  <c r="DG51" i="52"/>
  <c r="DG68" i="52"/>
  <c r="DK68" i="52"/>
  <c r="DG98" i="52"/>
  <c r="DG53" i="52"/>
  <c r="DG32" i="52"/>
  <c r="DK32" i="52"/>
  <c r="DG28" i="52"/>
  <c r="DG66" i="52"/>
  <c r="DG26" i="52"/>
  <c r="DK26" i="52"/>
  <c r="DL26" i="52" s="1"/>
  <c r="DF95" i="52"/>
  <c r="DG46" i="52"/>
  <c r="DK46" i="52"/>
  <c r="DL46" i="52" s="1"/>
  <c r="DG30" i="52"/>
  <c r="DK30" i="52"/>
  <c r="DG78" i="52"/>
  <c r="DK78" i="52"/>
  <c r="DL78" i="52" s="1"/>
  <c r="DG49" i="52"/>
  <c r="DK49" i="52"/>
  <c r="DL49" i="52" s="1"/>
  <c r="DG69" i="52"/>
  <c r="DK69" i="52"/>
  <c r="DL66" i="52"/>
  <c r="DG33" i="52"/>
  <c r="DG48" i="52"/>
  <c r="DG22" i="52"/>
  <c r="DK22" i="52"/>
  <c r="DG93" i="52"/>
  <c r="DK93" i="52"/>
  <c r="DL93" i="52" s="1"/>
  <c r="DG40" i="52"/>
  <c r="DK40" i="52"/>
  <c r="DG47" i="52"/>
  <c r="DK47" i="52"/>
  <c r="DL47" i="52" s="1"/>
  <c r="DG23" i="52"/>
  <c r="DK23" i="52"/>
  <c r="DL23" i="52" s="1"/>
  <c r="DG82" i="52"/>
  <c r="DK82" i="52"/>
  <c r="DL82" i="52" s="1"/>
  <c r="DF10" i="52"/>
  <c r="DK8" i="52"/>
  <c r="DG27" i="52"/>
  <c r="DK27" i="52"/>
  <c r="DL27" i="52" s="1"/>
  <c r="DG35" i="52"/>
  <c r="DK35" i="52"/>
  <c r="DL35" i="52" s="1"/>
  <c r="DG71" i="52"/>
  <c r="DK71" i="52"/>
  <c r="DG99" i="52"/>
  <c r="DG88" i="52"/>
  <c r="DG29" i="52"/>
  <c r="DG86" i="52"/>
  <c r="DG77" i="52"/>
  <c r="DG58" i="52"/>
  <c r="DG56" i="52"/>
  <c r="DG75" i="52"/>
  <c r="DG100" i="52"/>
  <c r="DG43" i="52"/>
  <c r="DK43" i="52"/>
  <c r="DG89" i="52"/>
  <c r="DG84" i="52"/>
  <c r="DG44" i="52"/>
  <c r="DG25" i="52"/>
  <c r="DG21" i="52"/>
  <c r="DG55" i="52"/>
  <c r="DK55" i="52"/>
  <c r="DL55" i="52" s="1"/>
  <c r="DG76" i="52"/>
  <c r="DG79" i="52"/>
  <c r="DG38" i="52"/>
  <c r="DK38" i="52"/>
  <c r="DG87" i="52"/>
  <c r="DG20" i="52"/>
  <c r="DG59" i="52"/>
  <c r="DG94" i="52"/>
  <c r="DK94" i="52"/>
  <c r="DG50" i="52"/>
  <c r="DG52" i="52"/>
  <c r="DD122" i="52"/>
  <c r="DD96" i="52"/>
  <c r="DE96" i="52" s="1"/>
  <c r="DE73" i="52"/>
  <c r="DC16" i="52"/>
  <c r="DD63" i="52"/>
  <c r="DE61" i="52"/>
  <c r="DB122" i="52"/>
  <c r="DB63" i="52"/>
  <c r="DC61" i="52"/>
  <c r="DE16" i="52"/>
  <c r="DF61" i="52"/>
  <c r="CV63" i="52"/>
  <c r="CZ61" i="52"/>
  <c r="DA61" i="52" s="1"/>
  <c r="CW61" i="52"/>
  <c r="CT122" i="52"/>
  <c r="CT118" i="52"/>
  <c r="CT120" i="52"/>
  <c r="CD116" i="52"/>
  <c r="CD118" i="52"/>
  <c r="AX122" i="52"/>
  <c r="AX118" i="52"/>
  <c r="AX116" i="52"/>
  <c r="AX120" i="52"/>
  <c r="AH120" i="52"/>
  <c r="AH116" i="52"/>
  <c r="DA73" i="52" l="1"/>
  <c r="CZ120" i="52"/>
  <c r="CX101" i="52"/>
  <c r="CY101" i="52" s="1"/>
  <c r="CZ96" i="52"/>
  <c r="DA96" i="52" s="1"/>
  <c r="CX118" i="52"/>
  <c r="DL71" i="52"/>
  <c r="CW96" i="52"/>
  <c r="DL94" i="52"/>
  <c r="DL38" i="52"/>
  <c r="DL69" i="52"/>
  <c r="DL68" i="52"/>
  <c r="DL90" i="52"/>
  <c r="DJ73" i="52"/>
  <c r="DL34" i="52"/>
  <c r="DJ61" i="52"/>
  <c r="DJ63" i="52" s="1"/>
  <c r="DL43" i="52"/>
  <c r="DL30" i="52"/>
  <c r="DL40" i="52"/>
  <c r="DL32" i="52"/>
  <c r="DJ95" i="52"/>
  <c r="DL39" i="52"/>
  <c r="DK73" i="52"/>
  <c r="DK95" i="52"/>
  <c r="DL22" i="52"/>
  <c r="DK61" i="52"/>
  <c r="DG95" i="52"/>
  <c r="DF96" i="52"/>
  <c r="DG96" i="52" s="1"/>
  <c r="DL8" i="52"/>
  <c r="DL10" i="52" s="1"/>
  <c r="DK10" i="52"/>
  <c r="DF16" i="52"/>
  <c r="DF120" i="52" s="1"/>
  <c r="DF112" i="52"/>
  <c r="DB118" i="52"/>
  <c r="DB101" i="52"/>
  <c r="DC63" i="52"/>
  <c r="DF63" i="52"/>
  <c r="DG61" i="52"/>
  <c r="DD101" i="52"/>
  <c r="DE63" i="52"/>
  <c r="DD118" i="52"/>
  <c r="CV118" i="52"/>
  <c r="CV101" i="52"/>
  <c r="CZ63" i="52"/>
  <c r="CW63" i="52"/>
  <c r="DL95" i="52" l="1"/>
  <c r="CX102" i="52"/>
  <c r="CX116" i="52" s="1"/>
  <c r="DL73" i="52"/>
  <c r="DJ122" i="52"/>
  <c r="DJ120" i="52"/>
  <c r="DJ96" i="52"/>
  <c r="DJ101" i="52" s="1"/>
  <c r="DJ102" i="52" s="1"/>
  <c r="DJ118" i="52"/>
  <c r="DK96" i="52"/>
  <c r="DK63" i="52"/>
  <c r="DL61" i="52"/>
  <c r="DL63" i="52" s="1"/>
  <c r="DL112" i="52"/>
  <c r="DL16" i="52"/>
  <c r="DF122" i="52"/>
  <c r="DG16" i="52"/>
  <c r="DK16" i="52"/>
  <c r="DK112" i="52"/>
  <c r="DE101" i="52"/>
  <c r="DD102" i="52"/>
  <c r="DF101" i="52"/>
  <c r="DF118" i="52"/>
  <c r="DG63" i="52"/>
  <c r="DC101" i="52"/>
  <c r="DB102" i="52"/>
  <c r="CZ101" i="52"/>
  <c r="DA63" i="52"/>
  <c r="CZ118" i="52"/>
  <c r="CW101" i="52"/>
  <c r="CV102" i="52"/>
  <c r="CY102" i="52" l="1"/>
  <c r="DL96" i="52"/>
  <c r="DL101" i="52" s="1"/>
  <c r="DL102" i="52" s="1"/>
  <c r="CX114" i="52"/>
  <c r="DJ116" i="52"/>
  <c r="DJ124" i="52"/>
  <c r="DJ114" i="52"/>
  <c r="DL120" i="52"/>
  <c r="DL122" i="52"/>
  <c r="DL118" i="52"/>
  <c r="DK101" i="52"/>
  <c r="DK102" i="52" s="1"/>
  <c r="DK118" i="52"/>
  <c r="DK122" i="52"/>
  <c r="DK120" i="52"/>
  <c r="DB116" i="52"/>
  <c r="DB114" i="52"/>
  <c r="DC102" i="52"/>
  <c r="DG101" i="52"/>
  <c r="DF102" i="52"/>
  <c r="DD116" i="52"/>
  <c r="DE102" i="52"/>
  <c r="DD114" i="52"/>
  <c r="CV116" i="52"/>
  <c r="CW102" i="52"/>
  <c r="CV114" i="52"/>
  <c r="DA101" i="52"/>
  <c r="CZ102" i="52"/>
  <c r="DL114" i="52" l="1"/>
  <c r="DL116" i="52"/>
  <c r="DL124" i="52"/>
  <c r="DK116" i="52"/>
  <c r="DK114" i="52"/>
  <c r="DK124" i="52"/>
  <c r="DG102" i="52"/>
  <c r="DF114" i="52"/>
  <c r="DF116" i="52"/>
  <c r="CZ116" i="52"/>
  <c r="DA102" i="52"/>
  <c r="CZ114" i="52"/>
  <c r="BU55" i="53" l="1"/>
  <c r="BS55" i="53"/>
  <c r="BQ55" i="53"/>
  <c r="AK100" i="53" l="1"/>
  <c r="AK99" i="53"/>
  <c r="AK94" i="53"/>
  <c r="AK93" i="53"/>
  <c r="AK92" i="53"/>
  <c r="AK91" i="53"/>
  <c r="AK90" i="53"/>
  <c r="AK89" i="53"/>
  <c r="AK88" i="53"/>
  <c r="AK87" i="53"/>
  <c r="AK86" i="53"/>
  <c r="AK85" i="53"/>
  <c r="AK84" i="53"/>
  <c r="AK83" i="53"/>
  <c r="AK82" i="53"/>
  <c r="AK81" i="53"/>
  <c r="AK80" i="53"/>
  <c r="AK79" i="53"/>
  <c r="AK78" i="53"/>
  <c r="AK77" i="53"/>
  <c r="AK76" i="53"/>
  <c r="AK75" i="53"/>
  <c r="AK72" i="53"/>
  <c r="AK71" i="53"/>
  <c r="AK70" i="53"/>
  <c r="AK69" i="53"/>
  <c r="AK67" i="53"/>
  <c r="AK66" i="53"/>
  <c r="AK60" i="53"/>
  <c r="AK59" i="53"/>
  <c r="AK58" i="53"/>
  <c r="AK57" i="53"/>
  <c r="AK56" i="53"/>
  <c r="AK55" i="53"/>
  <c r="AK52" i="53"/>
  <c r="AK51" i="53"/>
  <c r="AK50" i="53"/>
  <c r="AK49" i="53"/>
  <c r="AK48" i="53"/>
  <c r="AK47" i="53"/>
  <c r="AK44" i="53"/>
  <c r="AK43" i="53"/>
  <c r="AK42" i="53"/>
  <c r="AK41" i="53"/>
  <c r="AK40" i="53"/>
  <c r="AK39" i="53"/>
  <c r="AK36" i="53"/>
  <c r="AK35" i="53"/>
  <c r="AK34" i="53"/>
  <c r="AK33" i="53"/>
  <c r="AK32" i="53"/>
  <c r="AK31" i="53"/>
  <c r="AK28" i="53"/>
  <c r="AK27" i="53"/>
  <c r="AK26" i="53"/>
  <c r="AK25" i="53"/>
  <c r="AK24" i="53"/>
  <c r="AK23" i="53"/>
  <c r="AN12" i="53"/>
  <c r="AL10" i="53"/>
  <c r="AK20" i="53"/>
  <c r="AN29" i="53" l="1"/>
  <c r="AK29" i="53"/>
  <c r="AN68" i="53"/>
  <c r="AK68" i="53"/>
  <c r="AN45" i="53"/>
  <c r="AK45" i="53"/>
  <c r="AN30" i="53"/>
  <c r="AK30" i="53"/>
  <c r="AN53" i="53"/>
  <c r="AK53" i="53"/>
  <c r="AN38" i="53"/>
  <c r="AK38" i="53"/>
  <c r="AN37" i="53"/>
  <c r="AK37" i="53"/>
  <c r="AN54" i="53"/>
  <c r="AK54" i="53"/>
  <c r="AN62" i="53"/>
  <c r="AK62" i="53"/>
  <c r="AN22" i="53"/>
  <c r="AK22" i="53"/>
  <c r="AN46" i="53"/>
  <c r="AK46" i="53"/>
  <c r="AN98" i="53"/>
  <c r="AK98" i="53"/>
  <c r="AN21" i="53"/>
  <c r="AK21" i="53"/>
  <c r="AJ10" i="53"/>
  <c r="CV8" i="53"/>
  <c r="AN11" i="53"/>
  <c r="AN76" i="53"/>
  <c r="AN84" i="53"/>
  <c r="AN92" i="53"/>
  <c r="AN27" i="53"/>
  <c r="AN35" i="53"/>
  <c r="AN43" i="53"/>
  <c r="AN51" i="53"/>
  <c r="AN59" i="53"/>
  <c r="AN31" i="53"/>
  <c r="AN47" i="53"/>
  <c r="AN24" i="53"/>
  <c r="AN32" i="53"/>
  <c r="AN40" i="53"/>
  <c r="AN48" i="53"/>
  <c r="AN56" i="53"/>
  <c r="AN66" i="53"/>
  <c r="AN23" i="53"/>
  <c r="AN39" i="53"/>
  <c r="AN20" i="53"/>
  <c r="AN8" i="53"/>
  <c r="AN10" i="53" s="1"/>
  <c r="AN25" i="53"/>
  <c r="AN33" i="53"/>
  <c r="AN41" i="53"/>
  <c r="AN49" i="53"/>
  <c r="AN57" i="53"/>
  <c r="AN67" i="53"/>
  <c r="AN99" i="53"/>
  <c r="AN28" i="53"/>
  <c r="AN36" i="53"/>
  <c r="AN44" i="53"/>
  <c r="AN52" i="53"/>
  <c r="AN60" i="53"/>
  <c r="AN70" i="53"/>
  <c r="AN81" i="53"/>
  <c r="AN89" i="53"/>
  <c r="AN100" i="53"/>
  <c r="AN80" i="53"/>
  <c r="AN13" i="53"/>
  <c r="AN71" i="53"/>
  <c r="AN82" i="53"/>
  <c r="AN90" i="53"/>
  <c r="AN69" i="53"/>
  <c r="AN88" i="53"/>
  <c r="AN14" i="53"/>
  <c r="AN15" i="53"/>
  <c r="AN72" i="53"/>
  <c r="AJ95" i="53"/>
  <c r="AJ166" i="53" s="1"/>
  <c r="AJ168" i="53" s="1"/>
  <c r="AL16" i="53"/>
  <c r="AL73" i="53"/>
  <c r="AL61" i="53"/>
  <c r="AL63" i="53" s="1"/>
  <c r="AN26" i="53"/>
  <c r="AN34" i="53"/>
  <c r="AN42" i="53"/>
  <c r="AN50" i="53"/>
  <c r="AN58" i="53"/>
  <c r="AN75" i="53"/>
  <c r="AN83" i="53"/>
  <c r="AN91" i="53"/>
  <c r="AN77" i="53"/>
  <c r="AN85" i="53"/>
  <c r="AN93" i="53"/>
  <c r="AJ73" i="53"/>
  <c r="AN78" i="53"/>
  <c r="AN86" i="53"/>
  <c r="AN94" i="53"/>
  <c r="AN79" i="53"/>
  <c r="AN87" i="53"/>
  <c r="AL95" i="53"/>
  <c r="AN55" i="53"/>
  <c r="AJ61" i="53"/>
  <c r="AK73" i="53" l="1"/>
  <c r="AJ130" i="53"/>
  <c r="AJ162" i="53" s="1"/>
  <c r="AJ112" i="53"/>
  <c r="AJ134" i="53"/>
  <c r="AK95" i="53"/>
  <c r="AJ16" i="53"/>
  <c r="AK16" i="53" s="1"/>
  <c r="AJ63" i="53"/>
  <c r="AK61" i="53"/>
  <c r="AL96" i="53"/>
  <c r="AL101" i="53" s="1"/>
  <c r="AL102" i="53" s="1"/>
  <c r="AN73" i="53"/>
  <c r="AN16" i="53"/>
  <c r="AN61" i="53"/>
  <c r="AN63" i="53" s="1"/>
  <c r="AJ96" i="53"/>
  <c r="AN95" i="53"/>
  <c r="AK63" i="53" l="1"/>
  <c r="AJ129" i="53"/>
  <c r="AJ156" i="53"/>
  <c r="AN96" i="53"/>
  <c r="AN101" i="53" s="1"/>
  <c r="AN102" i="53" s="1"/>
  <c r="AJ101" i="53"/>
  <c r="AK96" i="53"/>
  <c r="AJ161" i="53" l="1"/>
  <c r="AJ163" i="53" s="1"/>
  <c r="AJ131" i="53"/>
  <c r="AJ102" i="53"/>
  <c r="AJ135" i="53" s="1"/>
  <c r="AK101" i="53"/>
  <c r="N110" i="53"/>
  <c r="Q111" i="53"/>
  <c r="N88" i="53"/>
  <c r="N80" i="53"/>
  <c r="N77" i="53"/>
  <c r="N71" i="53"/>
  <c r="N50" i="53"/>
  <c r="N36" i="53"/>
  <c r="H100" i="53"/>
  <c r="H89" i="53"/>
  <c r="H81" i="53"/>
  <c r="H71" i="53"/>
  <c r="H58" i="53"/>
  <c r="H50" i="53"/>
  <c r="H42" i="53"/>
  <c r="H34" i="53"/>
  <c r="H26" i="53"/>
  <c r="H14" i="53"/>
  <c r="H128" i="55"/>
  <c r="AJ157" i="53" l="1"/>
  <c r="AJ158" i="53" s="1"/>
  <c r="AJ171" i="53" s="1"/>
  <c r="AJ136" i="53"/>
  <c r="AJ151" i="53" s="1"/>
  <c r="AK102" i="53"/>
  <c r="N28" i="53"/>
  <c r="N44" i="53"/>
  <c r="CV111" i="53"/>
  <c r="P111" i="53"/>
  <c r="R111" i="53" s="1"/>
  <c r="N15" i="53"/>
  <c r="CX8" i="53"/>
  <c r="CZ8" i="53" s="1"/>
  <c r="DJ8" i="53" s="1"/>
  <c r="F10" i="53"/>
  <c r="H10" i="53" s="1"/>
  <c r="N12" i="53"/>
  <c r="J10" i="53"/>
  <c r="DB8" i="53"/>
  <c r="N14" i="53"/>
  <c r="L10" i="53"/>
  <c r="L16" i="53" s="1"/>
  <c r="M16" i="53" s="1"/>
  <c r="DD8" i="53"/>
  <c r="N111" i="53"/>
  <c r="O36" i="53" s="1"/>
  <c r="H31" i="53"/>
  <c r="H39" i="53"/>
  <c r="H47" i="53"/>
  <c r="H68" i="53"/>
  <c r="H78" i="53"/>
  <c r="H86" i="53"/>
  <c r="H94" i="53"/>
  <c r="N13" i="53"/>
  <c r="N106" i="53"/>
  <c r="H12" i="53"/>
  <c r="H24" i="53"/>
  <c r="H32" i="53"/>
  <c r="H40" i="53"/>
  <c r="H48" i="53"/>
  <c r="H56" i="53"/>
  <c r="F95" i="53"/>
  <c r="N107" i="53"/>
  <c r="H13" i="53"/>
  <c r="H25" i="53"/>
  <c r="H33" i="53"/>
  <c r="H41" i="53"/>
  <c r="H49" i="53"/>
  <c r="H57" i="53"/>
  <c r="H70" i="53"/>
  <c r="H80" i="53"/>
  <c r="H88" i="53"/>
  <c r="F73" i="53"/>
  <c r="H15" i="53"/>
  <c r="H27" i="53"/>
  <c r="H35" i="53"/>
  <c r="H43" i="53"/>
  <c r="H51" i="53"/>
  <c r="H59" i="53"/>
  <c r="H82" i="53"/>
  <c r="H90" i="53"/>
  <c r="N98" i="53"/>
  <c r="D95" i="53"/>
  <c r="D166" i="53" s="1"/>
  <c r="D168" i="53" s="1"/>
  <c r="H60" i="53"/>
  <c r="H20" i="53"/>
  <c r="H36" i="53"/>
  <c r="H52" i="53"/>
  <c r="H91" i="53"/>
  <c r="H76" i="53"/>
  <c r="H92" i="53"/>
  <c r="H22" i="53"/>
  <c r="H30" i="53"/>
  <c r="H38" i="53"/>
  <c r="H46" i="53"/>
  <c r="H54" i="53"/>
  <c r="H67" i="53"/>
  <c r="H77" i="53"/>
  <c r="H85" i="53"/>
  <c r="H93" i="53"/>
  <c r="H111" i="53"/>
  <c r="N11" i="53"/>
  <c r="N105" i="53"/>
  <c r="H28" i="53"/>
  <c r="H44" i="53"/>
  <c r="H83" i="53"/>
  <c r="H66" i="53"/>
  <c r="H84" i="53"/>
  <c r="D16" i="53"/>
  <c r="H11" i="53"/>
  <c r="H23" i="53"/>
  <c r="F61" i="53"/>
  <c r="F63" i="53" s="1"/>
  <c r="H69" i="53"/>
  <c r="H79" i="53"/>
  <c r="H87" i="53"/>
  <c r="H98" i="53"/>
  <c r="H99" i="53"/>
  <c r="D73" i="53"/>
  <c r="D130" i="53" s="1"/>
  <c r="D162" i="53" s="1"/>
  <c r="D61" i="53"/>
  <c r="D63" i="53" s="1"/>
  <c r="D129" i="53" s="1"/>
  <c r="H75" i="53"/>
  <c r="H72" i="53"/>
  <c r="H105" i="53"/>
  <c r="N99" i="53"/>
  <c r="H106" i="53"/>
  <c r="N100" i="53"/>
  <c r="H21" i="53"/>
  <c r="H29" i="53"/>
  <c r="H37" i="53"/>
  <c r="H45" i="53"/>
  <c r="H53" i="53"/>
  <c r="H107" i="53"/>
  <c r="H55" i="53"/>
  <c r="M25" i="53"/>
  <c r="M48" i="53"/>
  <c r="N81" i="53"/>
  <c r="N29" i="53"/>
  <c r="M49" i="53"/>
  <c r="N72" i="53"/>
  <c r="N84" i="53"/>
  <c r="M32" i="53"/>
  <c r="N53" i="53"/>
  <c r="M68" i="53"/>
  <c r="N85" i="53"/>
  <c r="N93" i="53"/>
  <c r="M33" i="53"/>
  <c r="N69" i="53"/>
  <c r="N89" i="53"/>
  <c r="N37" i="53"/>
  <c r="N45" i="53"/>
  <c r="M57" i="53"/>
  <c r="N21" i="53"/>
  <c r="M41" i="53"/>
  <c r="N62" i="53"/>
  <c r="N76" i="53"/>
  <c r="M24" i="53"/>
  <c r="N67" i="53"/>
  <c r="N26" i="53"/>
  <c r="N87" i="53"/>
  <c r="N34" i="53"/>
  <c r="N58" i="53"/>
  <c r="N8" i="53"/>
  <c r="N70" i="53"/>
  <c r="N59" i="53"/>
  <c r="N22" i="53"/>
  <c r="M38" i="53"/>
  <c r="M66" i="53"/>
  <c r="M78" i="53"/>
  <c r="N42" i="53"/>
  <c r="N82" i="53"/>
  <c r="N90" i="53"/>
  <c r="N94" i="53"/>
  <c r="M23" i="53"/>
  <c r="M31" i="53"/>
  <c r="M39" i="53"/>
  <c r="M47" i="53"/>
  <c r="M55" i="53"/>
  <c r="N83" i="53"/>
  <c r="M79" i="53"/>
  <c r="N86" i="53"/>
  <c r="N60" i="53"/>
  <c r="M27" i="53"/>
  <c r="M35" i="53"/>
  <c r="M43" i="53"/>
  <c r="M51" i="53"/>
  <c r="M75" i="53"/>
  <c r="M91" i="53"/>
  <c r="M20" i="53"/>
  <c r="M52" i="53"/>
  <c r="H62" i="53"/>
  <c r="BU102" i="53"/>
  <c r="CQ102" i="53"/>
  <c r="CQ101" i="53"/>
  <c r="CQ100" i="53"/>
  <c r="CQ99" i="53"/>
  <c r="CQ98" i="53"/>
  <c r="CQ96" i="53"/>
  <c r="CQ95" i="53"/>
  <c r="CQ94" i="53"/>
  <c r="CQ93" i="53"/>
  <c r="CQ92" i="53"/>
  <c r="CQ91" i="53"/>
  <c r="CQ90" i="53"/>
  <c r="CQ89" i="53"/>
  <c r="CQ88" i="53"/>
  <c r="CQ87" i="53"/>
  <c r="CQ86" i="53"/>
  <c r="CQ85" i="53"/>
  <c r="CQ84" i="53"/>
  <c r="CQ83" i="53"/>
  <c r="CQ82" i="53"/>
  <c r="CQ81" i="53"/>
  <c r="CQ80" i="53"/>
  <c r="CQ79" i="53"/>
  <c r="CQ78" i="53"/>
  <c r="CQ77" i="53"/>
  <c r="CQ76" i="53"/>
  <c r="CQ75" i="53"/>
  <c r="CQ73" i="53"/>
  <c r="CQ72" i="53"/>
  <c r="CQ71" i="53"/>
  <c r="CQ70" i="53"/>
  <c r="CQ69" i="53"/>
  <c r="CQ68" i="53"/>
  <c r="CQ67" i="53"/>
  <c r="CQ66" i="53"/>
  <c r="CQ63" i="53"/>
  <c r="CQ62" i="53"/>
  <c r="CQ61" i="53"/>
  <c r="CQ60" i="53"/>
  <c r="CQ59" i="53"/>
  <c r="CQ58" i="53"/>
  <c r="CQ57" i="53"/>
  <c r="CQ56" i="53"/>
  <c r="CQ55" i="53"/>
  <c r="CQ54" i="53"/>
  <c r="CQ53" i="53"/>
  <c r="CQ52" i="53"/>
  <c r="CQ51" i="53"/>
  <c r="CQ50" i="53"/>
  <c r="CQ49" i="53"/>
  <c r="CQ48" i="53"/>
  <c r="CQ47" i="53"/>
  <c r="CQ46" i="53"/>
  <c r="CQ45" i="53"/>
  <c r="CQ44" i="53"/>
  <c r="CQ43" i="53"/>
  <c r="CQ42" i="53"/>
  <c r="CQ41" i="53"/>
  <c r="CQ40" i="53"/>
  <c r="CQ39" i="53"/>
  <c r="CQ38" i="53"/>
  <c r="CQ37" i="53"/>
  <c r="CQ36" i="53"/>
  <c r="CQ35" i="53"/>
  <c r="CQ34" i="53"/>
  <c r="CQ33" i="53"/>
  <c r="CQ32" i="53"/>
  <c r="CQ31" i="53"/>
  <c r="CQ30" i="53"/>
  <c r="CQ29" i="53"/>
  <c r="CQ28" i="53"/>
  <c r="CQ27" i="53"/>
  <c r="CQ26" i="53"/>
  <c r="CQ25" i="53"/>
  <c r="CQ24" i="53"/>
  <c r="CQ23" i="53"/>
  <c r="CQ22" i="53"/>
  <c r="CQ21" i="53"/>
  <c r="CQ20" i="53"/>
  <c r="CQ16" i="53"/>
  <c r="CO102" i="53"/>
  <c r="CO101" i="53"/>
  <c r="CO100" i="53"/>
  <c r="CO99" i="53"/>
  <c r="CO98" i="53"/>
  <c r="CO96" i="53"/>
  <c r="CO95" i="53"/>
  <c r="CO94" i="53"/>
  <c r="CO93" i="53"/>
  <c r="CO92" i="53"/>
  <c r="CO91" i="53"/>
  <c r="CO90" i="53"/>
  <c r="CO89" i="53"/>
  <c r="CO88" i="53"/>
  <c r="CO87" i="53"/>
  <c r="CO86" i="53"/>
  <c r="CO85" i="53"/>
  <c r="CO84" i="53"/>
  <c r="CO83" i="53"/>
  <c r="CO82" i="53"/>
  <c r="CO81" i="53"/>
  <c r="CO80" i="53"/>
  <c r="CO79" i="53"/>
  <c r="CO78" i="53"/>
  <c r="CO77" i="53"/>
  <c r="CO76" i="53"/>
  <c r="CO75" i="53"/>
  <c r="CO73" i="53"/>
  <c r="CO72" i="53"/>
  <c r="CO71" i="53"/>
  <c r="CO70" i="53"/>
  <c r="CO69" i="53"/>
  <c r="CO68" i="53"/>
  <c r="CO67" i="53"/>
  <c r="CO66" i="53"/>
  <c r="CO63" i="53"/>
  <c r="CO62" i="53"/>
  <c r="CO61" i="53"/>
  <c r="CO60" i="53"/>
  <c r="CO59" i="53"/>
  <c r="CO58" i="53"/>
  <c r="CO57" i="53"/>
  <c r="CO56" i="53"/>
  <c r="CO55" i="53"/>
  <c r="CO54" i="53"/>
  <c r="CO53" i="53"/>
  <c r="CO52" i="53"/>
  <c r="CO51" i="53"/>
  <c r="CO50" i="53"/>
  <c r="CO49" i="53"/>
  <c r="CO48" i="53"/>
  <c r="CO47" i="53"/>
  <c r="CO46" i="53"/>
  <c r="CO45" i="53"/>
  <c r="CO44" i="53"/>
  <c r="CO43" i="53"/>
  <c r="CO42" i="53"/>
  <c r="CO41" i="53"/>
  <c r="CO40" i="53"/>
  <c r="CO39" i="53"/>
  <c r="CO38" i="53"/>
  <c r="CO37" i="53"/>
  <c r="CO36" i="53"/>
  <c r="CO35" i="53"/>
  <c r="CO34" i="53"/>
  <c r="CO33" i="53"/>
  <c r="CO32" i="53"/>
  <c r="CO31" i="53"/>
  <c r="CO30" i="53"/>
  <c r="CO29" i="53"/>
  <c r="CO28" i="53"/>
  <c r="CO27" i="53"/>
  <c r="CO26" i="53"/>
  <c r="CO25" i="53"/>
  <c r="CO24" i="53"/>
  <c r="CO23" i="53"/>
  <c r="CO22" i="53"/>
  <c r="CO21" i="53"/>
  <c r="CO20" i="53"/>
  <c r="CO16" i="53"/>
  <c r="CM102" i="53"/>
  <c r="CM101" i="53"/>
  <c r="CM100" i="53"/>
  <c r="CM99" i="53"/>
  <c r="CM98" i="53"/>
  <c r="CM96" i="53"/>
  <c r="CM95" i="53"/>
  <c r="CM94" i="53"/>
  <c r="CM93" i="53"/>
  <c r="CM92" i="53"/>
  <c r="CM91" i="53"/>
  <c r="CM90" i="53"/>
  <c r="CM89" i="53"/>
  <c r="CM88" i="53"/>
  <c r="CM87" i="53"/>
  <c r="CM86" i="53"/>
  <c r="CM85" i="53"/>
  <c r="CM84" i="53"/>
  <c r="CM83" i="53"/>
  <c r="CM82" i="53"/>
  <c r="CM81" i="53"/>
  <c r="CM80" i="53"/>
  <c r="CM79" i="53"/>
  <c r="CM78" i="53"/>
  <c r="CM77" i="53"/>
  <c r="CM76" i="53"/>
  <c r="CM75" i="53"/>
  <c r="CM73" i="53"/>
  <c r="CM72" i="53"/>
  <c r="CM71" i="53"/>
  <c r="CM70" i="53"/>
  <c r="CM69" i="53"/>
  <c r="CM68" i="53"/>
  <c r="CM67" i="53"/>
  <c r="CM66" i="53"/>
  <c r="CM63" i="53"/>
  <c r="CM62" i="53"/>
  <c r="CM61" i="53"/>
  <c r="CM60" i="53"/>
  <c r="CM59" i="53"/>
  <c r="CM58" i="53"/>
  <c r="CM57" i="53"/>
  <c r="CM56" i="53"/>
  <c r="CM55" i="53"/>
  <c r="CM54" i="53"/>
  <c r="CM53" i="53"/>
  <c r="CM52" i="53"/>
  <c r="CM51" i="53"/>
  <c r="CM50" i="53"/>
  <c r="CM49" i="53"/>
  <c r="CM48" i="53"/>
  <c r="CM47" i="53"/>
  <c r="CM46" i="53"/>
  <c r="CM45" i="53"/>
  <c r="CM44" i="53"/>
  <c r="CM43" i="53"/>
  <c r="CM42" i="53"/>
  <c r="CM41" i="53"/>
  <c r="CM40" i="53"/>
  <c r="CM39" i="53"/>
  <c r="CM38" i="53"/>
  <c r="CM37" i="53"/>
  <c r="CM36" i="53"/>
  <c r="CM35" i="53"/>
  <c r="CM34" i="53"/>
  <c r="CM33" i="53"/>
  <c r="CM32" i="53"/>
  <c r="CM31" i="53"/>
  <c r="CM30" i="53"/>
  <c r="CM29" i="53"/>
  <c r="CM28" i="53"/>
  <c r="CM27" i="53"/>
  <c r="CM26" i="53"/>
  <c r="CM25" i="53"/>
  <c r="CM24" i="53"/>
  <c r="CM23" i="53"/>
  <c r="CM22" i="53"/>
  <c r="CM21" i="53"/>
  <c r="CM20" i="53"/>
  <c r="CM16" i="53"/>
  <c r="CK101" i="53"/>
  <c r="CK100" i="53"/>
  <c r="CK99" i="53"/>
  <c r="CK98" i="53"/>
  <c r="CK96" i="53"/>
  <c r="CK95" i="53"/>
  <c r="CK94" i="53"/>
  <c r="CK93" i="53"/>
  <c r="CK92" i="53"/>
  <c r="CK91" i="53"/>
  <c r="CK90" i="53"/>
  <c r="CK89" i="53"/>
  <c r="CK88" i="53"/>
  <c r="CK87" i="53"/>
  <c r="CK86" i="53"/>
  <c r="CK85" i="53"/>
  <c r="CK84" i="53"/>
  <c r="CK83" i="53"/>
  <c r="CK82" i="53"/>
  <c r="CK81" i="53"/>
  <c r="CK80" i="53"/>
  <c r="CK79" i="53"/>
  <c r="CK78" i="53"/>
  <c r="CK77" i="53"/>
  <c r="CK76" i="53"/>
  <c r="CK75" i="53"/>
  <c r="CK73" i="53"/>
  <c r="CK72" i="53"/>
  <c r="CK71" i="53"/>
  <c r="CK70" i="53"/>
  <c r="CK69" i="53"/>
  <c r="CK68" i="53"/>
  <c r="CK67" i="53"/>
  <c r="CK66" i="53"/>
  <c r="CK63" i="53"/>
  <c r="CK61" i="53"/>
  <c r="CK60" i="53"/>
  <c r="CK59" i="53"/>
  <c r="CK58" i="53"/>
  <c r="CK57" i="53"/>
  <c r="CK56" i="53"/>
  <c r="CK55" i="53"/>
  <c r="CK54" i="53"/>
  <c r="CK53" i="53"/>
  <c r="CK52" i="53"/>
  <c r="CK51" i="53"/>
  <c r="CK50" i="53"/>
  <c r="CK49" i="53"/>
  <c r="CK48" i="53"/>
  <c r="CK47" i="53"/>
  <c r="CK46" i="53"/>
  <c r="CK45" i="53"/>
  <c r="CK44" i="53"/>
  <c r="CK43" i="53"/>
  <c r="CK42" i="53"/>
  <c r="CK41" i="53"/>
  <c r="CK40" i="53"/>
  <c r="CK39" i="53"/>
  <c r="CK38" i="53"/>
  <c r="CK37" i="53"/>
  <c r="CK36" i="53"/>
  <c r="CK35" i="53"/>
  <c r="CK34" i="53"/>
  <c r="CK33" i="53"/>
  <c r="CK32" i="53"/>
  <c r="CK31" i="53"/>
  <c r="CK30" i="53"/>
  <c r="CK29" i="53"/>
  <c r="CK28" i="53"/>
  <c r="CK27" i="53"/>
  <c r="CK26" i="53"/>
  <c r="CK25" i="53"/>
  <c r="CK24" i="53"/>
  <c r="CK23" i="53"/>
  <c r="CK22" i="53"/>
  <c r="CK21" i="53"/>
  <c r="CK20" i="53"/>
  <c r="CK16" i="53"/>
  <c r="CI102" i="53"/>
  <c r="CI101" i="53"/>
  <c r="CI100" i="53"/>
  <c r="CI99" i="53"/>
  <c r="CI98" i="53"/>
  <c r="CI96" i="53"/>
  <c r="CI95" i="53"/>
  <c r="CI94" i="53"/>
  <c r="CI93" i="53"/>
  <c r="CI92" i="53"/>
  <c r="CI91" i="53"/>
  <c r="CI90" i="53"/>
  <c r="CI89" i="53"/>
  <c r="CI88" i="53"/>
  <c r="CI87" i="53"/>
  <c r="CI86" i="53"/>
  <c r="CI85" i="53"/>
  <c r="CI84" i="53"/>
  <c r="CI83" i="53"/>
  <c r="CI82" i="53"/>
  <c r="CI81" i="53"/>
  <c r="CI80" i="53"/>
  <c r="CI79" i="53"/>
  <c r="CI78" i="53"/>
  <c r="CI77" i="53"/>
  <c r="CI76" i="53"/>
  <c r="CI75" i="53"/>
  <c r="CI73" i="53"/>
  <c r="CI72" i="53"/>
  <c r="CI71" i="53"/>
  <c r="CI70" i="53"/>
  <c r="CI69" i="53"/>
  <c r="CI68" i="53"/>
  <c r="CI67" i="53"/>
  <c r="CI66" i="53"/>
  <c r="CI63" i="53"/>
  <c r="CI61" i="53"/>
  <c r="CI60" i="53"/>
  <c r="CI59" i="53"/>
  <c r="CI58" i="53"/>
  <c r="CI57" i="53"/>
  <c r="CI56" i="53"/>
  <c r="CI55" i="53"/>
  <c r="CI54" i="53"/>
  <c r="CI53" i="53"/>
  <c r="CI52" i="53"/>
  <c r="CI51" i="53"/>
  <c r="CI50" i="53"/>
  <c r="CI49" i="53"/>
  <c r="CI48" i="53"/>
  <c r="CI47" i="53"/>
  <c r="CI46" i="53"/>
  <c r="CI45" i="53"/>
  <c r="CI44" i="53"/>
  <c r="CI43" i="53"/>
  <c r="CI42" i="53"/>
  <c r="CI41" i="53"/>
  <c r="CI40" i="53"/>
  <c r="CI39" i="53"/>
  <c r="CI38" i="53"/>
  <c r="CI37" i="53"/>
  <c r="CI36" i="53"/>
  <c r="CI35" i="53"/>
  <c r="CI34" i="53"/>
  <c r="CI33" i="53"/>
  <c r="CI32" i="53"/>
  <c r="CI31" i="53"/>
  <c r="CI30" i="53"/>
  <c r="CI29" i="53"/>
  <c r="CI28" i="53"/>
  <c r="CI27" i="53"/>
  <c r="CI26" i="53"/>
  <c r="CI25" i="53"/>
  <c r="CI24" i="53"/>
  <c r="CI23" i="53"/>
  <c r="CI22" i="53"/>
  <c r="CI21" i="53"/>
  <c r="CI20" i="53"/>
  <c r="CI16" i="53"/>
  <c r="CG102" i="53"/>
  <c r="CG101" i="53"/>
  <c r="CG100" i="53"/>
  <c r="CG99" i="53"/>
  <c r="CG98" i="53"/>
  <c r="CG96" i="53"/>
  <c r="CG95" i="53"/>
  <c r="CG94" i="53"/>
  <c r="CG93" i="53"/>
  <c r="CG92" i="53"/>
  <c r="CG91" i="53"/>
  <c r="CG90" i="53"/>
  <c r="CG89" i="53"/>
  <c r="CG88" i="53"/>
  <c r="CG87" i="53"/>
  <c r="CG86" i="53"/>
  <c r="CG85" i="53"/>
  <c r="CG84" i="53"/>
  <c r="CG83" i="53"/>
  <c r="CG82" i="53"/>
  <c r="CG81" i="53"/>
  <c r="CG80" i="53"/>
  <c r="CG79" i="53"/>
  <c r="CG78" i="53"/>
  <c r="CG77" i="53"/>
  <c r="CG76" i="53"/>
  <c r="CG75" i="53"/>
  <c r="CG73" i="53"/>
  <c r="CG72" i="53"/>
  <c r="CG71" i="53"/>
  <c r="CG70" i="53"/>
  <c r="CG69" i="53"/>
  <c r="CG68" i="53"/>
  <c r="CG67" i="53"/>
  <c r="CG66" i="53"/>
  <c r="CG63" i="53"/>
  <c r="CG61" i="53"/>
  <c r="CG60" i="53"/>
  <c r="CG59" i="53"/>
  <c r="CG58" i="53"/>
  <c r="CG57" i="53"/>
  <c r="CG56" i="53"/>
  <c r="CG55" i="53"/>
  <c r="CG54" i="53"/>
  <c r="CG53" i="53"/>
  <c r="CG52" i="53"/>
  <c r="CG51" i="53"/>
  <c r="CG50" i="53"/>
  <c r="CG49" i="53"/>
  <c r="CG48" i="53"/>
  <c r="CG47" i="53"/>
  <c r="CG46" i="53"/>
  <c r="CG45" i="53"/>
  <c r="CG44" i="53"/>
  <c r="CG43" i="53"/>
  <c r="CG42" i="53"/>
  <c r="CG41" i="53"/>
  <c r="CG40" i="53"/>
  <c r="CG39" i="53"/>
  <c r="CG38" i="53"/>
  <c r="CG37" i="53"/>
  <c r="CG36" i="53"/>
  <c r="CG35" i="53"/>
  <c r="CG34" i="53"/>
  <c r="CG33" i="53"/>
  <c r="CG32" i="53"/>
  <c r="CG31" i="53"/>
  <c r="CG30" i="53"/>
  <c r="CG29" i="53"/>
  <c r="CG28" i="53"/>
  <c r="CG27" i="53"/>
  <c r="CG26" i="53"/>
  <c r="CG25" i="53"/>
  <c r="CG24" i="53"/>
  <c r="CG23" i="53"/>
  <c r="CG22" i="53"/>
  <c r="CG21" i="53"/>
  <c r="CG20" i="53"/>
  <c r="CG16" i="53"/>
  <c r="BY102" i="53"/>
  <c r="BY101" i="53"/>
  <c r="BY100" i="53"/>
  <c r="BY99" i="53"/>
  <c r="BY98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5" i="53"/>
  <c r="BY73" i="53"/>
  <c r="BY72" i="53"/>
  <c r="BY71" i="53"/>
  <c r="BY70" i="53"/>
  <c r="BY69" i="53"/>
  <c r="BY68" i="53"/>
  <c r="BY67" i="53"/>
  <c r="BY66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20" i="53"/>
  <c r="BY16" i="53"/>
  <c r="BW102" i="53"/>
  <c r="BW101" i="53"/>
  <c r="BW100" i="53"/>
  <c r="BW99" i="53"/>
  <c r="BW98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5" i="53"/>
  <c r="BW73" i="53"/>
  <c r="BW72" i="53"/>
  <c r="BW71" i="53"/>
  <c r="BW70" i="53"/>
  <c r="BW69" i="53"/>
  <c r="BW68" i="53"/>
  <c r="BW67" i="53"/>
  <c r="BW66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20" i="53"/>
  <c r="BW16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U20" i="53"/>
  <c r="BU16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S20" i="53"/>
  <c r="BS16" i="53"/>
  <c r="BQ32" i="53"/>
  <c r="BQ31" i="53"/>
  <c r="BQ30" i="53"/>
  <c r="BQ29" i="53"/>
  <c r="BQ28" i="53"/>
  <c r="BQ27" i="53"/>
  <c r="BQ26" i="53"/>
  <c r="BQ25" i="53"/>
  <c r="BQ24" i="53"/>
  <c r="BQ23" i="53"/>
  <c r="BQ22" i="53"/>
  <c r="BQ21" i="53"/>
  <c r="BQ20" i="53"/>
  <c r="BQ16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K20" i="53"/>
  <c r="BK16" i="53"/>
  <c r="BI32" i="53"/>
  <c r="BI31" i="53"/>
  <c r="BI30" i="53"/>
  <c r="BI29" i="53"/>
  <c r="BI28" i="53"/>
  <c r="BI27" i="53"/>
  <c r="BI26" i="53"/>
  <c r="BI25" i="53"/>
  <c r="BI24" i="53"/>
  <c r="BI23" i="53"/>
  <c r="BI22" i="53"/>
  <c r="BI21" i="53"/>
  <c r="BI20" i="53"/>
  <c r="BI16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G20" i="53"/>
  <c r="BG16" i="53"/>
  <c r="BC16" i="53"/>
  <c r="BA63" i="53"/>
  <c r="BA62" i="53"/>
  <c r="BA61" i="53"/>
  <c r="BA16" i="53"/>
  <c r="AU102" i="53"/>
  <c r="AU101" i="53"/>
  <c r="AU100" i="53"/>
  <c r="AU99" i="53"/>
  <c r="AU98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5" i="53"/>
  <c r="AU73" i="53"/>
  <c r="AU72" i="53"/>
  <c r="AU71" i="53"/>
  <c r="AU70" i="53"/>
  <c r="AU69" i="53"/>
  <c r="AU68" i="53"/>
  <c r="AU67" i="53"/>
  <c r="AU66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20" i="53"/>
  <c r="AU16" i="53"/>
  <c r="AS102" i="53"/>
  <c r="AS101" i="53"/>
  <c r="AS100" i="53"/>
  <c r="AS99" i="53"/>
  <c r="AS98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5" i="53"/>
  <c r="AS73" i="53"/>
  <c r="AS72" i="53"/>
  <c r="AS71" i="53"/>
  <c r="AS70" i="53"/>
  <c r="AS69" i="53"/>
  <c r="AS68" i="53"/>
  <c r="AS67" i="53"/>
  <c r="AS66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20" i="53"/>
  <c r="AS16" i="53"/>
  <c r="AQ102" i="53"/>
  <c r="AQ101" i="53"/>
  <c r="AQ100" i="53"/>
  <c r="AQ99" i="53"/>
  <c r="AQ98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5" i="53"/>
  <c r="AQ73" i="53"/>
  <c r="AQ72" i="53"/>
  <c r="AQ71" i="53"/>
  <c r="AQ70" i="53"/>
  <c r="AQ69" i="53"/>
  <c r="AQ68" i="53"/>
  <c r="AQ67" i="53"/>
  <c r="AQ66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20" i="53"/>
  <c r="AQ16" i="53"/>
  <c r="AM102" i="53"/>
  <c r="AM101" i="53"/>
  <c r="AM100" i="53"/>
  <c r="AM99" i="53"/>
  <c r="AM98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5" i="53"/>
  <c r="AM73" i="53"/>
  <c r="AM72" i="53"/>
  <c r="AM71" i="53"/>
  <c r="AM70" i="53"/>
  <c r="AM69" i="53"/>
  <c r="AM68" i="53"/>
  <c r="AM67" i="53"/>
  <c r="AM66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20" i="53"/>
  <c r="AM16" i="53"/>
  <c r="AE102" i="53"/>
  <c r="AE101" i="53"/>
  <c r="AE100" i="53"/>
  <c r="AE99" i="53"/>
  <c r="AE98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5" i="53"/>
  <c r="AE73" i="53"/>
  <c r="AE72" i="53"/>
  <c r="AE71" i="53"/>
  <c r="AE70" i="53"/>
  <c r="AE69" i="53"/>
  <c r="AE68" i="53"/>
  <c r="AE67" i="53"/>
  <c r="AE66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20" i="53"/>
  <c r="AE16" i="53"/>
  <c r="AC102" i="53"/>
  <c r="AC101" i="53"/>
  <c r="AC100" i="53"/>
  <c r="AC99" i="53"/>
  <c r="AC98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5" i="53"/>
  <c r="AC73" i="53"/>
  <c r="AC72" i="53"/>
  <c r="AC71" i="53"/>
  <c r="AC70" i="53"/>
  <c r="AC69" i="53"/>
  <c r="AC68" i="53"/>
  <c r="AC67" i="53"/>
  <c r="AC66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20" i="53"/>
  <c r="AC16" i="53"/>
  <c r="AA102" i="53"/>
  <c r="AA101" i="53"/>
  <c r="AA100" i="53"/>
  <c r="AA99" i="53"/>
  <c r="AA98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5" i="53"/>
  <c r="AA73" i="53"/>
  <c r="AA72" i="53"/>
  <c r="AA71" i="53"/>
  <c r="AA70" i="53"/>
  <c r="AA69" i="53"/>
  <c r="AA68" i="53"/>
  <c r="AA67" i="53"/>
  <c r="AA66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20" i="53"/>
  <c r="AA16" i="53"/>
  <c r="W102" i="53"/>
  <c r="W101" i="53"/>
  <c r="W100" i="53"/>
  <c r="W99" i="53"/>
  <c r="W98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5" i="53"/>
  <c r="W73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20" i="53"/>
  <c r="W16" i="53"/>
  <c r="U102" i="53"/>
  <c r="U101" i="53"/>
  <c r="U100" i="53"/>
  <c r="U99" i="53"/>
  <c r="U98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5" i="53"/>
  <c r="U73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20" i="53"/>
  <c r="U16" i="53"/>
  <c r="AN122" i="53"/>
  <c r="DJ161" i="53" s="1"/>
  <c r="AN120" i="53"/>
  <c r="DJ153" i="53" s="1"/>
  <c r="AN118" i="53"/>
  <c r="DJ145" i="53" s="1"/>
  <c r="AN116" i="53"/>
  <c r="DJ137" i="53" s="1"/>
  <c r="AN114" i="53"/>
  <c r="DJ129" i="53" s="1"/>
  <c r="DL129" i="53" s="1"/>
  <c r="AL122" i="53"/>
  <c r="AL120" i="53"/>
  <c r="AL118" i="53"/>
  <c r="AL116" i="53"/>
  <c r="AL114" i="53"/>
  <c r="AJ122" i="53"/>
  <c r="AJ120" i="53"/>
  <c r="AJ118" i="53"/>
  <c r="AJ116" i="53"/>
  <c r="AJ114" i="53"/>
  <c r="V122" i="53"/>
  <c r="V120" i="53"/>
  <c r="V118" i="53"/>
  <c r="V116" i="53"/>
  <c r="V114" i="53"/>
  <c r="T122" i="53"/>
  <c r="T120" i="53"/>
  <c r="T118" i="53"/>
  <c r="T116" i="53"/>
  <c r="T114" i="53"/>
  <c r="O98" i="53"/>
  <c r="O50" i="53"/>
  <c r="M100" i="53"/>
  <c r="M99" i="53"/>
  <c r="M98" i="53"/>
  <c r="M93" i="53"/>
  <c r="M90" i="53"/>
  <c r="M89" i="53"/>
  <c r="M88" i="53"/>
  <c r="M87" i="53"/>
  <c r="M86" i="53"/>
  <c r="M85" i="53"/>
  <c r="M84" i="53"/>
  <c r="M83" i="53"/>
  <c r="M82" i="53"/>
  <c r="M81" i="53"/>
  <c r="M80" i="53"/>
  <c r="M77" i="53"/>
  <c r="M76" i="53"/>
  <c r="M72" i="53"/>
  <c r="M71" i="53"/>
  <c r="M70" i="53"/>
  <c r="M67" i="53"/>
  <c r="M62" i="53"/>
  <c r="M60" i="53"/>
  <c r="M59" i="53"/>
  <c r="M58" i="53"/>
  <c r="M56" i="53"/>
  <c r="M54" i="53"/>
  <c r="M50" i="53"/>
  <c r="M45" i="53"/>
  <c r="M44" i="53"/>
  <c r="M42" i="53"/>
  <c r="M40" i="53"/>
  <c r="M37" i="53"/>
  <c r="M36" i="53"/>
  <c r="M34" i="53"/>
  <c r="M28" i="53"/>
  <c r="M26" i="53"/>
  <c r="J112" i="53" l="1"/>
  <c r="J134" i="53"/>
  <c r="D161" i="53"/>
  <c r="D163" i="53" s="1"/>
  <c r="D131" i="53"/>
  <c r="AJ143" i="53"/>
  <c r="AJ145" i="53" s="1"/>
  <c r="AJ150" i="53" s="1"/>
  <c r="AJ152" i="53" s="1"/>
  <c r="AJ172" i="53" s="1"/>
  <c r="AJ173" i="53" s="1"/>
  <c r="AJ174" i="53" s="1"/>
  <c r="AJ179" i="53" s="1"/>
  <c r="AJ180" i="53" s="1"/>
  <c r="O53" i="53"/>
  <c r="N24" i="53"/>
  <c r="O24" i="53" s="1"/>
  <c r="F16" i="53"/>
  <c r="F122" i="53" s="1"/>
  <c r="O94" i="53"/>
  <c r="O42" i="53"/>
  <c r="O100" i="53"/>
  <c r="O29" i="53"/>
  <c r="M53" i="53"/>
  <c r="O28" i="53"/>
  <c r="O84" i="53"/>
  <c r="O44" i="53"/>
  <c r="O88" i="53"/>
  <c r="O87" i="53"/>
  <c r="O21" i="53"/>
  <c r="O59" i="53"/>
  <c r="O99" i="53"/>
  <c r="O90" i="53"/>
  <c r="O70" i="53"/>
  <c r="O45" i="53"/>
  <c r="O83" i="53"/>
  <c r="O82" i="53"/>
  <c r="O22" i="53"/>
  <c r="O37" i="53"/>
  <c r="O62" i="53"/>
  <c r="O86" i="53"/>
  <c r="O58" i="53"/>
  <c r="O89" i="53"/>
  <c r="O71" i="53"/>
  <c r="M29" i="53"/>
  <c r="O26" i="53"/>
  <c r="O77" i="53"/>
  <c r="O60" i="53"/>
  <c r="O34" i="53"/>
  <c r="O76" i="53"/>
  <c r="O69" i="53"/>
  <c r="DF8" i="53"/>
  <c r="DK8" i="53" s="1"/>
  <c r="DL8" i="53" s="1"/>
  <c r="O67" i="53"/>
  <c r="O93" i="53"/>
  <c r="O80" i="53"/>
  <c r="O85" i="53"/>
  <c r="O72" i="53"/>
  <c r="O81" i="53"/>
  <c r="H16" i="53"/>
  <c r="D122" i="53"/>
  <c r="D120" i="53"/>
  <c r="N32" i="53"/>
  <c r="O32" i="53" s="1"/>
  <c r="M22" i="53"/>
  <c r="F96" i="53"/>
  <c r="F101" i="53" s="1"/>
  <c r="D96" i="53"/>
  <c r="D101" i="53" s="1"/>
  <c r="D102" i="53" s="1"/>
  <c r="D135" i="53" s="1"/>
  <c r="D118" i="53"/>
  <c r="M94" i="53"/>
  <c r="H73" i="53"/>
  <c r="N48" i="53"/>
  <c r="O48" i="53" s="1"/>
  <c r="M21" i="53"/>
  <c r="N54" i="53"/>
  <c r="O54" i="53" s="1"/>
  <c r="H95" i="53"/>
  <c r="H61" i="53"/>
  <c r="H63" i="53" s="1"/>
  <c r="N40" i="53"/>
  <c r="O40" i="53" s="1"/>
  <c r="N30" i="53"/>
  <c r="O30" i="53" s="1"/>
  <c r="N91" i="53"/>
  <c r="O91" i="53" s="1"/>
  <c r="N38" i="53"/>
  <c r="O38" i="53" s="1"/>
  <c r="N56" i="53"/>
  <c r="O56" i="53" s="1"/>
  <c r="N46" i="53"/>
  <c r="O46" i="53" s="1"/>
  <c r="N92" i="53"/>
  <c r="O92" i="53" s="1"/>
  <c r="M46" i="53"/>
  <c r="L73" i="53"/>
  <c r="M69" i="53"/>
  <c r="N33" i="53"/>
  <c r="O33" i="53" s="1"/>
  <c r="N49" i="53"/>
  <c r="O49" i="53" s="1"/>
  <c r="N55" i="53"/>
  <c r="O55" i="53" s="1"/>
  <c r="N51" i="53"/>
  <c r="O51" i="53" s="1"/>
  <c r="N47" i="53"/>
  <c r="O47" i="53" s="1"/>
  <c r="N57" i="53"/>
  <c r="O57" i="53" s="1"/>
  <c r="N25" i="53"/>
  <c r="O25" i="53" s="1"/>
  <c r="N79" i="53"/>
  <c r="O79" i="53" s="1"/>
  <c r="N41" i="53"/>
  <c r="O41" i="53" s="1"/>
  <c r="N27" i="53"/>
  <c r="O27" i="53" s="1"/>
  <c r="N68" i="53"/>
  <c r="O68" i="53" s="1"/>
  <c r="J95" i="53"/>
  <c r="J166" i="53" s="1"/>
  <c r="J168" i="53" s="1"/>
  <c r="N75" i="53"/>
  <c r="L61" i="53"/>
  <c r="N78" i="53"/>
  <c r="O78" i="53" s="1"/>
  <c r="J73" i="53"/>
  <c r="J130" i="53" s="1"/>
  <c r="J162" i="53" s="1"/>
  <c r="N66" i="53"/>
  <c r="N39" i="53"/>
  <c r="O39" i="53" s="1"/>
  <c r="N43" i="53"/>
  <c r="O43" i="53" s="1"/>
  <c r="M30" i="53"/>
  <c r="M92" i="53"/>
  <c r="L95" i="53"/>
  <c r="N31" i="53"/>
  <c r="O31" i="53" s="1"/>
  <c r="N10" i="53"/>
  <c r="J16" i="53"/>
  <c r="N16" i="53" s="1"/>
  <c r="O16" i="53" s="1"/>
  <c r="N52" i="53"/>
  <c r="O52" i="53" s="1"/>
  <c r="N23" i="53"/>
  <c r="O23" i="53" s="1"/>
  <c r="N35" i="53"/>
  <c r="O35" i="53" s="1"/>
  <c r="N20" i="53"/>
  <c r="J61" i="53"/>
  <c r="J63" i="53" s="1"/>
  <c r="J129" i="53" s="1"/>
  <c r="D157" i="53" l="1"/>
  <c r="D158" i="53" s="1"/>
  <c r="D171" i="53" s="1"/>
  <c r="D136" i="53"/>
  <c r="D151" i="53" s="1"/>
  <c r="J161" i="53"/>
  <c r="J163" i="53" s="1"/>
  <c r="J131" i="53"/>
  <c r="J156" i="53"/>
  <c r="F102" i="53"/>
  <c r="F116" i="53" s="1"/>
  <c r="F118" i="53"/>
  <c r="F120" i="53"/>
  <c r="H122" i="53"/>
  <c r="DJ159" i="53" s="1"/>
  <c r="D116" i="53"/>
  <c r="D114" i="53"/>
  <c r="H118" i="53"/>
  <c r="DJ143" i="53" s="1"/>
  <c r="H96" i="53"/>
  <c r="H101" i="53" s="1"/>
  <c r="H102" i="53" s="1"/>
  <c r="H120" i="53"/>
  <c r="DJ151" i="53" s="1"/>
  <c r="M73" i="53"/>
  <c r="L122" i="53"/>
  <c r="L63" i="53"/>
  <c r="M61" i="53"/>
  <c r="J118" i="53"/>
  <c r="N61" i="53"/>
  <c r="O20" i="53"/>
  <c r="N95" i="53"/>
  <c r="O75" i="53"/>
  <c r="J96" i="53"/>
  <c r="J101" i="53" s="1"/>
  <c r="J102" i="53" s="1"/>
  <c r="J135" i="53" s="1"/>
  <c r="J157" i="53" s="1"/>
  <c r="J122" i="53"/>
  <c r="L96" i="53"/>
  <c r="M96" i="53" s="1"/>
  <c r="M95" i="53"/>
  <c r="L120" i="53"/>
  <c r="N73" i="53"/>
  <c r="O66" i="53"/>
  <c r="J120" i="53"/>
  <c r="CA89" i="53"/>
  <c r="CA81" i="53"/>
  <c r="CA72" i="53"/>
  <c r="CA62" i="53"/>
  <c r="CA54" i="53"/>
  <c r="CA46" i="53"/>
  <c r="CA38" i="53"/>
  <c r="CA30" i="53"/>
  <c r="CA22" i="53"/>
  <c r="CA80" i="53"/>
  <c r="CA37" i="53"/>
  <c r="CA87" i="53"/>
  <c r="CA79" i="53"/>
  <c r="CA70" i="53"/>
  <c r="CA60" i="53"/>
  <c r="CA52" i="53"/>
  <c r="CA44" i="53"/>
  <c r="CA36" i="53"/>
  <c r="CA28" i="53"/>
  <c r="CA20" i="53"/>
  <c r="CA16" i="53"/>
  <c r="CA61" i="53"/>
  <c r="CA21" i="53"/>
  <c r="CA94" i="53"/>
  <c r="CA86" i="53"/>
  <c r="CA78" i="53"/>
  <c r="CA69" i="53"/>
  <c r="CA59" i="53"/>
  <c r="CA51" i="53"/>
  <c r="CA43" i="53"/>
  <c r="CA35" i="53"/>
  <c r="CA27" i="53"/>
  <c r="CA93" i="53"/>
  <c r="CA85" i="53"/>
  <c r="CA77" i="53"/>
  <c r="CA68" i="53"/>
  <c r="CA58" i="53"/>
  <c r="CA50" i="53"/>
  <c r="CA42" i="53"/>
  <c r="CA34" i="53"/>
  <c r="CA26" i="53"/>
  <c r="CA45" i="53"/>
  <c r="CA92" i="53"/>
  <c r="CA84" i="53"/>
  <c r="CA76" i="53"/>
  <c r="CA67" i="53"/>
  <c r="CA57" i="53"/>
  <c r="CA49" i="53"/>
  <c r="CA41" i="53"/>
  <c r="CA33" i="53"/>
  <c r="CA25" i="53"/>
  <c r="CA88" i="53"/>
  <c r="CA29" i="53"/>
  <c r="CA91" i="53"/>
  <c r="CA83" i="53"/>
  <c r="CA75" i="53"/>
  <c r="CA66" i="53"/>
  <c r="CA56" i="53"/>
  <c r="CA48" i="53"/>
  <c r="CA40" i="53"/>
  <c r="CA32" i="53"/>
  <c r="CA24" i="53"/>
  <c r="CA71" i="53"/>
  <c r="CA90" i="53"/>
  <c r="CA82" i="53"/>
  <c r="CA73" i="53"/>
  <c r="CA63" i="53"/>
  <c r="CA55" i="53"/>
  <c r="CA47" i="53"/>
  <c r="CA39" i="53"/>
  <c r="CA31" i="53"/>
  <c r="CA23" i="53"/>
  <c r="CA53" i="53"/>
  <c r="J158" i="53" l="1"/>
  <c r="J136" i="53"/>
  <c r="J151" i="53" s="1"/>
  <c r="J171" i="53"/>
  <c r="D143" i="53"/>
  <c r="D145" i="53" s="1"/>
  <c r="D150" i="53" s="1"/>
  <c r="D152" i="53" s="1"/>
  <c r="F114" i="53"/>
  <c r="CA95" i="53"/>
  <c r="H116" i="53"/>
  <c r="DJ135" i="53" s="1"/>
  <c r="H114" i="53"/>
  <c r="DJ127" i="53" s="1"/>
  <c r="J116" i="53"/>
  <c r="J114" i="53"/>
  <c r="N122" i="53"/>
  <c r="DK159" i="53" s="1"/>
  <c r="O73" i="53"/>
  <c r="N96" i="53"/>
  <c r="O96" i="53" s="1"/>
  <c r="O95" i="53"/>
  <c r="N120" i="53"/>
  <c r="DK151" i="53" s="1"/>
  <c r="L101" i="53"/>
  <c r="L118" i="53"/>
  <c r="M63" i="53"/>
  <c r="N63" i="53"/>
  <c r="O61" i="53"/>
  <c r="D172" i="53" l="1"/>
  <c r="D173" i="53" s="1"/>
  <c r="D174" i="53" s="1"/>
  <c r="D179" i="53" s="1"/>
  <c r="D180" i="53" s="1"/>
  <c r="J143" i="53"/>
  <c r="J145" i="53" s="1"/>
  <c r="J150" i="53" s="1"/>
  <c r="J152" i="53" s="1"/>
  <c r="J172" i="53" s="1"/>
  <c r="J173" i="53" s="1"/>
  <c r="J174" i="53" s="1"/>
  <c r="J179" i="53" s="1"/>
  <c r="J180" i="53" s="1"/>
  <c r="N101" i="53"/>
  <c r="CA96" i="53"/>
  <c r="DN102" i="55"/>
  <c r="L102" i="53"/>
  <c r="M101" i="53"/>
  <c r="N118" i="53"/>
  <c r="DK143" i="53" s="1"/>
  <c r="O63" i="53"/>
  <c r="N128" i="55"/>
  <c r="DN152" i="53" l="1"/>
  <c r="DN180" i="53"/>
  <c r="M102" i="53"/>
  <c r="L116" i="53"/>
  <c r="L114" i="53"/>
  <c r="N102" i="53"/>
  <c r="O101" i="53"/>
  <c r="DN183" i="53" l="1"/>
  <c r="N114" i="53"/>
  <c r="DK127" i="53" s="1"/>
  <c r="DL127" i="53" s="1"/>
  <c r="O102" i="53"/>
  <c r="N116" i="53"/>
  <c r="DK135" i="53" s="1"/>
  <c r="BE55" i="53" l="1"/>
  <c r="BE27" i="53" l="1"/>
  <c r="BE16" i="53"/>
  <c r="BE25" i="53"/>
  <c r="BE32" i="53"/>
  <c r="BE24" i="53"/>
  <c r="BE31" i="53"/>
  <c r="BE23" i="53"/>
  <c r="BE26" i="53"/>
  <c r="BE30" i="53"/>
  <c r="BE22" i="53"/>
  <c r="BE29" i="53"/>
  <c r="BE21" i="53"/>
  <c r="BE28" i="53"/>
  <c r="BE20" i="53"/>
  <c r="AL112" i="53"/>
  <c r="AN112" i="53"/>
  <c r="AN110" i="53"/>
  <c r="H112" i="53"/>
  <c r="P110" i="53"/>
  <c r="F112" i="53"/>
  <c r="D112" i="53"/>
  <c r="H110" i="53"/>
  <c r="Y83" i="53" l="1"/>
  <c r="Y48" i="53"/>
  <c r="Y24" i="53"/>
  <c r="Y55" i="53"/>
  <c r="Y98" i="53"/>
  <c r="Y89" i="53"/>
  <c r="Y81" i="53"/>
  <c r="Y62" i="53"/>
  <c r="Y54" i="53"/>
  <c r="Y46" i="53"/>
  <c r="Y38" i="53"/>
  <c r="Y30" i="53"/>
  <c r="Y22" i="53"/>
  <c r="Y91" i="53"/>
  <c r="Y90" i="53"/>
  <c r="Y23" i="53"/>
  <c r="Y96" i="53"/>
  <c r="Y88" i="53"/>
  <c r="Y80" i="53"/>
  <c r="Y61" i="53"/>
  <c r="Y53" i="53"/>
  <c r="Y45" i="53"/>
  <c r="Y37" i="53"/>
  <c r="Y29" i="53"/>
  <c r="Y21" i="53"/>
  <c r="Y73" i="53"/>
  <c r="Y95" i="53"/>
  <c r="Y87" i="53"/>
  <c r="Y79" i="53"/>
  <c r="Y60" i="53"/>
  <c r="Y52" i="53"/>
  <c r="Y44" i="53"/>
  <c r="Y36" i="53"/>
  <c r="Y28" i="53"/>
  <c r="Y20" i="53"/>
  <c r="Y86" i="53"/>
  <c r="Y51" i="53"/>
  <c r="Y35" i="53"/>
  <c r="Y16" i="53"/>
  <c r="Y63" i="53"/>
  <c r="Y94" i="53"/>
  <c r="Y78" i="53"/>
  <c r="Y59" i="53"/>
  <c r="Y43" i="53"/>
  <c r="Y27" i="53"/>
  <c r="Y99" i="53"/>
  <c r="Y47" i="53"/>
  <c r="Y102" i="53"/>
  <c r="Y93" i="53"/>
  <c r="Y85" i="53"/>
  <c r="Y77" i="53"/>
  <c r="Y58" i="53"/>
  <c r="Y50" i="53"/>
  <c r="Y42" i="53"/>
  <c r="Y34" i="53"/>
  <c r="Y26" i="53"/>
  <c r="Y100" i="53"/>
  <c r="Y75" i="53"/>
  <c r="Y56" i="53"/>
  <c r="Y32" i="53"/>
  <c r="Y31" i="53"/>
  <c r="Y101" i="53"/>
  <c r="Y92" i="53"/>
  <c r="Y84" i="53"/>
  <c r="Y76" i="53"/>
  <c r="Y57" i="53"/>
  <c r="Y49" i="53"/>
  <c r="Y41" i="53"/>
  <c r="Y33" i="53"/>
  <c r="Y25" i="53"/>
  <c r="Y40" i="53"/>
  <c r="Y82" i="53"/>
  <c r="Y39" i="53"/>
  <c r="AO91" i="53"/>
  <c r="AO66" i="53"/>
  <c r="AO48" i="53"/>
  <c r="AO32" i="53"/>
  <c r="AO24" i="53"/>
  <c r="AO47" i="53"/>
  <c r="AO98" i="53"/>
  <c r="AO89" i="53"/>
  <c r="AO81" i="53"/>
  <c r="AO72" i="53"/>
  <c r="AO62" i="53"/>
  <c r="AO54" i="53"/>
  <c r="AO46" i="53"/>
  <c r="AO38" i="53"/>
  <c r="AO30" i="53"/>
  <c r="AO22" i="53"/>
  <c r="AO73" i="53"/>
  <c r="AO96" i="53"/>
  <c r="AO88" i="53"/>
  <c r="AO80" i="53"/>
  <c r="AO71" i="53"/>
  <c r="AO61" i="53"/>
  <c r="AO53" i="53"/>
  <c r="AO45" i="53"/>
  <c r="AO37" i="53"/>
  <c r="AO29" i="53"/>
  <c r="AO21" i="53"/>
  <c r="AO39" i="53"/>
  <c r="AO95" i="53"/>
  <c r="AO87" i="53"/>
  <c r="AO79" i="53"/>
  <c r="AO70" i="53"/>
  <c r="AO60" i="53"/>
  <c r="AO52" i="53"/>
  <c r="AO44" i="53"/>
  <c r="AO36" i="53"/>
  <c r="AO28" i="53"/>
  <c r="AO20" i="53"/>
  <c r="AO99" i="53"/>
  <c r="AO55" i="53"/>
  <c r="AO23" i="53"/>
  <c r="AO94" i="53"/>
  <c r="AO86" i="53"/>
  <c r="AO78" i="53"/>
  <c r="AO69" i="53"/>
  <c r="AO59" i="53"/>
  <c r="AO51" i="53"/>
  <c r="AO43" i="53"/>
  <c r="AO35" i="53"/>
  <c r="AO27" i="53"/>
  <c r="AO16" i="53"/>
  <c r="AO102" i="53"/>
  <c r="AO93" i="53"/>
  <c r="AO85" i="53"/>
  <c r="AO77" i="53"/>
  <c r="AO68" i="53"/>
  <c r="AO58" i="53"/>
  <c r="AO50" i="53"/>
  <c r="AO42" i="53"/>
  <c r="AO34" i="53"/>
  <c r="AO26" i="53"/>
  <c r="AO100" i="53"/>
  <c r="AO75" i="53"/>
  <c r="AO56" i="53"/>
  <c r="AO82" i="53"/>
  <c r="AO101" i="53"/>
  <c r="AO92" i="53"/>
  <c r="AO84" i="53"/>
  <c r="AO76" i="53"/>
  <c r="AO67" i="53"/>
  <c r="AO57" i="53"/>
  <c r="AO49" i="53"/>
  <c r="AO41" i="53"/>
  <c r="AO33" i="53"/>
  <c r="AO25" i="53"/>
  <c r="AO83" i="53"/>
  <c r="AO40" i="53"/>
  <c r="AO90" i="53"/>
  <c r="AO63" i="53"/>
  <c r="AO31" i="53"/>
  <c r="V112" i="53" l="1"/>
  <c r="T112" i="53"/>
  <c r="K102" i="53"/>
  <c r="K101" i="53"/>
  <c r="K100" i="53"/>
  <c r="K99" i="53"/>
  <c r="K98" i="53"/>
  <c r="K96" i="53" l="1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5" i="53"/>
  <c r="K73" i="53"/>
  <c r="K72" i="53"/>
  <c r="K71" i="53"/>
  <c r="K70" i="53"/>
  <c r="K69" i="53"/>
  <c r="K68" i="53"/>
  <c r="K67" i="53"/>
  <c r="K66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20" i="53"/>
  <c r="K16" i="53"/>
  <c r="I102" i="53"/>
  <c r="I101" i="53"/>
  <c r="I100" i="53"/>
  <c r="I99" i="53"/>
  <c r="I98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5" i="53"/>
  <c r="I73" i="53"/>
  <c r="I72" i="53"/>
  <c r="I71" i="53"/>
  <c r="I70" i="53"/>
  <c r="I69" i="53"/>
  <c r="I68" i="53"/>
  <c r="I67" i="53"/>
  <c r="I66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6" i="53"/>
  <c r="G102" i="53"/>
  <c r="G101" i="53"/>
  <c r="G100" i="53"/>
  <c r="G99" i="53"/>
  <c r="G98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5" i="53"/>
  <c r="G73" i="53"/>
  <c r="G72" i="53"/>
  <c r="G71" i="53"/>
  <c r="G70" i="53"/>
  <c r="G69" i="53"/>
  <c r="G68" i="53"/>
  <c r="G67" i="53"/>
  <c r="G66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6" i="53"/>
  <c r="E102" i="53"/>
  <c r="E101" i="53"/>
  <c r="E100" i="53"/>
  <c r="E99" i="53"/>
  <c r="E98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5" i="53"/>
  <c r="E73" i="53"/>
  <c r="E72" i="53"/>
  <c r="E71" i="53"/>
  <c r="E70" i="53"/>
  <c r="E69" i="53"/>
  <c r="E68" i="53"/>
  <c r="E67" i="53"/>
  <c r="E66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6" i="53"/>
  <c r="CI62" i="53" l="1"/>
  <c r="CG62" i="53"/>
  <c r="CK102" i="53" l="1"/>
  <c r="CK62" i="53"/>
  <c r="CX55" i="53" l="1"/>
  <c r="CV55" i="53"/>
  <c r="CR55" i="53"/>
  <c r="CS55" i="53"/>
  <c r="CB55" i="53"/>
  <c r="CC55" i="53"/>
  <c r="BL55" i="53"/>
  <c r="BM55" i="53"/>
  <c r="AV55" i="53"/>
  <c r="AW55" i="53"/>
  <c r="AF55" i="53"/>
  <c r="AG55" i="53"/>
  <c r="P55" i="53"/>
  <c r="Q55" i="53"/>
  <c r="R55" i="53" l="1"/>
  <c r="BN55" i="53"/>
  <c r="AH55" i="53"/>
  <c r="AX55" i="53"/>
  <c r="CD55" i="53"/>
  <c r="CZ55" i="53"/>
  <c r="CT55" i="53"/>
  <c r="DJ55" i="53" l="1"/>
  <c r="DD55" i="53"/>
  <c r="DB55" i="53"/>
  <c r="DF55" i="53" l="1"/>
  <c r="CV106" i="55"/>
  <c r="AG99" i="55"/>
  <c r="AF98" i="55"/>
  <c r="CV55" i="55"/>
  <c r="CX52" i="55"/>
  <c r="AF52" i="55"/>
  <c r="CX48" i="55"/>
  <c r="AF47" i="55"/>
  <c r="AF35" i="55"/>
  <c r="CX33" i="55"/>
  <c r="AF31" i="55"/>
  <c r="CX29" i="55"/>
  <c r="CX25" i="55"/>
  <c r="AG21" i="55"/>
  <c r="CX15" i="55"/>
  <c r="CX13" i="55"/>
  <c r="AF13" i="55"/>
  <c r="AG10" i="55"/>
  <c r="DK163" i="55"/>
  <c r="DJ163" i="55"/>
  <c r="DK162" i="55"/>
  <c r="DJ162" i="55"/>
  <c r="DK161" i="55"/>
  <c r="DJ161" i="55"/>
  <c r="DK160" i="55"/>
  <c r="DJ160" i="55"/>
  <c r="DK159" i="55"/>
  <c r="DK158" i="55"/>
  <c r="DJ158" i="55"/>
  <c r="DK155" i="55"/>
  <c r="DJ155" i="55"/>
  <c r="DK154" i="55"/>
  <c r="DJ154" i="55"/>
  <c r="DK153" i="55"/>
  <c r="DJ153" i="55"/>
  <c r="DK152" i="55"/>
  <c r="DJ152" i="55"/>
  <c r="DK151" i="55"/>
  <c r="DK150" i="55"/>
  <c r="DJ150" i="55"/>
  <c r="DK147" i="55"/>
  <c r="DJ147" i="55"/>
  <c r="DK146" i="55"/>
  <c r="DJ146" i="55"/>
  <c r="DK145" i="55"/>
  <c r="DJ145" i="55"/>
  <c r="DK144" i="55"/>
  <c r="DJ144" i="55"/>
  <c r="DK143" i="55"/>
  <c r="DK142" i="55"/>
  <c r="DJ142" i="55"/>
  <c r="DK139" i="55"/>
  <c r="DJ139" i="55"/>
  <c r="DK138" i="55"/>
  <c r="DJ138" i="55"/>
  <c r="DK137" i="55"/>
  <c r="DJ137" i="55"/>
  <c r="DK136" i="55"/>
  <c r="DJ136" i="55"/>
  <c r="DK135" i="55"/>
  <c r="DK131" i="55"/>
  <c r="DJ131" i="55"/>
  <c r="DK130" i="55"/>
  <c r="DJ130" i="55"/>
  <c r="DK129" i="55"/>
  <c r="DJ129" i="55"/>
  <c r="DL129" i="55" s="1"/>
  <c r="DK128" i="55"/>
  <c r="DJ128" i="55"/>
  <c r="DK127" i="55"/>
  <c r="DK134" i="55"/>
  <c r="DJ126" i="55"/>
  <c r="DD111" i="55"/>
  <c r="DB111" i="55"/>
  <c r="CX111" i="55"/>
  <c r="CV111" i="55"/>
  <c r="CS111" i="55"/>
  <c r="CR111" i="55"/>
  <c r="CT111" i="55" s="1"/>
  <c r="CC111" i="55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L107" i="55"/>
  <c r="AW107" i="55"/>
  <c r="AV107" i="55"/>
  <c r="AG107" i="55"/>
  <c r="AF107" i="55"/>
  <c r="Q107" i="55"/>
  <c r="P107" i="55"/>
  <c r="R107" i="55" s="1"/>
  <c r="DD106" i="55"/>
  <c r="DB106" i="55"/>
  <c r="CX106" i="55"/>
  <c r="CS106" i="55"/>
  <c r="CR106" i="55"/>
  <c r="CC106" i="55"/>
  <c r="CB106" i="55"/>
  <c r="BM106" i="55"/>
  <c r="BL106" i="55"/>
  <c r="AW106" i="55"/>
  <c r="AV106" i="55"/>
  <c r="AG106" i="55"/>
  <c r="Q106" i="55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S102" i="55"/>
  <c r="CR102" i="55"/>
  <c r="CT102" i="55" s="1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BM101" i="55"/>
  <c r="BL101" i="55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AW100" i="55"/>
  <c r="AV100" i="55"/>
  <c r="AX100" i="55" s="1"/>
  <c r="AG100" i="55"/>
  <c r="AF100" i="55"/>
  <c r="Q100" i="55"/>
  <c r="P100" i="55"/>
  <c r="R100" i="55" s="1"/>
  <c r="DD99" i="55"/>
  <c r="DB99" i="55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AW94" i="55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B93" i="55"/>
  <c r="BM93" i="55"/>
  <c r="BL93" i="55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AW91" i="55"/>
  <c r="AV91" i="55"/>
  <c r="AG91" i="55"/>
  <c r="AF91" i="55"/>
  <c r="Q91" i="55"/>
  <c r="P91" i="55"/>
  <c r="DD90" i="55"/>
  <c r="DB90" i="55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C88" i="55"/>
  <c r="CB88" i="55"/>
  <c r="CD88" i="55" s="1"/>
  <c r="BM88" i="55"/>
  <c r="BL88" i="55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V85" i="55"/>
  <c r="AG85" i="55"/>
  <c r="Q85" i="55"/>
  <c r="P85" i="55"/>
  <c r="DD84" i="55"/>
  <c r="DB84" i="55"/>
  <c r="DC84" i="55" s="1"/>
  <c r="CX84" i="55"/>
  <c r="CV84" i="55"/>
  <c r="CS84" i="55"/>
  <c r="CR84" i="55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CX80" i="55"/>
  <c r="CV80" i="55"/>
  <c r="CS80" i="55"/>
  <c r="CR80" i="55"/>
  <c r="CC80" i="55"/>
  <c r="CB80" i="55"/>
  <c r="BM80" i="55"/>
  <c r="BL80" i="55"/>
  <c r="BN80" i="55" s="1"/>
  <c r="AW80" i="55"/>
  <c r="AV80" i="55"/>
  <c r="AG80" i="55"/>
  <c r="AF80" i="55"/>
  <c r="Q80" i="55"/>
  <c r="P80" i="55"/>
  <c r="DD79" i="55"/>
  <c r="DE79" i="55" s="1"/>
  <c r="DB79" i="55"/>
  <c r="CX79" i="55"/>
  <c r="CV79" i="55"/>
  <c r="CS79" i="55"/>
  <c r="CR79" i="55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V60" i="55"/>
  <c r="AG60" i="55"/>
  <c r="AF60" i="55"/>
  <c r="Q60" i="55"/>
  <c r="P60" i="55"/>
  <c r="DD59" i="55"/>
  <c r="DB59" i="55"/>
  <c r="CX59" i="55"/>
  <c r="CV59" i="55"/>
  <c r="CS59" i="55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CX57" i="55"/>
  <c r="CV57" i="55"/>
  <c r="CS57" i="55"/>
  <c r="CR57" i="55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CX46" i="55"/>
  <c r="CV46" i="55"/>
  <c r="CS46" i="55"/>
  <c r="CR46" i="55"/>
  <c r="CC46" i="55"/>
  <c r="CB46" i="55"/>
  <c r="CD46" i="55" s="1"/>
  <c r="BM46" i="55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CX43" i="55"/>
  <c r="CS43" i="55"/>
  <c r="CR43" i="55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CV41" i="55"/>
  <c r="CS41" i="55"/>
  <c r="CR41" i="55"/>
  <c r="CC41" i="55"/>
  <c r="CB41" i="55"/>
  <c r="BM41" i="55"/>
  <c r="BL41" i="55"/>
  <c r="AW41" i="55"/>
  <c r="AV41" i="55"/>
  <c r="AF41" i="55"/>
  <c r="Q41" i="55"/>
  <c r="P41" i="55"/>
  <c r="DD40" i="55"/>
  <c r="DB40" i="55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CX39" i="55"/>
  <c r="CS39" i="55"/>
  <c r="CR39" i="55"/>
  <c r="CT39" i="55" s="1"/>
  <c r="CC39" i="55"/>
  <c r="CB39" i="55"/>
  <c r="BM39" i="55"/>
  <c r="BL39" i="55"/>
  <c r="BN39" i="55" s="1"/>
  <c r="AW39" i="55"/>
  <c r="AV39" i="55"/>
  <c r="AG39" i="55"/>
  <c r="Q39" i="55"/>
  <c r="P39" i="55"/>
  <c r="DD38" i="55"/>
  <c r="DB38" i="55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CX35" i="55"/>
  <c r="CS35" i="55"/>
  <c r="CR35" i="55"/>
  <c r="CC35" i="55"/>
  <c r="CB35" i="55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AW25" i="55"/>
  <c r="AV25" i="55"/>
  <c r="AG25" i="55"/>
  <c r="AF25" i="55"/>
  <c r="Q25" i="55"/>
  <c r="P25" i="55"/>
  <c r="DD24" i="55"/>
  <c r="DB24" i="55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C14" i="55"/>
  <c r="CB14" i="55"/>
  <c r="BM14" i="55"/>
  <c r="BL14" i="55"/>
  <c r="AW14" i="55"/>
  <c r="AV14" i="55"/>
  <c r="AG14" i="55"/>
  <c r="AF14" i="55"/>
  <c r="Q14" i="55"/>
  <c r="P14" i="55"/>
  <c r="DD13" i="55"/>
  <c r="DB13" i="55"/>
  <c r="CS13" i="55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V11" i="55"/>
  <c r="AG11" i="55"/>
  <c r="AF11" i="55"/>
  <c r="Q11" i="55"/>
  <c r="P11" i="55"/>
  <c r="CS10" i="55"/>
  <c r="CS112" i="55" s="1"/>
  <c r="CR10" i="55"/>
  <c r="CC10" i="55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CT72" i="55" l="1"/>
  <c r="CD34" i="55"/>
  <c r="CD75" i="55"/>
  <c r="CD101" i="55"/>
  <c r="AH14" i="55"/>
  <c r="BN46" i="55"/>
  <c r="BN67" i="55"/>
  <c r="CD93" i="55"/>
  <c r="CD80" i="55"/>
  <c r="CC112" i="55"/>
  <c r="CT59" i="55"/>
  <c r="AH80" i="55"/>
  <c r="R106" i="55"/>
  <c r="CC114" i="55"/>
  <c r="AH66" i="55"/>
  <c r="AX107" i="55"/>
  <c r="CT43" i="55"/>
  <c r="CT77" i="55"/>
  <c r="CT84" i="55"/>
  <c r="CT14" i="55"/>
  <c r="CT13" i="55"/>
  <c r="CT46" i="55"/>
  <c r="CT56" i="55"/>
  <c r="CT57" i="55"/>
  <c r="CT79" i="55"/>
  <c r="CT88" i="55"/>
  <c r="CT106" i="55"/>
  <c r="CD106" i="55"/>
  <c r="CD35" i="55"/>
  <c r="CD53" i="55"/>
  <c r="CD39" i="55"/>
  <c r="CD111" i="55"/>
  <c r="BN101" i="55"/>
  <c r="BN25" i="55"/>
  <c r="BN37" i="55"/>
  <c r="BN41" i="55"/>
  <c r="BN91" i="55"/>
  <c r="BN92" i="55"/>
  <c r="BN93" i="55"/>
  <c r="BN94" i="55"/>
  <c r="BN100" i="55"/>
  <c r="BN88" i="55"/>
  <c r="BN107" i="55"/>
  <c r="DC26" i="55"/>
  <c r="DC27" i="55"/>
  <c r="DC32" i="55"/>
  <c r="DC38" i="55"/>
  <c r="DC41" i="55"/>
  <c r="AX60" i="55"/>
  <c r="AX94" i="55"/>
  <c r="DC24" i="55"/>
  <c r="DC59" i="55"/>
  <c r="DC62" i="55"/>
  <c r="DC68" i="55"/>
  <c r="DC90" i="55"/>
  <c r="DC99" i="55"/>
  <c r="DC40" i="55"/>
  <c r="DC58" i="55"/>
  <c r="AX11" i="55"/>
  <c r="DC23" i="55"/>
  <c r="DC31" i="55"/>
  <c r="DC46" i="55"/>
  <c r="DC51" i="55"/>
  <c r="DC55" i="55"/>
  <c r="DC57" i="55"/>
  <c r="DC78" i="55"/>
  <c r="DC80" i="55"/>
  <c r="DC21" i="55"/>
  <c r="DC22" i="55"/>
  <c r="DC49" i="55"/>
  <c r="DC50" i="55"/>
  <c r="DC29" i="55"/>
  <c r="DC30" i="55"/>
  <c r="DC35" i="55"/>
  <c r="AX85" i="55"/>
  <c r="AX38" i="55"/>
  <c r="DC39" i="55"/>
  <c r="DC43" i="55"/>
  <c r="DC48" i="55"/>
  <c r="AH47" i="55"/>
  <c r="R98" i="55"/>
  <c r="R80" i="55"/>
  <c r="R24" i="55"/>
  <c r="R79" i="55"/>
  <c r="DK55" i="53"/>
  <c r="DL55" i="53" s="1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AH24" i="55" s="1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CZ110" i="55" s="1"/>
  <c r="DJ110" i="55" s="1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H105" i="55" s="1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CX28" i="55"/>
  <c r="CZ28" i="55" s="1"/>
  <c r="CV36" i="55"/>
  <c r="CW36" i="55" s="1"/>
  <c r="CV43" i="55"/>
  <c r="CW43" i="55" s="1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AH58" i="55" s="1"/>
  <c r="CX69" i="55"/>
  <c r="CY69" i="55" s="1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DK98" i="55" s="1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CR116" i="55"/>
  <c r="CD10" i="55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DJ134" i="55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CR124" i="55"/>
  <c r="CD112" i="55" l="1"/>
  <c r="CZ77" i="55"/>
  <c r="BN112" i="55"/>
  <c r="DG28" i="55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CW95" i="55" s="1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DJ81" i="55" s="1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Z52" i="55"/>
  <c r="DJ52" i="55" s="1"/>
  <c r="CX112" i="55"/>
  <c r="CZ62" i="55"/>
  <c r="DA62" i="55" s="1"/>
  <c r="CZ94" i="55"/>
  <c r="DJ94" i="55" s="1"/>
  <c r="CZ36" i="55"/>
  <c r="AH110" i="55"/>
  <c r="AH73" i="55"/>
  <c r="DJ151" i="55"/>
  <c r="CZ72" i="55"/>
  <c r="DJ72" i="55" s="1"/>
  <c r="CZ78" i="55"/>
  <c r="DJ78" i="55" s="1"/>
  <c r="DL78" i="55" s="1"/>
  <c r="CW68" i="55"/>
  <c r="CV16" i="55"/>
  <c r="CV120" i="55" s="1"/>
  <c r="AG16" i="55"/>
  <c r="AG122" i="55" s="1"/>
  <c r="CZ69" i="55"/>
  <c r="DA69" i="55" s="1"/>
  <c r="CX95" i="55"/>
  <c r="DA90" i="55"/>
  <c r="CZ37" i="55"/>
  <c r="DJ37" i="55" s="1"/>
  <c r="CZ53" i="55"/>
  <c r="DJ53" i="55" s="1"/>
  <c r="CZ68" i="55"/>
  <c r="DA68" i="55" s="1"/>
  <c r="CZ32" i="55"/>
  <c r="DA32" i="55" s="1"/>
  <c r="CZ40" i="55"/>
  <c r="DJ40" i="55" s="1"/>
  <c r="DL40" i="55" s="1"/>
  <c r="AF61" i="55"/>
  <c r="AF16" i="55"/>
  <c r="AG95" i="55"/>
  <c r="DJ159" i="55"/>
  <c r="CY28" i="55"/>
  <c r="CZ86" i="55"/>
  <c r="DJ86" i="55" s="1"/>
  <c r="AH44" i="55"/>
  <c r="AG61" i="55"/>
  <c r="AF96" i="55"/>
  <c r="AH20" i="55"/>
  <c r="CZ41" i="55"/>
  <c r="DJ41" i="55" s="1"/>
  <c r="DL41" i="55" s="1"/>
  <c r="AG96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55" i="55"/>
  <c r="DL55" i="55" s="1"/>
  <c r="DA55" i="55"/>
  <c r="DJ67" i="55"/>
  <c r="DA67" i="55"/>
  <c r="DJ75" i="55"/>
  <c r="DA75" i="55"/>
  <c r="DF95" i="55"/>
  <c r="DJ35" i="55"/>
  <c r="DA35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CW16" i="55" l="1"/>
  <c r="DJ32" i="55"/>
  <c r="DL32" i="55" s="1"/>
  <c r="DJ48" i="55"/>
  <c r="DL48" i="55" s="1"/>
  <c r="CW61" i="55"/>
  <c r="DJ62" i="55"/>
  <c r="AG124" i="55"/>
  <c r="CX120" i="55"/>
  <c r="CV122" i="55"/>
  <c r="DA81" i="55"/>
  <c r="DA20" i="55"/>
  <c r="DE96" i="55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73" i="55" s="1"/>
  <c r="DA40" i="55"/>
  <c r="CV96" i="55"/>
  <c r="CW96" i="55" s="1"/>
  <c r="CZ16" i="55"/>
  <c r="DA37" i="55"/>
  <c r="DL53" i="55"/>
  <c r="DA78" i="55"/>
  <c r="AF63" i="55"/>
  <c r="DA72" i="55"/>
  <c r="DJ68" i="55"/>
  <c r="DL68" i="55" s="1"/>
  <c r="AG63" i="55"/>
  <c r="AG118" i="55" s="1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CV118" i="55"/>
  <c r="CV101" i="55"/>
  <c r="CW63" i="55"/>
  <c r="DL67" i="55"/>
  <c r="DL58" i="55"/>
  <c r="DL46" i="55"/>
  <c r="DJ61" i="55"/>
  <c r="DL20" i="55"/>
  <c r="DG95" i="55"/>
  <c r="DL34" i="55"/>
  <c r="DF112" i="55"/>
  <c r="DF16" i="55"/>
  <c r="DF96" i="55"/>
  <c r="DG73" i="55"/>
  <c r="CV55" i="54"/>
  <c r="CX55" i="54"/>
  <c r="DB55" i="54"/>
  <c r="DD55" i="54"/>
  <c r="CR55" i="54"/>
  <c r="CS55" i="54"/>
  <c r="CB55" i="54"/>
  <c r="CC55" i="54"/>
  <c r="BL55" i="54"/>
  <c r="BM55" i="54"/>
  <c r="AV55" i="54"/>
  <c r="AW55" i="54"/>
  <c r="AF55" i="54"/>
  <c r="AG55" i="54"/>
  <c r="P55" i="54"/>
  <c r="Q55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2" i="54"/>
  <c r="Q12" i="54"/>
  <c r="AF12" i="54"/>
  <c r="AG12" i="54"/>
  <c r="AV12" i="54"/>
  <c r="AW12" i="54"/>
  <c r="BL12" i="54"/>
  <c r="BM12" i="54"/>
  <c r="CB12" i="54"/>
  <c r="CC12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P20" i="54"/>
  <c r="Q20" i="54"/>
  <c r="AF20" i="54"/>
  <c r="AG20" i="54"/>
  <c r="AV20" i="54"/>
  <c r="AW20" i="54"/>
  <c r="BL20" i="54"/>
  <c r="BM20" i="54"/>
  <c r="CB20" i="54"/>
  <c r="CC20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W49" i="54"/>
  <c r="BL49" i="54"/>
  <c r="BM49" i="54"/>
  <c r="CB49" i="54"/>
  <c r="CC49" i="54"/>
  <c r="P50" i="54"/>
  <c r="Q50" i="54"/>
  <c r="AF50" i="54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6" i="54"/>
  <c r="Q56" i="54"/>
  <c r="AF56" i="54"/>
  <c r="AG56" i="54"/>
  <c r="AV56" i="54"/>
  <c r="AW56" i="54"/>
  <c r="BL56" i="54"/>
  <c r="BM56" i="54"/>
  <c r="CB56" i="54"/>
  <c r="CC56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Q63" i="54"/>
  <c r="AF63" i="54"/>
  <c r="AG63" i="54"/>
  <c r="AV63" i="54"/>
  <c r="AW63" i="54"/>
  <c r="BL63" i="54"/>
  <c r="BM63" i="54"/>
  <c r="CB63" i="54"/>
  <c r="CC63" i="54"/>
  <c r="P66" i="54"/>
  <c r="Q66" i="54"/>
  <c r="AF66" i="54"/>
  <c r="AG66" i="54"/>
  <c r="AV66" i="54"/>
  <c r="AW66" i="54"/>
  <c r="BL66" i="54"/>
  <c r="BM66" i="54"/>
  <c r="CB66" i="54"/>
  <c r="CC66" i="54"/>
  <c r="P67" i="54"/>
  <c r="Q67" i="54"/>
  <c r="AF67" i="54"/>
  <c r="AG67" i="54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5" i="54"/>
  <c r="Q75" i="54"/>
  <c r="AF75" i="54"/>
  <c r="AG75" i="54"/>
  <c r="AV75" i="54"/>
  <c r="AW75" i="54"/>
  <c r="BL75" i="54"/>
  <c r="BM75" i="54"/>
  <c r="CB75" i="54"/>
  <c r="CC75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W78" i="54"/>
  <c r="BL78" i="54"/>
  <c r="BM78" i="54"/>
  <c r="CB78" i="54"/>
  <c r="CC78" i="54"/>
  <c r="P79" i="54"/>
  <c r="Q79" i="54"/>
  <c r="AF79" i="54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G96" i="54"/>
  <c r="AF95" i="54"/>
  <c r="AG95" i="54"/>
  <c r="AV95" i="54"/>
  <c r="AW95" i="54"/>
  <c r="BL95" i="54"/>
  <c r="BM95" i="54"/>
  <c r="CB95" i="54"/>
  <c r="CC95" i="54"/>
  <c r="P96" i="54"/>
  <c r="P124" i="54" s="1"/>
  <c r="Q96" i="54"/>
  <c r="AF96" i="54"/>
  <c r="AV96" i="54"/>
  <c r="AW96" i="54"/>
  <c r="BL96" i="54"/>
  <c r="BL124" i="54" s="1"/>
  <c r="BM96" i="54"/>
  <c r="CB96" i="54"/>
  <c r="CC96" i="54"/>
  <c r="P98" i="54"/>
  <c r="Q98" i="54"/>
  <c r="AF98" i="54"/>
  <c r="AG98" i="54"/>
  <c r="AV98" i="54"/>
  <c r="AW98" i="54"/>
  <c r="BL98" i="54"/>
  <c r="BM98" i="54"/>
  <c r="CB98" i="54"/>
  <c r="CC98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L100" i="54"/>
  <c r="BM100" i="54"/>
  <c r="CB100" i="54"/>
  <c r="CC100" i="54"/>
  <c r="P101" i="54"/>
  <c r="Q101" i="54"/>
  <c r="AF101" i="54"/>
  <c r="AG101" i="54"/>
  <c r="AV101" i="54"/>
  <c r="AW101" i="54"/>
  <c r="BL101" i="54"/>
  <c r="BL114" i="54" s="1"/>
  <c r="BM101" i="54"/>
  <c r="CB101" i="54"/>
  <c r="CB114" i="54" s="1"/>
  <c r="CC101" i="54"/>
  <c r="P102" i="54"/>
  <c r="Q102" i="54"/>
  <c r="AF102" i="54"/>
  <c r="AG102" i="54"/>
  <c r="AV102" i="54"/>
  <c r="AW102" i="54"/>
  <c r="BL102" i="54"/>
  <c r="BM102" i="54"/>
  <c r="CB102" i="54"/>
  <c r="CC102" i="54"/>
  <c r="P105" i="54"/>
  <c r="Q105" i="54"/>
  <c r="AF105" i="54"/>
  <c r="AG105" i="54"/>
  <c r="AV105" i="54"/>
  <c r="AW105" i="54"/>
  <c r="BL105" i="54"/>
  <c r="BM105" i="54"/>
  <c r="CB105" i="54"/>
  <c r="CC105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CB107" i="54"/>
  <c r="CC107" i="54"/>
  <c r="P110" i="54"/>
  <c r="Q110" i="54"/>
  <c r="AF110" i="54"/>
  <c r="AG110" i="54"/>
  <c r="AV110" i="54"/>
  <c r="AW110" i="54"/>
  <c r="BL110" i="54"/>
  <c r="BM110" i="54"/>
  <c r="CB110" i="54"/>
  <c r="CC110" i="54"/>
  <c r="P111" i="54"/>
  <c r="Q111" i="54"/>
  <c r="AF111" i="54"/>
  <c r="AG111" i="54"/>
  <c r="AV111" i="54"/>
  <c r="AW111" i="54"/>
  <c r="BL111" i="54"/>
  <c r="BM111" i="54"/>
  <c r="CB111" i="54"/>
  <c r="CC111" i="54"/>
  <c r="DD111" i="54"/>
  <c r="DB111" i="54"/>
  <c r="CX111" i="54"/>
  <c r="CV111" i="54"/>
  <c r="CS111" i="54"/>
  <c r="CR111" i="54"/>
  <c r="DD110" i="54"/>
  <c r="DB110" i="54"/>
  <c r="CX110" i="54"/>
  <c r="CV110" i="54"/>
  <c r="CS110" i="54"/>
  <c r="CR110" i="54"/>
  <c r="DD107" i="54"/>
  <c r="DB107" i="54"/>
  <c r="CX107" i="54"/>
  <c r="CV107" i="54"/>
  <c r="CS107" i="54"/>
  <c r="CR107" i="54"/>
  <c r="DD106" i="54"/>
  <c r="DB106" i="54"/>
  <c r="CX106" i="54"/>
  <c r="CV106" i="54"/>
  <c r="CS106" i="54"/>
  <c r="CR106" i="54"/>
  <c r="DD105" i="54"/>
  <c r="DB105" i="54"/>
  <c r="CX105" i="54"/>
  <c r="CV105" i="54"/>
  <c r="CS105" i="54"/>
  <c r="CR105" i="54"/>
  <c r="DN102" i="54"/>
  <c r="CS102" i="54"/>
  <c r="CR102" i="54"/>
  <c r="CS101" i="54"/>
  <c r="CR101" i="54"/>
  <c r="DD100" i="54"/>
  <c r="DB100" i="54"/>
  <c r="CX100" i="54"/>
  <c r="CV100" i="54"/>
  <c r="CS100" i="54"/>
  <c r="CR100" i="54"/>
  <c r="DD99" i="54"/>
  <c r="DB99" i="54"/>
  <c r="CX99" i="54"/>
  <c r="CV99" i="54"/>
  <c r="CS99" i="54"/>
  <c r="CR99" i="54"/>
  <c r="DD98" i="54"/>
  <c r="DB98" i="54"/>
  <c r="CX98" i="54"/>
  <c r="CV98" i="54"/>
  <c r="CS98" i="54"/>
  <c r="CR98" i="54"/>
  <c r="CS96" i="54"/>
  <c r="CR96" i="54"/>
  <c r="CS95" i="54"/>
  <c r="CR95" i="54"/>
  <c r="DD94" i="54"/>
  <c r="DB94" i="54"/>
  <c r="CX94" i="54"/>
  <c r="CV94" i="54"/>
  <c r="CS94" i="54"/>
  <c r="CR94" i="54"/>
  <c r="DD93" i="54"/>
  <c r="DB93" i="54"/>
  <c r="CX93" i="54"/>
  <c r="CV93" i="54"/>
  <c r="CS93" i="54"/>
  <c r="CR93" i="54"/>
  <c r="DD92" i="54"/>
  <c r="DB92" i="54"/>
  <c r="CX92" i="54"/>
  <c r="CV92" i="54"/>
  <c r="CS92" i="54"/>
  <c r="CR92" i="54"/>
  <c r="DD91" i="54"/>
  <c r="DB91" i="54"/>
  <c r="CX91" i="54"/>
  <c r="CV91" i="54"/>
  <c r="CS91" i="54"/>
  <c r="CR91" i="54"/>
  <c r="DD90" i="54"/>
  <c r="DB90" i="54"/>
  <c r="CX90" i="54"/>
  <c r="CV90" i="54"/>
  <c r="CS90" i="54"/>
  <c r="CR90" i="54"/>
  <c r="DD89" i="54"/>
  <c r="DB89" i="54"/>
  <c r="CX89" i="54"/>
  <c r="CV89" i="54"/>
  <c r="CS89" i="54"/>
  <c r="CR89" i="54"/>
  <c r="DD88" i="54"/>
  <c r="DB88" i="54"/>
  <c r="CX88" i="54"/>
  <c r="CV88" i="54"/>
  <c r="CS88" i="54"/>
  <c r="CR88" i="54"/>
  <c r="DD87" i="54"/>
  <c r="DB87" i="54"/>
  <c r="CX87" i="54"/>
  <c r="CV87" i="54"/>
  <c r="CS87" i="54"/>
  <c r="CR87" i="54"/>
  <c r="DD86" i="54"/>
  <c r="DB86" i="54"/>
  <c r="CX86" i="54"/>
  <c r="CV86" i="54"/>
  <c r="CS86" i="54"/>
  <c r="CR86" i="54"/>
  <c r="DD85" i="54"/>
  <c r="DB85" i="54"/>
  <c r="CX85" i="54"/>
  <c r="CV85" i="54"/>
  <c r="CS85" i="54"/>
  <c r="CR85" i="54"/>
  <c r="DD84" i="54"/>
  <c r="DB84" i="54"/>
  <c r="CX84" i="54"/>
  <c r="CV84" i="54"/>
  <c r="CS84" i="54"/>
  <c r="CR84" i="54"/>
  <c r="DD83" i="54"/>
  <c r="DB83" i="54"/>
  <c r="CX83" i="54"/>
  <c r="CV83" i="54"/>
  <c r="CS83" i="54"/>
  <c r="CR83" i="54"/>
  <c r="DD82" i="54"/>
  <c r="DB82" i="54"/>
  <c r="CX82" i="54"/>
  <c r="CV82" i="54"/>
  <c r="CS82" i="54"/>
  <c r="CR82" i="54"/>
  <c r="DD81" i="54"/>
  <c r="DB81" i="54"/>
  <c r="CX81" i="54"/>
  <c r="CV81" i="54"/>
  <c r="CS81" i="54"/>
  <c r="CR81" i="54"/>
  <c r="DD80" i="54"/>
  <c r="DB80" i="54"/>
  <c r="CX80" i="54"/>
  <c r="CV80" i="54"/>
  <c r="CS80" i="54"/>
  <c r="CR80" i="54"/>
  <c r="DD79" i="54"/>
  <c r="DB79" i="54"/>
  <c r="CX79" i="54"/>
  <c r="CV79" i="54"/>
  <c r="CS79" i="54"/>
  <c r="CR79" i="54"/>
  <c r="DD78" i="54"/>
  <c r="DB78" i="54"/>
  <c r="CX78" i="54"/>
  <c r="CV78" i="54"/>
  <c r="CS78" i="54"/>
  <c r="CR78" i="54"/>
  <c r="DD77" i="54"/>
  <c r="DB77" i="54"/>
  <c r="CX77" i="54"/>
  <c r="CV77" i="54"/>
  <c r="CS77" i="54"/>
  <c r="CR77" i="54"/>
  <c r="DD76" i="54"/>
  <c r="DB76" i="54"/>
  <c r="CX76" i="54"/>
  <c r="CV76" i="54"/>
  <c r="CS76" i="54"/>
  <c r="CR76" i="54"/>
  <c r="DD75" i="54"/>
  <c r="DB75" i="54"/>
  <c r="CX75" i="54"/>
  <c r="CV75" i="54"/>
  <c r="CS75" i="54"/>
  <c r="CR75" i="54"/>
  <c r="CS73" i="54"/>
  <c r="CR73" i="54"/>
  <c r="DD72" i="54"/>
  <c r="DB72" i="54"/>
  <c r="CX72" i="54"/>
  <c r="CV72" i="54"/>
  <c r="CS72" i="54"/>
  <c r="CR72" i="54"/>
  <c r="DD71" i="54"/>
  <c r="DB71" i="54"/>
  <c r="CX71" i="54"/>
  <c r="CV71" i="54"/>
  <c r="CS71" i="54"/>
  <c r="CR71" i="54"/>
  <c r="DD70" i="54"/>
  <c r="DB70" i="54"/>
  <c r="CX70" i="54"/>
  <c r="CV70" i="54"/>
  <c r="CS70" i="54"/>
  <c r="CR70" i="54"/>
  <c r="DD69" i="54"/>
  <c r="DB69" i="54"/>
  <c r="CX69" i="54"/>
  <c r="CV69" i="54"/>
  <c r="CS69" i="54"/>
  <c r="CR69" i="54"/>
  <c r="DD68" i="54"/>
  <c r="DB68" i="54"/>
  <c r="CX68" i="54"/>
  <c r="CV68" i="54"/>
  <c r="CS68" i="54"/>
  <c r="CR68" i="54"/>
  <c r="DD67" i="54"/>
  <c r="DB67" i="54"/>
  <c r="CX67" i="54"/>
  <c r="CV67" i="54"/>
  <c r="CS67" i="54"/>
  <c r="CR67" i="54"/>
  <c r="DD66" i="54"/>
  <c r="DB66" i="54"/>
  <c r="CX66" i="54"/>
  <c r="CV66" i="54"/>
  <c r="CS66" i="54"/>
  <c r="CR66" i="54"/>
  <c r="CS63" i="54"/>
  <c r="CR63" i="54"/>
  <c r="DD62" i="54"/>
  <c r="DB62" i="54"/>
  <c r="CX62" i="54"/>
  <c r="CV62" i="54"/>
  <c r="CS62" i="54"/>
  <c r="CR62" i="54"/>
  <c r="CS61" i="54"/>
  <c r="CR61" i="54"/>
  <c r="DD60" i="54"/>
  <c r="DB60" i="54"/>
  <c r="CX60" i="54"/>
  <c r="CV60" i="54"/>
  <c r="CS60" i="54"/>
  <c r="CR60" i="54"/>
  <c r="DD59" i="54"/>
  <c r="DB59" i="54"/>
  <c r="CX59" i="54"/>
  <c r="CV59" i="54"/>
  <c r="CS59" i="54"/>
  <c r="CR59" i="54"/>
  <c r="DD58" i="54"/>
  <c r="DB58" i="54"/>
  <c r="CX58" i="54"/>
  <c r="CV58" i="54"/>
  <c r="CS58" i="54"/>
  <c r="CR58" i="54"/>
  <c r="DD57" i="54"/>
  <c r="DB57" i="54"/>
  <c r="CX57" i="54"/>
  <c r="CV57" i="54"/>
  <c r="CS57" i="54"/>
  <c r="CR57" i="54"/>
  <c r="DD56" i="54"/>
  <c r="DB56" i="54"/>
  <c r="CX56" i="54"/>
  <c r="CV56" i="54"/>
  <c r="CS56" i="54"/>
  <c r="CR56" i="54"/>
  <c r="DD54" i="54"/>
  <c r="DB54" i="54"/>
  <c r="CX54" i="54"/>
  <c r="CV54" i="54"/>
  <c r="CS54" i="54"/>
  <c r="CR54" i="54"/>
  <c r="DD53" i="54"/>
  <c r="DB53" i="54"/>
  <c r="CX53" i="54"/>
  <c r="CV53" i="54"/>
  <c r="CS53" i="54"/>
  <c r="CR53" i="54"/>
  <c r="DD52" i="54"/>
  <c r="DB52" i="54"/>
  <c r="CX52" i="54"/>
  <c r="CV52" i="54"/>
  <c r="CS52" i="54"/>
  <c r="CR52" i="54"/>
  <c r="DD51" i="54"/>
  <c r="DB51" i="54"/>
  <c r="CX51" i="54"/>
  <c r="CV51" i="54"/>
  <c r="CS51" i="54"/>
  <c r="CR51" i="54"/>
  <c r="DD50" i="54"/>
  <c r="DB50" i="54"/>
  <c r="CX50" i="54"/>
  <c r="CV50" i="54"/>
  <c r="CS50" i="54"/>
  <c r="CR50" i="54"/>
  <c r="DD49" i="54"/>
  <c r="DB49" i="54"/>
  <c r="CX49" i="54"/>
  <c r="CV49" i="54"/>
  <c r="CS49" i="54"/>
  <c r="CR49" i="54"/>
  <c r="DD48" i="54"/>
  <c r="DB48" i="54"/>
  <c r="CX48" i="54"/>
  <c r="CV48" i="54"/>
  <c r="CS48" i="54"/>
  <c r="CR48" i="54"/>
  <c r="DD47" i="54"/>
  <c r="DB47" i="54"/>
  <c r="CX47" i="54"/>
  <c r="CV47" i="54"/>
  <c r="CS47" i="54"/>
  <c r="CR47" i="54"/>
  <c r="DD46" i="54"/>
  <c r="DB46" i="54"/>
  <c r="CX46" i="54"/>
  <c r="CV46" i="54"/>
  <c r="CS46" i="54"/>
  <c r="CR46" i="54"/>
  <c r="DD45" i="54"/>
  <c r="DB45" i="54"/>
  <c r="CX45" i="54"/>
  <c r="CV45" i="54"/>
  <c r="CS45" i="54"/>
  <c r="CR45" i="54"/>
  <c r="DD44" i="54"/>
  <c r="DB44" i="54"/>
  <c r="CX44" i="54"/>
  <c r="CV44" i="54"/>
  <c r="CS44" i="54"/>
  <c r="CR44" i="54"/>
  <c r="DD43" i="54"/>
  <c r="DB43" i="54"/>
  <c r="CX43" i="54"/>
  <c r="CV43" i="54"/>
  <c r="CS43" i="54"/>
  <c r="CR43" i="54"/>
  <c r="DD42" i="54"/>
  <c r="DB42" i="54"/>
  <c r="CX42" i="54"/>
  <c r="CV42" i="54"/>
  <c r="CS42" i="54"/>
  <c r="CR42" i="54"/>
  <c r="DD41" i="54"/>
  <c r="DB41" i="54"/>
  <c r="CX41" i="54"/>
  <c r="CV41" i="54"/>
  <c r="CS41" i="54"/>
  <c r="CR41" i="54"/>
  <c r="DD40" i="54"/>
  <c r="DB40" i="54"/>
  <c r="CX40" i="54"/>
  <c r="CV40" i="54"/>
  <c r="CS40" i="54"/>
  <c r="CR40" i="54"/>
  <c r="DD39" i="54"/>
  <c r="DB39" i="54"/>
  <c r="CX39" i="54"/>
  <c r="CV39" i="54"/>
  <c r="CS39" i="54"/>
  <c r="CR39" i="54"/>
  <c r="DD38" i="54"/>
  <c r="DB38" i="54"/>
  <c r="CX38" i="54"/>
  <c r="CV38" i="54"/>
  <c r="CS38" i="54"/>
  <c r="CR38" i="54"/>
  <c r="DD37" i="54"/>
  <c r="DB37" i="54"/>
  <c r="CX37" i="54"/>
  <c r="CV37" i="54"/>
  <c r="CS37" i="54"/>
  <c r="CR37" i="54"/>
  <c r="DD36" i="54"/>
  <c r="DB36" i="54"/>
  <c r="CX36" i="54"/>
  <c r="CV36" i="54"/>
  <c r="CS36" i="54"/>
  <c r="CR36" i="54"/>
  <c r="DD35" i="54"/>
  <c r="DB35" i="54"/>
  <c r="CX35" i="54"/>
  <c r="CV35" i="54"/>
  <c r="CS35" i="54"/>
  <c r="CR35" i="54"/>
  <c r="DD34" i="54"/>
  <c r="DB34" i="54"/>
  <c r="CX34" i="54"/>
  <c r="CV34" i="54"/>
  <c r="CS34" i="54"/>
  <c r="CR34" i="54"/>
  <c r="DD33" i="54"/>
  <c r="DB33" i="54"/>
  <c r="CX33" i="54"/>
  <c r="CV33" i="54"/>
  <c r="CS33" i="54"/>
  <c r="CR33" i="54"/>
  <c r="DD32" i="54"/>
  <c r="DB32" i="54"/>
  <c r="CX32" i="54"/>
  <c r="CV32" i="54"/>
  <c r="CS32" i="54"/>
  <c r="CR32" i="54"/>
  <c r="DD31" i="54"/>
  <c r="DB31" i="54"/>
  <c r="CX31" i="54"/>
  <c r="CV31" i="54"/>
  <c r="CS31" i="54"/>
  <c r="CR31" i="54"/>
  <c r="DD30" i="54"/>
  <c r="DB30" i="54"/>
  <c r="CX30" i="54"/>
  <c r="CV30" i="54"/>
  <c r="CS30" i="54"/>
  <c r="CR30" i="54"/>
  <c r="DD29" i="54"/>
  <c r="DB29" i="54"/>
  <c r="CX29" i="54"/>
  <c r="CV29" i="54"/>
  <c r="CS29" i="54"/>
  <c r="CR29" i="54"/>
  <c r="DD28" i="54"/>
  <c r="DB28" i="54"/>
  <c r="CX28" i="54"/>
  <c r="CV28" i="54"/>
  <c r="CS28" i="54"/>
  <c r="CR28" i="54"/>
  <c r="DD27" i="54"/>
  <c r="DB27" i="54"/>
  <c r="CX27" i="54"/>
  <c r="CV27" i="54"/>
  <c r="CS27" i="54"/>
  <c r="CR27" i="54"/>
  <c r="CT27" i="54" s="1"/>
  <c r="DD26" i="54"/>
  <c r="DB26" i="54"/>
  <c r="CX26" i="54"/>
  <c r="CV26" i="54"/>
  <c r="CS26" i="54"/>
  <c r="CR26" i="54"/>
  <c r="DD25" i="54"/>
  <c r="DB25" i="54"/>
  <c r="CX25" i="54"/>
  <c r="CV25" i="54"/>
  <c r="CS25" i="54"/>
  <c r="CR25" i="54"/>
  <c r="DD24" i="54"/>
  <c r="DB24" i="54"/>
  <c r="CX24" i="54"/>
  <c r="CV24" i="54"/>
  <c r="CS24" i="54"/>
  <c r="CR24" i="54"/>
  <c r="DD23" i="54"/>
  <c r="DB23" i="54"/>
  <c r="CX23" i="54"/>
  <c r="CV23" i="54"/>
  <c r="CS23" i="54"/>
  <c r="CR23" i="54"/>
  <c r="DD22" i="54"/>
  <c r="DB22" i="54"/>
  <c r="CX22" i="54"/>
  <c r="CV22" i="54"/>
  <c r="CS22" i="54"/>
  <c r="CR22" i="54"/>
  <c r="DD21" i="54"/>
  <c r="DB21" i="54"/>
  <c r="CX21" i="54"/>
  <c r="CV21" i="54"/>
  <c r="CS21" i="54"/>
  <c r="CR21" i="54"/>
  <c r="DD20" i="54"/>
  <c r="DB20" i="54"/>
  <c r="CX20" i="54"/>
  <c r="CV20" i="54"/>
  <c r="CS20" i="54"/>
  <c r="CR20" i="54"/>
  <c r="CS16" i="54"/>
  <c r="CR16" i="54"/>
  <c r="DD15" i="54"/>
  <c r="DB15" i="54"/>
  <c r="CX15" i="54"/>
  <c r="CV15" i="54"/>
  <c r="CS15" i="54"/>
  <c r="CR15" i="54"/>
  <c r="DD14" i="54"/>
  <c r="DB14" i="54"/>
  <c r="CX14" i="54"/>
  <c r="CV14" i="54"/>
  <c r="CS14" i="54"/>
  <c r="CR14" i="54"/>
  <c r="DD13" i="54"/>
  <c r="DB13" i="54"/>
  <c r="CX13" i="54"/>
  <c r="CV13" i="54"/>
  <c r="CS13" i="54"/>
  <c r="CR13" i="54"/>
  <c r="DD12" i="54"/>
  <c r="DB12" i="54"/>
  <c r="CX12" i="54"/>
  <c r="CV12" i="54"/>
  <c r="CS12" i="54"/>
  <c r="CR12" i="54"/>
  <c r="DD11" i="54"/>
  <c r="DB11" i="54"/>
  <c r="CX11" i="54"/>
  <c r="CV11" i="54"/>
  <c r="CS11" i="54"/>
  <c r="CR11" i="54"/>
  <c r="CX10" i="54"/>
  <c r="CV10" i="54"/>
  <c r="CS10" i="54"/>
  <c r="CR10" i="54"/>
  <c r="DK9" i="54"/>
  <c r="CX9" i="54"/>
  <c r="CV9" i="54"/>
  <c r="CS9" i="54"/>
  <c r="CR9" i="54"/>
  <c r="DD8" i="54"/>
  <c r="DB8" i="54"/>
  <c r="DB10" i="54" s="1"/>
  <c r="CX8" i="54"/>
  <c r="CV8" i="54"/>
  <c r="CS8" i="54"/>
  <c r="CR8" i="54"/>
  <c r="AX78" i="54" l="1"/>
  <c r="AH79" i="54"/>
  <c r="AH75" i="54"/>
  <c r="CD60" i="54"/>
  <c r="AX49" i="54"/>
  <c r="CD47" i="54"/>
  <c r="P118" i="54"/>
  <c r="AF124" i="54"/>
  <c r="CV124" i="55"/>
  <c r="BN49" i="54"/>
  <c r="AF112" i="54"/>
  <c r="AX86" i="54"/>
  <c r="CT77" i="54"/>
  <c r="AH92" i="54"/>
  <c r="AH67" i="54"/>
  <c r="AH59" i="54"/>
  <c r="AH50" i="54"/>
  <c r="CD51" i="54"/>
  <c r="BN107" i="54"/>
  <c r="BN42" i="54"/>
  <c r="AX36" i="54"/>
  <c r="Q124" i="54"/>
  <c r="Q114" i="54"/>
  <c r="DJ95" i="55"/>
  <c r="DJ120" i="55" s="1"/>
  <c r="CZ120" i="55"/>
  <c r="CY96" i="55"/>
  <c r="CX118" i="55"/>
  <c r="CZ63" i="55"/>
  <c r="DA63" i="55" s="1"/>
  <c r="CD44" i="54"/>
  <c r="CD36" i="54"/>
  <c r="CD55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DJ143" i="55"/>
  <c r="AH122" i="55"/>
  <c r="DL159" i="55" s="1"/>
  <c r="AG101" i="55"/>
  <c r="AG114" i="55" s="1"/>
  <c r="AF101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6" i="54"/>
  <c r="AX107" i="54"/>
  <c r="R94" i="54"/>
  <c r="AX88" i="54"/>
  <c r="BN79" i="54"/>
  <c r="AX76" i="54"/>
  <c r="CD73" i="54"/>
  <c r="BN59" i="54"/>
  <c r="AX111" i="54"/>
  <c r="DE99" i="54"/>
  <c r="AX93" i="54"/>
  <c r="AX89" i="54"/>
  <c r="BN88" i="54"/>
  <c r="AH86" i="54"/>
  <c r="AX81" i="54"/>
  <c r="AH78" i="54"/>
  <c r="AX77" i="54"/>
  <c r="BN76" i="54"/>
  <c r="BN111" i="54"/>
  <c r="CD110" i="54"/>
  <c r="AH107" i="54"/>
  <c r="BN105" i="54"/>
  <c r="CD102" i="54"/>
  <c r="BN99" i="54"/>
  <c r="BN94" i="54"/>
  <c r="BN86" i="54"/>
  <c r="BN82" i="54"/>
  <c r="BN78" i="54"/>
  <c r="CD77" i="54"/>
  <c r="CD68" i="54"/>
  <c r="AH61" i="54"/>
  <c r="CD58" i="54"/>
  <c r="AH57" i="54"/>
  <c r="AH52" i="54"/>
  <c r="AX51" i="54"/>
  <c r="AX47" i="54"/>
  <c r="AH44" i="54"/>
  <c r="CD37" i="54"/>
  <c r="AX35" i="54"/>
  <c r="AX31" i="54"/>
  <c r="CD29" i="54"/>
  <c r="BN26" i="54"/>
  <c r="BN15" i="54"/>
  <c r="CD14" i="54"/>
  <c r="CT55" i="54"/>
  <c r="AW114" i="54"/>
  <c r="AW124" i="54"/>
  <c r="BM114" i="54"/>
  <c r="AX95" i="54"/>
  <c r="CT68" i="54"/>
  <c r="CD49" i="54"/>
  <c r="AX43" i="54"/>
  <c r="BN102" i="54"/>
  <c r="CD92" i="54"/>
  <c r="CD52" i="54"/>
  <c r="AG112" i="54"/>
  <c r="BM124" i="54"/>
  <c r="BN21" i="54"/>
  <c r="CT85" i="54"/>
  <c r="AH102" i="54"/>
  <c r="AX71" i="54"/>
  <c r="CD69" i="54"/>
  <c r="CD63" i="54"/>
  <c r="AX61" i="54"/>
  <c r="CD54" i="54"/>
  <c r="AX52" i="54"/>
  <c r="CD50" i="54"/>
  <c r="AH45" i="54"/>
  <c r="AX44" i="54"/>
  <c r="CD38" i="54"/>
  <c r="CD30" i="54"/>
  <c r="AX28" i="54"/>
  <c r="AH25" i="54"/>
  <c r="CD22" i="54"/>
  <c r="AX20" i="54"/>
  <c r="CD15" i="54"/>
  <c r="AH48" i="54"/>
  <c r="BN89" i="54"/>
  <c r="CS124" i="54"/>
  <c r="AH8" i="54"/>
  <c r="AH49" i="54"/>
  <c r="CD46" i="54"/>
  <c r="AX100" i="54"/>
  <c r="AX110" i="54"/>
  <c r="AH105" i="54"/>
  <c r="BN68" i="54"/>
  <c r="BN62" i="54"/>
  <c r="BN58" i="54"/>
  <c r="BN53" i="54"/>
  <c r="AX50" i="54"/>
  <c r="AH43" i="54"/>
  <c r="BN37" i="54"/>
  <c r="R36" i="54"/>
  <c r="BN29" i="54"/>
  <c r="AH27" i="54"/>
  <c r="AG114" i="54"/>
  <c r="AX11" i="54"/>
  <c r="CD56" i="54"/>
  <c r="AH42" i="54"/>
  <c r="CD39" i="54"/>
  <c r="AH38" i="54"/>
  <c r="AX37" i="54"/>
  <c r="BN36" i="54"/>
  <c r="CD35" i="54"/>
  <c r="BN32" i="54"/>
  <c r="CD27" i="54"/>
  <c r="AH26" i="54"/>
  <c r="AV124" i="54"/>
  <c r="AX21" i="54"/>
  <c r="AH11" i="54"/>
  <c r="BN55" i="54"/>
  <c r="CD81" i="54"/>
  <c r="AX9" i="54"/>
  <c r="CR124" i="54"/>
  <c r="CT48" i="54"/>
  <c r="CT67" i="54"/>
  <c r="CS112" i="54"/>
  <c r="CD106" i="54"/>
  <c r="CD67" i="54"/>
  <c r="CD61" i="54"/>
  <c r="CD40" i="54"/>
  <c r="CY55" i="54"/>
  <c r="CD105" i="54"/>
  <c r="CD91" i="54"/>
  <c r="CD87" i="54"/>
  <c r="CD83" i="54"/>
  <c r="CD79" i="54"/>
  <c r="CD75" i="54"/>
  <c r="CD70" i="54"/>
  <c r="CD20" i="54"/>
  <c r="CD94" i="54"/>
  <c r="CD90" i="54"/>
  <c r="CC122" i="54"/>
  <c r="CD8" i="54"/>
  <c r="CD11" i="54"/>
  <c r="CD96" i="54"/>
  <c r="CB124" i="54"/>
  <c r="CC124" i="54"/>
  <c r="CD88" i="54"/>
  <c r="CD62" i="54"/>
  <c r="CD41" i="54"/>
  <c r="BN100" i="54"/>
  <c r="BN67" i="54"/>
  <c r="BN57" i="54"/>
  <c r="BN52" i="54"/>
  <c r="BN40" i="54"/>
  <c r="BN25" i="54"/>
  <c r="BM112" i="54"/>
  <c r="BL112" i="54"/>
  <c r="BN66" i="54"/>
  <c r="BN47" i="54"/>
  <c r="BN28" i="54"/>
  <c r="BN24" i="54"/>
  <c r="BN13" i="54"/>
  <c r="BN54" i="54"/>
  <c r="BN50" i="54"/>
  <c r="BN46" i="54"/>
  <c r="CW82" i="54"/>
  <c r="CW99" i="54"/>
  <c r="AX105" i="54"/>
  <c r="AX48" i="54"/>
  <c r="AX15" i="54"/>
  <c r="CW27" i="54"/>
  <c r="CW35" i="54"/>
  <c r="CW60" i="54"/>
  <c r="CW62" i="54"/>
  <c r="CW70" i="54"/>
  <c r="CW89" i="54"/>
  <c r="AX70" i="54"/>
  <c r="AX66" i="54"/>
  <c r="AX32" i="54"/>
  <c r="AV112" i="54"/>
  <c r="AX56" i="54"/>
  <c r="AX14" i="54"/>
  <c r="CV112" i="54"/>
  <c r="CW26" i="54"/>
  <c r="CW34" i="54"/>
  <c r="CW38" i="54"/>
  <c r="CW42" i="54"/>
  <c r="CW46" i="54"/>
  <c r="CW54" i="54"/>
  <c r="CZ92" i="54"/>
  <c r="DJ92" i="54" s="1"/>
  <c r="AX85" i="54"/>
  <c r="AX69" i="54"/>
  <c r="CW55" i="54"/>
  <c r="AX92" i="54"/>
  <c r="AX72" i="54"/>
  <c r="AX68" i="54"/>
  <c r="AX58" i="54"/>
  <c r="AX23" i="54"/>
  <c r="CY23" i="54"/>
  <c r="CY27" i="54"/>
  <c r="CY31" i="54"/>
  <c r="CY81" i="54"/>
  <c r="CY85" i="54"/>
  <c r="CY89" i="54"/>
  <c r="AH100" i="54"/>
  <c r="AG124" i="54"/>
  <c r="AH87" i="54"/>
  <c r="AH71" i="54"/>
  <c r="AH16" i="54"/>
  <c r="CX112" i="54"/>
  <c r="CY22" i="54"/>
  <c r="CY30" i="54"/>
  <c r="AH99" i="54"/>
  <c r="AH90" i="54"/>
  <c r="AH70" i="54"/>
  <c r="AH66" i="54"/>
  <c r="AH56" i="54"/>
  <c r="AH39" i="54"/>
  <c r="AH36" i="54"/>
  <c r="AH32" i="54"/>
  <c r="AH22" i="54"/>
  <c r="AH15" i="54"/>
  <c r="AH98" i="54"/>
  <c r="AH93" i="54"/>
  <c r="AH77" i="54"/>
  <c r="AH73" i="54"/>
  <c r="AH28" i="54"/>
  <c r="AH14" i="54"/>
  <c r="CY36" i="54"/>
  <c r="CY40" i="54"/>
  <c r="CY44" i="54"/>
  <c r="CY48" i="54"/>
  <c r="CY52" i="54"/>
  <c r="CY57" i="54"/>
  <c r="CY67" i="54"/>
  <c r="CY71" i="54"/>
  <c r="CY78" i="54"/>
  <c r="CY86" i="54"/>
  <c r="AH58" i="54"/>
  <c r="AH20" i="54"/>
  <c r="AH13" i="54"/>
  <c r="AH55" i="54"/>
  <c r="R55" i="54"/>
  <c r="R69" i="54"/>
  <c r="R26" i="54"/>
  <c r="R22" i="54"/>
  <c r="CT101" i="54"/>
  <c r="CT24" i="54"/>
  <c r="CT92" i="54"/>
  <c r="CT12" i="54"/>
  <c r="CT25" i="54"/>
  <c r="CT29" i="54"/>
  <c r="CT33" i="54"/>
  <c r="CT37" i="54"/>
  <c r="CT87" i="54"/>
  <c r="CT95" i="54"/>
  <c r="CT94" i="54"/>
  <c r="CT96" i="54"/>
  <c r="CT106" i="54"/>
  <c r="CD13" i="54"/>
  <c r="CD98" i="54"/>
  <c r="CD93" i="54"/>
  <c r="CD86" i="54"/>
  <c r="CD82" i="54"/>
  <c r="CD78" i="54"/>
  <c r="CD48" i="54"/>
  <c r="CD9" i="54"/>
  <c r="CD16" i="54"/>
  <c r="CD12" i="54"/>
  <c r="CD95" i="54"/>
  <c r="CD43" i="54"/>
  <c r="CD100" i="54"/>
  <c r="BN96" i="54"/>
  <c r="BN93" i="54"/>
  <c r="BN14" i="54"/>
  <c r="BN60" i="54"/>
  <c r="BN41" i="54"/>
  <c r="BN95" i="54"/>
  <c r="BN92" i="54"/>
  <c r="BN85" i="54"/>
  <c r="BN81" i="54"/>
  <c r="BN69" i="54"/>
  <c r="BN63" i="54"/>
  <c r="BN51" i="54"/>
  <c r="BN20" i="54"/>
  <c r="BN72" i="54"/>
  <c r="BN45" i="54"/>
  <c r="BN91" i="54"/>
  <c r="BN16" i="54"/>
  <c r="BN12" i="54"/>
  <c r="BN73" i="54"/>
  <c r="BN48" i="54"/>
  <c r="BN34" i="54"/>
  <c r="BN110" i="54"/>
  <c r="BN101" i="54"/>
  <c r="BN87" i="54"/>
  <c r="BN11" i="54"/>
  <c r="AX87" i="54"/>
  <c r="AX83" i="54"/>
  <c r="AX75" i="54"/>
  <c r="AX67" i="54"/>
  <c r="AX53" i="54"/>
  <c r="AX42" i="54"/>
  <c r="AX25" i="54"/>
  <c r="AX55" i="54"/>
  <c r="AX101" i="54"/>
  <c r="AX73" i="54"/>
  <c r="AX60" i="54"/>
  <c r="AX41" i="54"/>
  <c r="AX34" i="54"/>
  <c r="AX30" i="54"/>
  <c r="AX62" i="54"/>
  <c r="AX33" i="54"/>
  <c r="AX80" i="54"/>
  <c r="AH106" i="54"/>
  <c r="AH60" i="54"/>
  <c r="AH24" i="54"/>
  <c r="AH95" i="54"/>
  <c r="AH85" i="54"/>
  <c r="AH69" i="54"/>
  <c r="AH63" i="54"/>
  <c r="AH118" i="54" s="1"/>
  <c r="DL144" i="54" s="1"/>
  <c r="AH51" i="54"/>
  <c r="AH30" i="54"/>
  <c r="AH23" i="54"/>
  <c r="AH91" i="54"/>
  <c r="AH88" i="54"/>
  <c r="AH84" i="54"/>
  <c r="AH80" i="54"/>
  <c r="AH76" i="54"/>
  <c r="AH54" i="54"/>
  <c r="AH40" i="54"/>
  <c r="AH33" i="54"/>
  <c r="AH35" i="54"/>
  <c r="AH31" i="54"/>
  <c r="R91" i="54"/>
  <c r="R84" i="54"/>
  <c r="R59" i="54"/>
  <c r="R47" i="54"/>
  <c r="R23" i="54"/>
  <c r="DE55" i="54"/>
  <c r="DE35" i="54"/>
  <c r="DE39" i="54"/>
  <c r="DE47" i="54"/>
  <c r="DE51" i="54"/>
  <c r="DE56" i="54"/>
  <c r="DE60" i="54"/>
  <c r="DE62" i="54"/>
  <c r="DE70" i="54"/>
  <c r="DE81" i="54"/>
  <c r="DE85" i="54"/>
  <c r="DF55" i="54"/>
  <c r="DE30" i="54"/>
  <c r="DE26" i="54"/>
  <c r="DC34" i="54"/>
  <c r="DE22" i="54"/>
  <c r="DE34" i="54"/>
  <c r="R56" i="54"/>
  <c r="R51" i="54"/>
  <c r="DC55" i="54"/>
  <c r="CZ55" i="54"/>
  <c r="CT35" i="54"/>
  <c r="CT39" i="54"/>
  <c r="CT56" i="54"/>
  <c r="CT13" i="54"/>
  <c r="CT22" i="54"/>
  <c r="CT32" i="54"/>
  <c r="CT11" i="54"/>
  <c r="R66" i="54"/>
  <c r="R52" i="54"/>
  <c r="R38" i="54"/>
  <c r="R73" i="54"/>
  <c r="R42" i="54"/>
  <c r="R28" i="54"/>
  <c r="R35" i="54"/>
  <c r="P114" i="54"/>
  <c r="R57" i="54"/>
  <c r="R31" i="54"/>
  <c r="R96" i="54"/>
  <c r="R93" i="54"/>
  <c r="R92" i="54"/>
  <c r="R60" i="54"/>
  <c r="R45" i="54"/>
  <c r="DF93" i="54"/>
  <c r="DK93" i="54" s="1"/>
  <c r="DF98" i="54"/>
  <c r="DK98" i="54" s="1"/>
  <c r="R105" i="54"/>
  <c r="R100" i="54"/>
  <c r="R95" i="54"/>
  <c r="R63" i="54"/>
  <c r="R41" i="54"/>
  <c r="R110" i="54"/>
  <c r="R87" i="54"/>
  <c r="R71" i="54"/>
  <c r="R68" i="54"/>
  <c r="R62" i="54"/>
  <c r="R107" i="54"/>
  <c r="R90" i="54"/>
  <c r="R39" i="54"/>
  <c r="R102" i="54"/>
  <c r="R98" i="54"/>
  <c r="R83" i="54"/>
  <c r="R79" i="54"/>
  <c r="R75" i="54"/>
  <c r="R106" i="54"/>
  <c r="R101" i="54"/>
  <c r="R86" i="54"/>
  <c r="R82" i="54"/>
  <c r="R78" i="54"/>
  <c r="R70" i="54"/>
  <c r="R54" i="54"/>
  <c r="R13" i="54"/>
  <c r="R9" i="54"/>
  <c r="R76" i="54"/>
  <c r="R89" i="54"/>
  <c r="R85" i="54"/>
  <c r="R24" i="54"/>
  <c r="R34" i="54"/>
  <c r="R25" i="54"/>
  <c r="R77" i="54"/>
  <c r="R40" i="54"/>
  <c r="R21" i="54"/>
  <c r="R99" i="54"/>
  <c r="R72" i="54"/>
  <c r="R43" i="54"/>
  <c r="R33" i="54"/>
  <c r="R27" i="54"/>
  <c r="R81" i="54"/>
  <c r="R111" i="54"/>
  <c r="R32" i="54"/>
  <c r="R29" i="54"/>
  <c r="R12" i="54"/>
  <c r="R50" i="54"/>
  <c r="CT30" i="54"/>
  <c r="CT38" i="54"/>
  <c r="DF48" i="54"/>
  <c r="DK48" i="54" s="1"/>
  <c r="CZ51" i="54"/>
  <c r="DJ51" i="54" s="1"/>
  <c r="DF57" i="54"/>
  <c r="DK57" i="54" s="1"/>
  <c r="CT80" i="54"/>
  <c r="CT110" i="54"/>
  <c r="CT36" i="54"/>
  <c r="CT44" i="54"/>
  <c r="CT71" i="54"/>
  <c r="CT90" i="54"/>
  <c r="CT100" i="54"/>
  <c r="DC25" i="54"/>
  <c r="DC33" i="54"/>
  <c r="DE38" i="54"/>
  <c r="DE42" i="54"/>
  <c r="DE46" i="54"/>
  <c r="DE50" i="54"/>
  <c r="DE59" i="54"/>
  <c r="DE69" i="54"/>
  <c r="DC76" i="54"/>
  <c r="DC80" i="54"/>
  <c r="DC88" i="54"/>
  <c r="CD89" i="54"/>
  <c r="CD72" i="54"/>
  <c r="CD71" i="54"/>
  <c r="CD34" i="54"/>
  <c r="CD33" i="54"/>
  <c r="CD32" i="54"/>
  <c r="CD31" i="54"/>
  <c r="CD21" i="54"/>
  <c r="DE21" i="54"/>
  <c r="DE29" i="54"/>
  <c r="DE33" i="54"/>
  <c r="DC68" i="54"/>
  <c r="CD107" i="54"/>
  <c r="CD101" i="54"/>
  <c r="CD114" i="54" s="1"/>
  <c r="CD85" i="54"/>
  <c r="CD66" i="54"/>
  <c r="CD45" i="54"/>
  <c r="CC114" i="54"/>
  <c r="DE58" i="54"/>
  <c r="DE68" i="54"/>
  <c r="DC75" i="54"/>
  <c r="DC79" i="54"/>
  <c r="DC87" i="54"/>
  <c r="DC46" i="54"/>
  <c r="DF89" i="54"/>
  <c r="DK89" i="54" s="1"/>
  <c r="CD25" i="54"/>
  <c r="CD23" i="54"/>
  <c r="CD10" i="54"/>
  <c r="DC32" i="54"/>
  <c r="DE37" i="54"/>
  <c r="DE53" i="54"/>
  <c r="DB112" i="54"/>
  <c r="DE28" i="54"/>
  <c r="DC36" i="54"/>
  <c r="DC44" i="54"/>
  <c r="DC52" i="54"/>
  <c r="CC112" i="54"/>
  <c r="CD80" i="54"/>
  <c r="CD53" i="54"/>
  <c r="CD42" i="54"/>
  <c r="CD28" i="54"/>
  <c r="DC38" i="54"/>
  <c r="DC59" i="54"/>
  <c r="CD59" i="54"/>
  <c r="DE45" i="54"/>
  <c r="DC31" i="54"/>
  <c r="DE40" i="54"/>
  <c r="DE57" i="54"/>
  <c r="DE67" i="54"/>
  <c r="DE71" i="54"/>
  <c r="CB112" i="54"/>
  <c r="DC69" i="54"/>
  <c r="DC24" i="54"/>
  <c r="DE27" i="54"/>
  <c r="DE31" i="54"/>
  <c r="DC35" i="54"/>
  <c r="DC39" i="54"/>
  <c r="DC47" i="54"/>
  <c r="DC60" i="54"/>
  <c r="CD26" i="54"/>
  <c r="BN83" i="54"/>
  <c r="BN75" i="54"/>
  <c r="BN30" i="54"/>
  <c r="BN22" i="54"/>
  <c r="BN8" i="54"/>
  <c r="BN10" i="54"/>
  <c r="BN90" i="54"/>
  <c r="BN80" i="54"/>
  <c r="BN71" i="54"/>
  <c r="BN70" i="54"/>
  <c r="BN61" i="54"/>
  <c r="BN38" i="54"/>
  <c r="BN27" i="54"/>
  <c r="BN44" i="54"/>
  <c r="BN35" i="54"/>
  <c r="BN33" i="54"/>
  <c r="BN9" i="54"/>
  <c r="DF41" i="54"/>
  <c r="DK41" i="54" s="1"/>
  <c r="DF45" i="54"/>
  <c r="DK45" i="54" s="1"/>
  <c r="BN84" i="54"/>
  <c r="BN77" i="54"/>
  <c r="BN43" i="54"/>
  <c r="CY35" i="54"/>
  <c r="CY39" i="54"/>
  <c r="CY43" i="54"/>
  <c r="CY47" i="54"/>
  <c r="CY62" i="54"/>
  <c r="CY94" i="54"/>
  <c r="CW21" i="54"/>
  <c r="CW25" i="54"/>
  <c r="CW29" i="54"/>
  <c r="CY42" i="54"/>
  <c r="CY59" i="54"/>
  <c r="CW80" i="54"/>
  <c r="CW84" i="54"/>
  <c r="CW88" i="54"/>
  <c r="CY93" i="54"/>
  <c r="CY98" i="54"/>
  <c r="CZ110" i="54"/>
  <c r="DJ110" i="54" s="1"/>
  <c r="DF111" i="54"/>
  <c r="AW112" i="54"/>
  <c r="CY21" i="54"/>
  <c r="CY25" i="54"/>
  <c r="CY29" i="54"/>
  <c r="CY33" i="54"/>
  <c r="CW41" i="54"/>
  <c r="CW49" i="54"/>
  <c r="CW68" i="54"/>
  <c r="CY76" i="54"/>
  <c r="CY84" i="54"/>
  <c r="CY88" i="54"/>
  <c r="CW28" i="54"/>
  <c r="CY37" i="54"/>
  <c r="CY41" i="54"/>
  <c r="CY45" i="54"/>
  <c r="CY49" i="54"/>
  <c r="CY53" i="54"/>
  <c r="CY72" i="54"/>
  <c r="CW79" i="54"/>
  <c r="CW91" i="54"/>
  <c r="CY92" i="54"/>
  <c r="CY24" i="54"/>
  <c r="CY28" i="54"/>
  <c r="CY32" i="54"/>
  <c r="CW48" i="54"/>
  <c r="CW57" i="54"/>
  <c r="CW71" i="54"/>
  <c r="CY79" i="54"/>
  <c r="CY87" i="54"/>
  <c r="CY91" i="54"/>
  <c r="CW100" i="54"/>
  <c r="CZ83" i="54"/>
  <c r="DJ83" i="54" s="1"/>
  <c r="AX84" i="54"/>
  <c r="AX79" i="54"/>
  <c r="AX57" i="54"/>
  <c r="AX29" i="54"/>
  <c r="DF11" i="54"/>
  <c r="DK11" i="54" s="1"/>
  <c r="CZ14" i="54"/>
  <c r="DJ14" i="54" s="1"/>
  <c r="CZ23" i="54"/>
  <c r="DJ23" i="54" s="1"/>
  <c r="CZ106" i="54"/>
  <c r="DJ106" i="54" s="1"/>
  <c r="AX27" i="54"/>
  <c r="AX10" i="54"/>
  <c r="AX112" i="54" s="1"/>
  <c r="AX8" i="54"/>
  <c r="CZ77" i="54"/>
  <c r="DJ77" i="54" s="1"/>
  <c r="AX102" i="54"/>
  <c r="AX94" i="54"/>
  <c r="AX59" i="54"/>
  <c r="AX40" i="54"/>
  <c r="AX39" i="54"/>
  <c r="AX26" i="54"/>
  <c r="AX13" i="54"/>
  <c r="AX106" i="54"/>
  <c r="AX99" i="54"/>
  <c r="AX98" i="54"/>
  <c r="AX91" i="54"/>
  <c r="AX63" i="54"/>
  <c r="AX45" i="54"/>
  <c r="AX38" i="54"/>
  <c r="AX24" i="54"/>
  <c r="AX12" i="54"/>
  <c r="DC71" i="54"/>
  <c r="DE79" i="54"/>
  <c r="DE83" i="54"/>
  <c r="DE87" i="54"/>
  <c r="DE92" i="54"/>
  <c r="AH96" i="54"/>
  <c r="AH82" i="54"/>
  <c r="AH34" i="54"/>
  <c r="AH21" i="54"/>
  <c r="AH9" i="54"/>
  <c r="DC78" i="54"/>
  <c r="DC86" i="54"/>
  <c r="DE91" i="54"/>
  <c r="DC100" i="54"/>
  <c r="DF29" i="54"/>
  <c r="DK29" i="54" s="1"/>
  <c r="CZ37" i="54"/>
  <c r="DJ37" i="54" s="1"/>
  <c r="DE82" i="54"/>
  <c r="DE86" i="54"/>
  <c r="DE100" i="54"/>
  <c r="AH111" i="54"/>
  <c r="CZ8" i="54"/>
  <c r="DJ8" i="54" s="1"/>
  <c r="DJ10" i="54" s="1"/>
  <c r="CZ53" i="54"/>
  <c r="DJ53" i="54" s="1"/>
  <c r="CZ58" i="54"/>
  <c r="DJ58" i="54" s="1"/>
  <c r="DC77" i="54"/>
  <c r="DE90" i="54"/>
  <c r="DC94" i="54"/>
  <c r="DC99" i="54"/>
  <c r="AH94" i="54"/>
  <c r="AH72" i="54"/>
  <c r="AH68" i="54"/>
  <c r="AH47" i="54"/>
  <c r="DE89" i="54"/>
  <c r="AH10" i="54"/>
  <c r="DF23" i="54"/>
  <c r="DK23" i="54" s="1"/>
  <c r="DE76" i="54"/>
  <c r="DE80" i="54"/>
  <c r="DE84" i="54"/>
  <c r="DE98" i="54"/>
  <c r="AH83" i="54"/>
  <c r="AH46" i="54"/>
  <c r="AH41" i="54"/>
  <c r="AH12" i="54"/>
  <c r="DF40" i="54"/>
  <c r="DK40" i="54" s="1"/>
  <c r="CZ43" i="54"/>
  <c r="DJ43" i="54" s="1"/>
  <c r="DF56" i="54"/>
  <c r="DK56" i="54" s="1"/>
  <c r="CZ59" i="54"/>
  <c r="DJ59" i="54" s="1"/>
  <c r="R67" i="54"/>
  <c r="R53" i="54"/>
  <c r="R48" i="54"/>
  <c r="R15" i="54"/>
  <c r="DF15" i="54"/>
  <c r="DK15" i="54" s="1"/>
  <c r="CZ90" i="54"/>
  <c r="DJ90" i="54" s="1"/>
  <c r="R58" i="54"/>
  <c r="R37" i="54"/>
  <c r="DF28" i="54"/>
  <c r="DK28" i="54" s="1"/>
  <c r="DF54" i="54"/>
  <c r="DF78" i="54"/>
  <c r="DK78" i="54" s="1"/>
  <c r="R14" i="54"/>
  <c r="DF14" i="54"/>
  <c r="DK14" i="54" s="1"/>
  <c r="DC28" i="54"/>
  <c r="CZ50" i="54"/>
  <c r="DJ50" i="54" s="1"/>
  <c r="CW51" i="54"/>
  <c r="DE78" i="54"/>
  <c r="R46" i="54"/>
  <c r="R30" i="54"/>
  <c r="R16" i="54"/>
  <c r="CZ26" i="54"/>
  <c r="DJ26" i="54" s="1"/>
  <c r="DF32" i="54"/>
  <c r="DK32" i="54" s="1"/>
  <c r="DF105" i="54"/>
  <c r="DK105" i="54" s="1"/>
  <c r="Q112" i="54"/>
  <c r="R49" i="54"/>
  <c r="R44" i="54"/>
  <c r="R8" i="54"/>
  <c r="BN106" i="54"/>
  <c r="BN98" i="54"/>
  <c r="AX90" i="54"/>
  <c r="R88" i="54"/>
  <c r="CD84" i="54"/>
  <c r="R61" i="54"/>
  <c r="AX46" i="54"/>
  <c r="BN39" i="54"/>
  <c r="AH37" i="54"/>
  <c r="BN23" i="54"/>
  <c r="R10" i="54"/>
  <c r="P112" i="54"/>
  <c r="DF27" i="54"/>
  <c r="DK27" i="54" s="1"/>
  <c r="CZ67" i="54"/>
  <c r="DJ67" i="54" s="1"/>
  <c r="CW67" i="54"/>
  <c r="AX82" i="54"/>
  <c r="R80" i="54"/>
  <c r="CD57" i="54"/>
  <c r="AX54" i="54"/>
  <c r="R20" i="54"/>
  <c r="DC26" i="54"/>
  <c r="DF26" i="54"/>
  <c r="DK26" i="54" s="1"/>
  <c r="AH110" i="54"/>
  <c r="CD99" i="54"/>
  <c r="AX96" i="54"/>
  <c r="AH89" i="54"/>
  <c r="AH29" i="54"/>
  <c r="AX22" i="54"/>
  <c r="CZ70" i="54"/>
  <c r="DJ70" i="54" s="1"/>
  <c r="CY70" i="54"/>
  <c r="AH62" i="54"/>
  <c r="BN31" i="54"/>
  <c r="CD24" i="54"/>
  <c r="R11" i="54"/>
  <c r="AH81" i="54"/>
  <c r="BN56" i="54"/>
  <c r="AH53" i="54"/>
  <c r="AH101" i="54"/>
  <c r="AF114" i="54"/>
  <c r="AX16" i="54"/>
  <c r="AV114" i="54"/>
  <c r="CT8" i="54"/>
  <c r="CZ9" i="54"/>
  <c r="DJ9" i="54" s="1"/>
  <c r="DL9" i="54" s="1"/>
  <c r="CZ12" i="54"/>
  <c r="DJ12" i="54" s="1"/>
  <c r="DF13" i="54"/>
  <c r="DK13" i="54" s="1"/>
  <c r="CT15" i="54"/>
  <c r="CT20" i="54"/>
  <c r="DF22" i="54"/>
  <c r="CZ29" i="54"/>
  <c r="DJ29" i="54" s="1"/>
  <c r="DF30" i="54"/>
  <c r="DK30" i="54" s="1"/>
  <c r="CT34" i="54"/>
  <c r="CT53" i="54"/>
  <c r="CZ56" i="54"/>
  <c r="DJ56" i="54" s="1"/>
  <c r="DF58" i="54"/>
  <c r="CZ69" i="54"/>
  <c r="DJ69" i="54" s="1"/>
  <c r="DF72" i="54"/>
  <c r="DK72" i="54" s="1"/>
  <c r="CT91" i="54"/>
  <c r="CZ107" i="54"/>
  <c r="DJ107" i="54" s="1"/>
  <c r="CD111" i="54"/>
  <c r="CT52" i="54"/>
  <c r="CR112" i="54"/>
  <c r="DF12" i="54"/>
  <c r="DK12" i="54" s="1"/>
  <c r="CT14" i="54"/>
  <c r="CX61" i="54"/>
  <c r="CX63" i="54" s="1"/>
  <c r="CT43" i="54"/>
  <c r="CT86" i="54"/>
  <c r="CZ105" i="54"/>
  <c r="DJ105" i="54" s="1"/>
  <c r="CS122" i="54"/>
  <c r="DE54" i="54"/>
  <c r="CW59" i="54"/>
  <c r="CW77" i="54"/>
  <c r="CY90" i="54"/>
  <c r="CT93" i="54"/>
  <c r="CZ40" i="54"/>
  <c r="DJ40" i="54" s="1"/>
  <c r="CT21" i="54"/>
  <c r="CZ22" i="54"/>
  <c r="DJ22" i="54" s="1"/>
  <c r="CT46" i="54"/>
  <c r="CT57" i="54"/>
  <c r="DF80" i="54"/>
  <c r="DK80" i="54" s="1"/>
  <c r="CT84" i="54"/>
  <c r="CT99" i="54"/>
  <c r="CT51" i="54"/>
  <c r="DF8" i="54"/>
  <c r="DF10" i="54" s="1"/>
  <c r="CZ13" i="54"/>
  <c r="DJ13" i="54" s="1"/>
  <c r="DF38" i="54"/>
  <c r="DK38" i="54" s="1"/>
  <c r="CT40" i="54"/>
  <c r="DF43" i="54"/>
  <c r="CZ47" i="54"/>
  <c r="DJ47" i="54" s="1"/>
  <c r="DF49" i="54"/>
  <c r="CT83" i="54"/>
  <c r="CT98" i="54"/>
  <c r="CT107" i="54"/>
  <c r="DE88" i="54"/>
  <c r="CZ20" i="54"/>
  <c r="DJ20" i="54" s="1"/>
  <c r="CT31" i="54"/>
  <c r="DF47" i="54"/>
  <c r="DK47" i="54" s="1"/>
  <c r="DD10" i="54"/>
  <c r="DD112" i="54" s="1"/>
  <c r="DF20" i="54"/>
  <c r="DK20" i="54" s="1"/>
  <c r="CZ21" i="54"/>
  <c r="DJ21" i="54" s="1"/>
  <c r="DE23" i="54"/>
  <c r="DC27" i="54"/>
  <c r="CZ30" i="54"/>
  <c r="CZ31" i="54"/>
  <c r="DJ31" i="54" s="1"/>
  <c r="DF34" i="54"/>
  <c r="DK34" i="54" s="1"/>
  <c r="DC41" i="54"/>
  <c r="DE43" i="54"/>
  <c r="DF46" i="54"/>
  <c r="DK46" i="54" s="1"/>
  <c r="DC48" i="54"/>
  <c r="DC49" i="54"/>
  <c r="CY50" i="54"/>
  <c r="CY51" i="54"/>
  <c r="CY56" i="54"/>
  <c r="CW58" i="54"/>
  <c r="CY68" i="54"/>
  <c r="DE72" i="54"/>
  <c r="CY77" i="54"/>
  <c r="CZ89" i="54"/>
  <c r="DJ89" i="54" s="1"/>
  <c r="DE93" i="54"/>
  <c r="DF99" i="54"/>
  <c r="DK99" i="54" s="1"/>
  <c r="DF110" i="54"/>
  <c r="DK110" i="54" s="1"/>
  <c r="CZ10" i="54"/>
  <c r="CW50" i="54"/>
  <c r="DF59" i="54"/>
  <c r="DK59" i="54" s="1"/>
  <c r="DC20" i="54"/>
  <c r="DF21" i="54"/>
  <c r="DK21" i="54" s="1"/>
  <c r="DF24" i="54"/>
  <c r="DK24" i="54" s="1"/>
  <c r="DF25" i="54"/>
  <c r="DK25" i="54" s="1"/>
  <c r="CZ28" i="54"/>
  <c r="DJ28" i="54" s="1"/>
  <c r="CW30" i="54"/>
  <c r="CW31" i="54"/>
  <c r="CZ32" i="54"/>
  <c r="DJ32" i="54" s="1"/>
  <c r="CW40" i="54"/>
  <c r="DE41" i="54"/>
  <c r="DE44" i="54"/>
  <c r="CT47" i="54"/>
  <c r="DE48" i="54"/>
  <c r="DE49" i="54"/>
  <c r="DF51" i="54"/>
  <c r="DK51" i="54" s="1"/>
  <c r="DC54" i="54"/>
  <c r="DC56" i="54"/>
  <c r="CY58" i="54"/>
  <c r="CT60" i="54"/>
  <c r="CZ62" i="54"/>
  <c r="DJ62" i="54" s="1"/>
  <c r="CZ68" i="54"/>
  <c r="DJ68" i="54" s="1"/>
  <c r="CY69" i="54"/>
  <c r="DF71" i="54"/>
  <c r="DK71" i="54" s="1"/>
  <c r="CZ79" i="54"/>
  <c r="DJ79" i="54" s="1"/>
  <c r="CT81" i="54"/>
  <c r="CT82" i="54"/>
  <c r="CW83" i="54"/>
  <c r="CZ84" i="54"/>
  <c r="DJ84" i="54" s="1"/>
  <c r="CZ86" i="54"/>
  <c r="DJ86" i="54" s="1"/>
  <c r="DF87" i="54"/>
  <c r="DK87" i="54" s="1"/>
  <c r="DC89" i="54"/>
  <c r="CW90" i="54"/>
  <c r="DF94" i="54"/>
  <c r="DK94" i="54" s="1"/>
  <c r="CT26" i="54"/>
  <c r="CZ33" i="54"/>
  <c r="DJ33" i="54" s="1"/>
  <c r="CT41" i="54"/>
  <c r="CT42" i="54"/>
  <c r="CT45" i="54"/>
  <c r="CT49" i="54"/>
  <c r="DF53" i="54"/>
  <c r="CZ57" i="54"/>
  <c r="DJ57" i="54" s="1"/>
  <c r="CT61" i="54"/>
  <c r="DB73" i="54"/>
  <c r="CT72" i="54"/>
  <c r="CT88" i="54"/>
  <c r="DF88" i="54"/>
  <c r="DK88" i="54" s="1"/>
  <c r="CZ98" i="54"/>
  <c r="DJ98" i="54" s="1"/>
  <c r="DF106" i="54"/>
  <c r="DK106" i="54" s="1"/>
  <c r="CT9" i="54"/>
  <c r="CZ11" i="54"/>
  <c r="DJ11" i="54" s="1"/>
  <c r="CZ15" i="54"/>
  <c r="DJ15" i="54" s="1"/>
  <c r="CT23" i="54"/>
  <c r="CZ24" i="54"/>
  <c r="DJ24" i="54" s="1"/>
  <c r="CT28" i="54"/>
  <c r="CZ34" i="54"/>
  <c r="DJ34" i="54" s="1"/>
  <c r="DF39" i="54"/>
  <c r="CZ42" i="54"/>
  <c r="DJ42" i="54" s="1"/>
  <c r="CZ45" i="54"/>
  <c r="DJ45" i="54" s="1"/>
  <c r="CT54" i="54"/>
  <c r="DC57" i="54"/>
  <c r="DC58" i="54"/>
  <c r="CT62" i="54"/>
  <c r="DF68" i="54"/>
  <c r="DK68" i="54" s="1"/>
  <c r="DF69" i="54"/>
  <c r="CW72" i="54"/>
  <c r="CT75" i="54"/>
  <c r="CT76" i="54"/>
  <c r="CT78" i="54"/>
  <c r="DC85" i="54"/>
  <c r="CZ88" i="54"/>
  <c r="DJ88" i="54" s="1"/>
  <c r="CZ91" i="54"/>
  <c r="DJ91" i="54" s="1"/>
  <c r="CW92" i="54"/>
  <c r="CZ94" i="54"/>
  <c r="DC98" i="54"/>
  <c r="CZ99" i="54"/>
  <c r="DJ99" i="54" s="1"/>
  <c r="CT105" i="54"/>
  <c r="CZ60" i="54"/>
  <c r="DJ60" i="54" s="1"/>
  <c r="DF90" i="54"/>
  <c r="DK90" i="54" s="1"/>
  <c r="CY20" i="54"/>
  <c r="CW22" i="54"/>
  <c r="CZ35" i="54"/>
  <c r="DJ35" i="54" s="1"/>
  <c r="CW37" i="54"/>
  <c r="DC40" i="54"/>
  <c r="CZ41" i="54"/>
  <c r="DJ41" i="54" s="1"/>
  <c r="CZ48" i="54"/>
  <c r="DJ48" i="54" s="1"/>
  <c r="CZ49" i="54"/>
  <c r="DJ49" i="54" s="1"/>
  <c r="CT58" i="54"/>
  <c r="CT66" i="54"/>
  <c r="CT69" i="54"/>
  <c r="CT70" i="54"/>
  <c r="CZ75" i="54"/>
  <c r="DJ75" i="54" s="1"/>
  <c r="CT79" i="54"/>
  <c r="DF81" i="54"/>
  <c r="DC90" i="54"/>
  <c r="DF92" i="54"/>
  <c r="DK92" i="54" s="1"/>
  <c r="DF36" i="54"/>
  <c r="DE36" i="54"/>
  <c r="CZ46" i="54"/>
  <c r="CY46" i="54"/>
  <c r="DF42" i="54"/>
  <c r="DC42" i="54"/>
  <c r="DF44" i="54"/>
  <c r="CX73" i="54"/>
  <c r="CY66" i="54"/>
  <c r="DF82" i="54"/>
  <c r="DC82" i="54"/>
  <c r="BM120" i="54"/>
  <c r="DF77" i="54"/>
  <c r="DE77" i="54"/>
  <c r="CZ93" i="54"/>
  <c r="CW93" i="54"/>
  <c r="DE25" i="54"/>
  <c r="CX95" i="54"/>
  <c r="CY75" i="54"/>
  <c r="CB120" i="54"/>
  <c r="DC22" i="54"/>
  <c r="CW24" i="54"/>
  <c r="DE24" i="54"/>
  <c r="CY26" i="54"/>
  <c r="CZ27" i="54"/>
  <c r="DC30" i="54"/>
  <c r="CW32" i="54"/>
  <c r="DE32" i="54"/>
  <c r="DF33" i="54"/>
  <c r="CY34" i="54"/>
  <c r="DF37" i="54"/>
  <c r="DC51" i="54"/>
  <c r="AG122" i="54"/>
  <c r="CX16" i="54"/>
  <c r="CZ87" i="54"/>
  <c r="CW87" i="54"/>
  <c r="DC23" i="54"/>
  <c r="CC120" i="54"/>
  <c r="CC116" i="54"/>
  <c r="CR114" i="54"/>
  <c r="CR120" i="54"/>
  <c r="DB61" i="54"/>
  <c r="DC21" i="54"/>
  <c r="CW23" i="54"/>
  <c r="DC29" i="54"/>
  <c r="CZ38" i="54"/>
  <c r="CY38" i="54"/>
  <c r="CZ52" i="54"/>
  <c r="CW52" i="54"/>
  <c r="AW118" i="54"/>
  <c r="CW81" i="54"/>
  <c r="CZ81" i="54"/>
  <c r="DF84" i="54"/>
  <c r="DC84" i="54"/>
  <c r="CZ100" i="54"/>
  <c r="CY100" i="54"/>
  <c r="CW33" i="54"/>
  <c r="CZ54" i="54"/>
  <c r="CY54" i="54"/>
  <c r="CS114" i="54"/>
  <c r="CS116" i="54"/>
  <c r="DB16" i="54"/>
  <c r="CZ25" i="54"/>
  <c r="DF31" i="54"/>
  <c r="DF35" i="54"/>
  <c r="CZ36" i="54"/>
  <c r="CW36" i="54"/>
  <c r="DC43" i="54"/>
  <c r="CZ44" i="54"/>
  <c r="CW44" i="54"/>
  <c r="DF50" i="54"/>
  <c r="DC50" i="54"/>
  <c r="BL118" i="54"/>
  <c r="CR122" i="54"/>
  <c r="CT73" i="54"/>
  <c r="CT10" i="54"/>
  <c r="CT16" i="54"/>
  <c r="CV61" i="54"/>
  <c r="DD61" i="54"/>
  <c r="CW53" i="54"/>
  <c r="CY60" i="54"/>
  <c r="DC70" i="54"/>
  <c r="DF70" i="54"/>
  <c r="CZ78" i="54"/>
  <c r="CW78" i="54"/>
  <c r="DF52" i="54"/>
  <c r="DE52" i="54"/>
  <c r="CZ80" i="54"/>
  <c r="CY80" i="54"/>
  <c r="CV16" i="54"/>
  <c r="CW20" i="54"/>
  <c r="DE20" i="54"/>
  <c r="CZ39" i="54"/>
  <c r="CW45" i="54"/>
  <c r="CT50" i="54"/>
  <c r="CT59" i="54"/>
  <c r="DC37" i="54"/>
  <c r="CW39" i="54"/>
  <c r="DC45" i="54"/>
  <c r="CW47" i="54"/>
  <c r="DC53" i="54"/>
  <c r="CW56" i="54"/>
  <c r="AV118" i="54"/>
  <c r="CZ66" i="54"/>
  <c r="CV73" i="54"/>
  <c r="CW66" i="54"/>
  <c r="CZ71" i="54"/>
  <c r="CZ72" i="54"/>
  <c r="Q122" i="54"/>
  <c r="CB122" i="54"/>
  <c r="CZ76" i="54"/>
  <c r="CW76" i="54"/>
  <c r="DF79" i="54"/>
  <c r="CZ82" i="54"/>
  <c r="CY82" i="54"/>
  <c r="BL120" i="54"/>
  <c r="DF107" i="54"/>
  <c r="DK107" i="54" s="1"/>
  <c r="BM118" i="54"/>
  <c r="DF67" i="54"/>
  <c r="DF76" i="54"/>
  <c r="AG120" i="54"/>
  <c r="CW43" i="54"/>
  <c r="Q118" i="54"/>
  <c r="CB118" i="54"/>
  <c r="DC66" i="54"/>
  <c r="DC67" i="54"/>
  <c r="AV122" i="54"/>
  <c r="DB95" i="54"/>
  <c r="AF120" i="54"/>
  <c r="CS120" i="54"/>
  <c r="Q116" i="54"/>
  <c r="CB116" i="54"/>
  <c r="CR116" i="54"/>
  <c r="CT102" i="54"/>
  <c r="DF62" i="54"/>
  <c r="DC62" i="54"/>
  <c r="CC118" i="54"/>
  <c r="CR118" i="54"/>
  <c r="DD73" i="54"/>
  <c r="DE66" i="54"/>
  <c r="AW122" i="54"/>
  <c r="AF116" i="54"/>
  <c r="AG118" i="54"/>
  <c r="CS118" i="54"/>
  <c r="DF66" i="54"/>
  <c r="BL122" i="54"/>
  <c r="DD95" i="54"/>
  <c r="AW120" i="54"/>
  <c r="DF60" i="54"/>
  <c r="CT63" i="54"/>
  <c r="CW69" i="54"/>
  <c r="DF75" i="54"/>
  <c r="DF85" i="54"/>
  <c r="DF83" i="54"/>
  <c r="DC83" i="54"/>
  <c r="AV120" i="54"/>
  <c r="AG116" i="54"/>
  <c r="DC72" i="54"/>
  <c r="P122" i="54"/>
  <c r="CW75" i="54"/>
  <c r="DE75" i="54"/>
  <c r="DC81" i="54"/>
  <c r="CW86" i="54"/>
  <c r="DC93" i="54"/>
  <c r="DE94" i="54"/>
  <c r="CV95" i="54"/>
  <c r="CW98" i="54"/>
  <c r="CY99" i="54"/>
  <c r="CT111" i="54"/>
  <c r="AV116" i="54"/>
  <c r="BM122" i="54"/>
  <c r="CZ85" i="54"/>
  <c r="CW85" i="54"/>
  <c r="DC92" i="54"/>
  <c r="CW94" i="54"/>
  <c r="P120" i="54"/>
  <c r="AW116" i="54"/>
  <c r="AF118" i="54"/>
  <c r="AF122" i="54"/>
  <c r="DF86" i="54"/>
  <c r="CT89" i="54"/>
  <c r="DF91" i="54"/>
  <c r="DC91" i="54"/>
  <c r="Q120" i="54"/>
  <c r="DF100" i="54"/>
  <c r="BL116" i="54"/>
  <c r="CY83" i="54"/>
  <c r="CZ111" i="54"/>
  <c r="BM116" i="54"/>
  <c r="P116" i="54"/>
  <c r="R112" i="54" l="1"/>
  <c r="AH116" i="54"/>
  <c r="DL136" i="54" s="1"/>
  <c r="DB120" i="54"/>
  <c r="CX122" i="54"/>
  <c r="CX120" i="54"/>
  <c r="CX118" i="54"/>
  <c r="CT114" i="54"/>
  <c r="CV122" i="54"/>
  <c r="CV120" i="54"/>
  <c r="DC73" i="54"/>
  <c r="DB122" i="54"/>
  <c r="DB124" i="54" s="1"/>
  <c r="BN112" i="54"/>
  <c r="AX120" i="54"/>
  <c r="DL153" i="54" s="1"/>
  <c r="CZ118" i="55"/>
  <c r="CD122" i="54"/>
  <c r="DL163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DJ127" i="55"/>
  <c r="DL127" i="55" s="1"/>
  <c r="AG102" i="55"/>
  <c r="AG116" i="55" s="1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0" i="54"/>
  <c r="DL154" i="54" s="1"/>
  <c r="AH112" i="54"/>
  <c r="BN116" i="54"/>
  <c r="DL138" i="54" s="1"/>
  <c r="BN118" i="54"/>
  <c r="DL146" i="54" s="1"/>
  <c r="AH114" i="54"/>
  <c r="AX114" i="54"/>
  <c r="BN122" i="54"/>
  <c r="DL162" i="54" s="1"/>
  <c r="AH120" i="54"/>
  <c r="DL152" i="54" s="1"/>
  <c r="AH124" i="54"/>
  <c r="CT124" i="54"/>
  <c r="CD116" i="54"/>
  <c r="DL139" i="54" s="1"/>
  <c r="CD124" i="54"/>
  <c r="CD118" i="54"/>
  <c r="DL147" i="54" s="1"/>
  <c r="BN114" i="54"/>
  <c r="BN124" i="54"/>
  <c r="AX124" i="54"/>
  <c r="AX116" i="54"/>
  <c r="DL137" i="54" s="1"/>
  <c r="DL59" i="54"/>
  <c r="R124" i="54"/>
  <c r="DA55" i="54"/>
  <c r="DJ55" i="54"/>
  <c r="R120" i="54"/>
  <c r="DL151" i="54" s="1"/>
  <c r="DK8" i="54"/>
  <c r="DK10" i="54" s="1"/>
  <c r="DK16" i="54" s="1"/>
  <c r="DL56" i="54"/>
  <c r="DL57" i="54"/>
  <c r="DG55" i="54"/>
  <c r="DK55" i="54"/>
  <c r="DL48" i="54"/>
  <c r="R122" i="54"/>
  <c r="DL159" i="54" s="1"/>
  <c r="DL105" i="54"/>
  <c r="DL88" i="54"/>
  <c r="R114" i="54"/>
  <c r="R118" i="54"/>
  <c r="DL143" i="54" s="1"/>
  <c r="R116" i="54"/>
  <c r="DL135" i="54" s="1"/>
  <c r="DL15" i="54"/>
  <c r="DG87" i="54"/>
  <c r="DL90" i="54"/>
  <c r="DF112" i="54"/>
  <c r="DG45" i="54"/>
  <c r="DG28" i="54"/>
  <c r="DG40" i="54"/>
  <c r="CD112" i="54"/>
  <c r="DG93" i="54"/>
  <c r="DG48" i="54"/>
  <c r="DG32" i="54"/>
  <c r="DG23" i="54"/>
  <c r="DL110" i="54"/>
  <c r="DL40" i="54"/>
  <c r="DD16" i="54"/>
  <c r="DE16" i="54" s="1"/>
  <c r="DG54" i="54"/>
  <c r="DG78" i="54"/>
  <c r="DG56" i="54"/>
  <c r="DG69" i="54"/>
  <c r="DL106" i="54"/>
  <c r="DG53" i="54"/>
  <c r="DG43" i="54"/>
  <c r="DG41" i="54"/>
  <c r="DG29" i="54"/>
  <c r="DG59" i="54"/>
  <c r="DG46" i="54"/>
  <c r="DG22" i="54"/>
  <c r="DL29" i="54"/>
  <c r="DG89" i="54"/>
  <c r="DG98" i="54"/>
  <c r="DG57" i="54"/>
  <c r="DG24" i="54"/>
  <c r="DG51" i="54"/>
  <c r="DG90" i="54"/>
  <c r="DA23" i="54"/>
  <c r="DK111" i="54"/>
  <c r="DK54" i="54"/>
  <c r="DL13" i="54"/>
  <c r="DG58" i="54"/>
  <c r="DL11" i="54"/>
  <c r="DG25" i="54"/>
  <c r="DL99" i="54"/>
  <c r="DF16" i="54"/>
  <c r="DG16" i="54" s="1"/>
  <c r="DL14" i="54"/>
  <c r="DG71" i="54"/>
  <c r="DL34" i="54"/>
  <c r="DL98" i="54"/>
  <c r="DG34" i="54"/>
  <c r="DK22" i="54"/>
  <c r="DL22" i="54" s="1"/>
  <c r="DL24" i="54"/>
  <c r="DG72" i="54"/>
  <c r="DG88" i="54"/>
  <c r="CY61" i="54"/>
  <c r="DG80" i="54"/>
  <c r="DG99" i="54"/>
  <c r="DG20" i="54"/>
  <c r="DA94" i="54"/>
  <c r="DL89" i="54"/>
  <c r="DG92" i="54"/>
  <c r="DK69" i="54"/>
  <c r="DL69" i="54" s="1"/>
  <c r="DG30" i="54"/>
  <c r="DG26" i="54"/>
  <c r="DG27" i="54"/>
  <c r="DL26" i="54"/>
  <c r="DK43" i="54"/>
  <c r="DL43" i="54" s="1"/>
  <c r="DL12" i="54"/>
  <c r="DA59" i="54"/>
  <c r="DA30" i="54"/>
  <c r="DG49" i="54"/>
  <c r="DK49" i="54"/>
  <c r="DL49" i="54" s="1"/>
  <c r="DA92" i="54"/>
  <c r="DL107" i="54"/>
  <c r="AX118" i="54"/>
  <c r="DL145" i="54" s="1"/>
  <c r="DL51" i="54"/>
  <c r="DK53" i="54"/>
  <c r="DL53" i="54" s="1"/>
  <c r="DG68" i="54"/>
  <c r="DA57" i="54"/>
  <c r="DG38" i="54"/>
  <c r="DA86" i="54"/>
  <c r="AX122" i="54"/>
  <c r="DL161" i="54" s="1"/>
  <c r="DL41" i="54"/>
  <c r="DA83" i="54"/>
  <c r="DK58" i="54"/>
  <c r="DL58" i="54" s="1"/>
  <c r="CT118" i="54"/>
  <c r="DL148" i="54" s="1"/>
  <c r="CT116" i="54"/>
  <c r="DL140" i="54" s="1"/>
  <c r="DA56" i="54"/>
  <c r="DA58" i="54"/>
  <c r="DA32" i="54"/>
  <c r="DK39" i="54"/>
  <c r="DG39" i="54"/>
  <c r="DJ94" i="54"/>
  <c r="DL94" i="54" s="1"/>
  <c r="DG94" i="54"/>
  <c r="DL92" i="54"/>
  <c r="CT122" i="54"/>
  <c r="DL164" i="54" s="1"/>
  <c r="DF61" i="54"/>
  <c r="DF63" i="54" s="1"/>
  <c r="DL47" i="54"/>
  <c r="DG47" i="54"/>
  <c r="DL21" i="54"/>
  <c r="DA49" i="54"/>
  <c r="DJ30" i="54"/>
  <c r="DL30" i="54" s="1"/>
  <c r="DA70" i="54"/>
  <c r="DA37" i="54"/>
  <c r="DA47" i="54"/>
  <c r="DA35" i="54"/>
  <c r="DA22" i="54"/>
  <c r="DG81" i="54"/>
  <c r="DK81" i="54"/>
  <c r="CT120" i="54"/>
  <c r="DL156" i="54" s="1"/>
  <c r="DA88" i="54"/>
  <c r="DG21" i="54"/>
  <c r="DA31" i="54"/>
  <c r="DA67" i="54"/>
  <c r="DA98" i="54"/>
  <c r="DK79" i="54"/>
  <c r="DL79" i="54" s="1"/>
  <c r="DG79" i="54"/>
  <c r="DA71" i="54"/>
  <c r="DJ71" i="54"/>
  <c r="DL71" i="54" s="1"/>
  <c r="DA25" i="54"/>
  <c r="DJ25" i="54"/>
  <c r="DL25" i="54" s="1"/>
  <c r="DA87" i="54"/>
  <c r="DJ87" i="54"/>
  <c r="DL87" i="54" s="1"/>
  <c r="DA27" i="54"/>
  <c r="DJ27" i="54"/>
  <c r="DL27" i="54" s="1"/>
  <c r="DA93" i="54"/>
  <c r="DJ93" i="54"/>
  <c r="DL93" i="54" s="1"/>
  <c r="DK82" i="54"/>
  <c r="DG82" i="54"/>
  <c r="DK36" i="54"/>
  <c r="DG36" i="54"/>
  <c r="CY63" i="54"/>
  <c r="DJ16" i="54"/>
  <c r="DA44" i="54"/>
  <c r="DJ44" i="54"/>
  <c r="DC16" i="54"/>
  <c r="CY16" i="54"/>
  <c r="DK37" i="54"/>
  <c r="DL37" i="54" s="1"/>
  <c r="DG37" i="54"/>
  <c r="DL28" i="54"/>
  <c r="DA85" i="54"/>
  <c r="DJ85" i="54"/>
  <c r="DJ78" i="54"/>
  <c r="DL78" i="54" s="1"/>
  <c r="DA78" i="54"/>
  <c r="DG50" i="54"/>
  <c r="DK50" i="54"/>
  <c r="DL50" i="54" s="1"/>
  <c r="DE95" i="54"/>
  <c r="DK70" i="54"/>
  <c r="DL70" i="54" s="1"/>
  <c r="DG70" i="54"/>
  <c r="CT112" i="54"/>
  <c r="DA100" i="54"/>
  <c r="DJ100" i="54"/>
  <c r="CX96" i="54"/>
  <c r="CY73" i="54"/>
  <c r="DF73" i="54"/>
  <c r="DG66" i="54"/>
  <c r="DK66" i="54"/>
  <c r="DA54" i="54"/>
  <c r="DJ54" i="54"/>
  <c r="DD96" i="54"/>
  <c r="DE73" i="54"/>
  <c r="DK77" i="54"/>
  <c r="DL77" i="54" s="1"/>
  <c r="DG77" i="54"/>
  <c r="DK100" i="54"/>
  <c r="DG100" i="54"/>
  <c r="DC95" i="54"/>
  <c r="DA79" i="54"/>
  <c r="DA76" i="54"/>
  <c r="DJ76" i="54"/>
  <c r="DJ66" i="54"/>
  <c r="DA66" i="54"/>
  <c r="DA60" i="54"/>
  <c r="DA40" i="54"/>
  <c r="DA91" i="54"/>
  <c r="DA38" i="54"/>
  <c r="DJ38" i="54"/>
  <c r="DL38" i="54" s="1"/>
  <c r="DA43" i="54"/>
  <c r="AH122" i="54"/>
  <c r="DL160" i="54" s="1"/>
  <c r="DA75" i="54"/>
  <c r="DK44" i="54"/>
  <c r="DG44" i="54"/>
  <c r="DL20" i="54"/>
  <c r="DA20" i="54"/>
  <c r="DA24" i="54"/>
  <c r="DK67" i="54"/>
  <c r="DL67" i="54" s="1"/>
  <c r="DG67" i="54"/>
  <c r="CW61" i="54"/>
  <c r="CV63" i="54"/>
  <c r="CV118" i="54" s="1"/>
  <c r="CZ61" i="54"/>
  <c r="DA61" i="54" s="1"/>
  <c r="CY95" i="54"/>
  <c r="DK85" i="54"/>
  <c r="DG85" i="54"/>
  <c r="DG62" i="54"/>
  <c r="DK62" i="54"/>
  <c r="DL62" i="54" s="1"/>
  <c r="DK76" i="54"/>
  <c r="DG76" i="54"/>
  <c r="DA42" i="54"/>
  <c r="CZ16" i="54"/>
  <c r="CW16" i="54"/>
  <c r="DL45" i="54"/>
  <c r="DA77" i="54"/>
  <c r="DA52" i="54"/>
  <c r="DJ52" i="54"/>
  <c r="DK33" i="54"/>
  <c r="DL33" i="54" s="1"/>
  <c r="DG33" i="54"/>
  <c r="DA48" i="54"/>
  <c r="DA29" i="54"/>
  <c r="DA21" i="54"/>
  <c r="DJ72" i="54"/>
  <c r="DL72" i="54" s="1"/>
  <c r="DA72" i="54"/>
  <c r="DA81" i="54"/>
  <c r="DJ81" i="54"/>
  <c r="DG91" i="54"/>
  <c r="DK91" i="54"/>
  <c r="DL91" i="54" s="1"/>
  <c r="DK86" i="54"/>
  <c r="DL86" i="54" s="1"/>
  <c r="DG86" i="54"/>
  <c r="DF95" i="54"/>
  <c r="DG75" i="54"/>
  <c r="DK75" i="54"/>
  <c r="DL75" i="54" s="1"/>
  <c r="DK60" i="54"/>
  <c r="DL60" i="54" s="1"/>
  <c r="DG60" i="54"/>
  <c r="DN101" i="54"/>
  <c r="DK52" i="54"/>
  <c r="DG52" i="54"/>
  <c r="DA45" i="54"/>
  <c r="DA53" i="54"/>
  <c r="DA36" i="54"/>
  <c r="DJ36" i="54"/>
  <c r="DG84" i="54"/>
  <c r="DK84" i="54"/>
  <c r="DL84" i="54" s="1"/>
  <c r="DL68" i="54"/>
  <c r="DA50" i="54"/>
  <c r="DA41" i="54"/>
  <c r="DB96" i="54"/>
  <c r="DG42" i="54"/>
  <c r="DK42" i="54"/>
  <c r="DL42" i="54" s="1"/>
  <c r="DA28" i="54"/>
  <c r="DJ82" i="54"/>
  <c r="DA82" i="54"/>
  <c r="DE61" i="54"/>
  <c r="DD63" i="54"/>
  <c r="DD118" i="54" s="1"/>
  <c r="DG31" i="54"/>
  <c r="DK31" i="54"/>
  <c r="DC61" i="54"/>
  <c r="DB63" i="54"/>
  <c r="DB118" i="54" s="1"/>
  <c r="CZ95" i="54"/>
  <c r="CW95" i="54"/>
  <c r="CV96" i="54"/>
  <c r="CZ73" i="54"/>
  <c r="CW73" i="54"/>
  <c r="DA80" i="54"/>
  <c r="DJ80" i="54"/>
  <c r="DL80" i="54" s="1"/>
  <c r="DA90" i="54"/>
  <c r="DA99" i="54"/>
  <c r="DJ111" i="54"/>
  <c r="DJ112" i="54" s="1"/>
  <c r="DA62" i="54"/>
  <c r="DA84" i="54"/>
  <c r="DA69" i="54"/>
  <c r="DA89" i="54"/>
  <c r="DG83" i="54"/>
  <c r="DK83" i="54"/>
  <c r="DL83" i="54" s="1"/>
  <c r="CD120" i="54"/>
  <c r="DL155" i="54" s="1"/>
  <c r="DA51" i="54"/>
  <c r="DA39" i="54"/>
  <c r="DJ39" i="54"/>
  <c r="DG35" i="54"/>
  <c r="DK35" i="54"/>
  <c r="DL35" i="54" s="1"/>
  <c r="DA68" i="54"/>
  <c r="CZ112" i="54"/>
  <c r="DA46" i="54"/>
  <c r="DJ46" i="54"/>
  <c r="DL46" i="54" s="1"/>
  <c r="DA34" i="54"/>
  <c r="DA33" i="54"/>
  <c r="DA26" i="54"/>
  <c r="DL32" i="54"/>
  <c r="DL23" i="54"/>
  <c r="Q9" i="53"/>
  <c r="P9" i="53"/>
  <c r="Q110" i="53"/>
  <c r="P107" i="53"/>
  <c r="Q106" i="53"/>
  <c r="Q105" i="53"/>
  <c r="Q100" i="53"/>
  <c r="P100" i="53"/>
  <c r="P99" i="53"/>
  <c r="Q98" i="53"/>
  <c r="P94" i="53"/>
  <c r="Q91" i="53"/>
  <c r="Q90" i="53"/>
  <c r="P90" i="53"/>
  <c r="Q89" i="53"/>
  <c r="P89" i="53"/>
  <c r="Q88" i="53"/>
  <c r="P88" i="53"/>
  <c r="Q85" i="53"/>
  <c r="Q84" i="53"/>
  <c r="P84" i="53"/>
  <c r="Q83" i="53"/>
  <c r="P83" i="53"/>
  <c r="Q82" i="53"/>
  <c r="P81" i="53"/>
  <c r="Q80" i="53"/>
  <c r="Q78" i="53"/>
  <c r="Q75" i="53"/>
  <c r="Q72" i="53"/>
  <c r="Q71" i="53"/>
  <c r="P66" i="53"/>
  <c r="Q62" i="53"/>
  <c r="P60" i="53"/>
  <c r="P58" i="53"/>
  <c r="P57" i="53"/>
  <c r="Q56" i="53"/>
  <c r="P56" i="53"/>
  <c r="Q54" i="53"/>
  <c r="Q53" i="53"/>
  <c r="P52" i="53"/>
  <c r="P51" i="53"/>
  <c r="P49" i="53"/>
  <c r="Q48" i="53"/>
  <c r="P48" i="53"/>
  <c r="Q47" i="53"/>
  <c r="Q45" i="53"/>
  <c r="P44" i="53"/>
  <c r="P43" i="53"/>
  <c r="Q41" i="53"/>
  <c r="P41" i="53"/>
  <c r="Q40" i="53"/>
  <c r="Q39" i="53"/>
  <c r="P38" i="53"/>
  <c r="Q37" i="53"/>
  <c r="P35" i="53"/>
  <c r="Q33" i="53"/>
  <c r="Q32" i="53"/>
  <c r="P30" i="53"/>
  <c r="P29" i="53"/>
  <c r="Q28" i="53"/>
  <c r="P27" i="53"/>
  <c r="P26" i="53"/>
  <c r="Q24" i="53"/>
  <c r="P24" i="53"/>
  <c r="Q23" i="53"/>
  <c r="Q21" i="53"/>
  <c r="P21" i="53"/>
  <c r="P20" i="53"/>
  <c r="P12" i="53"/>
  <c r="Q12" i="53"/>
  <c r="Q13" i="53"/>
  <c r="Q14" i="53"/>
  <c r="Q15" i="53"/>
  <c r="Q11" i="53"/>
  <c r="P11" i="53"/>
  <c r="Q8" i="53"/>
  <c r="Q10" i="53" s="1"/>
  <c r="P8" i="53"/>
  <c r="CV124" i="54" l="1"/>
  <c r="CX124" i="54"/>
  <c r="CZ122" i="54"/>
  <c r="CZ120" i="54"/>
  <c r="CZ124" i="54" s="1"/>
  <c r="DF120" i="54"/>
  <c r="DF122" i="54"/>
  <c r="DD122" i="54"/>
  <c r="DF118" i="54"/>
  <c r="DD120" i="54"/>
  <c r="CZ102" i="55"/>
  <c r="CZ116" i="55" s="1"/>
  <c r="DK112" i="54"/>
  <c r="R9" i="53"/>
  <c r="R83" i="53"/>
  <c r="P59" i="53"/>
  <c r="P82" i="53"/>
  <c r="R82" i="53" s="1"/>
  <c r="Q31" i="53"/>
  <c r="P34" i="53"/>
  <c r="Q34" i="53"/>
  <c r="P67" i="53"/>
  <c r="R56" i="53"/>
  <c r="Q69" i="53"/>
  <c r="P25" i="53"/>
  <c r="Q70" i="53"/>
  <c r="R89" i="53"/>
  <c r="P42" i="53"/>
  <c r="P71" i="53"/>
  <c r="R71" i="53" s="1"/>
  <c r="Q112" i="53"/>
  <c r="Q27" i="53"/>
  <c r="R27" i="53" s="1"/>
  <c r="Q79" i="53"/>
  <c r="R90" i="53"/>
  <c r="P50" i="53"/>
  <c r="P93" i="53"/>
  <c r="Q42" i="53"/>
  <c r="P72" i="53"/>
  <c r="R72" i="53" s="1"/>
  <c r="P85" i="53"/>
  <c r="R85" i="53" s="1"/>
  <c r="Q29" i="53"/>
  <c r="R29" i="53" s="1"/>
  <c r="P33" i="53"/>
  <c r="R33" i="53" s="1"/>
  <c r="P36" i="53"/>
  <c r="P40" i="53"/>
  <c r="R40" i="53" s="1"/>
  <c r="Q46" i="53"/>
  <c r="P78" i="53"/>
  <c r="R78" i="53" s="1"/>
  <c r="Q49" i="53"/>
  <c r="R49" i="53" s="1"/>
  <c r="Q81" i="53"/>
  <c r="R81" i="53" s="1"/>
  <c r="Q99" i="53"/>
  <c r="R99" i="53" s="1"/>
  <c r="Q26" i="53"/>
  <c r="R26" i="53" s="1"/>
  <c r="Q30" i="53"/>
  <c r="R30" i="53" s="1"/>
  <c r="P37" i="53"/>
  <c r="R37" i="53" s="1"/>
  <c r="Q43" i="53"/>
  <c r="R43" i="53" s="1"/>
  <c r="Q50" i="53"/>
  <c r="Q76" i="53"/>
  <c r="R88" i="53"/>
  <c r="P22" i="53"/>
  <c r="P53" i="53"/>
  <c r="R53" i="53" s="1"/>
  <c r="P14" i="53"/>
  <c r="R14" i="53" s="1"/>
  <c r="P70" i="53"/>
  <c r="P87" i="53"/>
  <c r="Q94" i="53"/>
  <c r="R94" i="53" s="1"/>
  <c r="Q107" i="53"/>
  <c r="R107" i="53" s="1"/>
  <c r="Q22" i="53"/>
  <c r="Q58" i="53"/>
  <c r="R58" i="53" s="1"/>
  <c r="Q25" i="53"/>
  <c r="P80" i="53"/>
  <c r="R80" i="53" s="1"/>
  <c r="Q87" i="53"/>
  <c r="P91" i="53"/>
  <c r="R91" i="53" s="1"/>
  <c r="Q35" i="53"/>
  <c r="R35" i="53" s="1"/>
  <c r="P15" i="53"/>
  <c r="R15" i="53" s="1"/>
  <c r="P69" i="53"/>
  <c r="P28" i="53"/>
  <c r="R28" i="53" s="1"/>
  <c r="Q60" i="53"/>
  <c r="R60" i="53" s="1"/>
  <c r="Q66" i="53"/>
  <c r="R66" i="53" s="1"/>
  <c r="P54" i="53"/>
  <c r="R54" i="53" s="1"/>
  <c r="Q52" i="53"/>
  <c r="R52" i="53" s="1"/>
  <c r="Q57" i="53"/>
  <c r="R57" i="53" s="1"/>
  <c r="P77" i="53"/>
  <c r="P92" i="53"/>
  <c r="P98" i="53"/>
  <c r="R98" i="53" s="1"/>
  <c r="P105" i="53"/>
  <c r="R105" i="53" s="1"/>
  <c r="P46" i="53"/>
  <c r="Q38" i="53"/>
  <c r="R38" i="53" s="1"/>
  <c r="P23" i="53"/>
  <c r="R23" i="53" s="1"/>
  <c r="P31" i="53"/>
  <c r="P39" i="53"/>
  <c r="R39" i="53" s="1"/>
  <c r="P47" i="53"/>
  <c r="R47" i="53" s="1"/>
  <c r="Q59" i="53"/>
  <c r="Q67" i="53"/>
  <c r="Q77" i="53"/>
  <c r="Q92" i="53"/>
  <c r="Q20" i="53"/>
  <c r="R20" i="53" s="1"/>
  <c r="P32" i="53"/>
  <c r="R32" i="53" s="1"/>
  <c r="Q68" i="53"/>
  <c r="P86" i="53"/>
  <c r="Q93" i="53"/>
  <c r="Q51" i="53"/>
  <c r="R51" i="53" s="1"/>
  <c r="P68" i="53"/>
  <c r="P13" i="53"/>
  <c r="R13" i="53" s="1"/>
  <c r="Q36" i="53"/>
  <c r="Q44" i="53"/>
  <c r="R44" i="53" s="1"/>
  <c r="P62" i="53"/>
  <c r="R62" i="53" s="1"/>
  <c r="P75" i="53"/>
  <c r="P79" i="53"/>
  <c r="Q86" i="53"/>
  <c r="P45" i="53"/>
  <c r="R45" i="53" s="1"/>
  <c r="P76" i="53"/>
  <c r="P106" i="53"/>
  <c r="R106" i="53" s="1"/>
  <c r="R110" i="53"/>
  <c r="R100" i="53"/>
  <c r="R84" i="53"/>
  <c r="R24" i="53"/>
  <c r="R21" i="53"/>
  <c r="R48" i="53"/>
  <c r="R41" i="53"/>
  <c r="R8" i="53"/>
  <c r="R10" i="53" s="1"/>
  <c r="R12" i="53"/>
  <c r="R11" i="53"/>
  <c r="P10" i="53"/>
  <c r="CY102" i="55"/>
  <c r="CX116" i="55"/>
  <c r="AH102" i="55"/>
  <c r="DN101" i="55" s="1"/>
  <c r="AF116" i="55"/>
  <c r="DJ135" i="55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DL8" i="54"/>
  <c r="DL10" i="54" s="1"/>
  <c r="DL16" i="54" s="1"/>
  <c r="DC96" i="54"/>
  <c r="DE96" i="54"/>
  <c r="CY96" i="54"/>
  <c r="DL55" i="54"/>
  <c r="DL111" i="54"/>
  <c r="DL54" i="54"/>
  <c r="DL82" i="54"/>
  <c r="DL81" i="54"/>
  <c r="DL39" i="54"/>
  <c r="DL36" i="54"/>
  <c r="DL76" i="54"/>
  <c r="DG61" i="54"/>
  <c r="DK61" i="54"/>
  <c r="DK63" i="54" s="1"/>
  <c r="DK142" i="54" s="1"/>
  <c r="DG95" i="54"/>
  <c r="DF96" i="54"/>
  <c r="DG73" i="54"/>
  <c r="DL52" i="54"/>
  <c r="DL31" i="54"/>
  <c r="CX101" i="54"/>
  <c r="DB101" i="54"/>
  <c r="DC63" i="54"/>
  <c r="CV101" i="54"/>
  <c r="CW63" i="54"/>
  <c r="CZ63" i="54"/>
  <c r="CZ118" i="54" s="1"/>
  <c r="DL44" i="54"/>
  <c r="DL100" i="54"/>
  <c r="DA73" i="54"/>
  <c r="DJ61" i="54"/>
  <c r="DJ73" i="54"/>
  <c r="DJ158" i="54" s="1"/>
  <c r="DL66" i="54"/>
  <c r="DL73" i="54" s="1"/>
  <c r="DA95" i="54"/>
  <c r="CZ96" i="54"/>
  <c r="CW96" i="54"/>
  <c r="DK95" i="54"/>
  <c r="DK150" i="54" s="1"/>
  <c r="DJ95" i="54"/>
  <c r="DJ150" i="54" s="1"/>
  <c r="DK73" i="54"/>
  <c r="DK158" i="54" s="1"/>
  <c r="DD101" i="54"/>
  <c r="DE63" i="54"/>
  <c r="DA16" i="54"/>
  <c r="DL85" i="54"/>
  <c r="DG63" i="54"/>
  <c r="Q16" i="53"/>
  <c r="DL158" i="54" l="1"/>
  <c r="DD124" i="54"/>
  <c r="DF124" i="54"/>
  <c r="R59" i="53"/>
  <c r="R46" i="53"/>
  <c r="R75" i="53"/>
  <c r="P95" i="53"/>
  <c r="R36" i="53"/>
  <c r="DA102" i="55"/>
  <c r="DL112" i="54"/>
  <c r="P16" i="53"/>
  <c r="R77" i="53"/>
  <c r="R50" i="53"/>
  <c r="R42" i="53"/>
  <c r="R34" i="53"/>
  <c r="R31" i="53"/>
  <c r="R68" i="53"/>
  <c r="R70" i="53"/>
  <c r="R79" i="53"/>
  <c r="R92" i="53"/>
  <c r="R76" i="53"/>
  <c r="Q73" i="53"/>
  <c r="Q122" i="53" s="1"/>
  <c r="R93" i="53"/>
  <c r="R22" i="53"/>
  <c r="R87" i="53"/>
  <c r="R67" i="53"/>
  <c r="R25" i="53"/>
  <c r="R69" i="53"/>
  <c r="R86" i="53"/>
  <c r="Q95" i="53"/>
  <c r="Q120" i="53" s="1"/>
  <c r="R112" i="53"/>
  <c r="P112" i="53"/>
  <c r="R16" i="53"/>
  <c r="P73" i="53"/>
  <c r="Q61" i="53"/>
  <c r="Q63" i="53" s="1"/>
  <c r="P61" i="53"/>
  <c r="P63" i="53" s="1"/>
  <c r="AH116" i="55"/>
  <c r="DL135" i="55" s="1"/>
  <c r="DG96" i="54"/>
  <c r="DA96" i="54"/>
  <c r="DK118" i="54"/>
  <c r="DL95" i="54"/>
  <c r="DC101" i="54"/>
  <c r="DB102" i="54"/>
  <c r="DB114" i="54" s="1"/>
  <c r="DB116" i="54" s="1"/>
  <c r="CW101" i="54"/>
  <c r="CV102" i="54"/>
  <c r="CV114" i="54" s="1"/>
  <c r="CV116" i="54" s="1"/>
  <c r="DE101" i="54"/>
  <c r="DD102" i="54"/>
  <c r="DD114" i="54" s="1"/>
  <c r="DD116" i="54" s="1"/>
  <c r="DF101" i="54"/>
  <c r="DL122" i="54"/>
  <c r="DK120" i="54"/>
  <c r="DK96" i="54"/>
  <c r="DK101" i="54" s="1"/>
  <c r="DK102" i="54" s="1"/>
  <c r="DK126" i="54" s="1"/>
  <c r="DK134" i="54" s="1"/>
  <c r="DK122" i="54"/>
  <c r="DJ96" i="54"/>
  <c r="DJ122" i="54"/>
  <c r="DA63" i="54"/>
  <c r="CZ101" i="54"/>
  <c r="CY101" i="54"/>
  <c r="CX102" i="54"/>
  <c r="CX114" i="54" s="1"/>
  <c r="CX116" i="54" s="1"/>
  <c r="DJ120" i="54"/>
  <c r="DL61" i="54"/>
  <c r="DL63" i="54" s="1"/>
  <c r="DL142" i="54" s="1"/>
  <c r="DJ63" i="54"/>
  <c r="DJ142" i="54" s="1"/>
  <c r="DL120" i="54" l="1"/>
  <c r="DL150" i="54"/>
  <c r="Q118" i="53"/>
  <c r="P118" i="53"/>
  <c r="P122" i="53"/>
  <c r="P120" i="53"/>
  <c r="R61" i="53"/>
  <c r="R63" i="53" s="1"/>
  <c r="R95" i="53"/>
  <c r="R120" i="53" s="1"/>
  <c r="DL151" i="53" s="1"/>
  <c r="Q96" i="53"/>
  <c r="Q101" i="53" s="1"/>
  <c r="P96" i="53"/>
  <c r="R73" i="53"/>
  <c r="R122" i="53" s="1"/>
  <c r="DL159" i="53" s="1"/>
  <c r="DL96" i="54"/>
  <c r="DL101" i="54" s="1"/>
  <c r="DL102" i="54" s="1"/>
  <c r="DL126" i="54" s="1"/>
  <c r="DL134" i="54" s="1"/>
  <c r="DA101" i="54"/>
  <c r="CZ102" i="54"/>
  <c r="CZ114" i="54" s="1"/>
  <c r="CZ116" i="54" s="1"/>
  <c r="DK116" i="54"/>
  <c r="DK114" i="54"/>
  <c r="DE102" i="54"/>
  <c r="DG101" i="54"/>
  <c r="DF102" i="54"/>
  <c r="DF114" i="54" s="1"/>
  <c r="DF116" i="54" s="1"/>
  <c r="DJ118" i="54"/>
  <c r="DJ101" i="54"/>
  <c r="DJ102" i="54" s="1"/>
  <c r="DJ126" i="54" s="1"/>
  <c r="DJ134" i="54" s="1"/>
  <c r="DL118" i="54"/>
  <c r="CW102" i="54"/>
  <c r="CY102" i="54"/>
  <c r="DC102" i="54"/>
  <c r="R118" i="53" l="1"/>
  <c r="DL143" i="53" s="1"/>
  <c r="Q102" i="53"/>
  <c r="Q116" i="53" s="1"/>
  <c r="P101" i="53"/>
  <c r="P102" i="53" s="1"/>
  <c r="R96" i="53"/>
  <c r="DJ116" i="54"/>
  <c r="DJ114" i="54"/>
  <c r="DL116" i="54"/>
  <c r="DL114" i="54"/>
  <c r="DG102" i="54"/>
  <c r="DA102" i="54"/>
  <c r="Q114" i="53" l="1"/>
  <c r="P114" i="53"/>
  <c r="P116" i="53"/>
  <c r="R101" i="53"/>
  <c r="R102" i="53" s="1"/>
  <c r="R116" i="53" l="1"/>
  <c r="DL135" i="53" s="1"/>
  <c r="R114" i="53"/>
  <c r="BM111" i="53"/>
  <c r="BM107" i="53"/>
  <c r="BL98" i="53"/>
  <c r="BL92" i="53"/>
  <c r="BM91" i="53"/>
  <c r="BL91" i="53"/>
  <c r="BM87" i="53"/>
  <c r="BM85" i="53"/>
  <c r="BL80" i="53"/>
  <c r="BM79" i="53"/>
  <c r="BL78" i="53"/>
  <c r="BL76" i="53"/>
  <c r="BM69" i="53"/>
  <c r="BM58" i="53"/>
  <c r="BL54" i="53"/>
  <c r="BM53" i="53"/>
  <c r="BM49" i="53"/>
  <c r="BL48" i="53"/>
  <c r="BL42" i="53"/>
  <c r="BM41" i="53"/>
  <c r="BL40" i="53"/>
  <c r="BL38" i="53"/>
  <c r="BM37" i="53"/>
  <c r="BM34" i="53"/>
  <c r="BL34" i="53"/>
  <c r="BM32" i="53"/>
  <c r="BM26" i="53"/>
  <c r="BL26" i="53"/>
  <c r="BM22" i="53"/>
  <c r="BL22" i="53"/>
  <c r="BM15" i="53"/>
  <c r="BL15" i="53"/>
  <c r="BL14" i="53"/>
  <c r="BM11" i="53"/>
  <c r="BL11" i="53"/>
  <c r="CS110" i="53"/>
  <c r="CR110" i="53"/>
  <c r="CS107" i="53"/>
  <c r="CR107" i="53"/>
  <c r="CS106" i="53"/>
  <c r="CR106" i="53"/>
  <c r="CS105" i="53"/>
  <c r="CR105" i="53"/>
  <c r="CS100" i="53"/>
  <c r="CR100" i="53"/>
  <c r="CS99" i="53"/>
  <c r="CR99" i="53"/>
  <c r="CS98" i="53"/>
  <c r="CR98" i="53"/>
  <c r="CS94" i="53"/>
  <c r="CR94" i="53"/>
  <c r="CS93" i="53"/>
  <c r="CR93" i="53"/>
  <c r="CS92" i="53"/>
  <c r="CR92" i="53"/>
  <c r="CS91" i="53"/>
  <c r="CR91" i="53"/>
  <c r="CS90" i="53"/>
  <c r="CR90" i="53"/>
  <c r="CS89" i="53"/>
  <c r="CR89" i="53"/>
  <c r="CS88" i="53"/>
  <c r="CR88" i="53"/>
  <c r="CS87" i="53"/>
  <c r="CR87" i="53"/>
  <c r="CS86" i="53"/>
  <c r="CR86" i="53"/>
  <c r="CS85" i="53"/>
  <c r="CR85" i="53"/>
  <c r="CS84" i="53"/>
  <c r="CR84" i="53"/>
  <c r="CS83" i="53"/>
  <c r="CR83" i="53"/>
  <c r="CS82" i="53"/>
  <c r="CR82" i="53"/>
  <c r="CS81" i="53"/>
  <c r="CR81" i="53"/>
  <c r="CS80" i="53"/>
  <c r="CR80" i="53"/>
  <c r="CS79" i="53"/>
  <c r="CR79" i="53"/>
  <c r="CS78" i="53"/>
  <c r="CR78" i="53"/>
  <c r="CS77" i="53"/>
  <c r="CR77" i="53"/>
  <c r="CS76" i="53"/>
  <c r="CR76" i="53"/>
  <c r="CS75" i="53"/>
  <c r="CR75" i="53"/>
  <c r="CS72" i="53"/>
  <c r="CR72" i="53"/>
  <c r="CS71" i="53"/>
  <c r="CR71" i="53"/>
  <c r="CS70" i="53"/>
  <c r="CR70" i="53"/>
  <c r="CS69" i="53"/>
  <c r="CR69" i="53"/>
  <c r="CS68" i="53"/>
  <c r="CR68" i="53"/>
  <c r="CS67" i="53"/>
  <c r="CR67" i="53"/>
  <c r="CS66" i="53"/>
  <c r="CR66" i="53"/>
  <c r="CS62" i="53"/>
  <c r="CR62" i="53"/>
  <c r="CS60" i="53"/>
  <c r="CR60" i="53"/>
  <c r="CS59" i="53"/>
  <c r="CR59" i="53"/>
  <c r="CS58" i="53"/>
  <c r="CR58" i="53"/>
  <c r="CS57" i="53"/>
  <c r="CR57" i="53"/>
  <c r="CS56" i="53"/>
  <c r="CR56" i="53"/>
  <c r="CS54" i="53"/>
  <c r="CR54" i="53"/>
  <c r="CS53" i="53"/>
  <c r="CR53" i="53"/>
  <c r="CS52" i="53"/>
  <c r="CR52" i="53"/>
  <c r="CS51" i="53"/>
  <c r="CR51" i="53"/>
  <c r="CS50" i="53"/>
  <c r="CR50" i="53"/>
  <c r="CS49" i="53"/>
  <c r="CR49" i="53"/>
  <c r="CS48" i="53"/>
  <c r="CR48" i="53"/>
  <c r="CS47" i="53"/>
  <c r="CR47" i="53"/>
  <c r="CS46" i="53"/>
  <c r="CR46" i="53"/>
  <c r="CS45" i="53"/>
  <c r="CR45" i="53"/>
  <c r="CS44" i="53"/>
  <c r="CR44" i="53"/>
  <c r="CS43" i="53"/>
  <c r="CR43" i="53"/>
  <c r="CS42" i="53"/>
  <c r="CR42" i="53"/>
  <c r="CS41" i="53"/>
  <c r="CR41" i="53"/>
  <c r="CS40" i="53"/>
  <c r="CR40" i="53"/>
  <c r="CS39" i="53"/>
  <c r="CR39" i="53"/>
  <c r="CS38" i="53"/>
  <c r="CR38" i="53"/>
  <c r="CS37" i="53"/>
  <c r="CR37" i="53"/>
  <c r="CS36" i="53"/>
  <c r="CR36" i="53"/>
  <c r="CS35" i="53"/>
  <c r="CR35" i="53"/>
  <c r="CS34" i="53"/>
  <c r="CR34" i="53"/>
  <c r="CS33" i="53"/>
  <c r="CR33" i="53"/>
  <c r="CS32" i="53"/>
  <c r="CR32" i="53"/>
  <c r="CS31" i="53"/>
  <c r="CR31" i="53"/>
  <c r="CS30" i="53"/>
  <c r="CR30" i="53"/>
  <c r="CS29" i="53"/>
  <c r="CR29" i="53"/>
  <c r="CS28" i="53"/>
  <c r="CR28" i="53"/>
  <c r="CS27" i="53"/>
  <c r="CR27" i="53"/>
  <c r="CS26" i="53"/>
  <c r="CR26" i="53"/>
  <c r="CS25" i="53"/>
  <c r="CR25" i="53"/>
  <c r="CS24" i="53"/>
  <c r="CR24" i="53"/>
  <c r="CS23" i="53"/>
  <c r="CR23" i="53"/>
  <c r="CS22" i="53"/>
  <c r="CR22" i="53"/>
  <c r="CS21" i="53"/>
  <c r="CR21" i="53"/>
  <c r="CS20" i="53"/>
  <c r="CR20" i="53"/>
  <c r="CS15" i="53"/>
  <c r="CR15" i="53"/>
  <c r="CS14" i="53"/>
  <c r="CR14" i="53"/>
  <c r="CS13" i="53"/>
  <c r="CR13" i="53"/>
  <c r="CS12" i="53"/>
  <c r="CR12" i="53"/>
  <c r="CS11" i="53"/>
  <c r="CR11" i="53"/>
  <c r="CS9" i="53"/>
  <c r="CR9" i="53"/>
  <c r="CS10" i="53"/>
  <c r="CR10" i="53"/>
  <c r="CC110" i="53"/>
  <c r="CB110" i="53"/>
  <c r="CC107" i="53"/>
  <c r="CB107" i="53"/>
  <c r="CC106" i="53"/>
  <c r="CB106" i="53"/>
  <c r="CC105" i="53"/>
  <c r="CB105" i="53"/>
  <c r="CC100" i="53"/>
  <c r="CB100" i="53"/>
  <c r="CC99" i="53"/>
  <c r="CB99" i="53"/>
  <c r="CC98" i="53"/>
  <c r="CB98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5" i="53"/>
  <c r="CB75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6" i="53"/>
  <c r="CB66" i="53"/>
  <c r="CC62" i="53"/>
  <c r="CB62" i="53"/>
  <c r="CC60" i="53"/>
  <c r="CB60" i="53"/>
  <c r="CC59" i="53"/>
  <c r="CB59" i="53"/>
  <c r="CC58" i="53"/>
  <c r="CB58" i="53"/>
  <c r="CC57" i="53"/>
  <c r="CB57" i="53"/>
  <c r="CC56" i="53"/>
  <c r="CB56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20" i="53"/>
  <c r="CB20" i="53"/>
  <c r="CC15" i="53"/>
  <c r="CB15" i="53"/>
  <c r="CC14" i="53"/>
  <c r="CB14" i="53"/>
  <c r="CC13" i="53"/>
  <c r="CB13" i="53"/>
  <c r="CC12" i="53"/>
  <c r="CB12" i="53"/>
  <c r="CC11" i="53"/>
  <c r="CB11" i="53"/>
  <c r="CC9" i="53"/>
  <c r="CB9" i="53"/>
  <c r="CC8" i="53"/>
  <c r="CC10" i="53" s="1"/>
  <c r="CB8" i="53"/>
  <c r="CB10" i="53" s="1"/>
  <c r="BL111" i="53"/>
  <c r="BM110" i="53"/>
  <c r="BL110" i="53"/>
  <c r="BL107" i="53"/>
  <c r="BM106" i="53"/>
  <c r="BM105" i="53"/>
  <c r="BL105" i="53"/>
  <c r="BL100" i="53"/>
  <c r="BM99" i="53"/>
  <c r="BL99" i="53"/>
  <c r="BM94" i="53"/>
  <c r="BL94" i="53"/>
  <c r="BM93" i="53"/>
  <c r="BL93" i="53"/>
  <c r="BM90" i="53"/>
  <c r="BL90" i="53"/>
  <c r="BM89" i="53"/>
  <c r="BM88" i="53"/>
  <c r="BL88" i="53"/>
  <c r="BM86" i="53"/>
  <c r="BL86" i="53"/>
  <c r="BL85" i="53"/>
  <c r="BL84" i="53"/>
  <c r="BM83" i="53"/>
  <c r="BM82" i="53"/>
  <c r="BM81" i="53"/>
  <c r="BL81" i="53"/>
  <c r="BM80" i="53"/>
  <c r="BL79" i="53"/>
  <c r="BM77" i="53"/>
  <c r="BL77" i="53"/>
  <c r="BL75" i="53"/>
  <c r="BL72" i="53"/>
  <c r="BM71" i="53"/>
  <c r="BL71" i="53"/>
  <c r="BM68" i="53"/>
  <c r="BM67" i="53"/>
  <c r="BL67" i="53"/>
  <c r="BM62" i="53"/>
  <c r="BL62" i="53"/>
  <c r="BM60" i="53"/>
  <c r="BL60" i="53"/>
  <c r="BM59" i="53"/>
  <c r="BL58" i="53"/>
  <c r="BM57" i="53"/>
  <c r="BL57" i="53"/>
  <c r="BM56" i="53"/>
  <c r="BL56" i="53"/>
  <c r="BM54" i="53"/>
  <c r="BL53" i="53"/>
  <c r="BM51" i="53"/>
  <c r="BL51" i="53"/>
  <c r="BL50" i="53"/>
  <c r="BL49" i="53"/>
  <c r="BM48" i="53"/>
  <c r="BM47" i="53"/>
  <c r="BM46" i="53"/>
  <c r="BL46" i="53"/>
  <c r="BM45" i="53"/>
  <c r="BL45" i="53"/>
  <c r="BL43" i="53"/>
  <c r="BM42" i="53"/>
  <c r="BL41" i="53"/>
  <c r="BM40" i="53"/>
  <c r="BM39" i="53"/>
  <c r="BM38" i="53"/>
  <c r="BL37" i="53"/>
  <c r="BM36" i="53"/>
  <c r="BM35" i="53"/>
  <c r="BL35" i="53"/>
  <c r="BM33" i="53"/>
  <c r="BL32" i="53"/>
  <c r="BM31" i="53"/>
  <c r="BM30" i="53"/>
  <c r="BL30" i="53"/>
  <c r="BM29" i="53"/>
  <c r="BL28" i="53"/>
  <c r="BM27" i="53"/>
  <c r="BL27" i="53"/>
  <c r="BL25" i="53"/>
  <c r="BM24" i="53"/>
  <c r="BL24" i="53"/>
  <c r="BM23" i="53"/>
  <c r="BL23" i="53"/>
  <c r="BL21" i="53"/>
  <c r="BL20" i="53"/>
  <c r="BM14" i="53"/>
  <c r="BM13" i="53"/>
  <c r="BL13" i="53"/>
  <c r="BM12" i="53"/>
  <c r="BL12" i="53"/>
  <c r="BM9" i="53"/>
  <c r="BL9" i="53"/>
  <c r="BM8" i="53"/>
  <c r="BM10" i="53" s="1"/>
  <c r="CD9" i="53" l="1"/>
  <c r="BN15" i="53"/>
  <c r="BN62" i="53"/>
  <c r="BN9" i="53"/>
  <c r="CD23" i="53"/>
  <c r="CD27" i="53"/>
  <c r="CD31" i="53"/>
  <c r="CR112" i="53"/>
  <c r="CT54" i="53"/>
  <c r="CD92" i="53"/>
  <c r="BN86" i="53"/>
  <c r="CT21" i="53"/>
  <c r="CT25" i="53"/>
  <c r="CT29" i="53"/>
  <c r="BN93" i="53"/>
  <c r="CD85" i="53"/>
  <c r="CD89" i="53"/>
  <c r="CD93" i="53"/>
  <c r="CD100" i="53"/>
  <c r="CD110" i="53"/>
  <c r="CT15" i="53"/>
  <c r="CT31" i="53"/>
  <c r="BN26" i="53"/>
  <c r="CD83" i="53"/>
  <c r="CD98" i="53"/>
  <c r="BN48" i="53"/>
  <c r="CD94" i="53"/>
  <c r="BL52" i="53"/>
  <c r="BL66" i="53"/>
  <c r="CT84" i="53"/>
  <c r="CT92" i="53"/>
  <c r="CT99" i="53"/>
  <c r="BN67" i="53"/>
  <c r="CD25" i="53"/>
  <c r="BL8" i="53"/>
  <c r="BN8" i="53" s="1"/>
  <c r="BN10" i="53" s="1"/>
  <c r="BL44" i="53"/>
  <c r="BN14" i="53"/>
  <c r="BN41" i="53"/>
  <c r="CD78" i="53"/>
  <c r="BL83" i="53"/>
  <c r="BN83" i="53" s="1"/>
  <c r="CD67" i="53"/>
  <c r="CT47" i="53"/>
  <c r="BM21" i="53"/>
  <c r="BN21" i="53" s="1"/>
  <c r="BN49" i="53"/>
  <c r="BM78" i="53"/>
  <c r="BN78" i="53" s="1"/>
  <c r="BN110" i="53"/>
  <c r="CD26" i="53"/>
  <c r="CD30" i="53"/>
  <c r="CD88" i="53"/>
  <c r="CD99" i="53"/>
  <c r="CD107" i="53"/>
  <c r="CT14" i="53"/>
  <c r="CT22" i="53"/>
  <c r="CT30" i="53"/>
  <c r="BM20" i="53"/>
  <c r="BN20" i="53" s="1"/>
  <c r="BL39" i="53"/>
  <c r="BN39" i="53" s="1"/>
  <c r="BM72" i="53"/>
  <c r="BN72" i="53" s="1"/>
  <c r="BM84" i="53"/>
  <c r="BN84" i="53" s="1"/>
  <c r="BL47" i="53"/>
  <c r="BN47" i="53" s="1"/>
  <c r="BM25" i="53"/>
  <c r="BN25" i="53" s="1"/>
  <c r="BN23" i="53"/>
  <c r="BN27" i="53"/>
  <c r="BL36" i="53"/>
  <c r="BN36" i="53" s="1"/>
  <c r="BN45" i="53"/>
  <c r="BN54" i="53"/>
  <c r="BL59" i="53"/>
  <c r="BN59" i="53" s="1"/>
  <c r="BM66" i="53"/>
  <c r="BN88" i="53"/>
  <c r="CD11" i="53"/>
  <c r="CD15" i="53"/>
  <c r="CD34" i="53"/>
  <c r="CD38" i="53"/>
  <c r="CD42" i="53"/>
  <c r="CD46" i="53"/>
  <c r="CD59" i="53"/>
  <c r="CD77" i="53"/>
  <c r="CD81" i="53"/>
  <c r="CT38" i="53"/>
  <c r="CT50" i="53"/>
  <c r="BM28" i="53"/>
  <c r="BN28" i="53" s="1"/>
  <c r="BN11" i="53"/>
  <c r="BN24" i="53"/>
  <c r="BL33" i="53"/>
  <c r="BN33" i="53" s="1"/>
  <c r="BN37" i="53"/>
  <c r="BN46" i="53"/>
  <c r="BM50" i="53"/>
  <c r="BN50" i="53" s="1"/>
  <c r="BN56" i="53"/>
  <c r="BM75" i="53"/>
  <c r="BN75" i="53" s="1"/>
  <c r="BN80" i="53"/>
  <c r="BL89" i="53"/>
  <c r="BN89" i="53" s="1"/>
  <c r="BN105" i="53"/>
  <c r="CD20" i="53"/>
  <c r="CD35" i="53"/>
  <c r="CD39" i="53"/>
  <c r="CD43" i="53"/>
  <c r="CD47" i="53"/>
  <c r="CD51" i="53"/>
  <c r="CD56" i="53"/>
  <c r="CD68" i="53"/>
  <c r="CD72" i="53"/>
  <c r="CD82" i="53"/>
  <c r="CT51" i="53"/>
  <c r="CT56" i="53"/>
  <c r="CT86" i="53"/>
  <c r="CT94" i="53"/>
  <c r="CT105" i="53"/>
  <c r="BM92" i="53"/>
  <c r="BN92" i="53" s="1"/>
  <c r="BL29" i="53"/>
  <c r="BN29" i="53" s="1"/>
  <c r="BN42" i="53"/>
  <c r="BN51" i="53"/>
  <c r="BN60" i="53"/>
  <c r="BN85" i="53"/>
  <c r="BN94" i="53"/>
  <c r="CD28" i="53"/>
  <c r="CD90" i="53"/>
  <c r="CT12" i="53"/>
  <c r="CT20" i="53"/>
  <c r="BN12" i="53"/>
  <c r="BN34" i="53"/>
  <c r="BN57" i="53"/>
  <c r="BN77" i="53"/>
  <c r="BN81" i="53"/>
  <c r="BN90" i="53"/>
  <c r="BL106" i="53"/>
  <c r="BN106" i="53" s="1"/>
  <c r="CD13" i="53"/>
  <c r="CD21" i="53"/>
  <c r="CD32" i="53"/>
  <c r="CD48" i="53"/>
  <c r="CD52" i="53"/>
  <c r="CD57" i="53"/>
  <c r="CD75" i="53"/>
  <c r="CT40" i="53"/>
  <c r="CT48" i="53"/>
  <c r="BM76" i="53"/>
  <c r="BN76" i="53" s="1"/>
  <c r="BM52" i="53"/>
  <c r="BL70" i="53"/>
  <c r="BN13" i="53"/>
  <c r="BN35" i="53"/>
  <c r="BM43" i="53"/>
  <c r="BN43" i="53" s="1"/>
  <c r="BN53" i="53"/>
  <c r="BN58" i="53"/>
  <c r="BN71" i="53"/>
  <c r="BL82" i="53"/>
  <c r="BN91" i="53"/>
  <c r="BM98" i="53"/>
  <c r="BN98" i="53" s="1"/>
  <c r="CD33" i="53"/>
  <c r="CD37" i="53"/>
  <c r="CD41" i="53"/>
  <c r="CD45" i="53"/>
  <c r="CD58" i="53"/>
  <c r="CD66" i="53"/>
  <c r="CD80" i="53"/>
  <c r="CD91" i="53"/>
  <c r="CT41" i="53"/>
  <c r="CT45" i="53"/>
  <c r="CT33" i="53"/>
  <c r="CT37" i="53"/>
  <c r="CT67" i="53"/>
  <c r="CT71" i="53"/>
  <c r="CT81" i="53"/>
  <c r="CT85" i="53"/>
  <c r="CT89" i="53"/>
  <c r="CT93" i="53"/>
  <c r="CT100" i="53"/>
  <c r="CT11" i="53"/>
  <c r="CT23" i="53"/>
  <c r="CT27" i="53"/>
  <c r="CT60" i="53"/>
  <c r="CT82" i="53"/>
  <c r="CT90" i="53"/>
  <c r="CT24" i="53"/>
  <c r="CT35" i="53"/>
  <c r="CT46" i="53"/>
  <c r="CT62" i="53"/>
  <c r="CT69" i="53"/>
  <c r="CR95" i="53"/>
  <c r="CT83" i="53"/>
  <c r="CT87" i="53"/>
  <c r="CT91" i="53"/>
  <c r="CT98" i="53"/>
  <c r="CT106" i="53"/>
  <c r="CS95" i="53"/>
  <c r="CT9" i="53"/>
  <c r="CT32" i="53"/>
  <c r="CT36" i="53"/>
  <c r="CT39" i="53"/>
  <c r="CT43" i="53"/>
  <c r="CT70" i="53"/>
  <c r="CT76" i="53"/>
  <c r="CT80" i="53"/>
  <c r="CT88" i="53"/>
  <c r="CT110" i="53"/>
  <c r="CT107" i="53"/>
  <c r="CT78" i="53"/>
  <c r="CT79" i="53"/>
  <c r="CT75" i="53"/>
  <c r="CT77" i="53"/>
  <c r="CR73" i="53"/>
  <c r="CT66" i="53"/>
  <c r="CS73" i="53"/>
  <c r="CT68" i="53"/>
  <c r="CT72" i="53"/>
  <c r="CT34" i="53"/>
  <c r="CT58" i="53"/>
  <c r="CT28" i="53"/>
  <c r="CT44" i="53"/>
  <c r="CT59" i="53"/>
  <c r="CT26" i="53"/>
  <c r="CT42" i="53"/>
  <c r="CT52" i="53"/>
  <c r="CS61" i="53"/>
  <c r="CS63" i="53" s="1"/>
  <c r="CT49" i="53"/>
  <c r="CT53" i="53"/>
  <c r="CT57" i="53"/>
  <c r="CT13" i="53"/>
  <c r="CT10" i="53"/>
  <c r="CB112" i="53"/>
  <c r="CD105" i="53"/>
  <c r="CD106" i="53"/>
  <c r="CD87" i="53"/>
  <c r="CD84" i="53"/>
  <c r="CD76" i="53"/>
  <c r="CC95" i="53"/>
  <c r="CD79" i="53"/>
  <c r="CD86" i="53"/>
  <c r="CD69" i="53"/>
  <c r="CC73" i="53"/>
  <c r="CD70" i="53"/>
  <c r="CD71" i="53"/>
  <c r="CB73" i="53"/>
  <c r="CD62" i="53"/>
  <c r="CC61" i="53"/>
  <c r="CC63" i="53" s="1"/>
  <c r="CD24" i="53"/>
  <c r="CD50" i="53"/>
  <c r="CD54" i="53"/>
  <c r="CD22" i="53"/>
  <c r="CD29" i="53"/>
  <c r="CD36" i="53"/>
  <c r="CD40" i="53"/>
  <c r="CD44" i="53"/>
  <c r="CD60" i="53"/>
  <c r="CD49" i="53"/>
  <c r="CD53" i="53"/>
  <c r="CD12" i="53"/>
  <c r="CD14" i="53"/>
  <c r="CD8" i="53"/>
  <c r="CD10" i="53" s="1"/>
  <c r="BM112" i="53"/>
  <c r="BN111" i="53"/>
  <c r="BN107" i="53"/>
  <c r="BN99" i="53"/>
  <c r="BM100" i="53"/>
  <c r="BN100" i="53" s="1"/>
  <c r="BN79" i="53"/>
  <c r="BL87" i="53"/>
  <c r="BN87" i="53" s="1"/>
  <c r="BM70" i="53"/>
  <c r="BL68" i="53"/>
  <c r="BN68" i="53" s="1"/>
  <c r="BL69" i="53"/>
  <c r="BN69" i="53" s="1"/>
  <c r="BN40" i="53"/>
  <c r="BN30" i="53"/>
  <c r="BM44" i="53"/>
  <c r="BL31" i="53"/>
  <c r="BN31" i="53" s="1"/>
  <c r="BN38" i="53"/>
  <c r="BN32" i="53"/>
  <c r="BN22" i="53"/>
  <c r="CS112" i="53"/>
  <c r="CS16" i="53"/>
  <c r="CR16" i="53"/>
  <c r="CR61" i="53"/>
  <c r="CR63" i="53" s="1"/>
  <c r="CC112" i="53"/>
  <c r="CC16" i="53"/>
  <c r="CB95" i="53"/>
  <c r="CB16" i="53"/>
  <c r="CB61" i="53"/>
  <c r="CB63" i="53" s="1"/>
  <c r="BM16" i="53"/>
  <c r="BL10" i="53" l="1"/>
  <c r="BL16" i="53" s="1"/>
  <c r="BN66" i="53"/>
  <c r="CC118" i="53"/>
  <c r="CR118" i="53"/>
  <c r="CS118" i="53"/>
  <c r="CS122" i="53"/>
  <c r="CS120" i="53"/>
  <c r="CR120" i="53"/>
  <c r="CR122" i="53"/>
  <c r="CC122" i="53"/>
  <c r="CB118" i="53"/>
  <c r="CB120" i="53"/>
  <c r="CB122" i="53"/>
  <c r="CC120" i="53"/>
  <c r="BN44" i="53"/>
  <c r="BN52" i="53"/>
  <c r="BN112" i="53"/>
  <c r="CD73" i="53"/>
  <c r="BN16" i="53"/>
  <c r="BM95" i="53"/>
  <c r="BM120" i="53" s="1"/>
  <c r="BL95" i="53"/>
  <c r="BM61" i="53"/>
  <c r="BM63" i="53" s="1"/>
  <c r="CD61" i="53"/>
  <c r="CD63" i="53" s="1"/>
  <c r="BN70" i="53"/>
  <c r="CT112" i="53"/>
  <c r="CT61" i="53"/>
  <c r="CT63" i="53" s="1"/>
  <c r="CR96" i="53"/>
  <c r="CR101" i="53" s="1"/>
  <c r="CT73" i="53"/>
  <c r="BL61" i="53"/>
  <c r="BL63" i="53" s="1"/>
  <c r="BN82" i="53"/>
  <c r="BN95" i="53" s="1"/>
  <c r="CC96" i="53"/>
  <c r="CT95" i="53"/>
  <c r="CD95" i="53"/>
  <c r="CT16" i="53"/>
  <c r="CS96" i="53"/>
  <c r="CB96" i="53"/>
  <c r="CD16" i="53"/>
  <c r="CD112" i="53"/>
  <c r="BL73" i="53"/>
  <c r="BM73" i="53"/>
  <c r="BM122" i="53" s="1"/>
  <c r="BL112" i="53"/>
  <c r="CB101" i="53" l="1"/>
  <c r="CB102" i="53" s="1"/>
  <c r="CS101" i="53"/>
  <c r="CS102" i="53" s="1"/>
  <c r="BM118" i="53"/>
  <c r="CR102" i="53"/>
  <c r="CR116" i="53" s="1"/>
  <c r="CC101" i="53"/>
  <c r="CC102" i="53" s="1"/>
  <c r="BN120" i="53"/>
  <c r="DL154" i="53" s="1"/>
  <c r="BL118" i="53"/>
  <c r="CT118" i="53"/>
  <c r="DL148" i="53" s="1"/>
  <c r="CT122" i="53"/>
  <c r="DL164" i="53" s="1"/>
  <c r="BL120" i="53"/>
  <c r="CT96" i="53"/>
  <c r="CT120" i="53"/>
  <c r="DL156" i="53" s="1"/>
  <c r="CD122" i="53"/>
  <c r="DL163" i="53" s="1"/>
  <c r="CD120" i="53"/>
  <c r="DL155" i="53" s="1"/>
  <c r="CD118" i="53"/>
  <c r="DL147" i="53" s="1"/>
  <c r="BN61" i="53"/>
  <c r="BN63" i="53" s="1"/>
  <c r="BL122" i="53"/>
  <c r="BM96" i="53"/>
  <c r="BM101" i="53" s="1"/>
  <c r="CD96" i="53"/>
  <c r="CD101" i="53" s="1"/>
  <c r="BL96" i="53"/>
  <c r="BN73" i="53"/>
  <c r="BN122" i="53" s="1"/>
  <c r="DL162" i="53" s="1"/>
  <c r="CR109" i="53" l="1"/>
  <c r="CR114" i="53"/>
  <c r="CC114" i="53"/>
  <c r="CC116" i="53"/>
  <c r="CS109" i="53"/>
  <c r="CS116" i="53"/>
  <c r="CS114" i="53"/>
  <c r="CB116" i="53"/>
  <c r="CB114" i="53"/>
  <c r="BM102" i="53"/>
  <c r="BM114" i="53" s="1"/>
  <c r="BN118" i="53"/>
  <c r="DL146" i="53" s="1"/>
  <c r="CT101" i="53"/>
  <c r="CT102" i="53" s="1"/>
  <c r="CD102" i="53"/>
  <c r="CD114" i="53" s="1"/>
  <c r="BL101" i="53"/>
  <c r="BL102" i="53" s="1"/>
  <c r="BN96" i="53"/>
  <c r="BN101" i="53" s="1"/>
  <c r="CD116" i="53" l="1"/>
  <c r="DL139" i="53" s="1"/>
  <c r="BL116" i="53"/>
  <c r="BL114" i="53"/>
  <c r="CT109" i="53"/>
  <c r="CT116" i="53"/>
  <c r="DL140" i="53" s="1"/>
  <c r="CT114" i="53"/>
  <c r="BM116" i="53"/>
  <c r="BN102" i="53"/>
  <c r="BN114" i="53" s="1"/>
  <c r="AW110" i="53"/>
  <c r="AV107" i="53"/>
  <c r="AW106" i="53"/>
  <c r="AV106" i="53"/>
  <c r="AW105" i="53"/>
  <c r="AW100" i="53"/>
  <c r="AV100" i="53"/>
  <c r="AV98" i="53"/>
  <c r="BN116" i="53" l="1"/>
  <c r="DL138" i="53" s="1"/>
  <c r="AV105" i="53"/>
  <c r="AX105" i="53" s="1"/>
  <c r="AV110" i="53"/>
  <c r="AX110" i="53" s="1"/>
  <c r="AX111" i="53"/>
  <c r="AX106" i="53"/>
  <c r="AW98" i="53"/>
  <c r="AX98" i="53" s="1"/>
  <c r="AV99" i="53"/>
  <c r="AW99" i="53"/>
  <c r="AX100" i="53"/>
  <c r="AW107" i="53"/>
  <c r="AX107" i="53" s="1"/>
  <c r="AX99" i="53" l="1"/>
  <c r="AW9" i="53" l="1"/>
  <c r="AW11" i="53"/>
  <c r="AW12" i="53"/>
  <c r="AV13" i="53"/>
  <c r="AW13" i="53"/>
  <c r="AW14" i="53"/>
  <c r="AV15" i="53"/>
  <c r="AW15" i="53"/>
  <c r="AW8" i="53"/>
  <c r="AW10" i="53" s="1"/>
  <c r="AV8" i="53"/>
  <c r="AX15" i="53" l="1"/>
  <c r="AX13" i="53"/>
  <c r="AV22" i="53"/>
  <c r="AW50" i="53"/>
  <c r="AV54" i="53"/>
  <c r="AW58" i="53"/>
  <c r="AV62" i="53"/>
  <c r="AW67" i="53"/>
  <c r="AV71" i="53"/>
  <c r="AW75" i="53"/>
  <c r="AW78" i="53"/>
  <c r="AW82" i="53"/>
  <c r="AW89" i="53"/>
  <c r="AV93" i="53"/>
  <c r="AV12" i="53"/>
  <c r="AX12" i="53" s="1"/>
  <c r="AW22" i="53"/>
  <c r="AV26" i="53"/>
  <c r="AW29" i="53"/>
  <c r="AV33" i="53"/>
  <c r="AW40" i="53"/>
  <c r="AV44" i="53"/>
  <c r="AW47" i="53"/>
  <c r="AV51" i="53"/>
  <c r="AW54" i="53"/>
  <c r="AV59" i="53"/>
  <c r="AW62" i="53"/>
  <c r="AV68" i="53"/>
  <c r="AW71" i="53"/>
  <c r="AV76" i="53"/>
  <c r="AV79" i="53"/>
  <c r="AV83" i="53"/>
  <c r="AV86" i="53"/>
  <c r="AV90" i="53"/>
  <c r="AW93" i="53"/>
  <c r="AW43" i="53"/>
  <c r="AW26" i="53"/>
  <c r="AW51" i="53"/>
  <c r="AW59" i="53"/>
  <c r="AW68" i="53"/>
  <c r="AW86" i="53"/>
  <c r="AW90" i="53"/>
  <c r="AV47" i="53"/>
  <c r="AV30" i="53"/>
  <c r="AV11" i="53"/>
  <c r="AX11" i="53" s="1"/>
  <c r="AV20" i="53"/>
  <c r="AW23" i="53"/>
  <c r="AV27" i="53"/>
  <c r="AW30" i="53"/>
  <c r="AV34" i="53"/>
  <c r="AW37" i="53"/>
  <c r="AV41" i="53"/>
  <c r="AW48" i="53"/>
  <c r="AV52" i="53"/>
  <c r="AW56" i="53"/>
  <c r="AV60" i="53"/>
  <c r="AV69" i="53"/>
  <c r="AW72" i="53"/>
  <c r="AV80" i="53"/>
  <c r="AV84" i="53"/>
  <c r="AV87" i="53"/>
  <c r="AV91" i="53"/>
  <c r="AV94" i="53"/>
  <c r="AV29" i="53"/>
  <c r="AV37" i="53"/>
  <c r="AW79" i="53"/>
  <c r="AV14" i="53"/>
  <c r="AX14" i="53" s="1"/>
  <c r="AW20" i="53"/>
  <c r="AV24" i="53"/>
  <c r="AW27" i="53"/>
  <c r="AV31" i="53"/>
  <c r="AW34" i="53"/>
  <c r="AV38" i="53"/>
  <c r="AW41" i="53"/>
  <c r="AV45" i="53"/>
  <c r="AW52" i="53"/>
  <c r="AV57" i="53"/>
  <c r="AW60" i="53"/>
  <c r="AW69" i="53"/>
  <c r="AV77" i="53"/>
  <c r="AW80" i="53"/>
  <c r="AW84" i="53"/>
  <c r="AW87" i="53"/>
  <c r="AW91" i="53"/>
  <c r="AW94" i="53"/>
  <c r="AV40" i="53"/>
  <c r="AV48" i="53"/>
  <c r="AW83" i="53"/>
  <c r="AX8" i="53"/>
  <c r="AX10" i="53" s="1"/>
  <c r="AV10" i="53"/>
  <c r="AW24" i="53"/>
  <c r="AV28" i="53"/>
  <c r="AW31" i="53"/>
  <c r="AV35" i="53"/>
  <c r="AW38" i="53"/>
  <c r="AV42" i="53"/>
  <c r="AW45" i="53"/>
  <c r="AV49" i="53"/>
  <c r="AW57" i="53"/>
  <c r="AV66" i="53"/>
  <c r="AV70" i="53"/>
  <c r="AW77" i="53"/>
  <c r="AV81" i="53"/>
  <c r="AV88" i="53"/>
  <c r="AV92" i="53"/>
  <c r="AW25" i="53"/>
  <c r="AW33" i="53"/>
  <c r="AW44" i="53"/>
  <c r="AV56" i="53"/>
  <c r="AV72" i="53"/>
  <c r="AW112" i="53"/>
  <c r="AW16" i="53"/>
  <c r="AV21" i="53"/>
  <c r="AW28" i="53"/>
  <c r="AV32" i="53"/>
  <c r="AW35" i="53"/>
  <c r="AV39" i="53"/>
  <c r="AW42" i="53"/>
  <c r="AV46" i="53"/>
  <c r="AW49" i="53"/>
  <c r="AV53" i="53"/>
  <c r="AW66" i="53"/>
  <c r="AW70" i="53"/>
  <c r="AW81" i="53"/>
  <c r="AV85" i="53"/>
  <c r="AW88" i="53"/>
  <c r="AW92" i="53"/>
  <c r="AW36" i="53"/>
  <c r="AV23" i="53"/>
  <c r="AW76" i="53"/>
  <c r="AV9" i="53"/>
  <c r="AX9" i="53" s="1"/>
  <c r="AW21" i="53"/>
  <c r="AV25" i="53"/>
  <c r="AW32" i="53"/>
  <c r="AV36" i="53"/>
  <c r="AW39" i="53"/>
  <c r="AV43" i="53"/>
  <c r="AW46" i="53"/>
  <c r="AV50" i="53"/>
  <c r="AW53" i="53"/>
  <c r="AV58" i="53"/>
  <c r="AV67" i="53"/>
  <c r="AV75" i="53"/>
  <c r="AX75" i="53" s="1"/>
  <c r="AV78" i="53"/>
  <c r="AX78" i="53" s="1"/>
  <c r="AV82" i="53"/>
  <c r="AW85" i="53"/>
  <c r="AV89" i="53"/>
  <c r="AG110" i="53"/>
  <c r="AG107" i="53"/>
  <c r="AG106" i="53"/>
  <c r="AG105" i="53"/>
  <c r="AG82" i="53"/>
  <c r="AG42" i="53"/>
  <c r="AG26" i="53"/>
  <c r="AG20" i="53"/>
  <c r="AG15" i="53"/>
  <c r="AG14" i="53"/>
  <c r="AG13" i="53"/>
  <c r="AG12" i="53"/>
  <c r="AG11" i="53"/>
  <c r="AG9" i="53"/>
  <c r="AG8" i="53"/>
  <c r="AG10" i="53" s="1"/>
  <c r="AF110" i="53"/>
  <c r="AF107" i="53"/>
  <c r="AF105" i="53"/>
  <c r="AF86" i="53"/>
  <c r="AF79" i="53"/>
  <c r="AF48" i="53"/>
  <c r="AF31" i="53"/>
  <c r="AF27" i="53"/>
  <c r="AF13" i="53"/>
  <c r="AF12" i="53"/>
  <c r="AF11" i="53"/>
  <c r="AF9" i="53"/>
  <c r="AF8" i="53"/>
  <c r="AX50" i="53" l="1"/>
  <c r="AX40" i="53"/>
  <c r="AH107" i="53"/>
  <c r="AX23" i="53"/>
  <c r="AX58" i="53"/>
  <c r="AX56" i="53"/>
  <c r="AX53" i="53"/>
  <c r="AX21" i="53"/>
  <c r="AX81" i="53"/>
  <c r="AX25" i="53"/>
  <c r="AX45" i="53"/>
  <c r="AX79" i="53"/>
  <c r="AX48" i="53"/>
  <c r="AX36" i="53"/>
  <c r="AW73" i="53"/>
  <c r="AW122" i="53" s="1"/>
  <c r="AX92" i="53"/>
  <c r="AX42" i="53"/>
  <c r="AX94" i="53"/>
  <c r="AX84" i="53"/>
  <c r="AX60" i="53"/>
  <c r="AX85" i="53"/>
  <c r="AX24" i="53"/>
  <c r="AX41" i="53"/>
  <c r="AF66" i="53"/>
  <c r="AX43" i="53"/>
  <c r="AX32" i="53"/>
  <c r="AX49" i="53"/>
  <c r="AX91" i="53"/>
  <c r="AX27" i="53"/>
  <c r="AX68" i="53"/>
  <c r="AX31" i="53"/>
  <c r="AX37" i="53"/>
  <c r="AX90" i="53"/>
  <c r="AX26" i="53"/>
  <c r="AX93" i="53"/>
  <c r="AX22" i="53"/>
  <c r="AF25" i="53"/>
  <c r="AF58" i="53"/>
  <c r="AF80" i="53"/>
  <c r="AG30" i="53"/>
  <c r="AV61" i="53"/>
  <c r="AV63" i="53" s="1"/>
  <c r="AX20" i="53"/>
  <c r="AF42" i="53"/>
  <c r="AH42" i="53" s="1"/>
  <c r="AF50" i="53"/>
  <c r="AF71" i="53"/>
  <c r="AF81" i="53"/>
  <c r="AF89" i="53"/>
  <c r="AG23" i="53"/>
  <c r="AG31" i="53"/>
  <c r="AH31" i="53" s="1"/>
  <c r="AG39" i="53"/>
  <c r="AG47" i="53"/>
  <c r="AG56" i="53"/>
  <c r="AG68" i="53"/>
  <c r="AG78" i="53"/>
  <c r="AG86" i="53"/>
  <c r="AH86" i="53" s="1"/>
  <c r="AG94" i="53"/>
  <c r="AG22" i="53"/>
  <c r="AX46" i="53"/>
  <c r="AX59" i="53"/>
  <c r="AG48" i="53"/>
  <c r="AH48" i="53" s="1"/>
  <c r="AG57" i="53"/>
  <c r="AG69" i="53"/>
  <c r="AG79" i="53"/>
  <c r="AH79" i="53" s="1"/>
  <c r="AG87" i="53"/>
  <c r="AG98" i="53"/>
  <c r="AG24" i="53"/>
  <c r="AG54" i="53"/>
  <c r="AG85" i="53"/>
  <c r="AX88" i="53"/>
  <c r="AX70" i="53"/>
  <c r="AX28" i="53"/>
  <c r="AV112" i="53"/>
  <c r="AV16" i="53"/>
  <c r="AX80" i="53"/>
  <c r="AX83" i="53"/>
  <c r="AX29" i="53"/>
  <c r="AX44" i="53"/>
  <c r="AF99" i="53"/>
  <c r="AG46" i="53"/>
  <c r="AF60" i="53"/>
  <c r="AF20" i="53"/>
  <c r="AH20" i="53" s="1"/>
  <c r="AF52" i="53"/>
  <c r="AG58" i="53"/>
  <c r="AW61" i="53"/>
  <c r="AW63" i="53" s="1"/>
  <c r="AG34" i="53"/>
  <c r="AG50" i="53"/>
  <c r="AG59" i="53"/>
  <c r="AG81" i="53"/>
  <c r="AG89" i="53"/>
  <c r="AG100" i="53"/>
  <c r="AF70" i="53"/>
  <c r="AG93" i="53"/>
  <c r="AX82" i="53"/>
  <c r="AX66" i="53"/>
  <c r="AX72" i="53"/>
  <c r="AX30" i="53"/>
  <c r="AW95" i="53"/>
  <c r="AW120" i="53" s="1"/>
  <c r="AF33" i="53"/>
  <c r="AG38" i="53"/>
  <c r="AF26" i="53"/>
  <c r="AH26" i="53" s="1"/>
  <c r="AF43" i="53"/>
  <c r="AF82" i="53"/>
  <c r="AH82" i="53" s="1"/>
  <c r="AG32" i="53"/>
  <c r="AF28" i="53"/>
  <c r="AF62" i="53"/>
  <c r="AG49" i="53"/>
  <c r="AG80" i="53"/>
  <c r="AF29" i="53"/>
  <c r="AF45" i="53"/>
  <c r="AF92" i="53"/>
  <c r="AF54" i="53"/>
  <c r="AF93" i="53"/>
  <c r="AH110" i="53"/>
  <c r="AG27" i="53"/>
  <c r="AH27" i="53" s="1"/>
  <c r="AG35" i="53"/>
  <c r="AG43" i="53"/>
  <c r="AG51" i="53"/>
  <c r="AG60" i="53"/>
  <c r="AG72" i="53"/>
  <c r="AG90" i="53"/>
  <c r="AG71" i="53"/>
  <c r="AF100" i="53"/>
  <c r="AX35" i="53"/>
  <c r="AX52" i="53"/>
  <c r="AG67" i="53"/>
  <c r="AF44" i="53"/>
  <c r="AG88" i="53"/>
  <c r="AX16" i="53"/>
  <c r="AX112" i="53"/>
  <c r="AF21" i="53"/>
  <c r="AF47" i="53"/>
  <c r="AG28" i="53"/>
  <c r="AG36" i="53"/>
  <c r="AG44" i="53"/>
  <c r="AG52" i="53"/>
  <c r="AG62" i="53"/>
  <c r="AG83" i="53"/>
  <c r="AG91" i="53"/>
  <c r="AF34" i="53"/>
  <c r="AG75" i="53"/>
  <c r="AV73" i="53"/>
  <c r="AX67" i="53"/>
  <c r="AX39" i="53"/>
  <c r="AX77" i="53"/>
  <c r="AX57" i="53"/>
  <c r="AX87" i="53"/>
  <c r="AX69" i="53"/>
  <c r="AX34" i="53"/>
  <c r="AX62" i="53"/>
  <c r="AX51" i="53"/>
  <c r="AX89" i="53"/>
  <c r="AX71" i="53"/>
  <c r="AF49" i="53"/>
  <c r="AF88" i="53"/>
  <c r="AF35" i="53"/>
  <c r="AF72" i="53"/>
  <c r="AG40" i="53"/>
  <c r="AF36" i="53"/>
  <c r="AF75" i="53"/>
  <c r="AG33" i="53"/>
  <c r="AG70" i="53"/>
  <c r="AG99" i="53"/>
  <c r="AF37" i="53"/>
  <c r="AF53" i="53"/>
  <c r="AH11" i="53"/>
  <c r="AH12" i="53"/>
  <c r="AF24" i="53"/>
  <c r="AF40" i="53"/>
  <c r="AF87" i="53"/>
  <c r="AF98" i="53"/>
  <c r="AG29" i="53"/>
  <c r="AG45" i="53"/>
  <c r="AG53" i="53"/>
  <c r="AG76" i="53"/>
  <c r="AG84" i="53"/>
  <c r="AG92" i="53"/>
  <c r="AF14" i="53"/>
  <c r="AH14" i="53" s="1"/>
  <c r="AF41" i="53"/>
  <c r="AG77" i="53"/>
  <c r="AX38" i="53"/>
  <c r="AX47" i="53"/>
  <c r="AX86" i="53"/>
  <c r="AV95" i="53"/>
  <c r="AX76" i="53"/>
  <c r="AX33" i="53"/>
  <c r="AX54" i="53"/>
  <c r="AG16" i="53"/>
  <c r="AH13" i="53"/>
  <c r="AH8" i="53"/>
  <c r="AH10" i="53" s="1"/>
  <c r="AF10" i="53"/>
  <c r="AH111" i="53"/>
  <c r="AH105" i="53"/>
  <c r="AH9" i="53"/>
  <c r="AF106" i="53"/>
  <c r="AH106" i="53" s="1"/>
  <c r="AF15" i="53"/>
  <c r="AH15" i="53" s="1"/>
  <c r="AF38" i="53"/>
  <c r="AG41" i="53"/>
  <c r="AF51" i="53"/>
  <c r="AF56" i="53"/>
  <c r="AH56" i="53" s="1"/>
  <c r="AF59" i="53"/>
  <c r="AG66" i="53"/>
  <c r="AF76" i="53"/>
  <c r="AF83" i="53"/>
  <c r="AF90" i="53"/>
  <c r="AF94" i="53"/>
  <c r="AG21" i="53"/>
  <c r="AF32" i="53"/>
  <c r="AF67" i="53"/>
  <c r="AG37" i="53"/>
  <c r="AF22" i="53"/>
  <c r="AG25" i="53"/>
  <c r="AF39" i="53"/>
  <c r="AF57" i="53"/>
  <c r="AF77" i="53"/>
  <c r="AF84" i="53"/>
  <c r="AF91" i="53"/>
  <c r="AF46" i="53"/>
  <c r="AF68" i="53"/>
  <c r="AF23" i="53"/>
  <c r="AF85" i="53"/>
  <c r="AF30" i="53"/>
  <c r="AF69" i="53"/>
  <c r="AF78" i="53"/>
  <c r="AG112" i="53"/>
  <c r="AH84" i="53" l="1"/>
  <c r="AW118" i="53"/>
  <c r="AH44" i="53"/>
  <c r="AH100" i="53"/>
  <c r="AH68" i="53"/>
  <c r="AH25" i="53"/>
  <c r="AH46" i="53"/>
  <c r="AH38" i="53"/>
  <c r="AH33" i="53"/>
  <c r="AH60" i="53"/>
  <c r="AH22" i="53"/>
  <c r="AV122" i="53"/>
  <c r="AV120" i="53"/>
  <c r="AV118" i="53"/>
  <c r="AH78" i="53"/>
  <c r="AH62" i="53"/>
  <c r="AH36" i="53"/>
  <c r="AH47" i="53"/>
  <c r="AH83" i="53"/>
  <c r="AH67" i="53"/>
  <c r="AH58" i="53"/>
  <c r="AH51" i="53"/>
  <c r="AH54" i="53"/>
  <c r="AH28" i="53"/>
  <c r="AH21" i="53"/>
  <c r="AH87" i="53"/>
  <c r="AH49" i="53"/>
  <c r="AH112" i="53"/>
  <c r="AH24" i="53"/>
  <c r="AH72" i="53"/>
  <c r="AH94" i="53"/>
  <c r="AH23" i="53"/>
  <c r="AH93" i="53"/>
  <c r="AH88" i="53"/>
  <c r="AH89" i="53"/>
  <c r="AH50" i="53"/>
  <c r="AH77" i="53"/>
  <c r="AH76" i="53"/>
  <c r="AG95" i="53"/>
  <c r="AG120" i="53" s="1"/>
  <c r="AH34" i="53"/>
  <c r="AH80" i="53"/>
  <c r="AH57" i="53"/>
  <c r="AH59" i="53"/>
  <c r="AH98" i="53"/>
  <c r="AH91" i="53"/>
  <c r="AH90" i="53"/>
  <c r="AH81" i="53"/>
  <c r="AH52" i="53"/>
  <c r="AH99" i="53"/>
  <c r="AH70" i="53"/>
  <c r="AH32" i="53"/>
  <c r="AH30" i="53"/>
  <c r="AH39" i="53"/>
  <c r="AX95" i="53"/>
  <c r="AX120" i="53" s="1"/>
  <c r="DL153" i="53" s="1"/>
  <c r="AH40" i="53"/>
  <c r="AH53" i="53"/>
  <c r="AH85" i="53"/>
  <c r="AH37" i="53"/>
  <c r="AH92" i="53"/>
  <c r="AH43" i="53"/>
  <c r="AH69" i="53"/>
  <c r="AG61" i="53"/>
  <c r="AG63" i="53" s="1"/>
  <c r="AH45" i="53"/>
  <c r="AW96" i="53"/>
  <c r="AW101" i="53" s="1"/>
  <c r="AH71" i="53"/>
  <c r="AV96" i="53"/>
  <c r="AX73" i="53"/>
  <c r="AX122" i="53" s="1"/>
  <c r="DL161" i="53" s="1"/>
  <c r="AX61" i="53"/>
  <c r="AX63" i="53" s="1"/>
  <c r="AH29" i="53"/>
  <c r="AG73" i="53"/>
  <c r="AG122" i="53" s="1"/>
  <c r="AH75" i="53"/>
  <c r="AH35" i="53"/>
  <c r="AF61" i="53"/>
  <c r="AF63" i="53" s="1"/>
  <c r="AF16" i="53"/>
  <c r="AF112" i="53"/>
  <c r="AH41" i="53"/>
  <c r="AF95" i="53"/>
  <c r="AH16" i="53"/>
  <c r="AF73" i="53"/>
  <c r="AH66" i="53"/>
  <c r="AG118" i="53" l="1"/>
  <c r="AX118" i="53"/>
  <c r="DL145" i="53" s="1"/>
  <c r="AW102" i="53"/>
  <c r="AW116" i="53" s="1"/>
  <c r="AV101" i="53"/>
  <c r="AV102" i="53" s="1"/>
  <c r="AF118" i="53"/>
  <c r="AF122" i="53"/>
  <c r="AF120" i="53"/>
  <c r="AH95" i="53"/>
  <c r="AH120" i="53" s="1"/>
  <c r="DL152" i="53" s="1"/>
  <c r="AH61" i="53"/>
  <c r="AH63" i="53" s="1"/>
  <c r="AG96" i="53"/>
  <c r="AX96" i="53"/>
  <c r="AX101" i="53" s="1"/>
  <c r="AH73" i="53"/>
  <c r="AH122" i="53" s="1"/>
  <c r="DL160" i="53" s="1"/>
  <c r="AF96" i="53"/>
  <c r="AF101" i="53" s="1"/>
  <c r="AV114" i="53" l="1"/>
  <c r="AV116" i="53"/>
  <c r="AX102" i="53"/>
  <c r="AX114" i="53" s="1"/>
  <c r="AG101" i="53"/>
  <c r="AG102" i="53" s="1"/>
  <c r="AF102" i="53"/>
  <c r="AF116" i="53" s="1"/>
  <c r="AW114" i="53"/>
  <c r="AH118" i="53"/>
  <c r="DL144" i="53" s="1"/>
  <c r="AH96" i="53"/>
  <c r="AX116" i="53" l="1"/>
  <c r="DL137" i="53" s="1"/>
  <c r="AG116" i="53"/>
  <c r="AG114" i="53"/>
  <c r="AF114" i="53"/>
  <c r="AH101" i="53"/>
  <c r="AH102" i="53" s="1"/>
  <c r="DK125" i="53"/>
  <c r="DJ125" i="53"/>
  <c r="DD111" i="53"/>
  <c r="DE55" i="53" s="1"/>
  <c r="DB111" i="53"/>
  <c r="DC55" i="53" s="1"/>
  <c r="CX111" i="53"/>
  <c r="CY55" i="53" s="1"/>
  <c r="CW55" i="53"/>
  <c r="DD110" i="53"/>
  <c r="DB110" i="53"/>
  <c r="CX110" i="53"/>
  <c r="CV110" i="53"/>
  <c r="DD107" i="53"/>
  <c r="DB107" i="53"/>
  <c r="CX107" i="53"/>
  <c r="CV107" i="53"/>
  <c r="DD106" i="53"/>
  <c r="DB106" i="53"/>
  <c r="CX106" i="53"/>
  <c r="CV106" i="53"/>
  <c r="DD105" i="53"/>
  <c r="DB105" i="53"/>
  <c r="CX105" i="53"/>
  <c r="CV105" i="53"/>
  <c r="DD100" i="53"/>
  <c r="DB100" i="53"/>
  <c r="CX100" i="53"/>
  <c r="CV100" i="53"/>
  <c r="DD99" i="53"/>
  <c r="DB99" i="53"/>
  <c r="CX99" i="53"/>
  <c r="CV99" i="53"/>
  <c r="DD98" i="53"/>
  <c r="DB98" i="53"/>
  <c r="CX98" i="53"/>
  <c r="CV98" i="53"/>
  <c r="DD94" i="53"/>
  <c r="DB94" i="53"/>
  <c r="CX94" i="53"/>
  <c r="CV94" i="53"/>
  <c r="DD93" i="53"/>
  <c r="DB93" i="53"/>
  <c r="CX93" i="53"/>
  <c r="CV93" i="53"/>
  <c r="DD92" i="53"/>
  <c r="DB92" i="53"/>
  <c r="CX92" i="53"/>
  <c r="CV92" i="53"/>
  <c r="DD91" i="53"/>
  <c r="DB91" i="53"/>
  <c r="CX91" i="53"/>
  <c r="CV91" i="53"/>
  <c r="DD90" i="53"/>
  <c r="DB90" i="53"/>
  <c r="CX90" i="53"/>
  <c r="CV90" i="53"/>
  <c r="DD89" i="53"/>
  <c r="DB89" i="53"/>
  <c r="CX89" i="53"/>
  <c r="CV89" i="53"/>
  <c r="DD88" i="53"/>
  <c r="DB88" i="53"/>
  <c r="CX88" i="53"/>
  <c r="CV88" i="53"/>
  <c r="DD87" i="53"/>
  <c r="DB87" i="53"/>
  <c r="CX87" i="53"/>
  <c r="CV87" i="53"/>
  <c r="DD86" i="53"/>
  <c r="DB86" i="53"/>
  <c r="CX86" i="53"/>
  <c r="CV86" i="53"/>
  <c r="DD85" i="53"/>
  <c r="DB85" i="53"/>
  <c r="CX85" i="53"/>
  <c r="CV85" i="53"/>
  <c r="DD84" i="53"/>
  <c r="DB84" i="53"/>
  <c r="CX84" i="53"/>
  <c r="CV84" i="53"/>
  <c r="DD83" i="53"/>
  <c r="DB83" i="53"/>
  <c r="CX83" i="53"/>
  <c r="CV83" i="53"/>
  <c r="DD82" i="53"/>
  <c r="DB82" i="53"/>
  <c r="CX82" i="53"/>
  <c r="CV82" i="53"/>
  <c r="DD81" i="53"/>
  <c r="DB81" i="53"/>
  <c r="CX81" i="53"/>
  <c r="CV81" i="53"/>
  <c r="DD80" i="53"/>
  <c r="DB80" i="53"/>
  <c r="CX80" i="53"/>
  <c r="CV80" i="53"/>
  <c r="DD79" i="53"/>
  <c r="DB79" i="53"/>
  <c r="CX79" i="53"/>
  <c r="CV79" i="53"/>
  <c r="DD78" i="53"/>
  <c r="DB78" i="53"/>
  <c r="CX78" i="53"/>
  <c r="CV78" i="53"/>
  <c r="DD77" i="53"/>
  <c r="DB77" i="53"/>
  <c r="CX77" i="53"/>
  <c r="CV77" i="53"/>
  <c r="DD76" i="53"/>
  <c r="DB76" i="53"/>
  <c r="CX76" i="53"/>
  <c r="CV76" i="53"/>
  <c r="DD75" i="53"/>
  <c r="DB75" i="53"/>
  <c r="CX75" i="53"/>
  <c r="CV75" i="53"/>
  <c r="DD72" i="53"/>
  <c r="DB72" i="53"/>
  <c r="CX72" i="53"/>
  <c r="CV72" i="53"/>
  <c r="DD71" i="53"/>
  <c r="DB71" i="53"/>
  <c r="CX71" i="53"/>
  <c r="CV71" i="53"/>
  <c r="DD70" i="53"/>
  <c r="DB70" i="53"/>
  <c r="CX70" i="53"/>
  <c r="CV70" i="53"/>
  <c r="DD69" i="53"/>
  <c r="DB69" i="53"/>
  <c r="CX69" i="53"/>
  <c r="CV69" i="53"/>
  <c r="DD68" i="53"/>
  <c r="DB68" i="53"/>
  <c r="CX68" i="53"/>
  <c r="CV68" i="53"/>
  <c r="DD67" i="53"/>
  <c r="DB67" i="53"/>
  <c r="CX67" i="53"/>
  <c r="CV67" i="53"/>
  <c r="DD66" i="53"/>
  <c r="DB66" i="53"/>
  <c r="CX66" i="53"/>
  <c r="CV66" i="53"/>
  <c r="DD62" i="53"/>
  <c r="DB62" i="53"/>
  <c r="CX62" i="53"/>
  <c r="CV62" i="53"/>
  <c r="DD60" i="53"/>
  <c r="DB60" i="53"/>
  <c r="CX60" i="53"/>
  <c r="CV60" i="53"/>
  <c r="DD59" i="53"/>
  <c r="DB59" i="53"/>
  <c r="CX59" i="53"/>
  <c r="CV59" i="53"/>
  <c r="DD58" i="53"/>
  <c r="DB58" i="53"/>
  <c r="CX58" i="53"/>
  <c r="CV58" i="53"/>
  <c r="DD57" i="53"/>
  <c r="DB57" i="53"/>
  <c r="CX57" i="53"/>
  <c r="CV57" i="53"/>
  <c r="DD56" i="53"/>
  <c r="DB56" i="53"/>
  <c r="CX56" i="53"/>
  <c r="CV56" i="53"/>
  <c r="DD54" i="53"/>
  <c r="DB54" i="53"/>
  <c r="CX54" i="53"/>
  <c r="CV54" i="53"/>
  <c r="DD53" i="53"/>
  <c r="DB53" i="53"/>
  <c r="CX53" i="53"/>
  <c r="CV53" i="53"/>
  <c r="DD52" i="53"/>
  <c r="DB52" i="53"/>
  <c r="CX52" i="53"/>
  <c r="CV52" i="53"/>
  <c r="DD51" i="53"/>
  <c r="DB51" i="53"/>
  <c r="CX51" i="53"/>
  <c r="CV51" i="53"/>
  <c r="DD50" i="53"/>
  <c r="DB50" i="53"/>
  <c r="CX50" i="53"/>
  <c r="CV50" i="53"/>
  <c r="DD49" i="53"/>
  <c r="DB49" i="53"/>
  <c r="CX49" i="53"/>
  <c r="CV49" i="53"/>
  <c r="DD48" i="53"/>
  <c r="DB48" i="53"/>
  <c r="CX48" i="53"/>
  <c r="CV48" i="53"/>
  <c r="DD47" i="53"/>
  <c r="DB47" i="53"/>
  <c r="CX47" i="53"/>
  <c r="CV47" i="53"/>
  <c r="DD46" i="53"/>
  <c r="DB46" i="53"/>
  <c r="CX46" i="53"/>
  <c r="CV46" i="53"/>
  <c r="DD45" i="53"/>
  <c r="DB45" i="53"/>
  <c r="CX45" i="53"/>
  <c r="CV45" i="53"/>
  <c r="DD44" i="53"/>
  <c r="DB44" i="53"/>
  <c r="CX44" i="53"/>
  <c r="CV44" i="53"/>
  <c r="DD43" i="53"/>
  <c r="DB43" i="53"/>
  <c r="CX43" i="53"/>
  <c r="CV43" i="53"/>
  <c r="DD42" i="53"/>
  <c r="DB42" i="53"/>
  <c r="CX42" i="53"/>
  <c r="CV42" i="53"/>
  <c r="DD41" i="53"/>
  <c r="DB41" i="53"/>
  <c r="CX41" i="53"/>
  <c r="CV41" i="53"/>
  <c r="DD40" i="53"/>
  <c r="DB40" i="53"/>
  <c r="CX40" i="53"/>
  <c r="CV40" i="53"/>
  <c r="DD39" i="53"/>
  <c r="DB39" i="53"/>
  <c r="CX39" i="53"/>
  <c r="CV39" i="53"/>
  <c r="DD38" i="53"/>
  <c r="DB38" i="53"/>
  <c r="CX38" i="53"/>
  <c r="CV38" i="53"/>
  <c r="DD37" i="53"/>
  <c r="DB37" i="53"/>
  <c r="CX37" i="53"/>
  <c r="CV37" i="53"/>
  <c r="DD36" i="53"/>
  <c r="DB36" i="53"/>
  <c r="CX36" i="53"/>
  <c r="CV36" i="53"/>
  <c r="DD35" i="53"/>
  <c r="DB35" i="53"/>
  <c r="CX35" i="53"/>
  <c r="CV35" i="53"/>
  <c r="DD34" i="53"/>
  <c r="DB34" i="53"/>
  <c r="CX34" i="53"/>
  <c r="CV34" i="53"/>
  <c r="DD33" i="53"/>
  <c r="DB33" i="53"/>
  <c r="CX33" i="53"/>
  <c r="CV33" i="53"/>
  <c r="DD32" i="53"/>
  <c r="DB32" i="53"/>
  <c r="CX32" i="53"/>
  <c r="CV32" i="53"/>
  <c r="DD31" i="53"/>
  <c r="DB31" i="53"/>
  <c r="CX31" i="53"/>
  <c r="CV31" i="53"/>
  <c r="DD30" i="53"/>
  <c r="DB30" i="53"/>
  <c r="CX30" i="53"/>
  <c r="CV30" i="53"/>
  <c r="DD29" i="53"/>
  <c r="DB29" i="53"/>
  <c r="CX29" i="53"/>
  <c r="CV29" i="53"/>
  <c r="DD28" i="53"/>
  <c r="DB28" i="53"/>
  <c r="CX28" i="53"/>
  <c r="CV28" i="53"/>
  <c r="DD27" i="53"/>
  <c r="DB27" i="53"/>
  <c r="CX27" i="53"/>
  <c r="CV27" i="53"/>
  <c r="DD26" i="53"/>
  <c r="DB26" i="53"/>
  <c r="CX26" i="53"/>
  <c r="CV26" i="53"/>
  <c r="DD25" i="53"/>
  <c r="DB25" i="53"/>
  <c r="CX25" i="53"/>
  <c r="CV25" i="53"/>
  <c r="DD24" i="53"/>
  <c r="DB24" i="53"/>
  <c r="CX24" i="53"/>
  <c r="CV24" i="53"/>
  <c r="DD23" i="53"/>
  <c r="DB23" i="53"/>
  <c r="CX23" i="53"/>
  <c r="CV23" i="53"/>
  <c r="DD22" i="53"/>
  <c r="DB22" i="53"/>
  <c r="CX22" i="53"/>
  <c r="CV22" i="53"/>
  <c r="DD21" i="53"/>
  <c r="DB21" i="53"/>
  <c r="CX21" i="53"/>
  <c r="CV21" i="53"/>
  <c r="DD20" i="53"/>
  <c r="DB20" i="53"/>
  <c r="CX20" i="53"/>
  <c r="CV20" i="53"/>
  <c r="DD15" i="53"/>
  <c r="DB15" i="53"/>
  <c r="CX15" i="53"/>
  <c r="CV15" i="53"/>
  <c r="DD14" i="53"/>
  <c r="DB14" i="53"/>
  <c r="CX14" i="53"/>
  <c r="CV14" i="53"/>
  <c r="DD13" i="53"/>
  <c r="DB13" i="53"/>
  <c r="CX13" i="53"/>
  <c r="CV13" i="53"/>
  <c r="DD12" i="53"/>
  <c r="DB12" i="53"/>
  <c r="CX12" i="53"/>
  <c r="CV12" i="53"/>
  <c r="DD11" i="53"/>
  <c r="DB11" i="53"/>
  <c r="CX11" i="53"/>
  <c r="CV11" i="53"/>
  <c r="CX10" i="53"/>
  <c r="CV10" i="53"/>
  <c r="DK9" i="53"/>
  <c r="CX9" i="53"/>
  <c r="CV9" i="53"/>
  <c r="DD10" i="53"/>
  <c r="DB10" i="53"/>
  <c r="AH116" i="53" l="1"/>
  <c r="DL136" i="53" s="1"/>
  <c r="AH114" i="53"/>
  <c r="DB61" i="53"/>
  <c r="DB63" i="53" s="1"/>
  <c r="DC63" i="53" s="1"/>
  <c r="CZ100" i="53"/>
  <c r="DJ100" i="53" s="1"/>
  <c r="CY22" i="53"/>
  <c r="CY24" i="53"/>
  <c r="CY26" i="53"/>
  <c r="CY57" i="53"/>
  <c r="CY59" i="53"/>
  <c r="CY69" i="53"/>
  <c r="CY75" i="53"/>
  <c r="CY77" i="53"/>
  <c r="CY83" i="53"/>
  <c r="DL125" i="53"/>
  <c r="CY29" i="53"/>
  <c r="CY31" i="53"/>
  <c r="CY45" i="53"/>
  <c r="CY58" i="53"/>
  <c r="CY66" i="53"/>
  <c r="CY68" i="53"/>
  <c r="CY84" i="53"/>
  <c r="CY86" i="53"/>
  <c r="DF21" i="53"/>
  <c r="DK21" i="53" s="1"/>
  <c r="DF49" i="53"/>
  <c r="DK49" i="53" s="1"/>
  <c r="DF51" i="53"/>
  <c r="DK51" i="53" s="1"/>
  <c r="DD112" i="53"/>
  <c r="CZ105" i="53"/>
  <c r="DJ105" i="53" s="1"/>
  <c r="DC98" i="53"/>
  <c r="DC89" i="53"/>
  <c r="DC81" i="53"/>
  <c r="DC72" i="53"/>
  <c r="DC62" i="53"/>
  <c r="DC53" i="53"/>
  <c r="DC45" i="53"/>
  <c r="DC37" i="53"/>
  <c r="DC29" i="53"/>
  <c r="DC21" i="53"/>
  <c r="DC54" i="53"/>
  <c r="DC88" i="53"/>
  <c r="DC80" i="53"/>
  <c r="DC71" i="53"/>
  <c r="DC52" i="53"/>
  <c r="DC44" i="53"/>
  <c r="DC36" i="53"/>
  <c r="DC28" i="53"/>
  <c r="DC20" i="53"/>
  <c r="DC38" i="53"/>
  <c r="DC87" i="53"/>
  <c r="DC79" i="53"/>
  <c r="DC70" i="53"/>
  <c r="DC60" i="53"/>
  <c r="DC51" i="53"/>
  <c r="DC43" i="53"/>
  <c r="DC35" i="53"/>
  <c r="DC27" i="53"/>
  <c r="DC46" i="53"/>
  <c r="DC94" i="53"/>
  <c r="DC86" i="53"/>
  <c r="DC78" i="53"/>
  <c r="DC69" i="53"/>
  <c r="DC59" i="53"/>
  <c r="DC50" i="53"/>
  <c r="DC42" i="53"/>
  <c r="DC34" i="53"/>
  <c r="DC26" i="53"/>
  <c r="DC93" i="53"/>
  <c r="DC85" i="53"/>
  <c r="DC77" i="53"/>
  <c r="DC68" i="53"/>
  <c r="DC58" i="53"/>
  <c r="DC49" i="53"/>
  <c r="DC41" i="53"/>
  <c r="DC33" i="53"/>
  <c r="DC25" i="53"/>
  <c r="DC99" i="53"/>
  <c r="DC22" i="53"/>
  <c r="DC92" i="53"/>
  <c r="DC84" i="53"/>
  <c r="DC76" i="53"/>
  <c r="DC67" i="53"/>
  <c r="DC57" i="53"/>
  <c r="DC48" i="53"/>
  <c r="DC40" i="53"/>
  <c r="DC32" i="53"/>
  <c r="DC24" i="53"/>
  <c r="DC90" i="53"/>
  <c r="DC100" i="53"/>
  <c r="DC91" i="53"/>
  <c r="DC83" i="53"/>
  <c r="DC75" i="53"/>
  <c r="DC66" i="53"/>
  <c r="DC56" i="53"/>
  <c r="DC47" i="53"/>
  <c r="DC39" i="53"/>
  <c r="DC31" i="53"/>
  <c r="DC23" i="53"/>
  <c r="DC82" i="53"/>
  <c r="DC30" i="53"/>
  <c r="DE100" i="53"/>
  <c r="DE91" i="53"/>
  <c r="DE83" i="53"/>
  <c r="DE75" i="53"/>
  <c r="DE66" i="53"/>
  <c r="DE56" i="53"/>
  <c r="DE47" i="53"/>
  <c r="DE39" i="53"/>
  <c r="DE31" i="53"/>
  <c r="DE23" i="53"/>
  <c r="DE99" i="53"/>
  <c r="DE90" i="53"/>
  <c r="DE82" i="53"/>
  <c r="DE54" i="53"/>
  <c r="DE46" i="53"/>
  <c r="DE38" i="53"/>
  <c r="DE30" i="53"/>
  <c r="DE22" i="53"/>
  <c r="DE98" i="53"/>
  <c r="DE89" i="53"/>
  <c r="DE81" i="53"/>
  <c r="DE72" i="53"/>
  <c r="DE62" i="53"/>
  <c r="DE53" i="53"/>
  <c r="DE45" i="53"/>
  <c r="DE37" i="53"/>
  <c r="DE29" i="53"/>
  <c r="DE21" i="53"/>
  <c r="DE88" i="53"/>
  <c r="DE80" i="53"/>
  <c r="DE71" i="53"/>
  <c r="DE52" i="53"/>
  <c r="DE44" i="53"/>
  <c r="DE36" i="53"/>
  <c r="DE28" i="53"/>
  <c r="DE20" i="53"/>
  <c r="DE87" i="53"/>
  <c r="DE79" i="53"/>
  <c r="DE70" i="53"/>
  <c r="DE60" i="53"/>
  <c r="DE51" i="53"/>
  <c r="DE43" i="53"/>
  <c r="DE35" i="53"/>
  <c r="DE27" i="53"/>
  <c r="DE84" i="53"/>
  <c r="DE67" i="53"/>
  <c r="DE40" i="53"/>
  <c r="DE94" i="53"/>
  <c r="DE86" i="53"/>
  <c r="DE78" i="53"/>
  <c r="DE69" i="53"/>
  <c r="DE59" i="53"/>
  <c r="DE50" i="53"/>
  <c r="DE42" i="53"/>
  <c r="DE34" i="53"/>
  <c r="DE26" i="53"/>
  <c r="DE76" i="53"/>
  <c r="DE48" i="53"/>
  <c r="DE32" i="53"/>
  <c r="DE93" i="53"/>
  <c r="DE85" i="53"/>
  <c r="DE77" i="53"/>
  <c r="DE68" i="53"/>
  <c r="DE58" i="53"/>
  <c r="DE49" i="53"/>
  <c r="DE41" i="53"/>
  <c r="DE33" i="53"/>
  <c r="DE25" i="53"/>
  <c r="DE92" i="53"/>
  <c r="DE57" i="53"/>
  <c r="DE24" i="53"/>
  <c r="DB112" i="53"/>
  <c r="DF105" i="53"/>
  <c r="DK105" i="53" s="1"/>
  <c r="DF25" i="53"/>
  <c r="DK25" i="53" s="1"/>
  <c r="DF111" i="53"/>
  <c r="DG55" i="53" s="1"/>
  <c r="DF106" i="53"/>
  <c r="DK106" i="53" s="1"/>
  <c r="DF77" i="53"/>
  <c r="DK77" i="53" s="1"/>
  <c r="DF79" i="53"/>
  <c r="DK79" i="53" s="1"/>
  <c r="DF85" i="53"/>
  <c r="DK85" i="53" s="1"/>
  <c r="DF87" i="53"/>
  <c r="DK87" i="53" s="1"/>
  <c r="DF22" i="53"/>
  <c r="DK22" i="53" s="1"/>
  <c r="DF24" i="53"/>
  <c r="DK24" i="53" s="1"/>
  <c r="DF26" i="53"/>
  <c r="DK26" i="53" s="1"/>
  <c r="DF28" i="53"/>
  <c r="DK28" i="53" s="1"/>
  <c r="DF42" i="53"/>
  <c r="DK42" i="53" s="1"/>
  <c r="DF50" i="53"/>
  <c r="DK50" i="53" s="1"/>
  <c r="DF54" i="53"/>
  <c r="DK54" i="53" s="1"/>
  <c r="DF100" i="53"/>
  <c r="DK100" i="53" s="1"/>
  <c r="DF76" i="53"/>
  <c r="DK76" i="53" s="1"/>
  <c r="DF84" i="53"/>
  <c r="DK84" i="53" s="1"/>
  <c r="DF90" i="53"/>
  <c r="DK90" i="53" s="1"/>
  <c r="DF37" i="53"/>
  <c r="DK37" i="53" s="1"/>
  <c r="DF56" i="53"/>
  <c r="DK56" i="53" s="1"/>
  <c r="DF30" i="53"/>
  <c r="DK30" i="53" s="1"/>
  <c r="DF36" i="53"/>
  <c r="DK36" i="53" s="1"/>
  <c r="DF46" i="53"/>
  <c r="DK46" i="53" s="1"/>
  <c r="DF52" i="53"/>
  <c r="DK52" i="53" s="1"/>
  <c r="DF57" i="53"/>
  <c r="DK57" i="53" s="1"/>
  <c r="DF13" i="53"/>
  <c r="DK13" i="53" s="1"/>
  <c r="DF12" i="53"/>
  <c r="DK12" i="53" s="1"/>
  <c r="CW38" i="53"/>
  <c r="CZ106" i="53"/>
  <c r="DJ106" i="53" s="1"/>
  <c r="CZ110" i="53"/>
  <c r="DJ110" i="53" s="1"/>
  <c r="CZ71" i="53"/>
  <c r="CY91" i="53"/>
  <c r="CZ111" i="53"/>
  <c r="CZ99" i="53"/>
  <c r="CZ30" i="53"/>
  <c r="DJ30" i="53" s="1"/>
  <c r="CZ32" i="53"/>
  <c r="DJ32" i="53" s="1"/>
  <c r="CZ42" i="53"/>
  <c r="DJ42" i="53" s="1"/>
  <c r="CZ48" i="53"/>
  <c r="DJ48" i="53" s="1"/>
  <c r="CZ59" i="53"/>
  <c r="CZ31" i="53"/>
  <c r="DJ31" i="53" s="1"/>
  <c r="CZ24" i="53"/>
  <c r="DJ24" i="53" s="1"/>
  <c r="CZ54" i="53"/>
  <c r="DJ54" i="53" s="1"/>
  <c r="CZ67" i="53"/>
  <c r="CZ69" i="53"/>
  <c r="CZ107" i="53"/>
  <c r="DJ107" i="53" s="1"/>
  <c r="CY100" i="53"/>
  <c r="CW89" i="53"/>
  <c r="CW98" i="53"/>
  <c r="CZ23" i="53"/>
  <c r="DJ23" i="53" s="1"/>
  <c r="CW66" i="53"/>
  <c r="CZ84" i="53"/>
  <c r="CZ94" i="53"/>
  <c r="CW99" i="53"/>
  <c r="DF11" i="53"/>
  <c r="DK11" i="53" s="1"/>
  <c r="DF94" i="53"/>
  <c r="DK94" i="53" s="1"/>
  <c r="DF99" i="53"/>
  <c r="DK99" i="53" s="1"/>
  <c r="DF27" i="53"/>
  <c r="DK27" i="53" s="1"/>
  <c r="DF62" i="53"/>
  <c r="DK62" i="53" s="1"/>
  <c r="DF31" i="53"/>
  <c r="DK31" i="53" s="1"/>
  <c r="DF35" i="53"/>
  <c r="DK35" i="53" s="1"/>
  <c r="DF67" i="53"/>
  <c r="DK67" i="53" s="1"/>
  <c r="DF69" i="53"/>
  <c r="DK69" i="53" s="1"/>
  <c r="DF43" i="53"/>
  <c r="DK43" i="53" s="1"/>
  <c r="DF45" i="53"/>
  <c r="DK45" i="53" s="1"/>
  <c r="DF98" i="53"/>
  <c r="DK98" i="53" s="1"/>
  <c r="DF60" i="53"/>
  <c r="DK60" i="53" s="1"/>
  <c r="DF20" i="53"/>
  <c r="DK20" i="53" s="1"/>
  <c r="DF34" i="53"/>
  <c r="DK34" i="53" s="1"/>
  <c r="DF70" i="53"/>
  <c r="DK70" i="53" s="1"/>
  <c r="DF110" i="53"/>
  <c r="DK110" i="53" s="1"/>
  <c r="DF44" i="53"/>
  <c r="DK44" i="53" s="1"/>
  <c r="DF78" i="53"/>
  <c r="DK78" i="53" s="1"/>
  <c r="DF80" i="53"/>
  <c r="DK80" i="53" s="1"/>
  <c r="DF82" i="53"/>
  <c r="DK82" i="53" s="1"/>
  <c r="DF38" i="53"/>
  <c r="DK38" i="53" s="1"/>
  <c r="DF40" i="53"/>
  <c r="DK40" i="53" s="1"/>
  <c r="DF53" i="53"/>
  <c r="DK53" i="53" s="1"/>
  <c r="DF86" i="53"/>
  <c r="DK86" i="53" s="1"/>
  <c r="DF91" i="53"/>
  <c r="DK91" i="53" s="1"/>
  <c r="DF15" i="53"/>
  <c r="DK15" i="53" s="1"/>
  <c r="DF58" i="53"/>
  <c r="DK58" i="53" s="1"/>
  <c r="DF71" i="53"/>
  <c r="DK71" i="53" s="1"/>
  <c r="DF88" i="53"/>
  <c r="DK88" i="53" s="1"/>
  <c r="DF47" i="53"/>
  <c r="DK47" i="53" s="1"/>
  <c r="DF107" i="53"/>
  <c r="DK107" i="53" s="1"/>
  <c r="DF39" i="53"/>
  <c r="DK39" i="53" s="1"/>
  <c r="DF48" i="53"/>
  <c r="DK48" i="53" s="1"/>
  <c r="DF81" i="53"/>
  <c r="DK81" i="53" s="1"/>
  <c r="DF92" i="53"/>
  <c r="DK92" i="53" s="1"/>
  <c r="DF23" i="53"/>
  <c r="DK23" i="53" s="1"/>
  <c r="DK10" i="53"/>
  <c r="DF14" i="53"/>
  <c r="DK14" i="53" s="1"/>
  <c r="DF29" i="53"/>
  <c r="DK29" i="53" s="1"/>
  <c r="DF59" i="53"/>
  <c r="DK59" i="53" s="1"/>
  <c r="DF72" i="53"/>
  <c r="DK72" i="53" s="1"/>
  <c r="DF83" i="53"/>
  <c r="DK83" i="53" s="1"/>
  <c r="DF89" i="53"/>
  <c r="DK89" i="53" s="1"/>
  <c r="CW81" i="53"/>
  <c r="CW28" i="53"/>
  <c r="CY33" i="53"/>
  <c r="CY35" i="53"/>
  <c r="CY38" i="53"/>
  <c r="CY47" i="53"/>
  <c r="CY49" i="53"/>
  <c r="CY51" i="53"/>
  <c r="CY70" i="53"/>
  <c r="CW83" i="53"/>
  <c r="CY88" i="53"/>
  <c r="CW90" i="53"/>
  <c r="CY93" i="53"/>
  <c r="CW88" i="53"/>
  <c r="CY28" i="53"/>
  <c r="CW37" i="53"/>
  <c r="CY40" i="53"/>
  <c r="CY42" i="53"/>
  <c r="CY44" i="53"/>
  <c r="CW46" i="53"/>
  <c r="CW53" i="53"/>
  <c r="CW62" i="53"/>
  <c r="CW72" i="53"/>
  <c r="CW76" i="53"/>
  <c r="CY21" i="53"/>
  <c r="CY30" i="53"/>
  <c r="CY37" i="53"/>
  <c r="CY46" i="53"/>
  <c r="CY53" i="53"/>
  <c r="CY76" i="53"/>
  <c r="CZ85" i="53"/>
  <c r="CW47" i="53"/>
  <c r="CV112" i="53"/>
  <c r="CY23" i="53"/>
  <c r="CY25" i="53"/>
  <c r="CW39" i="53"/>
  <c r="CY56" i="53"/>
  <c r="CY67" i="53"/>
  <c r="CY78" i="53"/>
  <c r="CW80" i="53"/>
  <c r="CW82" i="53"/>
  <c r="CZ83" i="53"/>
  <c r="CY85" i="53"/>
  <c r="CY87" i="53"/>
  <c r="CY92" i="53"/>
  <c r="CX112" i="53"/>
  <c r="CW20" i="53"/>
  <c r="CY27" i="53"/>
  <c r="CY32" i="53"/>
  <c r="CY34" i="53"/>
  <c r="CW36" i="53"/>
  <c r="CY39" i="53"/>
  <c r="CY48" i="53"/>
  <c r="CY50" i="53"/>
  <c r="CW71" i="53"/>
  <c r="CY80" i="53"/>
  <c r="CY94" i="53"/>
  <c r="CZ22" i="53"/>
  <c r="DJ22" i="53" s="1"/>
  <c r="CZ29" i="53"/>
  <c r="DJ29" i="53" s="1"/>
  <c r="CY36" i="53"/>
  <c r="CY41" i="53"/>
  <c r="CY43" i="53"/>
  <c r="CY52" i="53"/>
  <c r="CW54" i="53"/>
  <c r="CY60" i="53"/>
  <c r="CY71" i="53"/>
  <c r="CW23" i="53"/>
  <c r="CW30" i="53"/>
  <c r="CZ45" i="53"/>
  <c r="DJ45" i="53" s="1"/>
  <c r="CW48" i="53"/>
  <c r="CZ40" i="53"/>
  <c r="DJ40" i="53" s="1"/>
  <c r="CZ56" i="53"/>
  <c r="CW40" i="53"/>
  <c r="CZ52" i="53"/>
  <c r="DJ52" i="53" s="1"/>
  <c r="CZ47" i="53"/>
  <c r="DJ47" i="53" s="1"/>
  <c r="CZ57" i="53"/>
  <c r="CZ33" i="53"/>
  <c r="DJ33" i="53" s="1"/>
  <c r="CZ38" i="53"/>
  <c r="DJ38" i="53" s="1"/>
  <c r="CW57" i="53"/>
  <c r="CZ75" i="53"/>
  <c r="CZ80" i="53"/>
  <c r="CZ82" i="53"/>
  <c r="CZ90" i="53"/>
  <c r="CZ92" i="53"/>
  <c r="CZ91" i="53"/>
  <c r="CW75" i="53"/>
  <c r="CW91" i="53"/>
  <c r="CX95" i="53"/>
  <c r="CZ78" i="53"/>
  <c r="CZ88" i="53"/>
  <c r="CW84" i="53"/>
  <c r="CW92" i="53"/>
  <c r="CZ77" i="53"/>
  <c r="CZ76" i="53"/>
  <c r="CZ86" i="53"/>
  <c r="CZ93" i="53"/>
  <c r="CV73" i="53"/>
  <c r="CW67" i="53"/>
  <c r="CZ66" i="53"/>
  <c r="DJ66" i="53" s="1"/>
  <c r="CZ68" i="53"/>
  <c r="CZ25" i="53"/>
  <c r="DJ25" i="53" s="1"/>
  <c r="CW45" i="53"/>
  <c r="CZ46" i="53"/>
  <c r="DJ46" i="53" s="1"/>
  <c r="CW24" i="53"/>
  <c r="CW31" i="53"/>
  <c r="CW32" i="53"/>
  <c r="CZ39" i="53"/>
  <c r="DJ39" i="53" s="1"/>
  <c r="CZ44" i="53"/>
  <c r="DJ44" i="53" s="1"/>
  <c r="CW56" i="53"/>
  <c r="CX61" i="53"/>
  <c r="CY61" i="53" s="1"/>
  <c r="CW22" i="53"/>
  <c r="CW29" i="53"/>
  <c r="CZ21" i="53"/>
  <c r="DJ21" i="53" s="1"/>
  <c r="CZ50" i="53"/>
  <c r="DJ50" i="53" s="1"/>
  <c r="CZ14" i="53"/>
  <c r="DJ14" i="53" s="1"/>
  <c r="CZ13" i="53"/>
  <c r="DJ13" i="53" s="1"/>
  <c r="CZ11" i="53"/>
  <c r="DJ11" i="53" s="1"/>
  <c r="CX16" i="53"/>
  <c r="CZ15" i="53"/>
  <c r="DJ15" i="53" s="1"/>
  <c r="CZ12" i="53"/>
  <c r="DJ12" i="53" s="1"/>
  <c r="CZ9" i="53"/>
  <c r="DJ9" i="53" s="1"/>
  <c r="DL9" i="53" s="1"/>
  <c r="CY20" i="53"/>
  <c r="CW33" i="53"/>
  <c r="CZ20" i="53"/>
  <c r="DJ20" i="53" s="1"/>
  <c r="CW21" i="53"/>
  <c r="CZ37" i="53"/>
  <c r="DJ37" i="53" s="1"/>
  <c r="DF41" i="53"/>
  <c r="DK41" i="53" s="1"/>
  <c r="CW43" i="53"/>
  <c r="CZ43" i="53"/>
  <c r="DJ43" i="53" s="1"/>
  <c r="CZ49" i="53"/>
  <c r="DJ49" i="53" s="1"/>
  <c r="CW49" i="53"/>
  <c r="CX73" i="53"/>
  <c r="CZ34" i="53"/>
  <c r="DJ34" i="53" s="1"/>
  <c r="CW34" i="53"/>
  <c r="CV16" i="53"/>
  <c r="DB73" i="53"/>
  <c r="DC73" i="53" s="1"/>
  <c r="CZ72" i="53"/>
  <c r="CY72" i="53"/>
  <c r="CZ98" i="53"/>
  <c r="CY98" i="53"/>
  <c r="DD61" i="53"/>
  <c r="DD63" i="53" s="1"/>
  <c r="DE63" i="53" s="1"/>
  <c r="CW27" i="53"/>
  <c r="CZ27" i="53"/>
  <c r="DJ27" i="53" s="1"/>
  <c r="DF32" i="53"/>
  <c r="DK32" i="53" s="1"/>
  <c r="DF33" i="53"/>
  <c r="DK33" i="53" s="1"/>
  <c r="CZ53" i="53"/>
  <c r="DJ53" i="53" s="1"/>
  <c r="DD73" i="53"/>
  <c r="DE73" i="53" s="1"/>
  <c r="CZ89" i="53"/>
  <c r="CY89" i="53"/>
  <c r="CW79" i="53"/>
  <c r="CZ79" i="53"/>
  <c r="DD16" i="53"/>
  <c r="CZ36" i="53"/>
  <c r="DJ36" i="53" s="1"/>
  <c r="CZ62" i="53"/>
  <c r="CY62" i="53"/>
  <c r="CZ26" i="53"/>
  <c r="DJ26" i="53" s="1"/>
  <c r="CW26" i="53"/>
  <c r="CW51" i="53"/>
  <c r="CZ51" i="53"/>
  <c r="DJ51" i="53" s="1"/>
  <c r="CZ58" i="53"/>
  <c r="CW58" i="53"/>
  <c r="DB95" i="53"/>
  <c r="DC95" i="53" s="1"/>
  <c r="CZ81" i="53"/>
  <c r="CY81" i="53"/>
  <c r="CW60" i="53"/>
  <c r="CZ60" i="53"/>
  <c r="CV61" i="53"/>
  <c r="CW25" i="53"/>
  <c r="CZ28" i="53"/>
  <c r="DJ28" i="53" s="1"/>
  <c r="CW70" i="53"/>
  <c r="CZ70" i="53"/>
  <c r="DD95" i="53"/>
  <c r="DE95" i="53" s="1"/>
  <c r="CV95" i="53"/>
  <c r="DB16" i="53"/>
  <c r="CZ10" i="53"/>
  <c r="CW35" i="53"/>
  <c r="CZ35" i="53"/>
  <c r="DJ35" i="53" s="1"/>
  <c r="CZ41" i="53"/>
  <c r="DJ41" i="53" s="1"/>
  <c r="CW41" i="53"/>
  <c r="DF68" i="53"/>
  <c r="DK68" i="53" s="1"/>
  <c r="CW87" i="53"/>
  <c r="CZ87" i="53"/>
  <c r="DF93" i="53"/>
  <c r="DK93" i="53" s="1"/>
  <c r="DF66" i="53"/>
  <c r="CW68" i="53"/>
  <c r="DF75" i="53"/>
  <c r="CW77" i="53"/>
  <c r="CY79" i="53"/>
  <c r="CW85" i="53"/>
  <c r="CW93" i="53"/>
  <c r="CW44" i="53"/>
  <c r="CW52" i="53"/>
  <c r="CY54" i="53"/>
  <c r="CY82" i="53"/>
  <c r="CY90" i="53"/>
  <c r="CY99" i="53"/>
  <c r="CW100" i="53"/>
  <c r="CW42" i="53"/>
  <c r="CW50" i="53"/>
  <c r="CW59" i="53"/>
  <c r="CW69" i="53"/>
  <c r="CW78" i="53"/>
  <c r="CW86" i="53"/>
  <c r="CW94" i="53"/>
  <c r="DJ111" i="53" l="1"/>
  <c r="DA55" i="53"/>
  <c r="DE16" i="53"/>
  <c r="DD122" i="53"/>
  <c r="DD120" i="53"/>
  <c r="DD118" i="53"/>
  <c r="DC16" i="53"/>
  <c r="DB120" i="53"/>
  <c r="DB118" i="53"/>
  <c r="DB122" i="53"/>
  <c r="CY16" i="53"/>
  <c r="CX122" i="53"/>
  <c r="CX120" i="53"/>
  <c r="CV122" i="53"/>
  <c r="CV120" i="53"/>
  <c r="DJ10" i="53"/>
  <c r="DL105" i="53"/>
  <c r="DE61" i="53"/>
  <c r="DC61" i="53"/>
  <c r="CW73" i="53"/>
  <c r="DL106" i="53"/>
  <c r="DK111" i="53"/>
  <c r="DG93" i="53"/>
  <c r="DG85" i="53"/>
  <c r="DG77" i="53"/>
  <c r="DG68" i="53"/>
  <c r="DG58" i="53"/>
  <c r="DG49" i="53"/>
  <c r="DG41" i="53"/>
  <c r="DG33" i="53"/>
  <c r="DG25" i="53"/>
  <c r="DG59" i="53"/>
  <c r="DG92" i="53"/>
  <c r="DG84" i="53"/>
  <c r="DG76" i="53"/>
  <c r="DG67" i="53"/>
  <c r="DG57" i="53"/>
  <c r="DG48" i="53"/>
  <c r="DG40" i="53"/>
  <c r="DG32" i="53"/>
  <c r="DG24" i="53"/>
  <c r="DG50" i="53"/>
  <c r="DG100" i="53"/>
  <c r="DG91" i="53"/>
  <c r="DG83" i="53"/>
  <c r="DG75" i="53"/>
  <c r="DG66" i="53"/>
  <c r="DG56" i="53"/>
  <c r="DG47" i="53"/>
  <c r="DG39" i="53"/>
  <c r="DG31" i="53"/>
  <c r="DG23" i="53"/>
  <c r="DG42" i="53"/>
  <c r="DG99" i="53"/>
  <c r="DG90" i="53"/>
  <c r="DG82" i="53"/>
  <c r="DG54" i="53"/>
  <c r="DG46" i="53"/>
  <c r="DG38" i="53"/>
  <c r="DG30" i="53"/>
  <c r="DG22" i="53"/>
  <c r="DG78" i="53"/>
  <c r="DG98" i="53"/>
  <c r="DG89" i="53"/>
  <c r="DG81" i="53"/>
  <c r="DG72" i="53"/>
  <c r="DG62" i="53"/>
  <c r="DG53" i="53"/>
  <c r="DG45" i="53"/>
  <c r="DG37" i="53"/>
  <c r="DG29" i="53"/>
  <c r="DG21" i="53"/>
  <c r="DG69" i="53"/>
  <c r="DG26" i="53"/>
  <c r="DG88" i="53"/>
  <c r="DG80" i="53"/>
  <c r="DG71" i="53"/>
  <c r="DG52" i="53"/>
  <c r="DG44" i="53"/>
  <c r="DG36" i="53"/>
  <c r="DG28" i="53"/>
  <c r="DG20" i="53"/>
  <c r="DG86" i="53"/>
  <c r="DG34" i="53"/>
  <c r="DG87" i="53"/>
  <c r="DG79" i="53"/>
  <c r="DG70" i="53"/>
  <c r="DG60" i="53"/>
  <c r="DG51" i="53"/>
  <c r="DG43" i="53"/>
  <c r="DG35" i="53"/>
  <c r="DG27" i="53"/>
  <c r="DG94" i="53"/>
  <c r="DL12" i="53"/>
  <c r="DL13" i="53"/>
  <c r="DL34" i="53"/>
  <c r="DA34" i="53"/>
  <c r="DJ80" i="53"/>
  <c r="DL80" i="53" s="1"/>
  <c r="DA80" i="53"/>
  <c r="DL48" i="53"/>
  <c r="DA48" i="53"/>
  <c r="DL41" i="53"/>
  <c r="DA41" i="53"/>
  <c r="DJ70" i="53"/>
  <c r="DL70" i="53" s="1"/>
  <c r="DA70" i="53"/>
  <c r="DL26" i="53"/>
  <c r="DA26" i="53"/>
  <c r="DJ89" i="53"/>
  <c r="DL89" i="53" s="1"/>
  <c r="DA89" i="53"/>
  <c r="CZ73" i="53"/>
  <c r="DL20" i="53"/>
  <c r="DA20" i="53"/>
  <c r="DJ93" i="53"/>
  <c r="DL93" i="53" s="1"/>
  <c r="DA93" i="53"/>
  <c r="DJ75" i="53"/>
  <c r="DA75" i="53"/>
  <c r="DJ56" i="53"/>
  <c r="DL56" i="53" s="1"/>
  <c r="DA56" i="53"/>
  <c r="DL42" i="53"/>
  <c r="DA42" i="53"/>
  <c r="DL21" i="53"/>
  <c r="DA21" i="53"/>
  <c r="DL35" i="53"/>
  <c r="DA35" i="53"/>
  <c r="DJ81" i="53"/>
  <c r="DL81" i="53" s="1"/>
  <c r="DA81" i="53"/>
  <c r="DJ98" i="53"/>
  <c r="DL98" i="53" s="1"/>
  <c r="DA98" i="53"/>
  <c r="DL46" i="53"/>
  <c r="DA46" i="53"/>
  <c r="DJ86" i="53"/>
  <c r="DL86" i="53" s="1"/>
  <c r="DA86" i="53"/>
  <c r="DL40" i="53"/>
  <c r="DA40" i="53"/>
  <c r="DJ85" i="53"/>
  <c r="DL85" i="53" s="1"/>
  <c r="DA85" i="53"/>
  <c r="DJ94" i="53"/>
  <c r="DL94" i="53" s="1"/>
  <c r="DA94" i="53"/>
  <c r="DJ69" i="53"/>
  <c r="DL69" i="53" s="1"/>
  <c r="DA69" i="53"/>
  <c r="DL32" i="53"/>
  <c r="DA32" i="53"/>
  <c r="DJ78" i="53"/>
  <c r="DL78" i="53" s="1"/>
  <c r="DA78" i="53"/>
  <c r="DJ62" i="53"/>
  <c r="DL62" i="53" s="1"/>
  <c r="DA62" i="53"/>
  <c r="DL53" i="53"/>
  <c r="DA53" i="53"/>
  <c r="DL49" i="53"/>
  <c r="DA49" i="53"/>
  <c r="DJ76" i="53"/>
  <c r="DL76" i="53" s="1"/>
  <c r="DA76" i="53"/>
  <c r="DL38" i="53"/>
  <c r="DA38" i="53"/>
  <c r="DJ84" i="53"/>
  <c r="DL84" i="53" s="1"/>
  <c r="DA84" i="53"/>
  <c r="DJ67" i="53"/>
  <c r="DL67" i="53" s="1"/>
  <c r="DA67" i="53"/>
  <c r="DL30" i="53"/>
  <c r="DA30" i="53"/>
  <c r="DL25" i="53"/>
  <c r="DA25" i="53"/>
  <c r="DJ77" i="53"/>
  <c r="DL77" i="53" s="1"/>
  <c r="DA77" i="53"/>
  <c r="DJ91" i="53"/>
  <c r="DL91" i="53" s="1"/>
  <c r="DA91" i="53"/>
  <c r="DL33" i="53"/>
  <c r="DA33" i="53"/>
  <c r="DL45" i="53"/>
  <c r="DA45" i="53"/>
  <c r="DL54" i="53"/>
  <c r="DA54" i="53"/>
  <c r="DJ99" i="53"/>
  <c r="DL99" i="53" s="1"/>
  <c r="DA99" i="53"/>
  <c r="DL28" i="53"/>
  <c r="DA28" i="53"/>
  <c r="DL36" i="53"/>
  <c r="DA36" i="53"/>
  <c r="DJ72" i="53"/>
  <c r="DL72" i="53" s="1"/>
  <c r="DA72" i="53"/>
  <c r="DL43" i="53"/>
  <c r="DA43" i="53"/>
  <c r="DJ87" i="53"/>
  <c r="DL87" i="53" s="1"/>
  <c r="DA87" i="53"/>
  <c r="DJ58" i="53"/>
  <c r="DL58" i="53" s="1"/>
  <c r="DA58" i="53"/>
  <c r="DL44" i="53"/>
  <c r="DA44" i="53"/>
  <c r="DJ68" i="53"/>
  <c r="DL68" i="53" s="1"/>
  <c r="DA68" i="53"/>
  <c r="DJ92" i="53"/>
  <c r="DL92" i="53" s="1"/>
  <c r="DA92" i="53"/>
  <c r="DJ57" i="53"/>
  <c r="DL57" i="53" s="1"/>
  <c r="DA57" i="53"/>
  <c r="DL23" i="53"/>
  <c r="DA23" i="53"/>
  <c r="DL24" i="53"/>
  <c r="DA24" i="53"/>
  <c r="DA100" i="53"/>
  <c r="DL31" i="53"/>
  <c r="DA31" i="53"/>
  <c r="DL51" i="53"/>
  <c r="DA51" i="53"/>
  <c r="DJ79" i="53"/>
  <c r="DL79" i="53" s="1"/>
  <c r="DA79" i="53"/>
  <c r="DL27" i="53"/>
  <c r="DA27" i="53"/>
  <c r="DL39" i="53"/>
  <c r="DA39" i="53"/>
  <c r="DA66" i="53"/>
  <c r="DJ90" i="53"/>
  <c r="DL90" i="53" s="1"/>
  <c r="DA90" i="53"/>
  <c r="DL47" i="53"/>
  <c r="DA47" i="53"/>
  <c r="DL29" i="53"/>
  <c r="DA29" i="53"/>
  <c r="CV96" i="53"/>
  <c r="CW96" i="53" s="1"/>
  <c r="DJ60" i="53"/>
  <c r="DL60" i="53" s="1"/>
  <c r="DA60" i="53"/>
  <c r="DL37" i="53"/>
  <c r="DA37" i="53"/>
  <c r="DL50" i="53"/>
  <c r="DA50" i="53"/>
  <c r="DJ88" i="53"/>
  <c r="DL88" i="53" s="1"/>
  <c r="DA88" i="53"/>
  <c r="DJ82" i="53"/>
  <c r="DL82" i="53" s="1"/>
  <c r="DA82" i="53"/>
  <c r="DL52" i="53"/>
  <c r="DA52" i="53"/>
  <c r="DL22" i="53"/>
  <c r="DA22" i="53"/>
  <c r="DJ83" i="53"/>
  <c r="DL83" i="53" s="1"/>
  <c r="DA83" i="53"/>
  <c r="DL110" i="53"/>
  <c r="DJ59" i="53"/>
  <c r="DL59" i="53" s="1"/>
  <c r="DA59" i="53"/>
  <c r="DJ71" i="53"/>
  <c r="DL71" i="53" s="1"/>
  <c r="DA71" i="53"/>
  <c r="DL100" i="53"/>
  <c r="DL15" i="53"/>
  <c r="DL11" i="53"/>
  <c r="DF10" i="53"/>
  <c r="DF112" i="53" s="1"/>
  <c r="CZ112" i="53"/>
  <c r="DL107" i="53"/>
  <c r="CX63" i="53"/>
  <c r="CX118" i="53" s="1"/>
  <c r="DK61" i="53"/>
  <c r="DK63" i="53" s="1"/>
  <c r="DL14" i="53"/>
  <c r="DF61" i="53"/>
  <c r="DF63" i="53" s="1"/>
  <c r="CY95" i="53"/>
  <c r="DD96" i="53"/>
  <c r="DF95" i="53"/>
  <c r="DG95" i="53" s="1"/>
  <c r="DK75" i="53"/>
  <c r="CV63" i="53"/>
  <c r="CV118" i="53" s="1"/>
  <c r="CZ61" i="53"/>
  <c r="DA61" i="53" s="1"/>
  <c r="CW61" i="53"/>
  <c r="CX96" i="53"/>
  <c r="CY96" i="53" s="1"/>
  <c r="CY73" i="53"/>
  <c r="DK16" i="53"/>
  <c r="DK66" i="53"/>
  <c r="DF73" i="53"/>
  <c r="DG73" i="53" s="1"/>
  <c r="CW95" i="53"/>
  <c r="CZ95" i="53"/>
  <c r="CZ16" i="53"/>
  <c r="CW16" i="53"/>
  <c r="DB96" i="53"/>
  <c r="DK142" i="53" l="1"/>
  <c r="DG63" i="53"/>
  <c r="DJ112" i="53"/>
  <c r="DL111" i="53"/>
  <c r="CZ122" i="53"/>
  <c r="CZ120" i="53"/>
  <c r="DL10" i="53"/>
  <c r="DL16" i="53" s="1"/>
  <c r="DJ16" i="53"/>
  <c r="DG61" i="53"/>
  <c r="DJ95" i="53"/>
  <c r="DJ73" i="53"/>
  <c r="DK112" i="53"/>
  <c r="DB101" i="53"/>
  <c r="DB102" i="53" s="1"/>
  <c r="DC96" i="53"/>
  <c r="DD101" i="53"/>
  <c r="DD102" i="53" s="1"/>
  <c r="DE96" i="53"/>
  <c r="DA73" i="53"/>
  <c r="DA95" i="53"/>
  <c r="DJ61" i="53"/>
  <c r="DJ63" i="53" s="1"/>
  <c r="DF16" i="53"/>
  <c r="DA16" i="53"/>
  <c r="CY63" i="53"/>
  <c r="CZ96" i="53"/>
  <c r="DA96" i="53" s="1"/>
  <c r="CX101" i="53"/>
  <c r="CX102" i="53" s="1"/>
  <c r="DF96" i="53"/>
  <c r="DF101" i="53" s="1"/>
  <c r="DK73" i="53"/>
  <c r="DK158" i="53" s="1"/>
  <c r="DL66" i="53"/>
  <c r="DL73" i="53" s="1"/>
  <c r="CW63" i="53"/>
  <c r="CV101" i="53"/>
  <c r="CZ63" i="53"/>
  <c r="CZ118" i="53" s="1"/>
  <c r="DK95" i="53"/>
  <c r="DK150" i="53" s="1"/>
  <c r="DL75" i="53"/>
  <c r="DL95" i="53" s="1"/>
  <c r="DK118" i="53"/>
  <c r="DL150" i="53" l="1"/>
  <c r="DL158" i="53"/>
  <c r="DJ142" i="53"/>
  <c r="DJ158" i="53"/>
  <c r="DJ150" i="53"/>
  <c r="DF102" i="53"/>
  <c r="DD116" i="53"/>
  <c r="DD114" i="53"/>
  <c r="DB116" i="53"/>
  <c r="DB114" i="53"/>
  <c r="DF122" i="53"/>
  <c r="DF120" i="53"/>
  <c r="DF118" i="53"/>
  <c r="CX116" i="53"/>
  <c r="CX114" i="53"/>
  <c r="DL112" i="53"/>
  <c r="DJ120" i="53"/>
  <c r="DE101" i="53"/>
  <c r="DC101" i="53"/>
  <c r="DJ96" i="53"/>
  <c r="DJ101" i="53" s="1"/>
  <c r="DJ102" i="53" s="1"/>
  <c r="DJ126" i="53" s="1"/>
  <c r="DJ134" i="53" s="1"/>
  <c r="DJ122" i="53"/>
  <c r="DG101" i="53"/>
  <c r="DG96" i="53"/>
  <c r="DC102" i="53"/>
  <c r="DE102" i="53"/>
  <c r="DG16" i="53"/>
  <c r="DL61" i="53"/>
  <c r="DL63" i="53" s="1"/>
  <c r="DL142" i="53" s="1"/>
  <c r="DA63" i="53"/>
  <c r="CY101" i="53"/>
  <c r="DJ118" i="53"/>
  <c r="CZ101" i="53"/>
  <c r="CW101" i="53"/>
  <c r="CV102" i="53"/>
  <c r="CY102" i="53"/>
  <c r="DL120" i="53"/>
  <c r="DL122" i="53"/>
  <c r="DL96" i="53"/>
  <c r="DK120" i="53"/>
  <c r="DK96" i="53"/>
  <c r="DK101" i="53" s="1"/>
  <c r="DK102" i="53" s="1"/>
  <c r="DK126" i="53" s="1"/>
  <c r="DK134" i="53" s="1"/>
  <c r="DK122" i="53"/>
  <c r="DJ124" i="53" l="1"/>
  <c r="DK124" i="53"/>
  <c r="CV114" i="53"/>
  <c r="CV116" i="53"/>
  <c r="DL118" i="53"/>
  <c r="DL101" i="53"/>
  <c r="DL102" i="53" s="1"/>
  <c r="DL126" i="53" s="1"/>
  <c r="DL134" i="53" s="1"/>
  <c r="CZ102" i="53"/>
  <c r="DA101" i="53"/>
  <c r="CW102" i="53"/>
  <c r="DK116" i="53"/>
  <c r="DK114" i="53"/>
  <c r="DJ116" i="53"/>
  <c r="DJ114" i="53"/>
  <c r="DL124" i="53" l="1"/>
  <c r="DL114" i="53"/>
  <c r="DL116" i="53"/>
  <c r="DF116" i="53"/>
  <c r="DF114" i="53"/>
  <c r="CZ114" i="53"/>
  <c r="CZ116" i="53"/>
  <c r="DG102" i="53"/>
  <c r="DA102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VITA Program</author>
  </authors>
  <commentList>
    <comment ref="D11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VITA Program:</t>
        </r>
        <r>
          <rPr>
            <sz val="9"/>
            <color indexed="81"/>
            <rFont val="Tahoma"/>
            <family val="2"/>
          </rPr>
          <t xml:space="preserve">
Use current quarter</t>
        </r>
      </text>
    </comment>
  </commentList>
</comments>
</file>

<file path=xl/sharedStrings.xml><?xml version="1.0" encoding="utf-8"?>
<sst xmlns="http://schemas.openxmlformats.org/spreadsheetml/2006/main" count="2767" uniqueCount="285">
  <si>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</si>
  <si>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</si>
  <si>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</si>
  <si>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</si>
  <si>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</si>
  <si>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</si>
  <si>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</si>
  <si>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</si>
  <si>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</si>
  <si>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</si>
  <si>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</si>
  <si>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</si>
  <si>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</si>
  <si>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</si>
  <si>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</si>
  <si>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</si>
  <si>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</si>
  <si>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</si>
  <si>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</si>
  <si>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</si>
  <si>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</si>
  <si>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</si>
  <si>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</si>
  <si>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</si>
  <si>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</si>
  <si>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</si>
  <si>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</si>
  <si>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</si>
  <si>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</si>
  <si>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</si>
  <si>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</si>
  <si>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</si>
  <si>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</si>
  <si>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</si>
  <si>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</si>
  <si>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</si>
  <si>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</si>
  <si>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</si>
  <si>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</si>
  <si>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</si>
  <si>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</si>
  <si>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</si>
  <si>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</si>
  <si>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</si>
  <si>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</si>
  <si>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</si>
  <si>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</si>
  <si>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</si>
  <si>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</si>
  <si>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</si>
  <si>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</si>
  <si>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</si>
  <si>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</si>
  <si>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</si>
  <si>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</si>
  <si>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</si>
  <si>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</si>
  <si>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</si>
  <si>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</si>
  <si>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</si>
  <si>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</si>
  <si>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</si>
  <si>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</si>
  <si>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</si>
  <si>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</si>
  <si>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</si>
  <si>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</si>
  <si>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</si>
  <si>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</si>
  <si>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</si>
  <si>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</si>
  <si>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</si>
  <si>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</si>
  <si>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</si>
  <si>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</si>
  <si>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</si>
  <si>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</si>
  <si>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</si>
  <si>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</si>
  <si>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</si>
  <si>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</si>
  <si>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</si>
  <si>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</si>
  <si>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</si>
  <si>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</si>
  <si>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</si>
  <si>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</si>
  <si>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</si>
  <si>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</si>
  <si>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</si>
  <si>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</si>
  <si>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</si>
  <si>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</si>
  <si>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</si>
  <si>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</si>
  <si>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</si>
  <si>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</si>
  <si>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</si>
  <si>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</si>
  <si>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</si>
  <si>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</si>
  <si>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</si>
  <si>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</si>
  <si>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</si>
  <si>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</si>
  <si>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</si>
  <si>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</si>
  <si>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</si>
  <si>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</si>
  <si>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</si>
  <si>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</si>
  <si>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</si>
  <si>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</si>
  <si>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</si>
  <si>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</si>
  <si>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</si>
  <si>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</si>
  <si>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</si>
  <si>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</si>
  <si>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</si>
  <si>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</si>
  <si>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</si>
  <si>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</si>
  <si>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</si>
  <si>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</si>
  <si>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</si>
  <si>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</si>
  <si>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</si>
  <si>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</si>
  <si>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</si>
  <si>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CCC Plus Aetna</t>
  </si>
  <si>
    <t>Anthem</t>
  </si>
  <si>
    <t>Total Anthem CCC+ and Medallion</t>
  </si>
  <si>
    <t>CCC Plus Magellan</t>
  </si>
  <si>
    <t>Medallion  Magellan</t>
  </si>
  <si>
    <t>CCC Plus United</t>
  </si>
  <si>
    <t>Medallion  United</t>
  </si>
  <si>
    <t>CCC Plus Optima</t>
  </si>
  <si>
    <t>Medallion  Optima</t>
  </si>
  <si>
    <t>CCC Plus Va Premier</t>
  </si>
  <si>
    <t>Medallion  Va Premier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</si>
  <si>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</si>
  <si>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</si>
  <si>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</si>
  <si>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</si>
  <si>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</si>
  <si>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</si>
  <si>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</si>
  <si>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</si>
  <si>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</si>
  <si>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</si>
  <si>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</si>
  <si>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</si>
  <si>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</si>
  <si>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</si>
  <si>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</si>
  <si>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</si>
  <si>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</si>
  <si>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</si>
  <si>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</si>
  <si>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</si>
  <si>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</si>
  <si>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</si>
  <si>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</si>
  <si>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</si>
  <si>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</si>
  <si>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</si>
  <si>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</si>
  <si>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</si>
  <si>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</si>
  <si>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</si>
  <si>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</si>
  <si>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</si>
  <si>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</si>
  <si>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</si>
  <si>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</si>
  <si>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</si>
  <si>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</si>
  <si>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</si>
  <si>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</si>
  <si>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 xml:space="preserve">Total Aetna </t>
  </si>
  <si>
    <t xml:space="preserve">Total Anthem </t>
  </si>
  <si>
    <t xml:space="preserve">Total Optima </t>
  </si>
  <si>
    <t xml:space="preserve">Total United </t>
  </si>
  <si>
    <t xml:space="preserve">Total Va Premier </t>
  </si>
  <si>
    <t xml:space="preserve">Total Aetna   </t>
  </si>
  <si>
    <t xml:space="preserve">Total Anthem   </t>
  </si>
  <si>
    <t xml:space="preserve">Total Optima   </t>
  </si>
  <si>
    <t xml:space="preserve">Total United   </t>
  </si>
  <si>
    <t xml:space="preserve">Total Va Premier   </t>
  </si>
  <si>
    <t>Total Aetna Sep-Dec 2022</t>
  </si>
  <si>
    <t>Total Anthem Sep-Dec 2022</t>
  </si>
  <si>
    <t>Total Magellan Sep-Dec 2022</t>
  </si>
  <si>
    <t>Total Optima Sep-Dec 2022</t>
  </si>
  <si>
    <t>Total United Sep-Dec 2022</t>
  </si>
  <si>
    <t>Total Va Premier Sep-Dec 2022</t>
  </si>
  <si>
    <t xml:space="preserve">Molina    </t>
  </si>
  <si>
    <t>CCC Plus Molina</t>
  </si>
  <si>
    <t>Medallion  Molina</t>
  </si>
  <si>
    <t>Molina Non-Expansion</t>
  </si>
  <si>
    <t>Molina Expansion</t>
  </si>
  <si>
    <t>Total Molina</t>
  </si>
  <si>
    <t>Total Molina CCC+ and Medallion</t>
  </si>
  <si>
    <t>Molina</t>
  </si>
  <si>
    <t>Quarterly for OCT-DEC 2022</t>
  </si>
  <si>
    <t xml:space="preserve">Total Molina   </t>
  </si>
  <si>
    <t>MLR and UW Gain Refund Estimate</t>
  </si>
  <si>
    <t>Medical Loss Ratio Numerator</t>
  </si>
  <si>
    <t>Claims</t>
  </si>
  <si>
    <t>Improving health care quality expenses</t>
  </si>
  <si>
    <r>
      <t>MLR numerator</t>
    </r>
    <r>
      <rPr>
        <sz val="11"/>
        <color rgb="FFFF0000"/>
        <rFont val="Calibri"/>
        <family val="2"/>
        <scheme val="minor"/>
      </rPr>
      <t xml:space="preserve"> </t>
    </r>
  </si>
  <si>
    <t xml:space="preserve">  </t>
  </si>
  <si>
    <t>Medical Loss Ratio Denominator</t>
  </si>
  <si>
    <t>Federal and State taxes and licensing or regulatory fees</t>
  </si>
  <si>
    <t>MLR denominator</t>
  </si>
  <si>
    <t>Credibility Adjustment</t>
  </si>
  <si>
    <t>Member Months to determine credibility</t>
  </si>
  <si>
    <t>Credibility adjustment</t>
  </si>
  <si>
    <t>MLR Calculation</t>
  </si>
  <si>
    <t>Unadjusted MLR</t>
  </si>
  <si>
    <t>Adjusted MLR</t>
  </si>
  <si>
    <t>MLR Remittance Calculation</t>
  </si>
  <si>
    <t>Is plan membership above the minimum credibility value? (Y/N)</t>
  </si>
  <si>
    <t>MLR standard</t>
  </si>
  <si>
    <t>Remittance amount due to State for Coverage Year</t>
  </si>
  <si>
    <t>Underwriting Gain Denominator (consistent with MLR reporting)</t>
  </si>
  <si>
    <t>Medical Expenses</t>
  </si>
  <si>
    <r>
      <t>Underwriting Gain Claims Expenses</t>
    </r>
    <r>
      <rPr>
        <sz val="10"/>
        <color rgb="FFFF0000"/>
        <rFont val="Arial"/>
        <family val="2"/>
      </rPr>
      <t xml:space="preserve"> </t>
    </r>
  </si>
  <si>
    <t>Non-Claims Costs</t>
  </si>
  <si>
    <t>Administrative Expenses</t>
  </si>
  <si>
    <t>Less: Unallowable Expenses</t>
  </si>
  <si>
    <t>Allowable Administrative Expenses</t>
  </si>
  <si>
    <t>Underwriting Gain</t>
  </si>
  <si>
    <t>Underwriting Gain $</t>
  </si>
  <si>
    <t>Less: Remittance Amount Due to State for Coverage Year</t>
  </si>
  <si>
    <t>Adjusted Underwriting Gain $</t>
  </si>
  <si>
    <t>Underwriting Gain %</t>
  </si>
  <si>
    <t>Underwriting Gain Remittance Calculation</t>
  </si>
  <si>
    <t xml:space="preserve">Member Month Requirement Met? </t>
  </si>
  <si>
    <t xml:space="preserve">At least 12 months contract experience at the beginning of the Contract Year? </t>
  </si>
  <si>
    <t>Y</t>
  </si>
  <si>
    <t>Percent to Remit</t>
  </si>
  <si>
    <t>Amount to Remit by 12/1 of the following calendar year</t>
  </si>
  <si>
    <t>Section 2: MLR Credibility Adjustments Table</t>
  </si>
  <si>
    <t>MMP contracts</t>
  </si>
  <si>
    <t>Member Months</t>
  </si>
  <si>
    <t>Credibility Lookup</t>
  </si>
  <si>
    <t>&lt; 5,400</t>
  </si>
  <si>
    <t>Non-credible</t>
  </si>
  <si>
    <t>N/A</t>
  </si>
  <si>
    <t>&gt; 380,000</t>
  </si>
  <si>
    <t>fully cred</t>
  </si>
  <si>
    <t xml:space="preserve">Total Molina </t>
  </si>
  <si>
    <t>FY22 CCC+ and Medallion Combined Totals Fiscal YTD</t>
  </si>
  <si>
    <t>https://myupdox.com/portal/fampracticeassociates/html/inbox.html</t>
  </si>
  <si>
    <t>Total MLR</t>
  </si>
  <si>
    <t>Total UG</t>
  </si>
  <si>
    <t>Quarterly for JUL-SEP FY2023</t>
  </si>
  <si>
    <t>Total Aetna Jul-Sep Q1 FY23</t>
  </si>
  <si>
    <t>Total Anthem Jul-Sep Q1 FY23</t>
  </si>
  <si>
    <t>Total Molina Jul-Sep Q1 FY23</t>
  </si>
  <si>
    <t>Total Va Premier Jul-Sep Q1 FY23</t>
  </si>
  <si>
    <t>Total United Jul-Sep Q1 FY23</t>
  </si>
  <si>
    <t>Total Optima Jul-Sep Q1 FY23</t>
  </si>
  <si>
    <t>Medallion and CCC+ Combined Financial Results for FY2023</t>
  </si>
  <si>
    <t>Total Aetna Oct-Dec Q2 FY223</t>
  </si>
  <si>
    <t>Total Anthem Oct-Dec Q2 FY23</t>
  </si>
  <si>
    <t xml:space="preserve">Total Molina Oct-Dec Q2 FY23 </t>
  </si>
  <si>
    <t>Total Optima Oct-Dec Q2 FY23</t>
  </si>
  <si>
    <t xml:space="preserve">Total United Oct-Dec Q2 FY23 </t>
  </si>
  <si>
    <t>Total Va Premier Oct-Dec Q2 FY23</t>
  </si>
  <si>
    <t>Quarterly for JAN-MAR 2023</t>
  </si>
  <si>
    <t>CCC+ and Medallion Combined Totals SFY2023</t>
  </si>
  <si>
    <t>Total Aetna Apr-Jun 2023</t>
  </si>
  <si>
    <t>Total Anthem Apr-Jun 2023</t>
  </si>
  <si>
    <t>Total Molina Apr-Jun 2023</t>
  </si>
  <si>
    <t>Total Optima Apr-Jun 2023</t>
  </si>
  <si>
    <t>Total United Apr-Jun 2023</t>
  </si>
  <si>
    <t>Total Va Premier Apr-Jun 2023</t>
  </si>
  <si>
    <t>Quarterly for the Fiscal Year 2023</t>
  </si>
  <si>
    <t>Quarterly for APR-JUN 2023</t>
  </si>
  <si>
    <t>Quarterly for OCT-DEC FY2023</t>
  </si>
  <si>
    <t>Estimated MLR</t>
  </si>
  <si>
    <t>Estimated UG</t>
  </si>
  <si>
    <t>CCC+ and Medallion Combined Totals FY23 Q1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</si>
</sst>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  <numFmt numFmtId="170" formatCode="_(&quot;$&quot;* #,##0_);_(&quot;$&quot;* \(#,##0\);_(&quot;$&quot;* &quot;-&quot;??_);_(@_)"/>
    <numFmt numFmtId="171" formatCode="0.00000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 val="singleAccounting"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21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indexed="64"/>
      </bottom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452">
    <xf numFmtId="0" fontId="0" fillId="0" borderId="0" xfId="0"/>
    <xf numFmtId="0" fontId="4" fillId="0" borderId="0" xfId="0" applyFont="1"/>
    <xf numFmtId="0" fontId="4" fillId="0" borderId="0" xfId="0" applyFont="1" applyBorder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Fill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/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0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 applyBorder="1"/>
    <xf numFmtId="0" fontId="0" fillId="8" borderId="0" xfId="0" applyFill="1" applyBorder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3" fillId="0" borderId="0" xfId="0" applyFont="1" applyBorder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Fill="1" applyBorder="1" applyAlignment="1">
      <alignment horizontal="center"/>
    </xf>
    <xf numFmtId="167" fontId="21" fillId="0" borderId="9" xfId="0" applyNumberFormat="1" applyFont="1" applyFill="1" applyBorder="1" applyAlignment="1">
      <alignment horizontal="center"/>
    </xf>
    <xf numFmtId="167" fontId="21" fillId="0" borderId="14" xfId="0" applyNumberFormat="1" applyFont="1" applyFill="1" applyBorder="1" applyAlignment="1">
      <alignment horizontal="center"/>
    </xf>
    <xf numFmtId="167" fontId="21" fillId="0" borderId="13" xfId="0" applyNumberFormat="1" applyFont="1" applyFill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Fill="1" applyBorder="1" applyAlignment="1">
      <alignment horizontal="center"/>
    </xf>
    <xf numFmtId="0" fontId="21" fillId="8" borderId="0" xfId="0" applyFont="1" applyFill="1" applyBorder="1"/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0" fontId="21" fillId="0" borderId="9" xfId="0" applyFont="1" applyFill="1" applyBorder="1"/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0" fontId="21" fillId="0" borderId="0" xfId="0" applyFont="1" applyBorder="1"/>
    <xf numFmtId="168" fontId="21" fillId="0" borderId="9" xfId="0" applyNumberFormat="1" applyFont="1" applyFill="1" applyBorder="1" applyAlignment="1" applyProtection="1">
      <alignment horizontal="center"/>
      <protection hidden="1"/>
    </xf>
    <xf numFmtId="168" fontId="21" fillId="0" borderId="14" xfId="0" applyNumberFormat="1" applyFont="1" applyFill="1" applyBorder="1" applyAlignment="1" applyProtection="1">
      <alignment horizontal="center"/>
      <protection hidden="1"/>
    </xf>
    <xf numFmtId="167" fontId="21" fillId="0" borderId="13" xfId="0" applyNumberFormat="1" applyFont="1" applyFill="1" applyBorder="1" applyAlignment="1" applyProtection="1">
      <alignment horizontal="center"/>
      <protection hidden="1"/>
    </xf>
    <xf numFmtId="167" fontId="21" fillId="0" borderId="9" xfId="0" applyNumberFormat="1" applyFont="1" applyFill="1" applyBorder="1" applyAlignment="1" applyProtection="1">
      <alignment horizontal="center"/>
      <protection hidden="1"/>
    </xf>
    <xf numFmtId="167" fontId="21" fillId="0" borderId="14" xfId="0" applyNumberFormat="1" applyFont="1" applyFill="1" applyBorder="1" applyAlignment="1" applyProtection="1">
      <alignment horizontal="center"/>
      <protection hidden="1"/>
    </xf>
    <xf numFmtId="9" fontId="21" fillId="0" borderId="0" xfId="58" applyFont="1" applyBorder="1"/>
    <xf numFmtId="167" fontId="21" fillId="0" borderId="0" xfId="0" applyNumberFormat="1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Fill="1" applyBorder="1" applyAlignment="1">
      <alignment horizontal="center"/>
    </xf>
    <xf numFmtId="168" fontId="21" fillId="0" borderId="14" xfId="0" applyNumberFormat="1" applyFont="1" applyFill="1" applyBorder="1" applyAlignment="1">
      <alignment horizontal="center"/>
    </xf>
    <xf numFmtId="168" fontId="21" fillId="0" borderId="13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0" fontId="32" fillId="0" borderId="9" xfId="0" applyFont="1" applyFill="1" applyBorder="1"/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 applyBorder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Fill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0" fontId="0" fillId="14" borderId="13" xfId="0" applyFont="1" applyFill="1" applyBorder="1"/>
    <xf numFmtId="0" fontId="20" fillId="0" borderId="37" xfId="0" applyFont="1" applyBorder="1"/>
    <xf numFmtId="167" fontId="21" fillId="0" borderId="0" xfId="0" applyNumberFormat="1" applyFont="1" applyFill="1" applyBorder="1" applyAlignment="1">
      <alignment horizontal="center"/>
    </xf>
    <xf numFmtId="167" fontId="21" fillId="0" borderId="0" xfId="0" applyNumberFormat="1" applyFont="1" applyBorder="1" applyAlignment="1" applyProtection="1">
      <alignment horizontal="center"/>
      <protection hidden="1"/>
    </xf>
    <xf numFmtId="168" fontId="21" fillId="0" borderId="0" xfId="0" applyNumberFormat="1" applyFont="1" applyBorder="1" applyAlignment="1" applyProtection="1">
      <alignment horizontal="center"/>
      <protection hidden="1"/>
    </xf>
    <xf numFmtId="168" fontId="31" fillId="0" borderId="0" xfId="0" applyNumberFormat="1" applyFont="1" applyBorder="1" applyAlignment="1" applyProtection="1">
      <alignment horizontal="center"/>
      <protection hidden="1"/>
    </xf>
    <xf numFmtId="168" fontId="21" fillId="0" borderId="0" xfId="0" applyNumberFormat="1" applyFont="1" applyFill="1" applyBorder="1" applyAlignment="1" applyProtection="1">
      <alignment horizontal="center"/>
      <protection hidden="1"/>
    </xf>
    <xf numFmtId="168" fontId="21" fillId="0" borderId="0" xfId="0" applyNumberFormat="1" applyFont="1" applyFill="1" applyBorder="1" applyAlignment="1">
      <alignment horizontal="center"/>
    </xf>
    <xf numFmtId="167" fontId="21" fillId="0" borderId="0" xfId="0" applyNumberFormat="1" applyFont="1" applyBorder="1" applyAlignment="1">
      <alignment horizontal="center"/>
    </xf>
    <xf numFmtId="3" fontId="21" fillId="0" borderId="0" xfId="0" applyNumberFormat="1" applyFont="1" applyBorder="1" applyAlignment="1" applyProtection="1">
      <alignment horizontal="center"/>
      <protection hidden="1"/>
    </xf>
    <xf numFmtId="167" fontId="30" fillId="0" borderId="0" xfId="0" applyNumberFormat="1" applyFont="1" applyBorder="1" applyAlignment="1" applyProtection="1">
      <alignment horizontal="center"/>
      <protection hidden="1"/>
    </xf>
    <xf numFmtId="164" fontId="21" fillId="0" borderId="0" xfId="0" applyNumberFormat="1" applyFont="1" applyBorder="1" applyAlignment="1" applyProtection="1">
      <alignment horizontal="center"/>
      <protection hidden="1"/>
    </xf>
    <xf numFmtId="0" fontId="29" fillId="0" borderId="0" xfId="0" applyFont="1" applyFill="1" applyBorder="1" applyAlignment="1">
      <alignment horizontal="center" vertical="center"/>
    </xf>
    <xf numFmtId="0" fontId="20" fillId="0" borderId="0" xfId="0" applyFont="1" applyFill="1" applyBorder="1"/>
    <xf numFmtId="0" fontId="21" fillId="0" borderId="0" xfId="0" applyFont="1" applyFill="1" applyBorder="1" applyAlignment="1">
      <alignment horizontal="center" vertical="center" wrapText="1"/>
    </xf>
    <xf numFmtId="167" fontId="21" fillId="0" borderId="0" xfId="0" applyNumberFormat="1" applyFont="1" applyFill="1" applyBorder="1" applyAlignment="1" applyProtection="1">
      <alignment horizontal="center"/>
      <protection hidden="1"/>
    </xf>
    <xf numFmtId="0" fontId="29" fillId="0" borderId="13" xfId="0" applyFont="1" applyBorder="1"/>
    <xf numFmtId="0" fontId="21" fillId="0" borderId="13" xfId="0" applyFont="1" applyBorder="1"/>
    <xf numFmtId="0" fontId="21" fillId="0" borderId="13" xfId="0" applyFont="1" applyFill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32" fillId="0" borderId="13" xfId="0" applyFont="1" applyFill="1" applyBorder="1"/>
    <xf numFmtId="0" fontId="21" fillId="0" borderId="15" xfId="0" applyFont="1" applyFill="1" applyBorder="1"/>
    <xf numFmtId="0" fontId="9" fillId="18" borderId="23" xfId="0" applyFont="1" applyFill="1" applyBorder="1"/>
    <xf numFmtId="0" fontId="5" fillId="18" borderId="13" xfId="0" applyFont="1" applyFill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168" fontId="31" fillId="0" borderId="0" xfId="0" applyNumberFormat="1" applyFont="1" applyFill="1" applyBorder="1" applyAlignment="1" applyProtection="1">
      <alignment horizontal="center"/>
      <protection hidden="1"/>
    </xf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1" fillId="0" borderId="15" xfId="0" applyFont="1" applyBorder="1"/>
    <xf numFmtId="0" fontId="25" fillId="0" borderId="0" xfId="0" applyFont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Fill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Fill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9" fontId="21" fillId="0" borderId="27" xfId="70" applyNumberFormat="1" applyFont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0" fontId="0" fillId="14" borderId="47" xfId="0" applyFont="1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0" fontId="21" fillId="10" borderId="12" xfId="0" applyFont="1" applyFill="1" applyBorder="1" applyAlignment="1">
      <alignment horizontal="center" vertical="center" wrapText="1"/>
    </xf>
    <xf numFmtId="167" fontId="21" fillId="0" borderId="12" xfId="0" applyNumberFormat="1" applyFont="1" applyFill="1" applyBorder="1" applyAlignment="1">
      <alignment horizontal="center"/>
    </xf>
    <xf numFmtId="167" fontId="21" fillId="0" borderId="12" xfId="0" applyNumberFormat="1" applyFont="1" applyBorder="1" applyAlignment="1" applyProtection="1">
      <alignment horizontal="center"/>
      <protection hidden="1"/>
    </xf>
    <xf numFmtId="167" fontId="31" fillId="0" borderId="12" xfId="0" applyNumberFormat="1" applyFont="1" applyBorder="1" applyAlignment="1" applyProtection="1">
      <alignment horizontal="center"/>
      <protection hidden="1"/>
    </xf>
    <xf numFmtId="167" fontId="31" fillId="5" borderId="12" xfId="0" applyNumberFormat="1" applyFont="1" applyFill="1" applyBorder="1" applyAlignment="1" applyProtection="1">
      <alignment horizontal="center"/>
      <protection hidden="1"/>
    </xf>
    <xf numFmtId="167" fontId="21" fillId="0" borderId="12" xfId="0" applyNumberFormat="1" applyFont="1" applyBorder="1" applyAlignment="1">
      <alignment horizontal="center"/>
    </xf>
    <xf numFmtId="168" fontId="30" fillId="0" borderId="12" xfId="0" applyNumberFormat="1" applyFont="1" applyBorder="1" applyAlignment="1" applyProtection="1">
      <alignment horizontal="center"/>
      <protection hidden="1"/>
    </xf>
    <xf numFmtId="3" fontId="21" fillId="0" borderId="12" xfId="0" applyNumberFormat="1" applyFont="1" applyBorder="1" applyAlignment="1" applyProtection="1">
      <alignment horizontal="center"/>
      <protection hidden="1"/>
    </xf>
    <xf numFmtId="164" fontId="21" fillId="0" borderId="12" xfId="58" applyNumberFormat="1" applyFont="1" applyBorder="1" applyAlignment="1" applyProtection="1">
      <alignment horizontal="center"/>
      <protection hidden="1"/>
    </xf>
    <xf numFmtId="164" fontId="21" fillId="0" borderId="12" xfId="0" applyNumberFormat="1" applyFont="1" applyBorder="1" applyAlignment="1" applyProtection="1">
      <alignment horizontal="center"/>
      <protection hidden="1"/>
    </xf>
    <xf numFmtId="167" fontId="21" fillId="0" borderId="48" xfId="0" applyNumberFormat="1" applyFont="1" applyBorder="1" applyAlignment="1" applyProtection="1">
      <alignment horizontal="center"/>
      <protection hidden="1"/>
    </xf>
    <xf numFmtId="169" fontId="22" fillId="0" borderId="27" xfId="70" applyNumberFormat="1" applyFont="1" applyBorder="1" applyAlignment="1" applyProtection="1">
      <alignment horizontal="center"/>
      <protection hidden="1"/>
    </xf>
    <xf numFmtId="169" fontId="22" fillId="0" borderId="9" xfId="70" applyNumberFormat="1" applyFont="1" applyBorder="1" applyAlignment="1" applyProtection="1">
      <alignment horizontal="center"/>
      <protection hidden="1"/>
    </xf>
    <xf numFmtId="164" fontId="21" fillId="0" borderId="0" xfId="71" applyNumberFormat="1" applyFont="1" applyBorder="1"/>
    <xf numFmtId="169" fontId="21" fillId="0" borderId="0" xfId="70" applyNumberFormat="1" applyFont="1" applyBorder="1"/>
    <xf numFmtId="0" fontId="0" fillId="20" borderId="13" xfId="0" applyFont="1" applyFill="1" applyBorder="1"/>
    <xf numFmtId="169" fontId="5" fillId="20" borderId="9" xfId="70" applyNumberFormat="1" applyFont="1" applyFill="1" applyBorder="1"/>
    <xf numFmtId="169" fontId="5" fillId="20" borderId="4" xfId="70" applyNumberFormat="1" applyFont="1" applyFill="1" applyBorder="1"/>
    <xf numFmtId="167" fontId="5" fillId="18" borderId="49" xfId="0" applyNumberFormat="1" applyFont="1" applyFill="1" applyBorder="1"/>
    <xf numFmtId="169" fontId="5" fillId="20" borderId="11" xfId="70" applyNumberFormat="1" applyFont="1" applyFill="1" applyBorder="1"/>
    <xf numFmtId="0" fontId="9" fillId="0" borderId="0" xfId="0" applyFont="1"/>
    <xf numFmtId="49" fontId="39" fillId="0" borderId="9" xfId="57" applyNumberFormat="1" applyFont="1" applyFill="1" applyBorder="1" applyAlignment="1">
      <alignment horizontal="left" vertical="top"/>
    </xf>
    <xf numFmtId="0" fontId="39" fillId="0" borderId="9" xfId="57" applyFont="1" applyFill="1" applyBorder="1" applyAlignment="1"/>
    <xf numFmtId="0" fontId="0" fillId="0" borderId="0" xfId="0" applyFont="1" applyBorder="1"/>
    <xf numFmtId="0" fontId="0" fillId="0" borderId="0" xfId="0" applyFont="1"/>
    <xf numFmtId="0" fontId="39" fillId="0" borderId="9" xfId="0" applyFont="1" applyFill="1" applyBorder="1" applyAlignment="1">
      <alignment vertical="top"/>
    </xf>
    <xf numFmtId="0" fontId="39" fillId="0" borderId="9" xfId="57" applyFont="1" applyFill="1" applyBorder="1" applyAlignment="1">
      <alignment horizontal="left" vertical="top"/>
    </xf>
    <xf numFmtId="170" fontId="0" fillId="0" borderId="9" xfId="0" applyNumberFormat="1" applyFont="1" applyBorder="1"/>
    <xf numFmtId="170" fontId="0" fillId="0" borderId="0" xfId="0" applyNumberFormat="1" applyFont="1" applyBorder="1"/>
    <xf numFmtId="170" fontId="0" fillId="0" borderId="0" xfId="0" applyNumberFormat="1" applyFont="1"/>
    <xf numFmtId="170" fontId="40" fillId="0" borderId="9" xfId="0" applyNumberFormat="1" applyFont="1" applyBorder="1"/>
    <xf numFmtId="170" fontId="40" fillId="0" borderId="0" xfId="0" applyNumberFormat="1" applyFont="1" applyBorder="1"/>
    <xf numFmtId="44" fontId="0" fillId="0" borderId="0" xfId="0" applyNumberFormat="1" applyFont="1" applyBorder="1"/>
    <xf numFmtId="44" fontId="0" fillId="0" borderId="0" xfId="0" applyNumberFormat="1" applyFont="1"/>
    <xf numFmtId="0" fontId="39" fillId="0" borderId="9" xfId="0" applyFont="1" applyFill="1" applyBorder="1" applyAlignment="1">
      <alignment horizontal="left" vertical="top"/>
    </xf>
    <xf numFmtId="170" fontId="40" fillId="0" borderId="9" xfId="0" applyNumberFormat="1" applyFont="1" applyFill="1" applyBorder="1"/>
    <xf numFmtId="44" fontId="40" fillId="0" borderId="0" xfId="0" applyNumberFormat="1" applyFont="1" applyFill="1" applyBorder="1"/>
    <xf numFmtId="0" fontId="0" fillId="0" borderId="9" xfId="0" applyFont="1" applyBorder="1"/>
    <xf numFmtId="169" fontId="0" fillId="0" borderId="9" xfId="55" applyNumberFormat="1" applyFont="1" applyBorder="1"/>
    <xf numFmtId="169" fontId="0" fillId="0" borderId="0" xfId="55" applyNumberFormat="1" applyFont="1" applyBorder="1"/>
    <xf numFmtId="169" fontId="0" fillId="0" borderId="0" xfId="0" applyNumberFormat="1" applyFont="1"/>
    <xf numFmtId="164" fontId="39" fillId="0" borderId="9" xfId="58" applyNumberFormat="1" applyFont="1" applyFill="1" applyBorder="1" applyAlignment="1">
      <alignment vertical="top"/>
    </xf>
    <xf numFmtId="164" fontId="39" fillId="0" borderId="0" xfId="58" applyNumberFormat="1" applyFont="1" applyFill="1" applyBorder="1" applyAlignment="1">
      <alignment vertical="top"/>
    </xf>
    <xf numFmtId="164" fontId="0" fillId="0" borderId="0" xfId="0" applyNumberFormat="1" applyFont="1"/>
    <xf numFmtId="49" fontId="39" fillId="0" borderId="9" xfId="57" applyNumberFormat="1" applyFont="1" applyFill="1" applyBorder="1" applyAlignment="1">
      <alignment vertical="top"/>
    </xf>
    <xf numFmtId="169" fontId="0" fillId="0" borderId="9" xfId="0" applyNumberFormat="1" applyFont="1" applyBorder="1"/>
    <xf numFmtId="169" fontId="0" fillId="0" borderId="0" xfId="0" applyNumberFormat="1" applyFont="1" applyBorder="1"/>
    <xf numFmtId="0" fontId="0" fillId="0" borderId="9" xfId="0" applyFont="1" applyFill="1" applyBorder="1" applyAlignment="1">
      <alignment horizontal="left" vertical="top"/>
    </xf>
    <xf numFmtId="0" fontId="0" fillId="0" borderId="9" xfId="0" applyNumberFormat="1" applyFont="1" applyFill="1" applyBorder="1" applyAlignment="1">
      <alignment vertical="top"/>
    </xf>
    <xf numFmtId="164" fontId="0" fillId="0" borderId="9" xfId="58" applyNumberFormat="1" applyFont="1" applyBorder="1"/>
    <xf numFmtId="164" fontId="0" fillId="0" borderId="0" xfId="58" applyNumberFormat="1" applyFont="1" applyBorder="1"/>
    <xf numFmtId="164" fontId="41" fillId="0" borderId="9" xfId="0" applyNumberFormat="1" applyFont="1" applyBorder="1"/>
    <xf numFmtId="164" fontId="41" fillId="0" borderId="0" xfId="0" applyNumberFormat="1" applyFont="1" applyBorder="1"/>
    <xf numFmtId="164" fontId="0" fillId="0" borderId="9" xfId="0" applyNumberFormat="1" applyFont="1" applyBorder="1"/>
    <xf numFmtId="164" fontId="0" fillId="0" borderId="0" xfId="0" applyNumberFormat="1" applyFont="1" applyBorder="1"/>
    <xf numFmtId="164" fontId="4" fillId="0" borderId="0" xfId="58" applyNumberFormat="1" applyFont="1"/>
    <xf numFmtId="0" fontId="39" fillId="0" borderId="9" xfId="0" applyNumberFormat="1" applyFont="1" applyFill="1" applyBorder="1" applyAlignment="1">
      <alignment vertical="top"/>
    </xf>
    <xf numFmtId="0" fontId="39" fillId="0" borderId="9" xfId="0" applyNumberFormat="1" applyFont="1" applyFill="1" applyBorder="1" applyAlignment="1">
      <alignment horizontal="left" vertical="top"/>
    </xf>
    <xf numFmtId="0" fontId="39" fillId="0" borderId="9" xfId="57" quotePrefix="1" applyFont="1" applyFill="1" applyBorder="1" applyAlignment="1">
      <alignment horizontal="left" vertical="top"/>
    </xf>
    <xf numFmtId="0" fontId="0" fillId="0" borderId="9" xfId="0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170" fontId="0" fillId="0" borderId="9" xfId="0" applyNumberFormat="1" applyFont="1" applyBorder="1" applyAlignment="1">
      <alignment horizontal="left" indent="1"/>
    </xf>
    <xf numFmtId="170" fontId="0" fillId="0" borderId="0" xfId="0" applyNumberFormat="1" applyFont="1" applyBorder="1" applyAlignment="1">
      <alignment horizontal="left" indent="1"/>
    </xf>
    <xf numFmtId="0" fontId="39" fillId="0" borderId="16" xfId="0" applyNumberFormat="1" applyFont="1" applyFill="1" applyBorder="1" applyAlignment="1">
      <alignment vertical="top"/>
    </xf>
    <xf numFmtId="0" fontId="39" fillId="0" borderId="16" xfId="0" applyFont="1" applyFill="1" applyBorder="1" applyAlignment="1">
      <alignment horizontal="left" vertical="top"/>
    </xf>
    <xf numFmtId="170" fontId="0" fillId="0" borderId="16" xfId="0" applyNumberFormat="1" applyFont="1" applyBorder="1" applyAlignment="1">
      <alignment horizontal="left" indent="1"/>
    </xf>
    <xf numFmtId="0" fontId="4" fillId="0" borderId="0" xfId="0" applyFont="1" applyFill="1" applyBorder="1" applyAlignment="1">
      <alignment horizontal="left" vertical="center"/>
    </xf>
    <xf numFmtId="0" fontId="4" fillId="0" borderId="0" xfId="57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170" fontId="14" fillId="0" borderId="50" xfId="0" applyNumberFormat="1" applyFont="1" applyBorder="1"/>
    <xf numFmtId="170" fontId="42" fillId="0" borderId="51" xfId="0" applyNumberFormat="1" applyFont="1" applyBorder="1"/>
    <xf numFmtId="170" fontId="14" fillId="0" borderId="51" xfId="0" applyNumberFormat="1" applyFont="1" applyBorder="1"/>
    <xf numFmtId="49" fontId="4" fillId="0" borderId="0" xfId="57" applyNumberFormat="1" applyFont="1" applyFill="1" applyBorder="1" applyAlignment="1">
      <alignment horizontal="left" vertical="center"/>
    </xf>
    <xf numFmtId="0" fontId="4" fillId="0" borderId="0" xfId="57" applyFont="1" applyFill="1" applyBorder="1" applyAlignment="1">
      <alignment vertical="center"/>
    </xf>
    <xf numFmtId="170" fontId="14" fillId="0" borderId="51" xfId="0" applyNumberFormat="1" applyFont="1" applyBorder="1" applyAlignment="1">
      <alignment vertical="center"/>
    </xf>
    <xf numFmtId="164" fontId="14" fillId="0" borderId="52" xfId="58" applyNumberFormat="1" applyFont="1" applyBorder="1" applyAlignment="1">
      <alignment vertical="center"/>
    </xf>
    <xf numFmtId="164" fontId="4" fillId="0" borderId="0" xfId="0" applyNumberFormat="1" applyFont="1"/>
    <xf numFmtId="44" fontId="14" fillId="0" borderId="51" xfId="0" applyNumberFormat="1" applyFont="1" applyBorder="1"/>
    <xf numFmtId="171" fontId="4" fillId="0" borderId="0" xfId="0" applyNumberFormat="1" applyFont="1"/>
    <xf numFmtId="0" fontId="14" fillId="0" borderId="51" xfId="0" applyFont="1" applyBorder="1"/>
    <xf numFmtId="164" fontId="4" fillId="0" borderId="51" xfId="69" applyNumberFormat="1" applyFont="1" applyFill="1" applyBorder="1" applyAlignment="1" applyProtection="1">
      <alignment horizontal="right" vertical="center"/>
    </xf>
    <xf numFmtId="10" fontId="5" fillId="0" borderId="51" xfId="69" applyNumberFormat="1" applyFont="1" applyFill="1" applyBorder="1" applyAlignment="1" applyProtection="1">
      <alignment horizontal="right" vertical="center"/>
    </xf>
    <xf numFmtId="170" fontId="44" fillId="0" borderId="53" xfId="69" applyNumberFormat="1" applyFont="1" applyFill="1" applyBorder="1" applyAlignment="1" applyProtection="1">
      <alignment horizontal="right" vertical="center"/>
    </xf>
    <xf numFmtId="0" fontId="9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0" fontId="45" fillId="0" borderId="0" xfId="0" applyFont="1"/>
    <xf numFmtId="0" fontId="4" fillId="0" borderId="0" xfId="0" applyFont="1" applyFill="1" applyBorder="1" applyAlignment="1">
      <alignment vertical="top"/>
    </xf>
    <xf numFmtId="0" fontId="45" fillId="0" borderId="0" xfId="0" applyFont="1" applyBorder="1"/>
    <xf numFmtId="0" fontId="9" fillId="0" borderId="43" xfId="0" applyFont="1" applyFill="1" applyBorder="1" applyAlignment="1">
      <alignment horizontal="left" vertical="top"/>
    </xf>
    <xf numFmtId="0" fontId="4" fillId="0" borderId="54" xfId="0" applyFont="1" applyFill="1" applyBorder="1" applyAlignment="1">
      <alignment vertical="top"/>
    </xf>
    <xf numFmtId="0" fontId="46" fillId="0" borderId="55" xfId="0" applyFont="1" applyFill="1" applyBorder="1" applyAlignment="1">
      <alignment horizontal="center" wrapText="1"/>
    </xf>
    <xf numFmtId="0" fontId="46" fillId="0" borderId="56" xfId="0" applyFont="1" applyFill="1" applyBorder="1" applyAlignment="1">
      <alignment horizontal="center" wrapText="1"/>
    </xf>
    <xf numFmtId="0" fontId="45" fillId="0" borderId="9" xfId="0" applyFont="1" applyBorder="1"/>
    <xf numFmtId="0" fontId="4" fillId="0" borderId="55" xfId="0" applyFont="1" applyFill="1" applyBorder="1" applyAlignment="1">
      <alignment horizontal="center" vertical="top"/>
    </xf>
    <xf numFmtId="0" fontId="47" fillId="0" borderId="56" xfId="0" applyFont="1" applyFill="1" applyBorder="1" applyAlignment="1">
      <alignment horizontal="center" vertical="top"/>
    </xf>
    <xf numFmtId="164" fontId="45" fillId="0" borderId="9" xfId="58" applyNumberFormat="1" applyFont="1" applyBorder="1" applyAlignment="1">
      <alignment horizontal="center"/>
    </xf>
    <xf numFmtId="37" fontId="4" fillId="0" borderId="55" xfId="55" applyNumberFormat="1" applyFont="1" applyFill="1" applyBorder="1" applyAlignment="1">
      <alignment horizontal="center" vertical="top"/>
    </xf>
    <xf numFmtId="164" fontId="4" fillId="0" borderId="56" xfId="58" applyNumberFormat="1" applyFont="1" applyFill="1" applyBorder="1" applyAlignment="1">
      <alignment horizontal="center" vertical="top"/>
    </xf>
    <xf numFmtId="37" fontId="45" fillId="0" borderId="9" xfId="0" applyNumberFormat="1" applyFont="1" applyBorder="1"/>
    <xf numFmtId="164" fontId="45" fillId="0" borderId="9" xfId="0" applyNumberFormat="1" applyFont="1" applyBorder="1"/>
    <xf numFmtId="37" fontId="45" fillId="0" borderId="0" xfId="0" applyNumberFormat="1" applyFont="1" applyBorder="1"/>
    <xf numFmtId="164" fontId="45" fillId="0" borderId="0" xfId="58" applyNumberFormat="1" applyFont="1" applyBorder="1" applyAlignment="1">
      <alignment horizontal="center"/>
    </xf>
    <xf numFmtId="164" fontId="45" fillId="0" borderId="0" xfId="0" applyNumberFormat="1" applyFont="1" applyBorder="1"/>
    <xf numFmtId="169" fontId="4" fillId="0" borderId="57" xfId="55" applyNumberFormat="1" applyFont="1" applyFill="1" applyBorder="1" applyAlignment="1">
      <alignment horizontal="center" vertical="top"/>
    </xf>
    <xf numFmtId="164" fontId="4" fillId="0" borderId="58" xfId="58" applyNumberFormat="1" applyFont="1" applyFill="1" applyBorder="1" applyAlignment="1">
      <alignment horizontal="center" vertical="top"/>
    </xf>
    <xf numFmtId="3" fontId="45" fillId="0" borderId="0" xfId="0" applyNumberFormat="1" applyFont="1" applyBorder="1"/>
    <xf numFmtId="0" fontId="39" fillId="0" borderId="0" xfId="57" applyFont="1" applyFill="1" applyBorder="1" applyAlignment="1"/>
    <xf numFmtId="170" fontId="40" fillId="0" borderId="0" xfId="0" applyNumberFormat="1" applyFont="1" applyFill="1" applyBorder="1"/>
    <xf numFmtId="170" fontId="14" fillId="0" borderId="0" xfId="0" applyNumberFormat="1" applyFont="1" applyBorder="1"/>
    <xf numFmtId="170" fontId="42" fillId="0" borderId="0" xfId="0" applyNumberFormat="1" applyFont="1" applyBorder="1"/>
    <xf numFmtId="170" fontId="14" fillId="0" borderId="0" xfId="0" applyNumberFormat="1" applyFont="1" applyBorder="1" applyAlignment="1">
      <alignment vertical="center"/>
    </xf>
    <xf numFmtId="164" fontId="14" fillId="0" borderId="0" xfId="58" applyNumberFormat="1" applyFont="1" applyBorder="1" applyAlignment="1">
      <alignment vertical="center"/>
    </xf>
    <xf numFmtId="44" fontId="14" fillId="0" borderId="0" xfId="0" applyNumberFormat="1" applyFont="1" applyBorder="1"/>
    <xf numFmtId="0" fontId="14" fillId="0" borderId="0" xfId="0" applyFont="1" applyBorder="1"/>
    <xf numFmtId="164" fontId="4" fillId="0" borderId="0" xfId="69" applyNumberFormat="1" applyFont="1" applyFill="1" applyBorder="1" applyAlignment="1" applyProtection="1">
      <alignment horizontal="right" vertical="center"/>
    </xf>
    <xf numFmtId="10" fontId="5" fillId="0" borderId="0" xfId="69" applyNumberFormat="1" applyFont="1" applyFill="1" applyBorder="1" applyAlignment="1" applyProtection="1">
      <alignment horizontal="right" vertical="center"/>
    </xf>
    <xf numFmtId="170" fontId="44" fillId="0" borderId="0" xfId="69" applyNumberFormat="1" applyFont="1" applyFill="1" applyBorder="1" applyAlignment="1" applyProtection="1">
      <alignment horizontal="right" vertical="center"/>
    </xf>
    <xf numFmtId="170" fontId="4" fillId="0" borderId="0" xfId="0" applyNumberFormat="1" applyFont="1"/>
    <xf numFmtId="0" fontId="9" fillId="18" borderId="61" xfId="0" applyFont="1" applyFill="1" applyBorder="1"/>
    <xf numFmtId="167" fontId="5" fillId="18" borderId="62" xfId="0" applyNumberFormat="1" applyFont="1" applyFill="1" applyBorder="1"/>
    <xf numFmtId="0" fontId="21" fillId="0" borderId="63" xfId="0" applyFont="1" applyBorder="1"/>
    <xf numFmtId="3" fontId="21" fillId="0" borderId="64" xfId="0" applyNumberFormat="1" applyFont="1" applyBorder="1"/>
    <xf numFmtId="3" fontId="21" fillId="0" borderId="65" xfId="0" applyNumberFormat="1" applyFont="1" applyBorder="1"/>
    <xf numFmtId="168" fontId="21" fillId="17" borderId="47" xfId="0" applyNumberFormat="1" applyFont="1" applyFill="1" applyBorder="1" applyAlignment="1">
      <alignment horizontal="center"/>
    </xf>
    <xf numFmtId="3" fontId="29" fillId="0" borderId="13" xfId="0" applyNumberFormat="1" applyFont="1" applyBorder="1" applyAlignment="1" applyProtection="1">
      <alignment horizontal="center"/>
      <protection hidden="1"/>
    </xf>
    <xf numFmtId="3" fontId="29" fillId="0" borderId="9" xfId="0" applyNumberFormat="1" applyFont="1" applyBorder="1" applyAlignment="1" applyProtection="1">
      <alignment horizontal="center"/>
      <protection hidden="1"/>
    </xf>
    <xf numFmtId="3" fontId="29" fillId="0" borderId="14" xfId="0" applyNumberFormat="1" applyFont="1" applyBorder="1" applyAlignment="1" applyProtection="1">
      <alignment horizontal="center"/>
      <protection hidden="1"/>
    </xf>
    <xf numFmtId="0" fontId="4" fillId="0" borderId="0" xfId="0" applyFont="1" applyFill="1"/>
    <xf numFmtId="0" fontId="5" fillId="0" borderId="0" xfId="0" applyFont="1" applyFill="1" applyBorder="1"/>
    <xf numFmtId="164" fontId="4" fillId="0" borderId="0" xfId="71" applyNumberFormat="1" applyFont="1" applyFill="1" applyBorder="1" applyAlignment="1">
      <alignment horizontal="center"/>
    </xf>
    <xf numFmtId="164" fontId="0" fillId="0" borderId="0" xfId="71" applyNumberFormat="1" applyFont="1" applyFill="1" applyBorder="1" applyAlignment="1">
      <alignment horizontal="center"/>
    </xf>
    <xf numFmtId="0" fontId="0" fillId="0" borderId="59" xfId="0" applyFont="1" applyFill="1" applyBorder="1"/>
    <xf numFmtId="167" fontId="21" fillId="0" borderId="60" xfId="0" applyNumberFormat="1" applyFont="1" applyFill="1" applyBorder="1" applyAlignment="1" applyProtection="1">
      <alignment horizontal="center"/>
      <protection hidden="1"/>
    </xf>
    <xf numFmtId="167" fontId="21" fillId="0" borderId="41" xfId="0" applyNumberFormat="1" applyFont="1" applyFill="1" applyBorder="1" applyAlignment="1" applyProtection="1">
      <alignment horizontal="center"/>
      <protection hidden="1"/>
    </xf>
    <xf numFmtId="0" fontId="0" fillId="0" borderId="0" xfId="0" applyFill="1"/>
    <xf numFmtId="170" fontId="43" fillId="0" borderId="16" xfId="0" applyNumberFormat="1" applyFont="1" applyBorder="1" applyAlignment="1">
      <alignment horizontal="left" indent="1"/>
    </xf>
    <xf numFmtId="169" fontId="4" fillId="0" borderId="0" xfId="70" applyNumberFormat="1" applyFont="1"/>
    <xf numFmtId="169" fontId="4" fillId="0" borderId="0" xfId="0" applyNumberFormat="1" applyFont="1"/>
    <xf numFmtId="167" fontId="21" fillId="0" borderId="4" xfId="0" applyNumberFormat="1" applyFont="1" applyFill="1" applyBorder="1" applyAlignment="1">
      <alignment horizontal="center"/>
    </xf>
    <xf numFmtId="167" fontId="3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>
      <alignment horizontal="center"/>
    </xf>
    <xf numFmtId="168" fontId="30" fillId="0" borderId="4" xfId="0" applyNumberFormat="1" applyFont="1" applyBorder="1" applyAlignment="1" applyProtection="1">
      <alignment horizontal="center"/>
      <protection hidden="1"/>
    </xf>
    <xf numFmtId="167" fontId="21" fillId="0" borderId="66" xfId="0" applyNumberFormat="1" applyFont="1" applyBorder="1" applyAlignment="1" applyProtection="1">
      <alignment horizontal="center"/>
      <protection hidden="1"/>
    </xf>
    <xf numFmtId="169" fontId="22" fillId="0" borderId="13" xfId="70" applyNumberFormat="1" applyFont="1" applyBorder="1" applyAlignment="1" applyProtection="1">
      <alignment horizontal="center"/>
      <protection hidden="1"/>
    </xf>
    <xf numFmtId="167" fontId="35" fillId="0" borderId="13" xfId="0" applyNumberFormat="1" applyFont="1" applyBorder="1" applyAlignment="1" applyProtection="1">
      <alignment horizontal="center"/>
      <protection hidden="1"/>
    </xf>
    <xf numFmtId="3" fontId="35" fillId="0" borderId="13" xfId="0" applyNumberFormat="1" applyFont="1" applyBorder="1" applyAlignment="1" applyProtection="1">
      <alignment horizontal="center"/>
      <protection hidden="1"/>
    </xf>
    <xf numFmtId="164" fontId="35" fillId="0" borderId="13" xfId="58" applyNumberFormat="1" applyFont="1" applyBorder="1" applyAlignment="1" applyProtection="1">
      <alignment horizontal="center"/>
      <protection hidden="1"/>
    </xf>
    <xf numFmtId="164" fontId="35" fillId="0" borderId="13" xfId="0" applyNumberFormat="1" applyFont="1" applyBorder="1" applyAlignment="1" applyProtection="1">
      <alignment horizontal="center"/>
      <protection hidden="1"/>
    </xf>
    <xf numFmtId="0" fontId="21" fillId="0" borderId="0" xfId="0" applyFont="1" applyFill="1" applyBorder="1"/>
    <xf numFmtId="170" fontId="4" fillId="0" borderId="60" xfId="0" applyNumberFormat="1" applyFont="1" applyBorder="1"/>
    <xf numFmtId="0" fontId="48" fillId="18" borderId="23" xfId="0" applyFont="1" applyFill="1" applyBorder="1" applyAlignment="1">
      <alignment vertical="center"/>
    </xf>
    <xf numFmtId="167" fontId="49" fillId="18" borderId="3" xfId="0" applyNumberFormat="1" applyFont="1" applyFill="1" applyBorder="1" applyAlignment="1">
      <alignment vertical="center"/>
    </xf>
    <xf numFmtId="167" fontId="49" fillId="18" borderId="36" xfId="0" applyNumberFormat="1" applyFont="1" applyFill="1" applyBorder="1" applyAlignment="1">
      <alignment vertical="center"/>
    </xf>
    <xf numFmtId="0" fontId="50" fillId="0" borderId="0" xfId="0" applyFont="1" applyAlignment="1">
      <alignment vertical="center"/>
    </xf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16" borderId="10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7" fillId="7" borderId="10" xfId="0" applyFont="1" applyFill="1" applyBorder="1" applyAlignment="1">
      <alignment horizontal="center"/>
    </xf>
  </cellXfs>
  <cellStyles count="72">
    <cellStyle name="0" xfId="1" xr:uid="{00000000-0005-0000-0000-000000000000}"/>
    <cellStyle name="0 2" xfId="42" xr:uid="{00000000-0005-0000-0000-000001000000}"/>
    <cellStyle name="0_X_2009_A_NAIC_SCT" xfId="2" xr:uid="{00000000-0005-0000-0000-000002000000}"/>
    <cellStyle name="0_X_2009_A_NAIC_SCT 2" xfId="43" xr:uid="{00000000-0005-0000-0000-000003000000}"/>
    <cellStyle name="17179869291" xfId="3" xr:uid="{00000000-0005-0000-0000-000004000000}"/>
    <cellStyle name="17179869291 2" xfId="44" xr:uid="{00000000-0005-0000-0000-000005000000}"/>
    <cellStyle name="4294967297" xfId="4" xr:uid="{00000000-0005-0000-0000-000006000000}"/>
    <cellStyle name="4294967297 2" xfId="5" xr:uid="{00000000-0005-0000-0000-000007000000}"/>
    <cellStyle name="4294967297 2 2" xfId="46" xr:uid="{00000000-0005-0000-0000-000008000000}"/>
    <cellStyle name="4294967297 3" xfId="45" xr:uid="{00000000-0005-0000-0000-000009000000}"/>
    <cellStyle name="4294967308" xfId="6" xr:uid="{00000000-0005-0000-0000-00000A000000}"/>
    <cellStyle name="4294967308 2" xfId="47" xr:uid="{00000000-0005-0000-0000-00000B000000}"/>
    <cellStyle name="4294967309" xfId="7" xr:uid="{00000000-0005-0000-0000-00000C000000}"/>
    <cellStyle name="4294967309 2" xfId="48" xr:uid="{00000000-0005-0000-0000-00000D000000}"/>
    <cellStyle name="8589934593" xfId="8" xr:uid="{00000000-0005-0000-0000-00000E000000}"/>
    <cellStyle name="8589934593 2" xfId="9" xr:uid="{00000000-0005-0000-0000-00000F000000}"/>
    <cellStyle name="8589934593 2 2" xfId="50" xr:uid="{00000000-0005-0000-0000-000010000000}"/>
    <cellStyle name="8589934593 3" xfId="49" xr:uid="{00000000-0005-0000-0000-000011000000}"/>
    <cellStyle name="8589934594" xfId="10" xr:uid="{00000000-0005-0000-0000-000012000000}"/>
    <cellStyle name="8589934594 2" xfId="51" xr:uid="{00000000-0005-0000-0000-000013000000}"/>
    <cellStyle name="8589934595" xfId="11" xr:uid="{00000000-0005-0000-0000-000014000000}"/>
    <cellStyle name="8589934595 2" xfId="52" xr:uid="{00000000-0005-0000-0000-000015000000}"/>
    <cellStyle name="8589934600" xfId="12" xr:uid="{00000000-0005-0000-0000-000016000000}"/>
    <cellStyle name="8589934600 2" xfId="53" xr:uid="{00000000-0005-0000-0000-000017000000}"/>
    <cellStyle name="Comma" xfId="70" builtinId="3"/>
    <cellStyle name="Comma 2" xfId="13" xr:uid="{00000000-0005-0000-0000-000019000000}"/>
    <cellStyle name="Comma 2 2" xfId="54" xr:uid="{00000000-0005-0000-0000-00001A000000}"/>
    <cellStyle name="Comma 3" xfId="14" xr:uid="{00000000-0005-0000-0000-00001B000000}"/>
    <cellStyle name="Comma 4" xfId="15" xr:uid="{00000000-0005-0000-0000-00001C000000}"/>
    <cellStyle name="Comma 4 2" xfId="55" xr:uid="{00000000-0005-0000-0000-00001D000000}"/>
    <cellStyle name="Comma 5" xfId="16" xr:uid="{00000000-0005-0000-0000-00001E000000}"/>
    <cellStyle name="Comma 5 2" xfId="56" xr:uid="{00000000-0005-0000-0000-00001F000000}"/>
    <cellStyle name="Currency 2" xfId="26" xr:uid="{00000000-0005-0000-0000-000020000000}"/>
    <cellStyle name="Currency 2 2" xfId="59" xr:uid="{00000000-0005-0000-0000-000021000000}"/>
    <cellStyle name="Currency 3" xfId="69" xr:uid="{00000000-0005-0000-0000-000022000000}"/>
    <cellStyle name="Normal" xfId="0" builtinId="0"/>
    <cellStyle name="Normal 10" xfId="27" xr:uid="{00000000-0005-0000-0000-000024000000}"/>
    <cellStyle name="Normal 10 2" xfId="60" xr:uid="{00000000-0005-0000-0000-000025000000}"/>
    <cellStyle name="Normal 11" xfId="28" xr:uid="{00000000-0005-0000-0000-000026000000}"/>
    <cellStyle name="Normal 11 2" xfId="61" xr:uid="{00000000-0005-0000-0000-000027000000}"/>
    <cellStyle name="Normal 12" xfId="41" xr:uid="{00000000-0005-0000-0000-000028000000}"/>
    <cellStyle name="Normal 12 2" xfId="68" xr:uid="{00000000-0005-0000-0000-000029000000}"/>
    <cellStyle name="Normal 2" xfId="17" xr:uid="{00000000-0005-0000-0000-00002A000000}"/>
    <cellStyle name="Normal 2 2" xfId="29" xr:uid="{00000000-0005-0000-0000-00002B000000}"/>
    <cellStyle name="Normal 2 2 2" xfId="30" xr:uid="{00000000-0005-0000-0000-00002C000000}"/>
    <cellStyle name="Normal 2 3" xfId="31" xr:uid="{00000000-0005-0000-0000-00002D000000}"/>
    <cellStyle name="Normal 2 4" xfId="57" xr:uid="{00000000-0005-0000-0000-00002E000000}"/>
    <cellStyle name="Normal 3" xfId="18" xr:uid="{00000000-0005-0000-0000-00002F000000}"/>
    <cellStyle name="Normal 4" xfId="32" xr:uid="{00000000-0005-0000-0000-000030000000}"/>
    <cellStyle name="Normal 4 2" xfId="33" xr:uid="{00000000-0005-0000-0000-000031000000}"/>
    <cellStyle name="Normal 4 2 2" xfId="62" xr:uid="{00000000-0005-0000-0000-000032000000}"/>
    <cellStyle name="Normal 5" xfId="34" xr:uid="{00000000-0005-0000-0000-000033000000}"/>
    <cellStyle name="Normal 6" xfId="35" xr:uid="{00000000-0005-0000-0000-000034000000}"/>
    <cellStyle name="Normal 7" xfId="36" xr:uid="{00000000-0005-0000-0000-000035000000}"/>
    <cellStyle name="Normal 7 2" xfId="37" xr:uid="{00000000-0005-0000-0000-000036000000}"/>
    <cellStyle name="Normal 7 2 2" xfId="64" xr:uid="{00000000-0005-0000-0000-000037000000}"/>
    <cellStyle name="Normal 7 2 55" xfId="38" xr:uid="{00000000-0005-0000-0000-000038000000}"/>
    <cellStyle name="Normal 7 2 55 2" xfId="65" xr:uid="{00000000-0005-0000-0000-000039000000}"/>
    <cellStyle name="Normal 7 3" xfId="63" xr:uid="{00000000-0005-0000-0000-00003A000000}"/>
    <cellStyle name="Normal 8" xfId="39" xr:uid="{00000000-0005-0000-0000-00003B000000}"/>
    <cellStyle name="Normal 8 2" xfId="66" xr:uid="{00000000-0005-0000-0000-00003C000000}"/>
    <cellStyle name="Normal 9" xfId="40" xr:uid="{00000000-0005-0000-0000-00003D000000}"/>
    <cellStyle name="Normal 9 2" xfId="67" xr:uid="{00000000-0005-0000-0000-00003E000000}"/>
    <cellStyle name="Percent" xfId="71" builtinId="5"/>
    <cellStyle name="Percent 2" xfId="19" xr:uid="{00000000-0005-0000-0000-000040000000}"/>
    <cellStyle name="Percent 2 2" xfId="58" xr:uid="{00000000-0005-0000-0000-000041000000}"/>
    <cellStyle name="PSChar" xfId="20" xr:uid="{00000000-0005-0000-0000-000042000000}"/>
    <cellStyle name="PSDate" xfId="21" xr:uid="{00000000-0005-0000-0000-000043000000}"/>
    <cellStyle name="PSDec" xfId="22" xr:uid="{00000000-0005-0000-0000-000044000000}"/>
    <cellStyle name="PSHeading" xfId="23" xr:uid="{00000000-0005-0000-0000-000045000000}"/>
    <cellStyle name="PSInt" xfId="24" xr:uid="{00000000-0005-0000-0000-000046000000}"/>
    <cellStyle name="PSSpacer" xfId="25" xr:uid="{00000000-0005-0000-0000-000047000000}"/>
  </cellStyles>
  <dxfs count="0"/>
  <tableStyles count="0" defaultTableStyle="TableStyleMedium9" defaultPivotStyle="PivotStyleLight16"/>
  <colors>
    <mruColors>
      <color rgb="FFFBD805"/>
      <color rgb="FFE5B3BE"/>
      <color rgb="FFFFFFD1"/>
      <color rgb="FFECF8F8"/>
      <color rgb="FFFC1048"/>
      <color rgb="FFE8E8E8"/>
      <color rgb="FFDCF4F1"/>
      <color rgb="FF0000CC"/>
      <color rgb="FF4E607A"/>
      <color rgb="FFE6F6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9" Type="http://schemas.openxmlformats.org/officeDocument/2006/relationships/externalLink" Target="externalLinks/externalLink22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>
        <row r="20">
          <cell r="C20">
            <v>-1.0591425983172642E-2</v>
          </cell>
        </row>
      </sheetData>
      <sheetData sheetId="59">
        <row r="12">
          <cell r="C12">
            <v>-1.3512097708936978E-2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>
        <row r="33">
          <cell r="C33">
            <v>0</v>
          </cell>
        </row>
      </sheetData>
      <sheetData sheetId="67"/>
      <sheetData sheetId="68"/>
      <sheetData sheetId="69"/>
      <sheetData sheetId="70">
        <row r="23">
          <cell r="C23">
            <v>9.3720858820132091E-2</v>
          </cell>
        </row>
      </sheetData>
      <sheetData sheetId="71">
        <row r="11">
          <cell r="B11">
            <v>2.142381542054439E-2</v>
          </cell>
        </row>
      </sheetData>
      <sheetData sheetId="72">
        <row r="11">
          <cell r="B11">
            <v>6.548354794764899E-3</v>
          </cell>
        </row>
      </sheetData>
      <sheetData sheetId="73">
        <row r="11">
          <cell r="B11">
            <v>9.9264470746120992E-3</v>
          </cell>
        </row>
      </sheetData>
      <sheetData sheetId="7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>
        <row r="20">
          <cell r="C20">
            <v>-1.0591425983172642E-2</v>
          </cell>
        </row>
      </sheetData>
      <sheetData sheetId="41">
        <row r="12">
          <cell r="C12">
            <v>-1.3512097708936978E-2</v>
          </cell>
        </row>
      </sheetData>
      <sheetData sheetId="42"/>
      <sheetData sheetId="43"/>
      <sheetData sheetId="44"/>
      <sheetData sheetId="45"/>
      <sheetData sheetId="46"/>
      <sheetData sheetId="47"/>
      <sheetData sheetId="48">
        <row r="33">
          <cell r="C33">
            <v>0</v>
          </cell>
        </row>
      </sheetData>
      <sheetData sheetId="49"/>
      <sheetData sheetId="50"/>
      <sheetData sheetId="51"/>
      <sheetData sheetId="52">
        <row r="23">
          <cell r="C23">
            <v>9.3720858820132091E-2</v>
          </cell>
        </row>
      </sheetData>
      <sheetData sheetId="53">
        <row r="11">
          <cell r="B11">
            <v>2.142381542054439E-2</v>
          </cell>
        </row>
      </sheetData>
      <sheetData sheetId="54">
        <row r="11">
          <cell r="B11">
            <v>6.548354794764899E-3</v>
          </cell>
        </row>
      </sheetData>
      <sheetData sheetId="55">
        <row r="11">
          <cell r="B11">
            <v>9.9264470746120992E-3</v>
          </cell>
        </row>
      </sheetData>
      <sheetData sheetId="5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  <sheetName val="Base (SD + no Lerid)"/>
      <sheetName val="Scenario Builder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>
        <row r="20">
          <cell r="C20">
            <v>-1.0591425983172642E-2</v>
          </cell>
        </row>
      </sheetData>
      <sheetData sheetId="37">
        <row r="12">
          <cell r="C12">
            <v>-1.3512097708936978E-2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33">
          <cell r="C33">
            <v>0</v>
          </cell>
        </row>
      </sheetData>
      <sheetData sheetId="45"/>
      <sheetData sheetId="46"/>
      <sheetData sheetId="47"/>
      <sheetData sheetId="48">
        <row r="23">
          <cell r="C23">
            <v>9.3720858820132091E-2</v>
          </cell>
        </row>
      </sheetData>
      <sheetData sheetId="49">
        <row r="11">
          <cell r="B11">
            <v>2.142381542054439E-2</v>
          </cell>
        </row>
      </sheetData>
      <sheetData sheetId="50">
        <row r="11">
          <cell r="B11">
            <v>6.548354794764899E-3</v>
          </cell>
        </row>
      </sheetData>
      <sheetData sheetId="51">
        <row r="11">
          <cell r="B11">
            <v>9.9264470746120992E-3</v>
          </cell>
        </row>
      </sheetData>
      <sheetData sheetId="5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  <sheetName val="LRP Scenarios"/>
      <sheetName val="Base (SD + no Lerid)"/>
      <sheetName val="Scenario Builder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  <sheetName val="LRP Scenarios"/>
      <sheetName val="Base (SD + no Lerid)"/>
      <sheetName val="Scenario Builder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CATEGORIES- ALL"/>
      <sheetName val="LE CAT BY GROUP &amp; CODE"/>
      <sheetName val="Variance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  <sheetName val="LRP Scenarios"/>
      <sheetName val="Base (SD + no Lerid)"/>
      <sheetName val="Scenario Builder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5B3BE"/>
  </sheetPr>
  <dimension ref="A1:DO198"/>
  <sheetViews>
    <sheetView tabSelected="1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2" sqref="C2"/>
    </sheetView>
  </sheetViews>
  <sheetFormatPr defaultColWidth="9.109375" defaultRowHeight="13.2" x14ac:dyDescent="0.25"/>
  <cols>
    <col min="1" max="1" width="3.33203125" style="1" customWidth="1"/>
    <col min="2" max="2" width="61.44140625" style="1" customWidth="1"/>
    <col min="3" max="3" width="0.109375" style="2" customWidth="1"/>
    <col min="4" max="4" width="17.88671875" style="1" bestFit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customWidth="1"/>
    <col min="11" max="11" width="8.44140625" style="1" bestFit="1" customWidth="1"/>
    <col min="12" max="12" width="14.5546875" style="1" bestFit="1" customWidth="1"/>
    <col min="13" max="13" width="10.5546875" style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5546875" style="2" customWidth="1"/>
    <col min="21" max="21" width="13" style="2" customWidth="1"/>
    <col min="22" max="25" width="15" style="2" customWidth="1"/>
    <col min="26" max="26" width="16.332031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5" style="1" bestFit="1" customWidth="1"/>
    <col min="65" max="65" width="13.33203125" style="1" bestFit="1" customWidth="1"/>
    <col min="66" max="66" width="1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6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5" width="13.5546875" style="1" customWidth="1"/>
    <col min="96" max="98" width="15.664062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35.6640625" customWidth="1"/>
    <col min="114" max="115" width="16" style="1" customWidth="1"/>
    <col min="116" max="116" width="17.44140625" style="1" customWidth="1"/>
    <col min="117" max="117" width="7.88671875" customWidth="1"/>
    <col min="118" max="118" width="18.3320312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6" t="s">
        <v>279</v>
      </c>
      <c r="B1" s="210"/>
      <c r="C1" s="444" t="s">
        <v>264</v>
      </c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445"/>
      <c r="AE1" s="445"/>
      <c r="AF1" s="445"/>
      <c r="AG1" s="445"/>
      <c r="AH1" s="445"/>
      <c r="AI1" s="445"/>
      <c r="AJ1" s="445"/>
      <c r="AK1" s="445"/>
      <c r="AL1" s="445"/>
      <c r="AM1" s="445"/>
      <c r="AN1" s="445"/>
      <c r="AO1" s="445"/>
      <c r="AP1" s="445"/>
      <c r="AQ1" s="445"/>
      <c r="AR1" s="445"/>
      <c r="AS1" s="445"/>
      <c r="AT1" s="445"/>
      <c r="AU1" s="445"/>
      <c r="AV1" s="445"/>
      <c r="AW1" s="445"/>
      <c r="AX1" s="445"/>
      <c r="AY1" s="445"/>
      <c r="AZ1" s="445"/>
      <c r="BA1" s="445"/>
      <c r="BB1" s="445"/>
      <c r="BC1" s="445"/>
      <c r="BD1" s="445"/>
      <c r="BE1" s="445"/>
      <c r="BF1" s="445"/>
      <c r="BG1" s="445"/>
      <c r="BH1" s="445"/>
      <c r="BI1" s="445"/>
      <c r="BJ1" s="445"/>
      <c r="BK1" s="445"/>
      <c r="BL1" s="445"/>
      <c r="BM1" s="445"/>
      <c r="BN1" s="445"/>
      <c r="BO1" s="445"/>
      <c r="BP1" s="445"/>
      <c r="BQ1" s="445"/>
      <c r="BR1" s="445"/>
      <c r="BS1" s="445"/>
      <c r="BT1" s="445"/>
      <c r="BU1" s="445"/>
      <c r="BV1" s="445"/>
      <c r="BW1" s="445"/>
      <c r="BX1" s="445"/>
      <c r="BY1" s="445"/>
      <c r="BZ1" s="445"/>
      <c r="CA1" s="445"/>
      <c r="CB1" s="445"/>
      <c r="CC1" s="445"/>
      <c r="CD1" s="445"/>
      <c r="CE1" s="445"/>
      <c r="CF1" s="445"/>
      <c r="CG1" s="445"/>
      <c r="CH1" s="445"/>
      <c r="CI1" s="445"/>
      <c r="CJ1" s="445"/>
      <c r="CK1" s="445"/>
      <c r="CL1" s="445"/>
      <c r="CM1" s="445"/>
      <c r="CN1" s="445"/>
      <c r="CO1" s="445"/>
      <c r="CP1" s="445"/>
      <c r="CQ1" s="445"/>
      <c r="CR1" s="445"/>
      <c r="CS1" s="445"/>
      <c r="CT1" s="445"/>
      <c r="CU1" s="445"/>
      <c r="CV1" s="445"/>
      <c r="CW1" s="445"/>
      <c r="CX1" s="445"/>
      <c r="CY1" s="445"/>
      <c r="CZ1" s="445"/>
      <c r="DA1" s="446"/>
    </row>
    <row r="2" spans="1:119" s="25" customFormat="1" ht="21.6" thickBot="1" x14ac:dyDescent="0.45">
      <c r="A2" s="28" t="s">
        <v>14</v>
      </c>
      <c r="B2" s="27"/>
      <c r="C2" s="30"/>
      <c r="D2" s="447" t="s">
        <v>150</v>
      </c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9"/>
      <c r="S2" s="214"/>
      <c r="T2" s="450" t="s">
        <v>151</v>
      </c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9"/>
      <c r="AI2" s="215"/>
      <c r="AJ2" s="450" t="s">
        <v>196</v>
      </c>
      <c r="AK2" s="448"/>
      <c r="AL2" s="448"/>
      <c r="AM2" s="448"/>
      <c r="AN2" s="448"/>
      <c r="AO2" s="448"/>
      <c r="AP2" s="448"/>
      <c r="AQ2" s="448"/>
      <c r="AR2" s="448"/>
      <c r="AS2" s="448"/>
      <c r="AT2" s="448"/>
      <c r="AU2" s="448"/>
      <c r="AV2" s="448"/>
      <c r="AW2" s="448"/>
      <c r="AX2" s="449"/>
      <c r="AY2" s="215"/>
      <c r="AZ2" s="450" t="s">
        <v>155</v>
      </c>
      <c r="BA2" s="448"/>
      <c r="BB2" s="448"/>
      <c r="BC2" s="448"/>
      <c r="BD2" s="448"/>
      <c r="BE2" s="448"/>
      <c r="BF2" s="448"/>
      <c r="BG2" s="448"/>
      <c r="BH2" s="448"/>
      <c r="BI2" s="448"/>
      <c r="BJ2" s="448"/>
      <c r="BK2" s="448"/>
      <c r="BL2" s="448"/>
      <c r="BM2" s="448"/>
      <c r="BN2" s="449"/>
      <c r="BO2" s="215"/>
      <c r="BP2" s="450" t="s">
        <v>156</v>
      </c>
      <c r="BQ2" s="448"/>
      <c r="BR2" s="448"/>
      <c r="BS2" s="448"/>
      <c r="BT2" s="448"/>
      <c r="BU2" s="448"/>
      <c r="BV2" s="448"/>
      <c r="BW2" s="448"/>
      <c r="BX2" s="448"/>
      <c r="BY2" s="448"/>
      <c r="BZ2" s="448"/>
      <c r="CA2" s="448"/>
      <c r="CB2" s="448"/>
      <c r="CC2" s="448"/>
      <c r="CD2" s="449"/>
      <c r="CE2" s="215"/>
      <c r="CF2" s="450" t="s">
        <v>157</v>
      </c>
      <c r="CG2" s="448"/>
      <c r="CH2" s="448"/>
      <c r="CI2" s="448"/>
      <c r="CJ2" s="448"/>
      <c r="CK2" s="448"/>
      <c r="CL2" s="448"/>
      <c r="CM2" s="448"/>
      <c r="CN2" s="448"/>
      <c r="CO2" s="448"/>
      <c r="CP2" s="448"/>
      <c r="CQ2" s="448"/>
      <c r="CR2" s="448"/>
      <c r="CS2" s="448"/>
      <c r="CT2" s="451"/>
      <c r="DI2"/>
      <c r="DM2"/>
    </row>
    <row r="3" spans="1:119" s="24" customFormat="1" ht="16.2" thickBot="1" x14ac:dyDescent="0.35">
      <c r="A3" s="23" t="s">
        <v>18</v>
      </c>
      <c r="B3" s="29"/>
      <c r="C3" s="129"/>
      <c r="D3" s="443" t="s">
        <v>130</v>
      </c>
      <c r="E3" s="437"/>
      <c r="F3" s="437"/>
      <c r="G3" s="437"/>
      <c r="H3" s="437"/>
      <c r="I3" s="437"/>
      <c r="J3" s="443" t="s">
        <v>129</v>
      </c>
      <c r="K3" s="437"/>
      <c r="L3" s="437"/>
      <c r="M3" s="437"/>
      <c r="N3" s="437"/>
      <c r="O3" s="438"/>
      <c r="P3" s="439" t="s">
        <v>185</v>
      </c>
      <c r="Q3" s="440"/>
      <c r="R3" s="441"/>
      <c r="S3" s="216"/>
      <c r="T3" s="443" t="s">
        <v>128</v>
      </c>
      <c r="U3" s="437"/>
      <c r="V3" s="437"/>
      <c r="W3" s="437"/>
      <c r="X3" s="437"/>
      <c r="Y3" s="438"/>
      <c r="Z3" s="437" t="s">
        <v>127</v>
      </c>
      <c r="AA3" s="437"/>
      <c r="AB3" s="437"/>
      <c r="AC3" s="437"/>
      <c r="AD3" s="437"/>
      <c r="AE3" s="438"/>
      <c r="AF3" s="439" t="s">
        <v>186</v>
      </c>
      <c r="AG3" s="440"/>
      <c r="AH3" s="441"/>
      <c r="AI3" s="217"/>
      <c r="AJ3" s="436" t="s">
        <v>197</v>
      </c>
      <c r="AK3" s="437"/>
      <c r="AL3" s="437"/>
      <c r="AM3" s="437"/>
      <c r="AN3" s="437"/>
      <c r="AO3" s="438"/>
      <c r="AP3" s="436" t="s">
        <v>198</v>
      </c>
      <c r="AQ3" s="437"/>
      <c r="AR3" s="437"/>
      <c r="AS3" s="437"/>
      <c r="AT3" s="437"/>
      <c r="AU3" s="438"/>
      <c r="AV3" s="439" t="s">
        <v>205</v>
      </c>
      <c r="AW3" s="440"/>
      <c r="AX3" s="441"/>
      <c r="AY3" s="217"/>
      <c r="AZ3" s="436" t="s">
        <v>137</v>
      </c>
      <c r="BA3" s="437"/>
      <c r="BB3" s="437"/>
      <c r="BC3" s="437"/>
      <c r="BD3" s="437"/>
      <c r="BE3" s="438"/>
      <c r="BF3" s="436" t="s">
        <v>138</v>
      </c>
      <c r="BG3" s="437"/>
      <c r="BH3" s="437"/>
      <c r="BI3" s="437"/>
      <c r="BJ3" s="437"/>
      <c r="BK3" s="438"/>
      <c r="BL3" s="439" t="s">
        <v>187</v>
      </c>
      <c r="BM3" s="440"/>
      <c r="BN3" s="441"/>
      <c r="BO3" s="217"/>
      <c r="BP3" s="436" t="s">
        <v>135</v>
      </c>
      <c r="BQ3" s="437"/>
      <c r="BR3" s="437"/>
      <c r="BS3" s="437"/>
      <c r="BT3" s="437"/>
      <c r="BU3" s="438"/>
      <c r="BV3" s="436" t="s">
        <v>136</v>
      </c>
      <c r="BW3" s="437"/>
      <c r="BX3" s="437"/>
      <c r="BY3" s="437"/>
      <c r="BZ3" s="437"/>
      <c r="CA3" s="438"/>
      <c r="CB3" s="439" t="s">
        <v>188</v>
      </c>
      <c r="CC3" s="440"/>
      <c r="CD3" s="441"/>
      <c r="CE3" s="217"/>
      <c r="CF3" s="436" t="s">
        <v>139</v>
      </c>
      <c r="CG3" s="437"/>
      <c r="CH3" s="437"/>
      <c r="CI3" s="437"/>
      <c r="CJ3" s="437"/>
      <c r="CK3" s="438"/>
      <c r="CL3" s="436" t="s">
        <v>140</v>
      </c>
      <c r="CM3" s="437"/>
      <c r="CN3" s="437"/>
      <c r="CO3" s="437"/>
      <c r="CP3" s="437"/>
      <c r="CQ3" s="438"/>
      <c r="CR3" s="439" t="s">
        <v>189</v>
      </c>
      <c r="CS3" s="440"/>
      <c r="CT3" s="442"/>
      <c r="CU3" s="59"/>
      <c r="CV3" s="426" t="s">
        <v>141</v>
      </c>
      <c r="CW3" s="427"/>
      <c r="CX3" s="427"/>
      <c r="CY3" s="427"/>
      <c r="CZ3" s="427"/>
      <c r="DA3" s="428"/>
      <c r="DB3" s="429" t="s">
        <v>142</v>
      </c>
      <c r="DC3" s="427"/>
      <c r="DD3" s="427"/>
      <c r="DE3" s="427"/>
      <c r="DF3" s="427"/>
      <c r="DG3" s="428"/>
      <c r="DH3" s="180"/>
      <c r="DI3" s="430" t="s">
        <v>253</v>
      </c>
      <c r="DJ3" s="431"/>
      <c r="DK3" s="431"/>
      <c r="DL3" s="432"/>
      <c r="DM3"/>
    </row>
    <row r="4" spans="1:119" s="15" customFormat="1" ht="13.5" customHeight="1" thickBot="1" x14ac:dyDescent="0.3">
      <c r="B4"/>
      <c r="D4" s="20">
        <v>1044</v>
      </c>
      <c r="E4" s="17"/>
      <c r="F4" s="17"/>
      <c r="G4" s="17"/>
      <c r="H4" s="17"/>
      <c r="I4" s="17"/>
      <c r="J4" s="16">
        <v>1044</v>
      </c>
      <c r="K4" s="17"/>
      <c r="L4" s="17"/>
      <c r="M4" s="17"/>
      <c r="N4" s="17"/>
      <c r="O4" s="18"/>
      <c r="P4" s="16"/>
      <c r="Q4" s="211"/>
      <c r="R4" s="212"/>
      <c r="S4" s="19"/>
      <c r="T4" s="16">
        <v>1045</v>
      </c>
      <c r="U4" s="17"/>
      <c r="V4" s="17"/>
      <c r="W4" s="17"/>
      <c r="X4" s="17"/>
      <c r="Y4" s="18"/>
      <c r="Z4" s="17"/>
      <c r="AA4" s="17"/>
      <c r="AB4" s="17"/>
      <c r="AC4" s="17"/>
      <c r="AD4" s="17"/>
      <c r="AE4" s="213"/>
      <c r="AF4" s="16"/>
      <c r="AG4" s="211"/>
      <c r="AH4" s="212"/>
      <c r="AI4" s="22"/>
      <c r="AJ4" s="20">
        <v>1046</v>
      </c>
      <c r="AK4" s="17"/>
      <c r="AL4" s="17"/>
      <c r="AM4" s="17"/>
      <c r="AN4" s="17"/>
      <c r="AO4" s="18"/>
      <c r="AP4" s="16"/>
      <c r="AQ4" s="17"/>
      <c r="AR4" s="17"/>
      <c r="AS4" s="17"/>
      <c r="AT4" s="17"/>
      <c r="AU4" s="18"/>
      <c r="AV4" s="16"/>
      <c r="AW4" s="211"/>
      <c r="AX4" s="212"/>
      <c r="AY4" s="22"/>
      <c r="AZ4" s="20">
        <v>1047</v>
      </c>
      <c r="BA4" s="17"/>
      <c r="BB4" s="17"/>
      <c r="BC4" s="17"/>
      <c r="BD4" s="17"/>
      <c r="BE4" s="18"/>
      <c r="BF4" s="16"/>
      <c r="BG4" s="17"/>
      <c r="BH4" s="17"/>
      <c r="BI4" s="17"/>
      <c r="BJ4" s="17"/>
      <c r="BK4" s="18"/>
      <c r="BL4" s="16"/>
      <c r="BM4" s="211"/>
      <c r="BN4" s="212"/>
      <c r="BO4" s="22"/>
      <c r="BP4" s="20">
        <v>1048</v>
      </c>
      <c r="BQ4" s="17"/>
      <c r="BR4" s="17"/>
      <c r="BS4" s="17"/>
      <c r="BT4" s="17"/>
      <c r="BU4" s="18"/>
      <c r="BV4" s="16"/>
      <c r="BW4" s="17"/>
      <c r="BX4" s="17"/>
      <c r="BY4" s="17"/>
      <c r="BZ4" s="17"/>
      <c r="CA4" s="18"/>
      <c r="CB4" s="16"/>
      <c r="CC4" s="211"/>
      <c r="CD4" s="212"/>
      <c r="CE4" s="22"/>
      <c r="CF4" s="20">
        <v>1049</v>
      </c>
      <c r="CG4" s="17"/>
      <c r="CH4" s="17"/>
      <c r="CI4" s="17"/>
      <c r="CJ4" s="17"/>
      <c r="CK4" s="18"/>
      <c r="CL4" s="16"/>
      <c r="CM4" s="17"/>
      <c r="CN4" s="17"/>
      <c r="CO4" s="17"/>
      <c r="CP4" s="17"/>
      <c r="CQ4" s="18"/>
      <c r="CR4" s="16"/>
      <c r="CS4" s="211"/>
      <c r="CT4" s="212"/>
      <c r="CU4" s="21"/>
      <c r="CV4" s="169"/>
      <c r="CW4" s="17"/>
      <c r="CX4" s="17"/>
      <c r="CY4" s="17"/>
      <c r="CZ4" s="17"/>
      <c r="DA4" s="18"/>
      <c r="DB4" s="16"/>
      <c r="DC4" s="17"/>
      <c r="DD4" s="17"/>
      <c r="DE4" s="17"/>
      <c r="DF4" s="17"/>
      <c r="DG4" s="18"/>
      <c r="DH4" s="181"/>
      <c r="DI4" s="433"/>
      <c r="DJ4" s="434"/>
      <c r="DK4" s="434"/>
      <c r="DL4" s="435"/>
      <c r="DM4"/>
    </row>
    <row r="5" spans="1:119" s="24" customFormat="1" ht="48" customHeight="1" thickBot="1" x14ac:dyDescent="0.35">
      <c r="A5" s="119"/>
      <c r="B5" s="119"/>
      <c r="C5" s="120"/>
      <c r="D5" s="121" t="s">
        <v>103</v>
      </c>
      <c r="E5" s="122" t="s">
        <v>98</v>
      </c>
      <c r="F5" s="122" t="s">
        <v>104</v>
      </c>
      <c r="G5" s="122" t="s">
        <v>98</v>
      </c>
      <c r="H5" s="122" t="s">
        <v>115</v>
      </c>
      <c r="I5" s="120" t="s">
        <v>153</v>
      </c>
      <c r="J5" s="124" t="s">
        <v>103</v>
      </c>
      <c r="K5" s="122" t="s">
        <v>98</v>
      </c>
      <c r="L5" s="122" t="s">
        <v>104</v>
      </c>
      <c r="M5" s="122" t="s">
        <v>98</v>
      </c>
      <c r="N5" s="122" t="s">
        <v>115</v>
      </c>
      <c r="O5" s="123" t="s">
        <v>153</v>
      </c>
      <c r="P5" s="130" t="s">
        <v>103</v>
      </c>
      <c r="Q5" s="130" t="s">
        <v>104</v>
      </c>
      <c r="R5" s="131" t="s">
        <v>126</v>
      </c>
      <c r="S5" s="38"/>
      <c r="T5" s="124" t="s">
        <v>105</v>
      </c>
      <c r="U5" s="122" t="s">
        <v>98</v>
      </c>
      <c r="V5" s="122" t="s">
        <v>106</v>
      </c>
      <c r="W5" s="122" t="s">
        <v>98</v>
      </c>
      <c r="X5" s="122" t="s">
        <v>116</v>
      </c>
      <c r="Y5" s="123" t="s">
        <v>153</v>
      </c>
      <c r="Z5" s="272" t="s">
        <v>105</v>
      </c>
      <c r="AA5" s="122" t="s">
        <v>98</v>
      </c>
      <c r="AB5" s="122" t="s">
        <v>106</v>
      </c>
      <c r="AC5" s="122" t="s">
        <v>98</v>
      </c>
      <c r="AD5" s="122" t="s">
        <v>116</v>
      </c>
      <c r="AE5" s="125" t="s">
        <v>153</v>
      </c>
      <c r="AF5" s="130" t="s">
        <v>105</v>
      </c>
      <c r="AG5" s="130" t="s">
        <v>106</v>
      </c>
      <c r="AH5" s="131" t="s">
        <v>132</v>
      </c>
      <c r="AI5" s="40"/>
      <c r="AJ5" s="121" t="s">
        <v>107</v>
      </c>
      <c r="AK5" s="122" t="s">
        <v>98</v>
      </c>
      <c r="AL5" s="122" t="s">
        <v>108</v>
      </c>
      <c r="AM5" s="122" t="s">
        <v>98</v>
      </c>
      <c r="AN5" s="122" t="s">
        <v>117</v>
      </c>
      <c r="AO5" s="123" t="s">
        <v>153</v>
      </c>
      <c r="AP5" s="124" t="s">
        <v>107</v>
      </c>
      <c r="AQ5" s="122" t="s">
        <v>98</v>
      </c>
      <c r="AR5" s="122" t="s">
        <v>108</v>
      </c>
      <c r="AS5" s="122" t="s">
        <v>98</v>
      </c>
      <c r="AT5" s="122" t="s">
        <v>117</v>
      </c>
      <c r="AU5" s="120" t="s">
        <v>153</v>
      </c>
      <c r="AV5" s="130" t="s">
        <v>107</v>
      </c>
      <c r="AW5" s="130" t="s">
        <v>108</v>
      </c>
      <c r="AX5" s="131" t="s">
        <v>144</v>
      </c>
      <c r="AY5" s="40"/>
      <c r="AZ5" s="121" t="s">
        <v>109</v>
      </c>
      <c r="BA5" s="122" t="s">
        <v>98</v>
      </c>
      <c r="BB5" s="122" t="s">
        <v>110</v>
      </c>
      <c r="BC5" s="122" t="s">
        <v>98</v>
      </c>
      <c r="BD5" s="122" t="s">
        <v>118</v>
      </c>
      <c r="BE5" s="123" t="s">
        <v>153</v>
      </c>
      <c r="BF5" s="124" t="s">
        <v>109</v>
      </c>
      <c r="BG5" s="122" t="s">
        <v>98</v>
      </c>
      <c r="BH5" s="122" t="s">
        <v>110</v>
      </c>
      <c r="BI5" s="122" t="s">
        <v>98</v>
      </c>
      <c r="BJ5" s="122" t="s">
        <v>118</v>
      </c>
      <c r="BK5" s="120" t="s">
        <v>153</v>
      </c>
      <c r="BL5" s="130" t="s">
        <v>109</v>
      </c>
      <c r="BM5" s="130" t="s">
        <v>110</v>
      </c>
      <c r="BN5" s="131" t="s">
        <v>145</v>
      </c>
      <c r="BO5" s="40"/>
      <c r="BP5" s="121" t="s">
        <v>111</v>
      </c>
      <c r="BQ5" s="122" t="s">
        <v>98</v>
      </c>
      <c r="BR5" s="122" t="s">
        <v>112</v>
      </c>
      <c r="BS5" s="122" t="s">
        <v>98</v>
      </c>
      <c r="BT5" s="122" t="s">
        <v>119</v>
      </c>
      <c r="BU5" s="123" t="s">
        <v>153</v>
      </c>
      <c r="BV5" s="124" t="s">
        <v>111</v>
      </c>
      <c r="BW5" s="122" t="s">
        <v>98</v>
      </c>
      <c r="BX5" s="122" t="s">
        <v>112</v>
      </c>
      <c r="BY5" s="122" t="s">
        <v>98</v>
      </c>
      <c r="BZ5" s="122" t="s">
        <v>119</v>
      </c>
      <c r="CA5" s="120" t="s">
        <v>153</v>
      </c>
      <c r="CB5" s="130" t="s">
        <v>147</v>
      </c>
      <c r="CC5" s="130" t="s">
        <v>148</v>
      </c>
      <c r="CD5" s="131" t="s">
        <v>146</v>
      </c>
      <c r="CE5" s="40"/>
      <c r="CF5" s="121" t="s">
        <v>113</v>
      </c>
      <c r="CG5" s="122" t="s">
        <v>98</v>
      </c>
      <c r="CH5" s="122" t="s">
        <v>114</v>
      </c>
      <c r="CI5" s="122" t="s">
        <v>98</v>
      </c>
      <c r="CJ5" s="122" t="s">
        <v>120</v>
      </c>
      <c r="CK5" s="123" t="s">
        <v>153</v>
      </c>
      <c r="CL5" s="124" t="s">
        <v>113</v>
      </c>
      <c r="CM5" s="122" t="s">
        <v>98</v>
      </c>
      <c r="CN5" s="122" t="s">
        <v>114</v>
      </c>
      <c r="CO5" s="122" t="s">
        <v>98</v>
      </c>
      <c r="CP5" s="122" t="s">
        <v>120</v>
      </c>
      <c r="CQ5" s="120" t="s">
        <v>153</v>
      </c>
      <c r="CR5" s="130" t="s">
        <v>113</v>
      </c>
      <c r="CS5" s="130" t="s">
        <v>114</v>
      </c>
      <c r="CT5" s="131" t="s">
        <v>149</v>
      </c>
      <c r="CU5" s="40"/>
      <c r="CV5" s="126" t="s">
        <v>121</v>
      </c>
      <c r="CW5" s="127" t="s">
        <v>123</v>
      </c>
      <c r="CX5" s="127" t="s">
        <v>122</v>
      </c>
      <c r="CY5" s="127" t="s">
        <v>124</v>
      </c>
      <c r="CZ5" s="127" t="s">
        <v>96</v>
      </c>
      <c r="DA5" s="128" t="s">
        <v>154</v>
      </c>
      <c r="DB5" s="126" t="s">
        <v>158</v>
      </c>
      <c r="DC5" s="127" t="s">
        <v>98</v>
      </c>
      <c r="DD5" s="127" t="s">
        <v>159</v>
      </c>
      <c r="DE5" s="127" t="s">
        <v>98</v>
      </c>
      <c r="DF5" s="127" t="s">
        <v>160</v>
      </c>
      <c r="DG5" s="128" t="s">
        <v>161</v>
      </c>
      <c r="DH5" s="182"/>
      <c r="DI5" s="202"/>
      <c r="DJ5" s="203" t="s">
        <v>96</v>
      </c>
      <c r="DK5" s="204" t="s">
        <v>160</v>
      </c>
      <c r="DL5" s="205" t="s">
        <v>162</v>
      </c>
      <c r="DM5"/>
    </row>
    <row r="6" spans="1:119" s="24" customFormat="1" ht="11.25" customHeight="1" x14ac:dyDescent="0.3">
      <c r="A6" s="31" t="s">
        <v>51</v>
      </c>
      <c r="B6" s="32"/>
      <c r="C6" s="33"/>
      <c r="D6" s="34"/>
      <c r="E6" s="35"/>
      <c r="F6" s="35"/>
      <c r="G6" s="35"/>
      <c r="H6" s="35"/>
      <c r="I6" s="410"/>
      <c r="J6" s="37"/>
      <c r="K6" s="35"/>
      <c r="L6" s="35"/>
      <c r="M6" s="35"/>
      <c r="N6" s="35"/>
      <c r="O6" s="36"/>
      <c r="P6" s="133"/>
      <c r="Q6" s="134"/>
      <c r="R6" s="135"/>
      <c r="S6" s="38"/>
      <c r="T6" s="37"/>
      <c r="U6" s="35"/>
      <c r="V6" s="35"/>
      <c r="W6" s="35"/>
      <c r="X6" s="35"/>
      <c r="Y6" s="36"/>
      <c r="Z6" s="273"/>
      <c r="AA6" s="35"/>
      <c r="AB6" s="35"/>
      <c r="AC6" s="35"/>
      <c r="AD6" s="35"/>
      <c r="AE6" s="39"/>
      <c r="AF6" s="133"/>
      <c r="AG6" s="134"/>
      <c r="AH6" s="135"/>
      <c r="AI6" s="40"/>
      <c r="AJ6" s="34"/>
      <c r="AK6" s="35"/>
      <c r="AL6" s="35"/>
      <c r="AM6" s="35"/>
      <c r="AN6" s="35"/>
      <c r="AO6" s="36"/>
      <c r="AP6" s="37"/>
      <c r="AQ6" s="35"/>
      <c r="AR6" s="35"/>
      <c r="AS6" s="35"/>
      <c r="AT6" s="35"/>
      <c r="AU6" s="36"/>
      <c r="AV6" s="133"/>
      <c r="AW6" s="134"/>
      <c r="AX6" s="135"/>
      <c r="AY6" s="40"/>
      <c r="AZ6" s="34"/>
      <c r="BA6" s="35"/>
      <c r="BB6" s="35"/>
      <c r="BC6" s="35"/>
      <c r="BD6" s="35"/>
      <c r="BE6" s="36"/>
      <c r="BF6" s="37"/>
      <c r="BG6" s="35"/>
      <c r="BH6" s="35"/>
      <c r="BI6" s="35"/>
      <c r="BJ6" s="35"/>
      <c r="BK6" s="36"/>
      <c r="BL6" s="133"/>
      <c r="BM6" s="134"/>
      <c r="BN6" s="135"/>
      <c r="BO6" s="40"/>
      <c r="BP6" s="34"/>
      <c r="BQ6" s="35"/>
      <c r="BR6" s="35"/>
      <c r="BS6" s="35"/>
      <c r="BT6" s="35"/>
      <c r="BU6" s="36"/>
      <c r="BV6" s="37"/>
      <c r="BW6" s="35"/>
      <c r="BX6" s="35"/>
      <c r="BY6" s="35"/>
      <c r="BZ6" s="35"/>
      <c r="CA6" s="36"/>
      <c r="CB6" s="133"/>
      <c r="CC6" s="134"/>
      <c r="CD6" s="135"/>
      <c r="CE6" s="40"/>
      <c r="CF6" s="34"/>
      <c r="CG6" s="35"/>
      <c r="CH6" s="35"/>
      <c r="CI6" s="35"/>
      <c r="CJ6" s="35"/>
      <c r="CK6" s="36"/>
      <c r="CL6" s="37"/>
      <c r="CM6" s="35"/>
      <c r="CN6" s="35"/>
      <c r="CO6" s="35"/>
      <c r="CP6" s="35"/>
      <c r="CQ6" s="36"/>
      <c r="CR6" s="133"/>
      <c r="CS6" s="134"/>
      <c r="CT6" s="135"/>
      <c r="CU6" s="40"/>
      <c r="CV6" s="132"/>
      <c r="CW6" s="35"/>
      <c r="CX6" s="35"/>
      <c r="CY6" s="35"/>
      <c r="CZ6" s="35"/>
      <c r="DA6" s="36"/>
      <c r="DB6" s="37"/>
      <c r="DC6" s="35"/>
      <c r="DD6" s="35"/>
      <c r="DE6" s="35"/>
      <c r="DF6" s="35"/>
      <c r="DG6" s="36"/>
      <c r="DH6" s="170"/>
      <c r="DI6" s="184" t="s">
        <v>51</v>
      </c>
      <c r="DJ6" s="37"/>
      <c r="DK6" s="35"/>
      <c r="DL6" s="36"/>
      <c r="DM6"/>
    </row>
    <row r="7" spans="1:119" s="24" customFormat="1" ht="13.2" customHeight="1" x14ac:dyDescent="0.3">
      <c r="A7" s="32">
        <v>1</v>
      </c>
      <c r="B7" s="32" t="s">
        <v>0</v>
      </c>
      <c r="C7" s="41"/>
      <c r="D7" s="42"/>
      <c r="E7" s="43"/>
      <c r="F7" s="43"/>
      <c r="G7" s="43"/>
      <c r="H7" s="43"/>
      <c r="I7" s="232"/>
      <c r="J7" s="45"/>
      <c r="K7" s="43"/>
      <c r="L7" s="43"/>
      <c r="M7" s="43"/>
      <c r="N7" s="43"/>
      <c r="O7" s="44"/>
      <c r="P7" s="136"/>
      <c r="Q7" s="137"/>
      <c r="R7" s="138"/>
      <c r="S7" s="38"/>
      <c r="T7" s="45"/>
      <c r="U7" s="43"/>
      <c r="V7" s="43"/>
      <c r="W7" s="43"/>
      <c r="X7" s="43"/>
      <c r="Y7" s="44"/>
      <c r="Z7" s="274"/>
      <c r="AA7" s="43"/>
      <c r="AB7" s="43"/>
      <c r="AC7" s="43"/>
      <c r="AD7" s="43"/>
      <c r="AE7" s="44"/>
      <c r="AF7" s="136"/>
      <c r="AG7" s="137"/>
      <c r="AH7" s="138"/>
      <c r="AI7" s="40"/>
      <c r="AJ7" s="42"/>
      <c r="AK7" s="43"/>
      <c r="AL7" s="43"/>
      <c r="AM7" s="43"/>
      <c r="AN7" s="43"/>
      <c r="AO7" s="44"/>
      <c r="AP7" s="45"/>
      <c r="AQ7" s="43"/>
      <c r="AR7" s="43"/>
      <c r="AS7" s="43"/>
      <c r="AT7" s="43"/>
      <c r="AU7" s="44"/>
      <c r="AV7" s="136"/>
      <c r="AW7" s="137"/>
      <c r="AX7" s="138"/>
      <c r="AY7" s="40"/>
      <c r="AZ7" s="42"/>
      <c r="BA7" s="43"/>
      <c r="BB7" s="43"/>
      <c r="BC7" s="43"/>
      <c r="BD7" s="43"/>
      <c r="BE7" s="44"/>
      <c r="BF7" s="45"/>
      <c r="BG7" s="43"/>
      <c r="BH7" s="43"/>
      <c r="BI7" s="43"/>
      <c r="BJ7" s="43"/>
      <c r="BK7" s="44"/>
      <c r="BL7" s="136"/>
      <c r="BM7" s="137"/>
      <c r="BN7" s="138"/>
      <c r="BO7" s="40"/>
      <c r="BP7" s="42"/>
      <c r="BQ7" s="43"/>
      <c r="BR7" s="43"/>
      <c r="BS7" s="43"/>
      <c r="BT7" s="43"/>
      <c r="BU7" s="44"/>
      <c r="BV7" s="45"/>
      <c r="BW7" s="43"/>
      <c r="BX7" s="43"/>
      <c r="BY7" s="43"/>
      <c r="BZ7" s="43"/>
      <c r="CA7" s="44"/>
      <c r="CB7" s="136"/>
      <c r="CC7" s="137"/>
      <c r="CD7" s="138"/>
      <c r="CE7" s="40"/>
      <c r="CF7" s="42"/>
      <c r="CG7" s="43"/>
      <c r="CH7" s="43"/>
      <c r="CI7" s="43"/>
      <c r="CJ7" s="43"/>
      <c r="CK7" s="44"/>
      <c r="CL7" s="45"/>
      <c r="CM7" s="43"/>
      <c r="CN7" s="43"/>
      <c r="CO7" s="43"/>
      <c r="CP7" s="43"/>
      <c r="CQ7" s="44"/>
      <c r="CR7" s="136"/>
      <c r="CS7" s="137"/>
      <c r="CT7" s="138"/>
      <c r="CU7" s="40"/>
      <c r="CV7" s="45"/>
      <c r="CW7" s="43"/>
      <c r="CX7" s="43"/>
      <c r="CY7" s="43"/>
      <c r="CZ7" s="43"/>
      <c r="DA7" s="44"/>
      <c r="DB7" s="45"/>
      <c r="DC7" s="43"/>
      <c r="DD7" s="43"/>
      <c r="DE7" s="43"/>
      <c r="DF7" s="43"/>
      <c r="DG7" s="44"/>
      <c r="DH7" s="183"/>
      <c r="DI7" s="185" t="s">
        <v>0</v>
      </c>
      <c r="DJ7" s="45"/>
      <c r="DK7" s="43"/>
      <c r="DL7" s="44"/>
      <c r="DM7"/>
    </row>
    <row r="8" spans="1:119" s="24" customFormat="1" ht="13.2" customHeight="1" x14ac:dyDescent="0.3">
      <c r="A8" s="32"/>
      <c r="B8" s="32" t="s">
        <v>15</v>
      </c>
      <c r="C8" s="41"/>
      <c r="D8" s="42">
        <f>+'JUL-SEP 2022'!D8+'OCT-DEC 2022'!D8+'JAN-MAR 2023'!D8+'APR-JUN 2023'!D8</f>
        <v>230961725</v>
      </c>
      <c r="E8" s="43"/>
      <c r="F8" s="43">
        <f>+'JUL-SEP 2022'!F8+'OCT-DEC 2022'!F8+'JAN-MAR 2023'!F8+'APR-JUN 2023'!F8</f>
        <v>64161500</v>
      </c>
      <c r="G8" s="43"/>
      <c r="H8" s="43">
        <f>+D8+F8</f>
        <v>295123225</v>
      </c>
      <c r="I8" s="232"/>
      <c r="J8" s="45">
        <f>+'JUL-SEP 2022'!J8+'OCT-DEC 2022'!J8+'JAN-MAR 2023'!J8+'APR-JUN 2023'!J8</f>
        <v>121360272</v>
      </c>
      <c r="K8" s="43"/>
      <c r="L8" s="43">
        <f>+'JUL-SEP 2022'!L8+'OCT-DEC 2022'!L8+'JAN-MAR 2023'!L8+'APR-JUN 2023'!L8</f>
        <v>211031109</v>
      </c>
      <c r="M8" s="43"/>
      <c r="N8" s="43">
        <f>+J8+L8</f>
        <v>332391381</v>
      </c>
      <c r="O8" s="44"/>
      <c r="P8" s="136">
        <f>+D8+J8</f>
        <v>352321997</v>
      </c>
      <c r="Q8" s="137">
        <f>+F8+L8</f>
        <v>275192609</v>
      </c>
      <c r="R8" s="138">
        <f>+P8+Q8</f>
        <v>627514606</v>
      </c>
      <c r="S8" s="38"/>
      <c r="T8" s="45">
        <f>+'JUL-SEP 2022'!T8+'OCT-DEC 2022'!T8+'JAN-MAR 2023'!T8+'APR-JUN 2023'!T8</f>
        <v>441443884</v>
      </c>
      <c r="U8" s="43"/>
      <c r="V8" s="43">
        <f>+'JUL-SEP 2022'!V8+'OCT-DEC 2022'!V8+'JAN-MAR 2023'!V8+'APR-JUN 2023'!V8</f>
        <v>118093147</v>
      </c>
      <c r="W8" s="43"/>
      <c r="X8" s="43">
        <f>+T8+V8</f>
        <v>559537031</v>
      </c>
      <c r="Y8" s="44"/>
      <c r="Z8" s="274">
        <f>+'OCT-DEC 2022'!Z8+'JUL-SEP 2022'!Z8+'JAN-MAR 2023'!Z8+'APR-JUN 2023'!Z8</f>
        <v>281027647</v>
      </c>
      <c r="AA8" s="43"/>
      <c r="AB8" s="43">
        <f>+'OCT-DEC 2022'!AB8+'JUL-SEP 2022'!AB8+'JAN-MAR 2023'!AB8+'APR-JUN 2023'!AB8</f>
        <v>218998643</v>
      </c>
      <c r="AC8" s="43"/>
      <c r="AD8" s="43">
        <f>+Z8+AB8</f>
        <v>500026290</v>
      </c>
      <c r="AE8" s="44"/>
      <c r="AF8" s="136">
        <f>+T8+Z8</f>
        <v>722471531</v>
      </c>
      <c r="AG8" s="137">
        <f>+V8+AB8</f>
        <v>337091790</v>
      </c>
      <c r="AH8" s="138">
        <f>+AF8+AG8</f>
        <v>1059563321</v>
      </c>
      <c r="AI8" s="40"/>
      <c r="AJ8" s="42">
        <f>+'OCT-DEC 2022'!AJ8+'JUL-SEP 2022'!AJ8+'JAN-MAR 2023'!AJ8+'APR-JUN 2023'!AJ8</f>
        <v>127235242</v>
      </c>
      <c r="AK8" s="43"/>
      <c r="AL8" s="43">
        <f>+'OCT-DEC 2022'!AL8+'JUL-SEP 2022'!AL8+'JAN-MAR 2023'!AL8+'APR-JUN 2023'!AL8</f>
        <v>50047327</v>
      </c>
      <c r="AM8" s="43"/>
      <c r="AN8" s="43">
        <f>+AJ8+AL8</f>
        <v>177282569</v>
      </c>
      <c r="AO8" s="44"/>
      <c r="AP8" s="43">
        <f>+'OCT-DEC 2022'!AP8+'JUL-SEP 2022'!AP8+'JAN-MAR 2023'!AP8+'APR-JUN 2023'!AP8</f>
        <v>46858543</v>
      </c>
      <c r="AQ8" s="43"/>
      <c r="AR8" s="43">
        <f>+'OCT-DEC 2022'!AR8+'JUL-SEP 2022'!AR8+'JAN-MAR 2023'!AR8+'APR-JUN 2023'!AR8</f>
        <v>79040042</v>
      </c>
      <c r="AS8" s="43"/>
      <c r="AT8" s="43">
        <f>+AP8+AR8</f>
        <v>125898585</v>
      </c>
      <c r="AU8" s="44"/>
      <c r="AV8" s="136">
        <f>+AJ8+AP8</f>
        <v>174093785</v>
      </c>
      <c r="AW8" s="137">
        <f>+AL8+AR8</f>
        <v>129087369</v>
      </c>
      <c r="AX8" s="138">
        <f>+AV8+AW8</f>
        <v>303181154</v>
      </c>
      <c r="AY8" s="40"/>
      <c r="AZ8" s="42">
        <f>+'OCT-DEC 2022'!AZ8+'JUL-SEP 2022'!AZ8+'JAN-MAR 2023'!AZ8+'APR-JUN 2023'!AZ8</f>
        <v>234056383</v>
      </c>
      <c r="BA8" s="43"/>
      <c r="BB8" s="43">
        <f>+'OCT-DEC 2022'!BB8+'JUL-SEP 2022'!BB8+'JAN-MAR 2023'!BB8+'APR-JUN 2023'!BB8</f>
        <v>70048157</v>
      </c>
      <c r="BC8" s="43"/>
      <c r="BD8" s="43">
        <f>+AZ8+BB8</f>
        <v>304104540</v>
      </c>
      <c r="BE8" s="44"/>
      <c r="BF8" s="45">
        <f>+'OCT-DEC 2022'!BF8+'JUL-SEP 2022'!BF8+'JAN-MAR 2023'!BF8+'APR-JUN 2023'!BF8</f>
        <v>182646115</v>
      </c>
      <c r="BG8" s="43"/>
      <c r="BH8" s="43">
        <f>+'OCT-DEC 2022'!BH8+'JUL-SEP 2022'!BH8+'JAN-MAR 2023'!BH8+'APR-JUN 2023'!BH8</f>
        <v>186019689</v>
      </c>
      <c r="BI8" s="43"/>
      <c r="BJ8" s="43">
        <f>+BF8+BH8</f>
        <v>368665804</v>
      </c>
      <c r="BK8" s="44"/>
      <c r="BL8" s="136">
        <f>+AZ8+BF8</f>
        <v>416702498</v>
      </c>
      <c r="BM8" s="137">
        <f>+BB8+BH8</f>
        <v>256067846</v>
      </c>
      <c r="BN8" s="138">
        <f>+BL8+BM8</f>
        <v>672770344</v>
      </c>
      <c r="BO8" s="40"/>
      <c r="BP8" s="42">
        <f>+'OCT-DEC 2022'!BP8+'JUL-SEP 2022'!BP8+'JAN-MAR 2023'!BP8+'APR-JUN 2023'!BP8</f>
        <v>186329516</v>
      </c>
      <c r="BQ8" s="43"/>
      <c r="BR8" s="43">
        <f>+'OCT-DEC 2022'!BR8+'JUL-SEP 2022'!BR8+'JAN-MAR 2023'!BR8+'APR-JUN 2023'!BR8</f>
        <v>45049718</v>
      </c>
      <c r="BS8" s="43"/>
      <c r="BT8" s="43">
        <f>+BP8+BR8</f>
        <v>231379234</v>
      </c>
      <c r="BU8" s="44"/>
      <c r="BV8" s="45">
        <f>+'OCT-DEC 2022'!BV8+'JUL-SEP 2022'!BV8+'JAN-MAR 2023'!BV8+'APR-JUN 2023'!BV8</f>
        <v>76094130</v>
      </c>
      <c r="BW8" s="43"/>
      <c r="BX8" s="43">
        <f>+'OCT-DEC 2022'!BX8+'JUL-SEP 2022'!BX8+'JAN-MAR 2023'!BX8+'APR-JUN 2023'!BX8</f>
        <v>102542194</v>
      </c>
      <c r="BY8" s="43"/>
      <c r="BZ8" s="43">
        <f>+BV8+BX8</f>
        <v>178636324</v>
      </c>
      <c r="CA8" s="44"/>
      <c r="CB8" s="136">
        <f>+BP8+BV8</f>
        <v>262423646</v>
      </c>
      <c r="CC8" s="137">
        <f>+BR8+BX8</f>
        <v>147591912</v>
      </c>
      <c r="CD8" s="138">
        <f>+CB8+CC8</f>
        <v>410015558</v>
      </c>
      <c r="CE8" s="40"/>
      <c r="CF8" s="42">
        <f>+'OCT-DEC 2022'!CF8+'JUL-SEP 2022'!CF8+'JAN-MAR 2023'!CF8+'APR-JUN 2023'!CF8</f>
        <v>263833259</v>
      </c>
      <c r="CG8" s="43"/>
      <c r="CH8" s="43">
        <f>+'OCT-DEC 2022'!CH8+'JUL-SEP 2022'!CH8+'JAN-MAR 2023'!CH8+'APR-JUN 2023'!CH8</f>
        <v>50701481</v>
      </c>
      <c r="CI8" s="43"/>
      <c r="CJ8" s="43">
        <f>+CF8+CH8</f>
        <v>314534740</v>
      </c>
      <c r="CK8" s="44"/>
      <c r="CL8" s="45">
        <f>+'OCT-DEC 2022'!CL8+'JUL-SEP 2022'!CL8+'JAN-MAR 2023'!CL8+'APR-JUN 2023'!CL8</f>
        <v>168619069</v>
      </c>
      <c r="CM8" s="43"/>
      <c r="CN8" s="43">
        <f>+'OCT-DEC 2022'!CN8+'JUL-SEP 2022'!CN8+'JAN-MAR 2023'!CN8+'APR-JUN 2023'!CN8</f>
        <v>149422885</v>
      </c>
      <c r="CO8" s="43"/>
      <c r="CP8" s="43">
        <f>+CL8+CN8</f>
        <v>318041954</v>
      </c>
      <c r="CQ8" s="44"/>
      <c r="CR8" s="136">
        <f>+CF8+CL8</f>
        <v>432452328</v>
      </c>
      <c r="CS8" s="137">
        <f>+CH8+CN8</f>
        <v>200124366</v>
      </c>
      <c r="CT8" s="138">
        <f>+CR8+CS8</f>
        <v>632576694</v>
      </c>
      <c r="CU8" s="40"/>
      <c r="CV8" s="45">
        <f t="shared" ref="CV8:CV15" si="0">+D8+T8+AJ8+AZ8+BP8+CF8</f>
        <v>1483860009</v>
      </c>
      <c r="CW8" s="43"/>
      <c r="CX8" s="43">
        <f t="shared" ref="CX8:CX15" si="1">+F8+V8+AL8+BB8+BR8+CH8</f>
        <v>398101330</v>
      </c>
      <c r="CY8" s="46"/>
      <c r="CZ8" s="43">
        <f>+CV8+CX8</f>
        <v>1881961339</v>
      </c>
      <c r="DA8" s="47"/>
      <c r="DB8" s="45">
        <f>+J8+Z8+AP8+BF8+BV8+CL8</f>
        <v>876605776</v>
      </c>
      <c r="DC8" s="46"/>
      <c r="DD8" s="43">
        <f>+L8+AB8+AR8+BH8+BX8+CN8</f>
        <v>947054562</v>
      </c>
      <c r="DE8" s="46"/>
      <c r="DF8" s="43">
        <f>+DB8+DD8</f>
        <v>1823660338</v>
      </c>
      <c r="DG8" s="47"/>
      <c r="DH8" s="174"/>
      <c r="DI8" s="185" t="s">
        <v>15</v>
      </c>
      <c r="DJ8" s="45">
        <f>+CZ8</f>
        <v>1881961339</v>
      </c>
      <c r="DK8" s="43">
        <f>+DF8</f>
        <v>1823660338</v>
      </c>
      <c r="DL8" s="44">
        <f>+DJ8+DK8</f>
        <v>3705621677</v>
      </c>
      <c r="DM8"/>
    </row>
    <row r="9" spans="1:119" s="24" customFormat="1" ht="13.2" customHeight="1" x14ac:dyDescent="0.3">
      <c r="A9" s="32"/>
      <c r="B9" s="32" t="s">
        <v>16</v>
      </c>
      <c r="C9" s="41"/>
      <c r="D9" s="42"/>
      <c r="E9" s="43"/>
      <c r="F9" s="43"/>
      <c r="G9" s="43"/>
      <c r="H9" s="43"/>
      <c r="I9" s="232"/>
      <c r="J9" s="45"/>
      <c r="K9" s="43"/>
      <c r="L9" s="43"/>
      <c r="M9" s="43"/>
      <c r="N9" s="43"/>
      <c r="O9" s="44"/>
      <c r="P9" s="136">
        <f>+D9+J9</f>
        <v>0</v>
      </c>
      <c r="Q9" s="137">
        <f>+F9+L9</f>
        <v>0</v>
      </c>
      <c r="R9" s="138">
        <f>+P9+Q9</f>
        <v>0</v>
      </c>
      <c r="S9" s="38"/>
      <c r="T9" s="45"/>
      <c r="U9" s="43"/>
      <c r="V9" s="43"/>
      <c r="W9" s="43"/>
      <c r="X9" s="43"/>
      <c r="Y9" s="44"/>
      <c r="Z9" s="274"/>
      <c r="AA9" s="43"/>
      <c r="AB9" s="43"/>
      <c r="AC9" s="43"/>
      <c r="AD9" s="43"/>
      <c r="AE9" s="44"/>
      <c r="AF9" s="136">
        <f>+T9+Z9</f>
        <v>0</v>
      </c>
      <c r="AG9" s="137">
        <f>+V9+AB9</f>
        <v>0</v>
      </c>
      <c r="AH9" s="138">
        <f>+AF9+AG9</f>
        <v>0</v>
      </c>
      <c r="AI9" s="40"/>
      <c r="AJ9" s="42"/>
      <c r="AK9" s="43"/>
      <c r="AL9" s="43"/>
      <c r="AM9" s="43"/>
      <c r="AN9" s="43"/>
      <c r="AO9" s="44"/>
      <c r="AP9" s="45"/>
      <c r="AQ9" s="43"/>
      <c r="AR9" s="43"/>
      <c r="AS9" s="43"/>
      <c r="AT9" s="43"/>
      <c r="AU9" s="44"/>
      <c r="AV9" s="139">
        <f>+AJ9+AP9</f>
        <v>0</v>
      </c>
      <c r="AW9" s="140">
        <f>+AL9+AR9</f>
        <v>0</v>
      </c>
      <c r="AX9" s="141">
        <f>+AV9+AW9</f>
        <v>0</v>
      </c>
      <c r="AY9" s="40"/>
      <c r="AZ9" s="42"/>
      <c r="BA9" s="43"/>
      <c r="BB9" s="43"/>
      <c r="BC9" s="43"/>
      <c r="BD9" s="43"/>
      <c r="BE9" s="44"/>
      <c r="BF9" s="45"/>
      <c r="BG9" s="43"/>
      <c r="BH9" s="43"/>
      <c r="BI9" s="43"/>
      <c r="BJ9" s="43"/>
      <c r="BK9" s="44"/>
      <c r="BL9" s="139">
        <f>+AZ9+BF9</f>
        <v>0</v>
      </c>
      <c r="BM9" s="140">
        <f>+BB9+BH9</f>
        <v>0</v>
      </c>
      <c r="BN9" s="141">
        <f>+BL9+BM9</f>
        <v>0</v>
      </c>
      <c r="BO9" s="40"/>
      <c r="BP9" s="42"/>
      <c r="BQ9" s="43"/>
      <c r="BR9" s="43"/>
      <c r="BS9" s="43"/>
      <c r="BT9" s="43"/>
      <c r="BU9" s="44"/>
      <c r="BV9" s="45"/>
      <c r="BW9" s="43"/>
      <c r="BX9" s="43"/>
      <c r="BY9" s="43"/>
      <c r="BZ9" s="43"/>
      <c r="CA9" s="44"/>
      <c r="CB9" s="139">
        <f>+BP9+BV9</f>
        <v>0</v>
      </c>
      <c r="CC9" s="140">
        <f>+BR9+BX9</f>
        <v>0</v>
      </c>
      <c r="CD9" s="141">
        <f>+CB9+CC9</f>
        <v>0</v>
      </c>
      <c r="CE9" s="40"/>
      <c r="CF9" s="42"/>
      <c r="CG9" s="43"/>
      <c r="CH9" s="43"/>
      <c r="CI9" s="43"/>
      <c r="CJ9" s="43"/>
      <c r="CK9" s="44"/>
      <c r="CL9" s="45"/>
      <c r="CM9" s="43"/>
      <c r="CN9" s="43"/>
      <c r="CO9" s="43"/>
      <c r="CP9" s="43"/>
      <c r="CQ9" s="44"/>
      <c r="CR9" s="139">
        <f>+CF9+CL9</f>
        <v>0</v>
      </c>
      <c r="CS9" s="140">
        <f>+CH9+CN9</f>
        <v>0</v>
      </c>
      <c r="CT9" s="141">
        <f>+CR9+CS9</f>
        <v>0</v>
      </c>
      <c r="CU9" s="40"/>
      <c r="CV9" s="45">
        <f t="shared" si="0"/>
        <v>0</v>
      </c>
      <c r="CW9" s="43"/>
      <c r="CX9" s="43">
        <f t="shared" si="1"/>
        <v>0</v>
      </c>
      <c r="CY9" s="46"/>
      <c r="CZ9" s="43">
        <f t="shared" ref="CZ9:CZ16" si="2">+CV9+CX9</f>
        <v>0</v>
      </c>
      <c r="DA9" s="47"/>
      <c r="DB9" s="45"/>
      <c r="DC9" s="46"/>
      <c r="DD9" s="43">
        <v>0</v>
      </c>
      <c r="DE9" s="46"/>
      <c r="DF9" s="43">
        <v>0</v>
      </c>
      <c r="DG9" s="47"/>
      <c r="DH9" s="174"/>
      <c r="DI9" s="185" t="s">
        <v>16</v>
      </c>
      <c r="DJ9" s="45">
        <f>+CZ9</f>
        <v>0</v>
      </c>
      <c r="DK9" s="43">
        <f>+DF9</f>
        <v>0</v>
      </c>
      <c r="DL9" s="44">
        <f>+DJ9+DK9</f>
        <v>0</v>
      </c>
      <c r="DM9"/>
    </row>
    <row r="10" spans="1:119" s="24" customFormat="1" ht="13.2" customHeight="1" x14ac:dyDescent="0.3">
      <c r="A10" s="32"/>
      <c r="B10" s="48" t="s">
        <v>17</v>
      </c>
      <c r="C10" s="49"/>
      <c r="D10" s="50">
        <f>SUM(D8:D9)</f>
        <v>230961725</v>
      </c>
      <c r="E10" s="51"/>
      <c r="F10" s="51">
        <f>SUM(F8:F9)</f>
        <v>64161500</v>
      </c>
      <c r="G10" s="51"/>
      <c r="H10" s="51">
        <f>+D10+F10</f>
        <v>295123225</v>
      </c>
      <c r="I10" s="411"/>
      <c r="J10" s="53">
        <f>+J8</f>
        <v>121360272</v>
      </c>
      <c r="K10" s="51"/>
      <c r="L10" s="51">
        <f>+L8</f>
        <v>211031109</v>
      </c>
      <c r="M10" s="51"/>
      <c r="N10" s="51">
        <f>+J10+L10</f>
        <v>332391381</v>
      </c>
      <c r="O10" s="52"/>
      <c r="P10" s="142">
        <f>+P8</f>
        <v>352321997</v>
      </c>
      <c r="Q10" s="143">
        <f t="shared" ref="Q10:R10" si="3">+Q8</f>
        <v>275192609</v>
      </c>
      <c r="R10" s="144">
        <f t="shared" si="3"/>
        <v>627514606</v>
      </c>
      <c r="S10" s="38"/>
      <c r="T10" s="53">
        <f>SUM(T8:T9)</f>
        <v>441443884</v>
      </c>
      <c r="U10" s="51"/>
      <c r="V10" s="51">
        <f>SUM(V8:V9)</f>
        <v>118093147</v>
      </c>
      <c r="W10" s="51"/>
      <c r="X10" s="51">
        <f>+T10+V10</f>
        <v>559537031</v>
      </c>
      <c r="Y10" s="52"/>
      <c r="Z10" s="275">
        <f>SUM(Z8:Z9)</f>
        <v>281027647</v>
      </c>
      <c r="AA10" s="51"/>
      <c r="AB10" s="51">
        <f>SUM(AB8:AB9)</f>
        <v>218998643</v>
      </c>
      <c r="AC10" s="51"/>
      <c r="AD10" s="51">
        <f>+Z10+AB10</f>
        <v>500026290</v>
      </c>
      <c r="AE10" s="52"/>
      <c r="AF10" s="142">
        <f>+AF8</f>
        <v>722471531</v>
      </c>
      <c r="AG10" s="143">
        <f t="shared" ref="AG10:AH10" si="4">+AG8</f>
        <v>337091790</v>
      </c>
      <c r="AH10" s="144">
        <f t="shared" si="4"/>
        <v>1059563321</v>
      </c>
      <c r="AI10" s="40"/>
      <c r="AJ10" s="50">
        <f>SUM(AJ8:AJ9)</f>
        <v>127235242</v>
      </c>
      <c r="AK10" s="51"/>
      <c r="AL10" s="51">
        <f>SUM(AL8:AL9)</f>
        <v>50047327</v>
      </c>
      <c r="AM10" s="51"/>
      <c r="AN10" s="51">
        <f>SUM(AN8:AN9)</f>
        <v>177282569</v>
      </c>
      <c r="AO10" s="52"/>
      <c r="AP10" s="51">
        <f>SUM(AP8:AP9)</f>
        <v>46858543</v>
      </c>
      <c r="AQ10" s="51"/>
      <c r="AR10" s="51">
        <f>SUM(AR8:AR9)</f>
        <v>79040042</v>
      </c>
      <c r="AS10" s="51"/>
      <c r="AT10" s="51">
        <f>SUM(AT8:AT9)</f>
        <v>125898585</v>
      </c>
      <c r="AU10" s="52"/>
      <c r="AV10" s="142">
        <f>+AV8</f>
        <v>174093785</v>
      </c>
      <c r="AW10" s="143">
        <f t="shared" ref="AW10:AX10" si="5">+AW8</f>
        <v>129087369</v>
      </c>
      <c r="AX10" s="144">
        <f t="shared" si="5"/>
        <v>303181154</v>
      </c>
      <c r="AY10" s="40"/>
      <c r="AZ10" s="50">
        <f>SUM(AZ8:AZ9)</f>
        <v>234056383</v>
      </c>
      <c r="BA10" s="51"/>
      <c r="BB10" s="51">
        <f>SUM(BB8:BB9)</f>
        <v>70048157</v>
      </c>
      <c r="BC10" s="51"/>
      <c r="BD10" s="51">
        <f>SUM(BD8:BD9)</f>
        <v>304104540</v>
      </c>
      <c r="BE10" s="52"/>
      <c r="BF10" s="53">
        <f>SUM(BF8:BF9)</f>
        <v>182646115</v>
      </c>
      <c r="BG10" s="51"/>
      <c r="BH10" s="51">
        <f>SUM(BH8:BH9)</f>
        <v>186019689</v>
      </c>
      <c r="BI10" s="51"/>
      <c r="BJ10" s="51">
        <f>SUM(BJ8:BJ9)</f>
        <v>368665804</v>
      </c>
      <c r="BK10" s="52"/>
      <c r="BL10" s="142">
        <f>+BL8</f>
        <v>416702498</v>
      </c>
      <c r="BM10" s="143">
        <f t="shared" ref="BM10:BN10" si="6">+BM8</f>
        <v>256067846</v>
      </c>
      <c r="BN10" s="144">
        <f t="shared" si="6"/>
        <v>672770344</v>
      </c>
      <c r="BO10" s="40"/>
      <c r="BP10" s="50">
        <f>SUM(BP8:BP9)</f>
        <v>186329516</v>
      </c>
      <c r="BQ10" s="51"/>
      <c r="BR10" s="51">
        <f>SUM(BR8:BR9)</f>
        <v>45049718</v>
      </c>
      <c r="BS10" s="51"/>
      <c r="BT10" s="51">
        <f>SUM(BT8:BT9)</f>
        <v>231379234</v>
      </c>
      <c r="BU10" s="52"/>
      <c r="BV10" s="53">
        <f>SUM(BV8:BV9)</f>
        <v>76094130</v>
      </c>
      <c r="BW10" s="51"/>
      <c r="BX10" s="51">
        <f>SUM(BX8:BX9)</f>
        <v>102542194</v>
      </c>
      <c r="BY10" s="51"/>
      <c r="BZ10" s="51">
        <f>SUM(BZ8:BZ9)</f>
        <v>178636324</v>
      </c>
      <c r="CA10" s="52"/>
      <c r="CB10" s="142">
        <f>+CB8</f>
        <v>262423646</v>
      </c>
      <c r="CC10" s="143">
        <f t="shared" ref="CC10:CD10" si="7">+CC8</f>
        <v>147591912</v>
      </c>
      <c r="CD10" s="144">
        <f t="shared" si="7"/>
        <v>410015558</v>
      </c>
      <c r="CE10" s="40"/>
      <c r="CF10" s="50">
        <f>SUM(CF8:CF9)</f>
        <v>263833259</v>
      </c>
      <c r="CG10" s="51"/>
      <c r="CH10" s="51">
        <f>SUM(CH8:CH9)</f>
        <v>50701481</v>
      </c>
      <c r="CI10" s="51"/>
      <c r="CJ10" s="51">
        <f>SUM(CJ8:CJ9)</f>
        <v>314534740</v>
      </c>
      <c r="CK10" s="52"/>
      <c r="CL10" s="53">
        <f>SUM(CL8:CL9)</f>
        <v>168619069</v>
      </c>
      <c r="CM10" s="51"/>
      <c r="CN10" s="51">
        <f>SUM(CN8:CN9)</f>
        <v>149422885</v>
      </c>
      <c r="CO10" s="51"/>
      <c r="CP10" s="51">
        <f>SUM(CP8:CP9)</f>
        <v>318041954</v>
      </c>
      <c r="CQ10" s="52"/>
      <c r="CR10" s="142">
        <f>+CR8</f>
        <v>432452328</v>
      </c>
      <c r="CS10" s="143">
        <f t="shared" ref="CS10:CT10" si="8">+CS8</f>
        <v>200124366</v>
      </c>
      <c r="CT10" s="144">
        <f t="shared" si="8"/>
        <v>632576694</v>
      </c>
      <c r="CU10" s="40"/>
      <c r="CV10" s="45">
        <f t="shared" si="0"/>
        <v>1483860009</v>
      </c>
      <c r="CW10" s="43"/>
      <c r="CX10" s="43">
        <f t="shared" si="1"/>
        <v>398101330</v>
      </c>
      <c r="CY10" s="54"/>
      <c r="CZ10" s="43">
        <f t="shared" si="2"/>
        <v>1881961339</v>
      </c>
      <c r="DA10" s="55"/>
      <c r="DB10" s="53">
        <f>+DB8+DB9</f>
        <v>876605776</v>
      </c>
      <c r="DC10" s="54"/>
      <c r="DD10" s="51">
        <f>+DD8+DD9</f>
        <v>947054562</v>
      </c>
      <c r="DE10" s="54"/>
      <c r="DF10" s="51">
        <f>+DF8+DF9</f>
        <v>1823660338</v>
      </c>
      <c r="DG10" s="55"/>
      <c r="DH10" s="173"/>
      <c r="DI10" s="186" t="s">
        <v>17</v>
      </c>
      <c r="DJ10" s="53">
        <f>+DJ8</f>
        <v>1881961339</v>
      </c>
      <c r="DK10" s="51">
        <f>+DK8</f>
        <v>1823660338</v>
      </c>
      <c r="DL10" s="52">
        <f>+DL8</f>
        <v>3705621677</v>
      </c>
      <c r="DM10"/>
    </row>
    <row r="11" spans="1:119" s="24" customFormat="1" ht="15.6" x14ac:dyDescent="0.3">
      <c r="A11" s="32">
        <v>2</v>
      </c>
      <c r="B11" s="32" t="s">
        <v>1</v>
      </c>
      <c r="C11" s="41"/>
      <c r="D11" s="42">
        <f>+'JUL-SEP 2022'!D11+'OCT-DEC 2022'!D11+'JAN-MAR 2023'!D11+'APR-JUN 2023'!D11</f>
        <v>734844</v>
      </c>
      <c r="E11" s="43"/>
      <c r="F11" s="43">
        <f>+'JUL-SEP 2022'!F11+'OCT-DEC 2022'!F11+'JAN-MAR 2023'!F11+'APR-JUN 2023'!F11</f>
        <v>-800943</v>
      </c>
      <c r="G11" s="43"/>
      <c r="H11" s="43">
        <f t="shared" ref="H11:H15" si="9">+D11+F11</f>
        <v>-66099</v>
      </c>
      <c r="I11" s="232"/>
      <c r="J11" s="45">
        <f>+'JUL-SEP 2022'!J11+'OCT-DEC 2022'!J11+'JAN-MAR 2023'!J11+'APR-JUN 2023'!J11</f>
        <v>-1479231</v>
      </c>
      <c r="K11" s="43"/>
      <c r="L11" s="43">
        <f>+'JUL-SEP 2022'!L11+'OCT-DEC 2022'!L11+'JAN-MAR 2023'!L11+'APR-JUN 2023'!L11</f>
        <v>-3142387</v>
      </c>
      <c r="M11" s="43"/>
      <c r="N11" s="43">
        <f>+J11+L11</f>
        <v>-4621618</v>
      </c>
      <c r="O11" s="44"/>
      <c r="P11" s="136">
        <f t="shared" ref="P11:P15" si="10">+D11+J11</f>
        <v>-744387</v>
      </c>
      <c r="Q11" s="137">
        <f t="shared" ref="Q11:Q15" si="11">+F11+L11</f>
        <v>-3943330</v>
      </c>
      <c r="R11" s="138">
        <f t="shared" ref="R11:R15" si="12">+P11+Q11</f>
        <v>-4687717</v>
      </c>
      <c r="S11" s="38"/>
      <c r="T11" s="45">
        <f>+'JUL-SEP 2022'!T11+'OCT-DEC 2022'!T11+'JAN-MAR 2023'!T11+'APR-JUN 2023'!T11</f>
        <v>-19409270</v>
      </c>
      <c r="U11" s="43"/>
      <c r="V11" s="43">
        <f>+'JUL-SEP 2022'!V11+'OCT-DEC 2022'!V11+'JAN-MAR 2023'!V11+'APR-JUN 2023'!V11</f>
        <v>-2005279</v>
      </c>
      <c r="W11" s="43"/>
      <c r="X11" s="43">
        <f t="shared" ref="X11:X15" si="13">+T11+V11</f>
        <v>-21414549</v>
      </c>
      <c r="Y11" s="44"/>
      <c r="Z11" s="274">
        <f>+'OCT-DEC 2022'!Z11+'JUL-SEP 2022'!Z11+'JAN-MAR 2023'!Z11+'APR-JUN 2023'!Z11</f>
        <v>-9969776</v>
      </c>
      <c r="AA11" s="43"/>
      <c r="AB11" s="43">
        <f>+'OCT-DEC 2022'!AB11+'JUL-SEP 2022'!AB11+'JAN-MAR 2023'!AB11+'APR-JUN 2023'!AB11</f>
        <v>-18654148</v>
      </c>
      <c r="AC11" s="43"/>
      <c r="AD11" s="43">
        <f t="shared" ref="AD11:AD15" si="14">+Z11+AB11</f>
        <v>-28623924</v>
      </c>
      <c r="AE11" s="44"/>
      <c r="AF11" s="136">
        <f t="shared" ref="AF11:AF15" si="15">+T11+Z11</f>
        <v>-29379046</v>
      </c>
      <c r="AG11" s="137">
        <f t="shared" ref="AG11:AG15" si="16">+V11+AB11</f>
        <v>-20659427</v>
      </c>
      <c r="AH11" s="138">
        <f t="shared" ref="AH11:AH15" si="17">+AF11+AG11</f>
        <v>-50038473</v>
      </c>
      <c r="AI11" s="40"/>
      <c r="AJ11" s="42">
        <f>+'OCT-DEC 2022'!AJ11+'JUL-SEP 2022'!AJ11+'JAN-MAR 2023'!AJ11+'APR-JUN 2023'!AJ11</f>
        <v>-1328547</v>
      </c>
      <c r="AK11" s="43"/>
      <c r="AL11" s="43">
        <f>+'OCT-DEC 2022'!AL11+'JUL-SEP 2022'!AL11+'JAN-MAR 2023'!AL11+'APR-JUN 2023'!AL11</f>
        <v>-1932078</v>
      </c>
      <c r="AM11" s="43"/>
      <c r="AN11" s="43">
        <f t="shared" ref="AN11:AN15" si="18">+AJ11+AL11</f>
        <v>-3260625</v>
      </c>
      <c r="AO11" s="44"/>
      <c r="AP11" s="43">
        <f>+'OCT-DEC 2022'!AP11+'JUL-SEP 2022'!AP11+'JAN-MAR 2023'!AP11+'APR-JUN 2023'!AP11</f>
        <v>-3147384</v>
      </c>
      <c r="AQ11" s="43"/>
      <c r="AR11" s="43">
        <f>+'OCT-DEC 2022'!AR11+'JUL-SEP 2022'!AR11+'JAN-MAR 2023'!AR11+'APR-JUN 2023'!AR11</f>
        <v>-12755911</v>
      </c>
      <c r="AS11" s="46"/>
      <c r="AT11" s="43">
        <f t="shared" ref="AT11:AT15" si="19">+AP11+AR11</f>
        <v>-15903295</v>
      </c>
      <c r="AU11" s="44"/>
      <c r="AV11" s="136">
        <f t="shared" ref="AV11:AV15" si="20">+AJ11+AP11</f>
        <v>-4475931</v>
      </c>
      <c r="AW11" s="137">
        <f t="shared" ref="AW11:AW15" si="21">+AL11+AR11</f>
        <v>-14687989</v>
      </c>
      <c r="AX11" s="138">
        <f t="shared" ref="AX11:AX15" si="22">+AV11+AW11</f>
        <v>-19163920</v>
      </c>
      <c r="AY11" s="40"/>
      <c r="AZ11" s="42">
        <f>+'OCT-DEC 2022'!AZ11+'JUL-SEP 2022'!AZ11+'JAN-MAR 2023'!AZ11+'APR-JUN 2023'!AZ11</f>
        <v>10447593</v>
      </c>
      <c r="BA11" s="43"/>
      <c r="BB11" s="43">
        <f>+'OCT-DEC 2022'!BB11+'JUL-SEP 2022'!BB11+'JAN-MAR 2023'!BB11+'APR-JUN 2023'!BB11</f>
        <v>-7965509</v>
      </c>
      <c r="BC11" s="43"/>
      <c r="BD11" s="43">
        <f t="shared" ref="BD11:BD15" si="23">+AZ11+BB11</f>
        <v>2482084</v>
      </c>
      <c r="BE11" s="44"/>
      <c r="BF11" s="45">
        <f>+'OCT-DEC 2022'!BF11+'JUL-SEP 2022'!BF11+'JAN-MAR 2023'!BF11+'APR-JUN 2023'!BF11</f>
        <v>-4590397</v>
      </c>
      <c r="BG11" s="43"/>
      <c r="BH11" s="43">
        <f>+'OCT-DEC 2022'!BH11+'JUL-SEP 2022'!BH11+'JAN-MAR 2023'!BH11+'APR-JUN 2023'!BH11</f>
        <v>-7291201</v>
      </c>
      <c r="BI11" s="43"/>
      <c r="BJ11" s="43">
        <f t="shared" ref="BJ11:BJ15" si="24">+BF11+BH11</f>
        <v>-11881598</v>
      </c>
      <c r="BK11" s="44"/>
      <c r="BL11" s="136">
        <f t="shared" ref="BL11:BL15" si="25">+AZ11+BF11</f>
        <v>5857196</v>
      </c>
      <c r="BM11" s="137">
        <f t="shared" ref="BM11:BM15" si="26">+BB11+BH11</f>
        <v>-15256710</v>
      </c>
      <c r="BN11" s="138">
        <f t="shared" ref="BN11:BN15" si="27">+BL11+BM11</f>
        <v>-9399514</v>
      </c>
      <c r="BO11" s="40"/>
      <c r="BP11" s="42">
        <f>+'OCT-DEC 2022'!BP11+'JUL-SEP 2022'!BP11+'JAN-MAR 2023'!BP11+'APR-JUN 2023'!BP11</f>
        <v>-10090137</v>
      </c>
      <c r="BQ11" s="43"/>
      <c r="BR11" s="43">
        <f>+'OCT-DEC 2022'!BR11+'JUL-SEP 2022'!BR11+'JAN-MAR 2023'!BR11+'APR-JUN 2023'!BR11</f>
        <v>-552391</v>
      </c>
      <c r="BS11" s="43"/>
      <c r="BT11" s="43">
        <f t="shared" ref="BT11:BT15" si="28">+BP11+BR11</f>
        <v>-10642528</v>
      </c>
      <c r="BU11" s="44"/>
      <c r="BV11" s="45">
        <f>+'OCT-DEC 2022'!BV11+'JUL-SEP 2022'!BV11+'JAN-MAR 2023'!BV11+'APR-JUN 2023'!BV11</f>
        <v>-18341642</v>
      </c>
      <c r="BW11" s="43"/>
      <c r="BX11" s="43">
        <f>+'OCT-DEC 2022'!BX11+'JUL-SEP 2022'!BX11+'JAN-MAR 2023'!BX11+'APR-JUN 2023'!BX11</f>
        <v>-12033628</v>
      </c>
      <c r="BY11" s="43"/>
      <c r="BZ11" s="43">
        <f t="shared" ref="BZ11:BZ15" si="29">+BV11+BX11</f>
        <v>-30375270</v>
      </c>
      <c r="CA11" s="44"/>
      <c r="CB11" s="136">
        <f t="shared" ref="CB11:CB15" si="30">+BP11+BV11</f>
        <v>-28431779</v>
      </c>
      <c r="CC11" s="137">
        <f t="shared" ref="CC11:CC15" si="31">+BR11+BX11</f>
        <v>-12586019</v>
      </c>
      <c r="CD11" s="138">
        <f t="shared" ref="CD11:CD15" si="32">+CB11+CC11</f>
        <v>-41017798</v>
      </c>
      <c r="CE11" s="40"/>
      <c r="CF11" s="42">
        <f>+'OCT-DEC 2022'!CF11+'JUL-SEP 2022'!CF11+'JAN-MAR 2023'!CF11+'APR-JUN 2023'!CF11</f>
        <v>2383744</v>
      </c>
      <c r="CG11" s="43"/>
      <c r="CH11" s="43">
        <f>+'OCT-DEC 2022'!CH11+'JUL-SEP 2022'!CH11+'JAN-MAR 2023'!CH11+'APR-JUN 2023'!CH11</f>
        <v>3105375</v>
      </c>
      <c r="CI11" s="43"/>
      <c r="CJ11" s="43">
        <f t="shared" ref="CJ11:CJ15" si="33">+CF11+CH11</f>
        <v>5489119</v>
      </c>
      <c r="CK11" s="44"/>
      <c r="CL11" s="45">
        <f>+'OCT-DEC 2022'!CL11+'JUL-SEP 2022'!CL11+'JAN-MAR 2023'!CL11+'APR-JUN 2023'!CL11</f>
        <v>-2978045</v>
      </c>
      <c r="CM11" s="43"/>
      <c r="CN11" s="43">
        <f>+'OCT-DEC 2022'!CN11+'JUL-SEP 2022'!CN11+'JAN-MAR 2023'!CN11+'APR-JUN 2023'!CN11</f>
        <v>87364</v>
      </c>
      <c r="CO11" s="43"/>
      <c r="CP11" s="43">
        <f t="shared" ref="CP11:CP15" si="34">+CL11+CN11</f>
        <v>-2890681</v>
      </c>
      <c r="CQ11" s="44"/>
      <c r="CR11" s="136">
        <f t="shared" ref="CR11:CR15" si="35">+CF11+CL11</f>
        <v>-594301</v>
      </c>
      <c r="CS11" s="137">
        <f t="shared" ref="CS11:CS15" si="36">+CH11+CN11</f>
        <v>3192739</v>
      </c>
      <c r="CT11" s="138">
        <f t="shared" ref="CT11:CT15" si="37">+CR11+CS11</f>
        <v>2598438</v>
      </c>
      <c r="CU11" s="40"/>
      <c r="CV11" s="45">
        <f t="shared" si="0"/>
        <v>-17261773</v>
      </c>
      <c r="CW11" s="43"/>
      <c r="CX11" s="43">
        <f t="shared" si="1"/>
        <v>-10150825</v>
      </c>
      <c r="CY11" s="46"/>
      <c r="CZ11" s="43">
        <f t="shared" si="2"/>
        <v>-27412598</v>
      </c>
      <c r="DA11" s="47"/>
      <c r="DB11" s="45">
        <f t="shared" ref="DB11:DB15" si="38">+J11+Z11+AP11+BF11+BV11+CL11</f>
        <v>-40506475</v>
      </c>
      <c r="DC11" s="46"/>
      <c r="DD11" s="43">
        <f t="shared" ref="DD11:DD15" si="39">+L11+AB11+AR11+BH11+BX11+CN11</f>
        <v>-53789911</v>
      </c>
      <c r="DE11" s="46"/>
      <c r="DF11" s="43">
        <f t="shared" ref="DF11:DF15" si="40">+DB11+DD11</f>
        <v>-94296386</v>
      </c>
      <c r="DG11" s="47"/>
      <c r="DH11" s="172"/>
      <c r="DI11" s="185" t="s">
        <v>1</v>
      </c>
      <c r="DJ11" s="45">
        <f t="shared" ref="DJ11:DJ15" si="41">+CZ11</f>
        <v>-27412598</v>
      </c>
      <c r="DK11" s="43">
        <f t="shared" ref="DK11:DK15" si="42">+DF11</f>
        <v>-94296386</v>
      </c>
      <c r="DL11" s="44">
        <f t="shared" ref="DL11:DL15" si="43">+DJ11+DK11</f>
        <v>-121708984</v>
      </c>
      <c r="DM11"/>
    </row>
    <row r="12" spans="1:119" s="24" customFormat="1" ht="15.6" x14ac:dyDescent="0.3">
      <c r="A12" s="32">
        <v>3</v>
      </c>
      <c r="B12" s="32" t="s">
        <v>2</v>
      </c>
      <c r="C12" s="41"/>
      <c r="D12" s="42">
        <f>+'JUL-SEP 2022'!D12+'OCT-DEC 2022'!D12+'JAN-MAR 2023'!D12+'APR-JUN 2023'!D12</f>
        <v>0</v>
      </c>
      <c r="E12" s="43"/>
      <c r="F12" s="43">
        <f>+'JUL-SEP 2022'!F12+'OCT-DEC 2022'!F12+'JAN-MAR 2023'!F12+'APR-JUN 2023'!F12</f>
        <v>0</v>
      </c>
      <c r="G12" s="43"/>
      <c r="H12" s="43">
        <f t="shared" si="9"/>
        <v>0</v>
      </c>
      <c r="I12" s="232"/>
      <c r="J12" s="45">
        <f>+'JUL-SEP 2022'!J12+'OCT-DEC 2022'!J12+'JAN-MAR 2023'!J12+'APR-JUN 2023'!J12</f>
        <v>0</v>
      </c>
      <c r="K12" s="43"/>
      <c r="L12" s="43">
        <f>+'JUL-SEP 2022'!L12+'OCT-DEC 2022'!L12+'JAN-MAR 2023'!L12+'APR-JUN 2023'!L12</f>
        <v>0</v>
      </c>
      <c r="M12" s="43"/>
      <c r="N12" s="43">
        <f t="shared" ref="N12:N15" si="44">+J12+L12</f>
        <v>0</v>
      </c>
      <c r="O12" s="44"/>
      <c r="P12" s="136">
        <f t="shared" si="10"/>
        <v>0</v>
      </c>
      <c r="Q12" s="137">
        <f t="shared" si="11"/>
        <v>0</v>
      </c>
      <c r="R12" s="138">
        <f t="shared" si="12"/>
        <v>0</v>
      </c>
      <c r="S12" s="38"/>
      <c r="T12" s="45">
        <f>+'JUL-SEP 2022'!T12+'OCT-DEC 2022'!T12+'JAN-MAR 2023'!T12+'APR-JUN 2023'!T12</f>
        <v>0</v>
      </c>
      <c r="U12" s="43"/>
      <c r="V12" s="43">
        <f>+'JUL-SEP 2022'!V12+'OCT-DEC 2022'!V12+'JAN-MAR 2023'!V12+'APR-JUN 2023'!V12</f>
        <v>0</v>
      </c>
      <c r="W12" s="43"/>
      <c r="X12" s="43">
        <f t="shared" si="13"/>
        <v>0</v>
      </c>
      <c r="Y12" s="44"/>
      <c r="Z12" s="274">
        <f>+'OCT-DEC 2022'!Z12+'JUL-SEP 2022'!Z12+'JAN-MAR 2023'!Z12+'APR-JUN 2023'!Z12</f>
        <v>0</v>
      </c>
      <c r="AA12" s="43"/>
      <c r="AB12" s="43">
        <f>+'OCT-DEC 2022'!AB12+'JUL-SEP 2022'!AB12+'JAN-MAR 2023'!AB12+'APR-JUN 2023'!AB12</f>
        <v>0</v>
      </c>
      <c r="AC12" s="43"/>
      <c r="AD12" s="43">
        <f t="shared" si="14"/>
        <v>0</v>
      </c>
      <c r="AE12" s="44"/>
      <c r="AF12" s="136">
        <f t="shared" si="15"/>
        <v>0</v>
      </c>
      <c r="AG12" s="137">
        <f t="shared" si="16"/>
        <v>0</v>
      </c>
      <c r="AH12" s="138">
        <f t="shared" si="17"/>
        <v>0</v>
      </c>
      <c r="AI12" s="40"/>
      <c r="AJ12" s="42">
        <f>+'OCT-DEC 2022'!AJ12+'JUL-SEP 2022'!AJ12+'JAN-MAR 2023'!AJ12+'APR-JUN 2023'!AJ12</f>
        <v>0</v>
      </c>
      <c r="AK12" s="43"/>
      <c r="AL12" s="43">
        <f>+'OCT-DEC 2022'!AL12+'JUL-SEP 2022'!AL12+'JAN-MAR 2023'!AL12+'APR-JUN 2023'!AL12</f>
        <v>0</v>
      </c>
      <c r="AM12" s="43"/>
      <c r="AN12" s="43">
        <f t="shared" si="18"/>
        <v>0</v>
      </c>
      <c r="AO12" s="44"/>
      <c r="AP12" s="43">
        <f>+'OCT-DEC 2022'!AP12+'JUL-SEP 2022'!AP12+'JAN-MAR 2023'!AP12+'APR-JUN 2023'!AP12</f>
        <v>0</v>
      </c>
      <c r="AQ12" s="43"/>
      <c r="AR12" s="43">
        <f>+'OCT-DEC 2022'!AR12+'JUL-SEP 2022'!AR12+'JAN-MAR 2023'!AR12+'APR-JUN 2023'!AR12</f>
        <v>0</v>
      </c>
      <c r="AS12" s="46"/>
      <c r="AT12" s="43">
        <f t="shared" si="19"/>
        <v>0</v>
      </c>
      <c r="AU12" s="44"/>
      <c r="AV12" s="136">
        <f t="shared" si="20"/>
        <v>0</v>
      </c>
      <c r="AW12" s="137">
        <f t="shared" si="21"/>
        <v>0</v>
      </c>
      <c r="AX12" s="138">
        <f t="shared" si="22"/>
        <v>0</v>
      </c>
      <c r="AY12" s="40"/>
      <c r="AZ12" s="42">
        <f>+'OCT-DEC 2022'!AZ12+'JUL-SEP 2022'!AZ12+'JAN-MAR 2023'!AZ12+'APR-JUN 2023'!AZ12</f>
        <v>0</v>
      </c>
      <c r="BA12" s="43"/>
      <c r="BB12" s="43">
        <f>+'OCT-DEC 2022'!BB12+'JUL-SEP 2022'!BB12+'JAN-MAR 2023'!BB12+'APR-JUN 2023'!BB12</f>
        <v>0</v>
      </c>
      <c r="BC12" s="43"/>
      <c r="BD12" s="43">
        <f t="shared" si="23"/>
        <v>0</v>
      </c>
      <c r="BE12" s="44"/>
      <c r="BF12" s="45">
        <f>+'OCT-DEC 2022'!BF12+'JUL-SEP 2022'!BF12+'JAN-MAR 2023'!BF12+'APR-JUN 2023'!BF12</f>
        <v>0</v>
      </c>
      <c r="BG12" s="43"/>
      <c r="BH12" s="43">
        <f>+'OCT-DEC 2022'!BH12+'JUL-SEP 2022'!BH12+'JAN-MAR 2023'!BH12+'APR-JUN 2023'!BH12</f>
        <v>0</v>
      </c>
      <c r="BI12" s="43"/>
      <c r="BJ12" s="43">
        <f t="shared" si="24"/>
        <v>0</v>
      </c>
      <c r="BK12" s="44"/>
      <c r="BL12" s="136">
        <f t="shared" si="25"/>
        <v>0</v>
      </c>
      <c r="BM12" s="137">
        <f t="shared" si="26"/>
        <v>0</v>
      </c>
      <c r="BN12" s="138">
        <f t="shared" si="27"/>
        <v>0</v>
      </c>
      <c r="BO12" s="40"/>
      <c r="BP12" s="42">
        <f>+'OCT-DEC 2022'!BP12+'JUL-SEP 2022'!BP12+'JAN-MAR 2023'!BP12+'APR-JUN 2023'!BP12</f>
        <v>0</v>
      </c>
      <c r="BQ12" s="43"/>
      <c r="BR12" s="43">
        <f>+'OCT-DEC 2022'!BR12+'JUL-SEP 2022'!BR12+'JAN-MAR 2023'!BR12+'APR-JUN 2023'!BR12</f>
        <v>0</v>
      </c>
      <c r="BS12" s="43"/>
      <c r="BT12" s="43">
        <f t="shared" si="28"/>
        <v>0</v>
      </c>
      <c r="BU12" s="44"/>
      <c r="BV12" s="45">
        <f>+'OCT-DEC 2022'!BV12+'JUL-SEP 2022'!BV12+'JAN-MAR 2023'!BV12+'APR-JUN 2023'!BV12</f>
        <v>0</v>
      </c>
      <c r="BW12" s="43"/>
      <c r="BX12" s="43">
        <f>+'OCT-DEC 2022'!BX12+'JUL-SEP 2022'!BX12+'JAN-MAR 2023'!BX12+'APR-JUN 2023'!BX12</f>
        <v>0</v>
      </c>
      <c r="BY12" s="43"/>
      <c r="BZ12" s="43">
        <f t="shared" si="29"/>
        <v>0</v>
      </c>
      <c r="CA12" s="44"/>
      <c r="CB12" s="136">
        <f t="shared" si="30"/>
        <v>0</v>
      </c>
      <c r="CC12" s="137">
        <f t="shared" si="31"/>
        <v>0</v>
      </c>
      <c r="CD12" s="138">
        <f t="shared" si="32"/>
        <v>0</v>
      </c>
      <c r="CE12" s="40"/>
      <c r="CF12" s="42">
        <f>+'OCT-DEC 2022'!CF12+'JUL-SEP 2022'!CF12+'JAN-MAR 2023'!CF12+'APR-JUN 2023'!CF12</f>
        <v>0</v>
      </c>
      <c r="CG12" s="43"/>
      <c r="CH12" s="43">
        <f>+'OCT-DEC 2022'!CH12+'JUL-SEP 2022'!CH12+'JAN-MAR 2023'!CH12+'APR-JUN 2023'!CH12</f>
        <v>0</v>
      </c>
      <c r="CI12" s="43"/>
      <c r="CJ12" s="43">
        <f t="shared" si="33"/>
        <v>0</v>
      </c>
      <c r="CK12" s="44"/>
      <c r="CL12" s="45">
        <f>+'OCT-DEC 2022'!CL12+'JUL-SEP 2022'!CL12+'JAN-MAR 2023'!CL12+'APR-JUN 2023'!CL12</f>
        <v>0</v>
      </c>
      <c r="CM12" s="43"/>
      <c r="CN12" s="43">
        <f>+'OCT-DEC 2022'!CN12+'JUL-SEP 2022'!CN12+'JAN-MAR 2023'!CN12+'APR-JUN 2023'!CN12</f>
        <v>0</v>
      </c>
      <c r="CO12" s="43"/>
      <c r="CP12" s="43">
        <f t="shared" si="34"/>
        <v>0</v>
      </c>
      <c r="CQ12" s="44"/>
      <c r="CR12" s="136">
        <f t="shared" si="35"/>
        <v>0</v>
      </c>
      <c r="CS12" s="137">
        <f t="shared" si="36"/>
        <v>0</v>
      </c>
      <c r="CT12" s="138">
        <f t="shared" si="37"/>
        <v>0</v>
      </c>
      <c r="CU12" s="40"/>
      <c r="CV12" s="45">
        <f t="shared" si="0"/>
        <v>0</v>
      </c>
      <c r="CW12" s="43"/>
      <c r="CX12" s="43">
        <f t="shared" si="1"/>
        <v>0</v>
      </c>
      <c r="CY12" s="46"/>
      <c r="CZ12" s="43">
        <f t="shared" si="2"/>
        <v>0</v>
      </c>
      <c r="DA12" s="47"/>
      <c r="DB12" s="45">
        <f t="shared" si="38"/>
        <v>0</v>
      </c>
      <c r="DC12" s="46"/>
      <c r="DD12" s="43">
        <f t="shared" si="39"/>
        <v>0</v>
      </c>
      <c r="DE12" s="46"/>
      <c r="DF12" s="43">
        <f t="shared" si="40"/>
        <v>0</v>
      </c>
      <c r="DG12" s="47"/>
      <c r="DH12" s="172"/>
      <c r="DI12" s="185" t="s">
        <v>2</v>
      </c>
      <c r="DJ12" s="45">
        <f t="shared" si="41"/>
        <v>0</v>
      </c>
      <c r="DK12" s="43">
        <f t="shared" si="42"/>
        <v>0</v>
      </c>
      <c r="DL12" s="44">
        <f t="shared" si="43"/>
        <v>0</v>
      </c>
      <c r="DM12"/>
    </row>
    <row r="13" spans="1:119" s="24" customFormat="1" ht="15.6" x14ac:dyDescent="0.3">
      <c r="A13" s="32">
        <v>4</v>
      </c>
      <c r="B13" s="32" t="s">
        <v>3</v>
      </c>
      <c r="C13" s="41"/>
      <c r="D13" s="42">
        <f>+'JUL-SEP 2022'!D13+'OCT-DEC 2022'!D13+'JAN-MAR 2023'!D13+'APR-JUN 2023'!D13</f>
        <v>0</v>
      </c>
      <c r="E13" s="43"/>
      <c r="F13" s="43">
        <f>+'JUL-SEP 2022'!F13+'OCT-DEC 2022'!F13+'JAN-MAR 2023'!F13+'APR-JUN 2023'!F13</f>
        <v>0</v>
      </c>
      <c r="G13" s="43"/>
      <c r="H13" s="43">
        <f t="shared" si="9"/>
        <v>0</v>
      </c>
      <c r="I13" s="232"/>
      <c r="J13" s="45">
        <f>+'JUL-SEP 2022'!J13+'OCT-DEC 2022'!J13+'JAN-MAR 2023'!J13+'APR-JUN 2023'!J13</f>
        <v>0</v>
      </c>
      <c r="K13" s="43"/>
      <c r="L13" s="43">
        <f>+'JUL-SEP 2022'!L13+'OCT-DEC 2022'!L13+'JAN-MAR 2023'!L13+'APR-JUN 2023'!L13</f>
        <v>0</v>
      </c>
      <c r="M13" s="43"/>
      <c r="N13" s="43">
        <f t="shared" si="44"/>
        <v>0</v>
      </c>
      <c r="O13" s="44"/>
      <c r="P13" s="136">
        <f t="shared" si="10"/>
        <v>0</v>
      </c>
      <c r="Q13" s="137">
        <f t="shared" si="11"/>
        <v>0</v>
      </c>
      <c r="R13" s="138">
        <f t="shared" si="12"/>
        <v>0</v>
      </c>
      <c r="S13" s="38"/>
      <c r="T13" s="45">
        <f>+'JUL-SEP 2022'!T13+'OCT-DEC 2022'!T13+'JAN-MAR 2023'!T13+'APR-JUN 2023'!T13</f>
        <v>0</v>
      </c>
      <c r="U13" s="43"/>
      <c r="V13" s="43">
        <f>+'JUL-SEP 2022'!V13+'OCT-DEC 2022'!V13+'JAN-MAR 2023'!V13+'APR-JUN 2023'!V13</f>
        <v>0</v>
      </c>
      <c r="W13" s="43"/>
      <c r="X13" s="43">
        <f t="shared" si="13"/>
        <v>0</v>
      </c>
      <c r="Y13" s="44"/>
      <c r="Z13" s="274">
        <f>+'OCT-DEC 2022'!Z13+'JUL-SEP 2022'!Z13+'JAN-MAR 2023'!Z13+'APR-JUN 2023'!Z13</f>
        <v>0</v>
      </c>
      <c r="AA13" s="43"/>
      <c r="AB13" s="43">
        <f>+'OCT-DEC 2022'!AB13+'JUL-SEP 2022'!AB13+'JAN-MAR 2023'!AB13+'APR-JUN 2023'!AB13</f>
        <v>0</v>
      </c>
      <c r="AC13" s="43"/>
      <c r="AD13" s="43">
        <f t="shared" si="14"/>
        <v>0</v>
      </c>
      <c r="AE13" s="44"/>
      <c r="AF13" s="136">
        <f t="shared" si="15"/>
        <v>0</v>
      </c>
      <c r="AG13" s="137">
        <f t="shared" si="16"/>
        <v>0</v>
      </c>
      <c r="AH13" s="138">
        <f t="shared" si="17"/>
        <v>0</v>
      </c>
      <c r="AI13" s="40"/>
      <c r="AJ13" s="42">
        <f>+'OCT-DEC 2022'!AJ13+'JUL-SEP 2022'!AJ13+'JAN-MAR 2023'!AJ13+'APR-JUN 2023'!AJ13</f>
        <v>0</v>
      </c>
      <c r="AK13" s="43"/>
      <c r="AL13" s="43">
        <f>+'OCT-DEC 2022'!AL13+'JUL-SEP 2022'!AL13+'JAN-MAR 2023'!AL13+'APR-JUN 2023'!AL13</f>
        <v>0</v>
      </c>
      <c r="AM13" s="43"/>
      <c r="AN13" s="43">
        <f t="shared" si="18"/>
        <v>0</v>
      </c>
      <c r="AO13" s="44"/>
      <c r="AP13" s="43">
        <f>+'OCT-DEC 2022'!AP13+'JUL-SEP 2022'!AP13+'JAN-MAR 2023'!AP13+'APR-JUN 2023'!AP13</f>
        <v>0</v>
      </c>
      <c r="AQ13" s="43"/>
      <c r="AR13" s="43">
        <f>+'OCT-DEC 2022'!AR13+'JUL-SEP 2022'!AR13+'JAN-MAR 2023'!AR13+'APR-JUN 2023'!AR13</f>
        <v>0</v>
      </c>
      <c r="AS13" s="46"/>
      <c r="AT13" s="43">
        <f t="shared" si="19"/>
        <v>0</v>
      </c>
      <c r="AU13" s="44"/>
      <c r="AV13" s="136">
        <f t="shared" si="20"/>
        <v>0</v>
      </c>
      <c r="AW13" s="137">
        <f t="shared" si="21"/>
        <v>0</v>
      </c>
      <c r="AX13" s="138">
        <f t="shared" si="22"/>
        <v>0</v>
      </c>
      <c r="AY13" s="40"/>
      <c r="AZ13" s="42">
        <f>+'OCT-DEC 2022'!AZ13+'JUL-SEP 2022'!AZ13+'JAN-MAR 2023'!AZ13+'APR-JUN 2023'!AZ13</f>
        <v>0</v>
      </c>
      <c r="BA13" s="43"/>
      <c r="BB13" s="43">
        <f>+'OCT-DEC 2022'!BB13+'JUL-SEP 2022'!BB13+'JAN-MAR 2023'!BB13+'APR-JUN 2023'!BB13</f>
        <v>0</v>
      </c>
      <c r="BC13" s="43"/>
      <c r="BD13" s="43">
        <f t="shared" si="23"/>
        <v>0</v>
      </c>
      <c r="BE13" s="44"/>
      <c r="BF13" s="45">
        <f>+'OCT-DEC 2022'!BF13+'JUL-SEP 2022'!BF13+'JAN-MAR 2023'!BF13+'APR-JUN 2023'!BF13</f>
        <v>0</v>
      </c>
      <c r="BG13" s="43"/>
      <c r="BH13" s="43">
        <f>+'OCT-DEC 2022'!BH13+'JUL-SEP 2022'!BH13+'JAN-MAR 2023'!BH13+'APR-JUN 2023'!BH13</f>
        <v>0</v>
      </c>
      <c r="BI13" s="43"/>
      <c r="BJ13" s="43">
        <f t="shared" si="24"/>
        <v>0</v>
      </c>
      <c r="BK13" s="44"/>
      <c r="BL13" s="136">
        <f t="shared" si="25"/>
        <v>0</v>
      </c>
      <c r="BM13" s="137">
        <f t="shared" si="26"/>
        <v>0</v>
      </c>
      <c r="BN13" s="138">
        <f t="shared" si="27"/>
        <v>0</v>
      </c>
      <c r="BO13" s="40"/>
      <c r="BP13" s="42">
        <f>+'OCT-DEC 2022'!BP13+'JUL-SEP 2022'!BP13+'JAN-MAR 2023'!BP13+'APR-JUN 2023'!BP13</f>
        <v>0</v>
      </c>
      <c r="BQ13" s="43"/>
      <c r="BR13" s="43">
        <f>+'OCT-DEC 2022'!BR13+'JUL-SEP 2022'!BR13+'JAN-MAR 2023'!BR13+'APR-JUN 2023'!BR13</f>
        <v>0</v>
      </c>
      <c r="BS13" s="43"/>
      <c r="BT13" s="43">
        <f t="shared" si="28"/>
        <v>0</v>
      </c>
      <c r="BU13" s="44"/>
      <c r="BV13" s="45">
        <f>+'OCT-DEC 2022'!BV13+'JUL-SEP 2022'!BV13+'JAN-MAR 2023'!BV13+'APR-JUN 2023'!BV13</f>
        <v>0</v>
      </c>
      <c r="BW13" s="43"/>
      <c r="BX13" s="43">
        <f>+'OCT-DEC 2022'!BX13+'JUL-SEP 2022'!BX13+'JAN-MAR 2023'!BX13+'APR-JUN 2023'!BX13</f>
        <v>0</v>
      </c>
      <c r="BY13" s="43"/>
      <c r="BZ13" s="43">
        <f t="shared" si="29"/>
        <v>0</v>
      </c>
      <c r="CA13" s="44"/>
      <c r="CB13" s="136">
        <f t="shared" si="30"/>
        <v>0</v>
      </c>
      <c r="CC13" s="137">
        <f t="shared" si="31"/>
        <v>0</v>
      </c>
      <c r="CD13" s="138">
        <f t="shared" si="32"/>
        <v>0</v>
      </c>
      <c r="CE13" s="40"/>
      <c r="CF13" s="42">
        <f>+'OCT-DEC 2022'!CF13+'JUL-SEP 2022'!CF13+'JAN-MAR 2023'!CF13+'APR-JUN 2023'!CF13</f>
        <v>0</v>
      </c>
      <c r="CG13" s="43"/>
      <c r="CH13" s="43">
        <f>+'OCT-DEC 2022'!CH13+'JUL-SEP 2022'!CH13+'JAN-MAR 2023'!CH13+'APR-JUN 2023'!CH13</f>
        <v>0</v>
      </c>
      <c r="CI13" s="43"/>
      <c r="CJ13" s="43">
        <f t="shared" si="33"/>
        <v>0</v>
      </c>
      <c r="CK13" s="44"/>
      <c r="CL13" s="45">
        <f>+'OCT-DEC 2022'!CL13+'JUL-SEP 2022'!CL13+'JAN-MAR 2023'!CL13+'APR-JUN 2023'!CL13</f>
        <v>0</v>
      </c>
      <c r="CM13" s="43"/>
      <c r="CN13" s="43">
        <f>+'OCT-DEC 2022'!CN13+'JUL-SEP 2022'!CN13+'JAN-MAR 2023'!CN13+'APR-JUN 2023'!CN13</f>
        <v>0</v>
      </c>
      <c r="CO13" s="43"/>
      <c r="CP13" s="43">
        <f t="shared" si="34"/>
        <v>0</v>
      </c>
      <c r="CQ13" s="44"/>
      <c r="CR13" s="136">
        <f t="shared" si="35"/>
        <v>0</v>
      </c>
      <c r="CS13" s="137">
        <f t="shared" si="36"/>
        <v>0</v>
      </c>
      <c r="CT13" s="138">
        <f t="shared" si="37"/>
        <v>0</v>
      </c>
      <c r="CU13" s="40"/>
      <c r="CV13" s="45">
        <f t="shared" si="0"/>
        <v>0</v>
      </c>
      <c r="CW13" s="43"/>
      <c r="CX13" s="43">
        <f t="shared" si="1"/>
        <v>0</v>
      </c>
      <c r="CY13" s="46"/>
      <c r="CZ13" s="43">
        <f t="shared" si="2"/>
        <v>0</v>
      </c>
      <c r="DA13" s="47"/>
      <c r="DB13" s="45">
        <f t="shared" si="38"/>
        <v>0</v>
      </c>
      <c r="DC13" s="46"/>
      <c r="DD13" s="43">
        <f t="shared" si="39"/>
        <v>0</v>
      </c>
      <c r="DE13" s="46"/>
      <c r="DF13" s="43">
        <f t="shared" si="40"/>
        <v>0</v>
      </c>
      <c r="DG13" s="47"/>
      <c r="DH13" s="172"/>
      <c r="DI13" s="185" t="s">
        <v>3</v>
      </c>
      <c r="DJ13" s="45">
        <f t="shared" si="41"/>
        <v>0</v>
      </c>
      <c r="DK13" s="43">
        <f t="shared" si="42"/>
        <v>0</v>
      </c>
      <c r="DL13" s="44">
        <f t="shared" si="43"/>
        <v>0</v>
      </c>
      <c r="DM13"/>
    </row>
    <row r="14" spans="1:119" s="24" customFormat="1" ht="15.6" x14ac:dyDescent="0.3">
      <c r="A14" s="32">
        <v>5</v>
      </c>
      <c r="B14" s="32" t="s">
        <v>4</v>
      </c>
      <c r="C14" s="41"/>
      <c r="D14" s="42">
        <f>+'JUL-SEP 2022'!D14+'OCT-DEC 2022'!D14+'JAN-MAR 2023'!D14+'APR-JUN 2023'!D14</f>
        <v>0</v>
      </c>
      <c r="E14" s="43"/>
      <c r="F14" s="43">
        <f>+'JUL-SEP 2022'!F14+'OCT-DEC 2022'!F14+'JAN-MAR 2023'!F14+'APR-JUN 2023'!F14</f>
        <v>0</v>
      </c>
      <c r="G14" s="43"/>
      <c r="H14" s="43">
        <f t="shared" si="9"/>
        <v>0</v>
      </c>
      <c r="I14" s="232"/>
      <c r="J14" s="45">
        <f>+'JUL-SEP 2022'!J14+'OCT-DEC 2022'!J14+'JAN-MAR 2023'!J14+'APR-JUN 2023'!J14</f>
        <v>0</v>
      </c>
      <c r="K14" s="43"/>
      <c r="L14" s="43">
        <f>+'JUL-SEP 2022'!L14+'OCT-DEC 2022'!L14+'JAN-MAR 2023'!L14+'APR-JUN 2023'!L14</f>
        <v>0</v>
      </c>
      <c r="M14" s="43"/>
      <c r="N14" s="43">
        <f t="shared" si="44"/>
        <v>0</v>
      </c>
      <c r="O14" s="44"/>
      <c r="P14" s="136">
        <f t="shared" si="10"/>
        <v>0</v>
      </c>
      <c r="Q14" s="137">
        <f t="shared" si="11"/>
        <v>0</v>
      </c>
      <c r="R14" s="138">
        <f t="shared" si="12"/>
        <v>0</v>
      </c>
      <c r="S14" s="38"/>
      <c r="T14" s="45">
        <f>+'JUL-SEP 2022'!T14+'OCT-DEC 2022'!T14+'JAN-MAR 2023'!T14+'APR-JUN 2023'!T14</f>
        <v>0</v>
      </c>
      <c r="U14" s="43"/>
      <c r="V14" s="43">
        <f>+'JUL-SEP 2022'!V14+'OCT-DEC 2022'!V14+'JAN-MAR 2023'!V14+'APR-JUN 2023'!V14</f>
        <v>0</v>
      </c>
      <c r="W14" s="43"/>
      <c r="X14" s="43">
        <f t="shared" si="13"/>
        <v>0</v>
      </c>
      <c r="Y14" s="44"/>
      <c r="Z14" s="274">
        <f>+'OCT-DEC 2022'!Z14+'JUL-SEP 2022'!Z14+'JAN-MAR 2023'!Z14+'APR-JUN 2023'!Z14</f>
        <v>0</v>
      </c>
      <c r="AA14" s="43"/>
      <c r="AB14" s="43">
        <f>+'OCT-DEC 2022'!AB14+'JUL-SEP 2022'!AB14+'JAN-MAR 2023'!AB14+'APR-JUN 2023'!AB14</f>
        <v>0</v>
      </c>
      <c r="AC14" s="43"/>
      <c r="AD14" s="43">
        <f t="shared" si="14"/>
        <v>0</v>
      </c>
      <c r="AE14" s="44"/>
      <c r="AF14" s="136">
        <f t="shared" si="15"/>
        <v>0</v>
      </c>
      <c r="AG14" s="137">
        <f t="shared" si="16"/>
        <v>0</v>
      </c>
      <c r="AH14" s="138">
        <f t="shared" si="17"/>
        <v>0</v>
      </c>
      <c r="AI14" s="40"/>
      <c r="AJ14" s="42">
        <f>+'OCT-DEC 2022'!AJ14+'JUL-SEP 2022'!AJ14+'JAN-MAR 2023'!AJ14+'APR-JUN 2023'!AJ14</f>
        <v>9396341</v>
      </c>
      <c r="AK14" s="43"/>
      <c r="AL14" s="43">
        <f>+'OCT-DEC 2022'!AL14+'JUL-SEP 2022'!AL14+'JAN-MAR 2023'!AL14+'APR-JUN 2023'!AL14</f>
        <v>10874871</v>
      </c>
      <c r="AM14" s="43"/>
      <c r="AN14" s="43">
        <f t="shared" si="18"/>
        <v>20271212</v>
      </c>
      <c r="AO14" s="44"/>
      <c r="AP14" s="43">
        <f>+'OCT-DEC 2022'!AP14+'JUL-SEP 2022'!AP14+'JAN-MAR 2023'!AP14+'APR-JUN 2023'!AP14</f>
        <v>10270260</v>
      </c>
      <c r="AQ14" s="43"/>
      <c r="AR14" s="43">
        <f>+'OCT-DEC 2022'!AR14+'JUL-SEP 2022'!AR14+'JAN-MAR 2023'!AR14+'APR-JUN 2023'!AR14</f>
        <v>18308870</v>
      </c>
      <c r="AS14" s="46"/>
      <c r="AT14" s="43">
        <f t="shared" si="19"/>
        <v>28579130</v>
      </c>
      <c r="AU14" s="44"/>
      <c r="AV14" s="136">
        <f t="shared" si="20"/>
        <v>19666601</v>
      </c>
      <c r="AW14" s="137">
        <f t="shared" si="21"/>
        <v>29183741</v>
      </c>
      <c r="AX14" s="138">
        <f t="shared" si="22"/>
        <v>48850342</v>
      </c>
      <c r="AY14" s="40"/>
      <c r="AZ14" s="42">
        <f>+'OCT-DEC 2022'!AZ14+'JUL-SEP 2022'!AZ14+'JAN-MAR 2023'!AZ14+'APR-JUN 2023'!AZ14</f>
        <v>0</v>
      </c>
      <c r="BA14" s="43"/>
      <c r="BB14" s="43">
        <f>+'OCT-DEC 2022'!BB14+'JUL-SEP 2022'!BB14+'JAN-MAR 2023'!BB14+'APR-JUN 2023'!BB14</f>
        <v>0</v>
      </c>
      <c r="BC14" s="43"/>
      <c r="BD14" s="43">
        <f t="shared" si="23"/>
        <v>0</v>
      </c>
      <c r="BE14" s="44"/>
      <c r="BF14" s="45">
        <f>+'OCT-DEC 2022'!BF14+'JUL-SEP 2022'!BF14+'JAN-MAR 2023'!BF14+'APR-JUN 2023'!BF14</f>
        <v>0</v>
      </c>
      <c r="BG14" s="43"/>
      <c r="BH14" s="43">
        <f>+'OCT-DEC 2022'!BH14+'JUL-SEP 2022'!BH14+'JAN-MAR 2023'!BH14+'APR-JUN 2023'!BH14</f>
        <v>0</v>
      </c>
      <c r="BI14" s="43"/>
      <c r="BJ14" s="43">
        <f t="shared" si="24"/>
        <v>0</v>
      </c>
      <c r="BK14" s="44"/>
      <c r="BL14" s="136">
        <f t="shared" si="25"/>
        <v>0</v>
      </c>
      <c r="BM14" s="137">
        <f t="shared" si="26"/>
        <v>0</v>
      </c>
      <c r="BN14" s="138">
        <f t="shared" si="27"/>
        <v>0</v>
      </c>
      <c r="BO14" s="40"/>
      <c r="BP14" s="42">
        <f>+'OCT-DEC 2022'!BP14+'JUL-SEP 2022'!BP14+'JAN-MAR 2023'!BP14+'APR-JUN 2023'!BP14</f>
        <v>131</v>
      </c>
      <c r="BQ14" s="43"/>
      <c r="BR14" s="43">
        <f>+'OCT-DEC 2022'!BR14+'JUL-SEP 2022'!BR14+'JAN-MAR 2023'!BR14+'APR-JUN 2023'!BR14</f>
        <v>0</v>
      </c>
      <c r="BS14" s="43"/>
      <c r="BT14" s="43">
        <f t="shared" si="28"/>
        <v>131</v>
      </c>
      <c r="BU14" s="44"/>
      <c r="BV14" s="45">
        <f>+'OCT-DEC 2022'!BV14+'JUL-SEP 2022'!BV14+'JAN-MAR 2023'!BV14+'APR-JUN 2023'!BV14</f>
        <v>0</v>
      </c>
      <c r="BW14" s="43"/>
      <c r="BX14" s="43">
        <f>+'OCT-DEC 2022'!BX14+'JUL-SEP 2022'!BX14+'JAN-MAR 2023'!BX14+'APR-JUN 2023'!BX14</f>
        <v>0</v>
      </c>
      <c r="BY14" s="43"/>
      <c r="BZ14" s="43">
        <f t="shared" si="29"/>
        <v>0</v>
      </c>
      <c r="CA14" s="44"/>
      <c r="CB14" s="136">
        <f t="shared" si="30"/>
        <v>131</v>
      </c>
      <c r="CC14" s="137">
        <f t="shared" si="31"/>
        <v>0</v>
      </c>
      <c r="CD14" s="138">
        <f t="shared" si="32"/>
        <v>131</v>
      </c>
      <c r="CE14" s="40"/>
      <c r="CF14" s="42">
        <f>+'OCT-DEC 2022'!CF14+'JUL-SEP 2022'!CF14+'JAN-MAR 2023'!CF14+'APR-JUN 2023'!CF14</f>
        <v>0</v>
      </c>
      <c r="CG14" s="43"/>
      <c r="CH14" s="43">
        <f>+'OCT-DEC 2022'!CH14+'JUL-SEP 2022'!CH14+'JAN-MAR 2023'!CH14+'APR-JUN 2023'!CH14</f>
        <v>0</v>
      </c>
      <c r="CI14" s="43"/>
      <c r="CJ14" s="43">
        <f t="shared" si="33"/>
        <v>0</v>
      </c>
      <c r="CK14" s="44"/>
      <c r="CL14" s="45">
        <f>+'OCT-DEC 2022'!CL14+'JUL-SEP 2022'!CL14+'JAN-MAR 2023'!CL14+'APR-JUN 2023'!CL14</f>
        <v>0</v>
      </c>
      <c r="CM14" s="43"/>
      <c r="CN14" s="43">
        <f>+'OCT-DEC 2022'!CN14+'JUL-SEP 2022'!CN14+'JAN-MAR 2023'!CN14+'APR-JUN 2023'!CN14</f>
        <v>0</v>
      </c>
      <c r="CO14" s="43"/>
      <c r="CP14" s="274">
        <f t="shared" si="34"/>
        <v>0</v>
      </c>
      <c r="CQ14" s="44"/>
      <c r="CR14" s="136">
        <f t="shared" si="35"/>
        <v>0</v>
      </c>
      <c r="CS14" s="137">
        <f t="shared" si="36"/>
        <v>0</v>
      </c>
      <c r="CT14" s="138">
        <f t="shared" si="37"/>
        <v>0</v>
      </c>
      <c r="CU14" s="40"/>
      <c r="CV14" s="45">
        <f t="shared" si="0"/>
        <v>9396472</v>
      </c>
      <c r="CW14" s="43"/>
      <c r="CX14" s="43">
        <f t="shared" si="1"/>
        <v>10874871</v>
      </c>
      <c r="CY14" s="46"/>
      <c r="CZ14" s="43">
        <f t="shared" si="2"/>
        <v>20271343</v>
      </c>
      <c r="DA14" s="47"/>
      <c r="DB14" s="45">
        <f t="shared" si="38"/>
        <v>10270260</v>
      </c>
      <c r="DC14" s="46"/>
      <c r="DD14" s="43">
        <f t="shared" si="39"/>
        <v>18308870</v>
      </c>
      <c r="DE14" s="46"/>
      <c r="DF14" s="43">
        <f t="shared" si="40"/>
        <v>28579130</v>
      </c>
      <c r="DG14" s="47"/>
      <c r="DH14" s="172"/>
      <c r="DI14" s="185" t="s">
        <v>4</v>
      </c>
      <c r="DJ14" s="45">
        <f t="shared" si="41"/>
        <v>20271343</v>
      </c>
      <c r="DK14" s="43">
        <f t="shared" si="42"/>
        <v>28579130</v>
      </c>
      <c r="DL14" s="44">
        <f t="shared" si="43"/>
        <v>48850473</v>
      </c>
      <c r="DM14"/>
    </row>
    <row r="15" spans="1:119" s="24" customFormat="1" ht="15.6" x14ac:dyDescent="0.3">
      <c r="A15" s="32">
        <v>6</v>
      </c>
      <c r="B15" s="32" t="s">
        <v>5</v>
      </c>
      <c r="C15" s="41"/>
      <c r="D15" s="42">
        <f>+'JUL-SEP 2022'!D15+'OCT-DEC 2022'!D15+'JAN-MAR 2023'!D15+'APR-JUN 2023'!D15</f>
        <v>0</v>
      </c>
      <c r="E15" s="43"/>
      <c r="F15" s="43">
        <f>+'JUL-SEP 2022'!F15+'OCT-DEC 2022'!F15+'JAN-MAR 2023'!F15+'APR-JUN 2023'!F15</f>
        <v>0</v>
      </c>
      <c r="G15" s="43"/>
      <c r="H15" s="43">
        <f t="shared" si="9"/>
        <v>0</v>
      </c>
      <c r="I15" s="232"/>
      <c r="J15" s="45">
        <f>+'JUL-SEP 2022'!J15+'OCT-DEC 2022'!J15+'JAN-MAR 2023'!J15+'APR-JUN 2023'!J15</f>
        <v>0</v>
      </c>
      <c r="K15" s="43"/>
      <c r="L15" s="43">
        <f>+'JUL-SEP 2022'!L15+'OCT-DEC 2022'!L15+'JAN-MAR 2023'!L15+'APR-JUN 2023'!L15</f>
        <v>0</v>
      </c>
      <c r="M15" s="43"/>
      <c r="N15" s="43">
        <f t="shared" si="44"/>
        <v>0</v>
      </c>
      <c r="O15" s="44"/>
      <c r="P15" s="136">
        <f t="shared" si="10"/>
        <v>0</v>
      </c>
      <c r="Q15" s="137">
        <f t="shared" si="11"/>
        <v>0</v>
      </c>
      <c r="R15" s="138">
        <f t="shared" si="12"/>
        <v>0</v>
      </c>
      <c r="S15" s="38"/>
      <c r="T15" s="45">
        <f>+'JUL-SEP 2022'!T15+'OCT-DEC 2022'!T15+'JAN-MAR 2023'!T15+'APR-JUN 2023'!T15</f>
        <v>0</v>
      </c>
      <c r="U15" s="43"/>
      <c r="V15" s="43">
        <f>+'JUL-SEP 2022'!V15+'OCT-DEC 2022'!V15+'JAN-MAR 2023'!V15+'APR-JUN 2023'!V15</f>
        <v>0</v>
      </c>
      <c r="W15" s="43"/>
      <c r="X15" s="43">
        <f t="shared" si="13"/>
        <v>0</v>
      </c>
      <c r="Y15" s="44"/>
      <c r="Z15" s="274">
        <f>+'OCT-DEC 2022'!Z15+'JUL-SEP 2022'!Z15+'JAN-MAR 2023'!Z15+'APR-JUN 2023'!Z15</f>
        <v>0</v>
      </c>
      <c r="AA15" s="43"/>
      <c r="AB15" s="43">
        <f>+'OCT-DEC 2022'!AB15+'JUL-SEP 2022'!AB15+'JAN-MAR 2023'!AB15+'APR-JUN 2023'!AB15</f>
        <v>0</v>
      </c>
      <c r="AC15" s="43"/>
      <c r="AD15" s="43">
        <f t="shared" si="14"/>
        <v>0</v>
      </c>
      <c r="AE15" s="44"/>
      <c r="AF15" s="136">
        <f t="shared" si="15"/>
        <v>0</v>
      </c>
      <c r="AG15" s="137">
        <f t="shared" si="16"/>
        <v>0</v>
      </c>
      <c r="AH15" s="138">
        <f t="shared" si="17"/>
        <v>0</v>
      </c>
      <c r="AI15" s="40"/>
      <c r="AJ15" s="42">
        <f>+'OCT-DEC 2022'!AJ15+'JUL-SEP 2022'!AJ15+'JAN-MAR 2023'!AJ15+'APR-JUN 2023'!AJ15</f>
        <v>16685</v>
      </c>
      <c r="AK15" s="43"/>
      <c r="AL15" s="43">
        <f>+'OCT-DEC 2022'!AL15+'JUL-SEP 2022'!AL15+'JAN-MAR 2023'!AL15+'APR-JUN 2023'!AL15</f>
        <v>18959</v>
      </c>
      <c r="AM15" s="43"/>
      <c r="AN15" s="43">
        <f t="shared" si="18"/>
        <v>35644</v>
      </c>
      <c r="AO15" s="44"/>
      <c r="AP15" s="43">
        <f>+'OCT-DEC 2022'!AP15+'JUL-SEP 2022'!AP15+'JAN-MAR 2023'!AP15+'APR-JUN 2023'!AP15</f>
        <v>39440</v>
      </c>
      <c r="AQ15" s="43"/>
      <c r="AR15" s="43">
        <f>+'OCT-DEC 2022'!AR15+'JUL-SEP 2022'!AR15+'JAN-MAR 2023'!AR15+'APR-JUN 2023'!AR15</f>
        <v>100245</v>
      </c>
      <c r="AS15" s="46"/>
      <c r="AT15" s="43">
        <f t="shared" si="19"/>
        <v>139685</v>
      </c>
      <c r="AU15" s="44"/>
      <c r="AV15" s="136">
        <f t="shared" si="20"/>
        <v>56125</v>
      </c>
      <c r="AW15" s="137">
        <f t="shared" si="21"/>
        <v>119204</v>
      </c>
      <c r="AX15" s="138">
        <f t="shared" si="22"/>
        <v>175329</v>
      </c>
      <c r="AY15" s="40"/>
      <c r="AZ15" s="42">
        <f>+'OCT-DEC 2022'!AZ15+'JUL-SEP 2022'!AZ15+'JAN-MAR 2023'!AZ15+'APR-JUN 2023'!AZ15</f>
        <v>0</v>
      </c>
      <c r="BA15" s="43"/>
      <c r="BB15" s="43">
        <f>+'OCT-DEC 2022'!BB15+'JUL-SEP 2022'!BB15+'JAN-MAR 2023'!BB15+'APR-JUN 2023'!BB15</f>
        <v>0</v>
      </c>
      <c r="BC15" s="43"/>
      <c r="BD15" s="43">
        <f t="shared" si="23"/>
        <v>0</v>
      </c>
      <c r="BE15" s="44"/>
      <c r="BF15" s="45">
        <f>+'OCT-DEC 2022'!BF15+'JUL-SEP 2022'!BF15+'JAN-MAR 2023'!BF15+'APR-JUN 2023'!BF15</f>
        <v>0</v>
      </c>
      <c r="BG15" s="43"/>
      <c r="BH15" s="43">
        <f>+'OCT-DEC 2022'!BH15+'JUL-SEP 2022'!BH15+'JAN-MAR 2023'!BH15+'APR-JUN 2023'!BH15</f>
        <v>0</v>
      </c>
      <c r="BI15" s="43"/>
      <c r="BJ15" s="274">
        <f t="shared" si="24"/>
        <v>0</v>
      </c>
      <c r="BK15" s="44"/>
      <c r="BL15" s="136">
        <f t="shared" si="25"/>
        <v>0</v>
      </c>
      <c r="BM15" s="137">
        <f t="shared" si="26"/>
        <v>0</v>
      </c>
      <c r="BN15" s="138">
        <f t="shared" si="27"/>
        <v>0</v>
      </c>
      <c r="BO15" s="40"/>
      <c r="BP15" s="42">
        <f>+'OCT-DEC 2022'!BP15+'JUL-SEP 2022'!BP15+'JAN-MAR 2023'!BP15+'APR-JUN 2023'!BP15</f>
        <v>0</v>
      </c>
      <c r="BQ15" s="43"/>
      <c r="BR15" s="43">
        <f>+'OCT-DEC 2022'!BR15+'JUL-SEP 2022'!BR15+'JAN-MAR 2023'!BR15+'APR-JUN 2023'!BR15</f>
        <v>0</v>
      </c>
      <c r="BS15" s="43"/>
      <c r="BT15" s="43">
        <f t="shared" si="28"/>
        <v>0</v>
      </c>
      <c r="BU15" s="44"/>
      <c r="BV15" s="45">
        <f>+'OCT-DEC 2022'!BV15+'JUL-SEP 2022'!BV15+'JAN-MAR 2023'!BV15+'APR-JUN 2023'!BV15</f>
        <v>0</v>
      </c>
      <c r="BW15" s="43"/>
      <c r="BX15" s="43">
        <f>+'OCT-DEC 2022'!BX15+'JUL-SEP 2022'!BX15+'JAN-MAR 2023'!BX15+'APR-JUN 2023'!BX15</f>
        <v>0</v>
      </c>
      <c r="BY15" s="43"/>
      <c r="BZ15" s="43">
        <f t="shared" si="29"/>
        <v>0</v>
      </c>
      <c r="CA15" s="44"/>
      <c r="CB15" s="136">
        <f t="shared" si="30"/>
        <v>0</v>
      </c>
      <c r="CC15" s="137">
        <f t="shared" si="31"/>
        <v>0</v>
      </c>
      <c r="CD15" s="138">
        <f t="shared" si="32"/>
        <v>0</v>
      </c>
      <c r="CE15" s="40"/>
      <c r="CF15" s="42">
        <f>+'OCT-DEC 2022'!CF15+'JUL-SEP 2022'!CF15+'JAN-MAR 2023'!CF15+'APR-JUN 2023'!CF15</f>
        <v>0</v>
      </c>
      <c r="CG15" s="43"/>
      <c r="CH15" s="43">
        <f>+'OCT-DEC 2022'!CH15+'JUL-SEP 2022'!CH15+'JAN-MAR 2023'!CH15+'APR-JUN 2023'!CH15</f>
        <v>0</v>
      </c>
      <c r="CI15" s="43"/>
      <c r="CJ15" s="43">
        <f t="shared" si="33"/>
        <v>0</v>
      </c>
      <c r="CK15" s="44"/>
      <c r="CL15" s="45">
        <f>+'OCT-DEC 2022'!CL15+'JUL-SEP 2022'!CL15+'JAN-MAR 2023'!CL15+'APR-JUN 2023'!CL15</f>
        <v>0</v>
      </c>
      <c r="CM15" s="43"/>
      <c r="CN15" s="43">
        <f>+'OCT-DEC 2022'!CN15+'JUL-SEP 2022'!CN15+'JAN-MAR 2023'!CN15+'APR-JUN 2023'!CN15</f>
        <v>0</v>
      </c>
      <c r="CO15" s="43"/>
      <c r="CP15" s="274">
        <f t="shared" si="34"/>
        <v>0</v>
      </c>
      <c r="CQ15" s="44"/>
      <c r="CR15" s="136">
        <f t="shared" si="35"/>
        <v>0</v>
      </c>
      <c r="CS15" s="137">
        <f t="shared" si="36"/>
        <v>0</v>
      </c>
      <c r="CT15" s="138">
        <f t="shared" si="37"/>
        <v>0</v>
      </c>
      <c r="CU15" s="40"/>
      <c r="CV15" s="45">
        <f t="shared" si="0"/>
        <v>16685</v>
      </c>
      <c r="CW15" s="43"/>
      <c r="CX15" s="43">
        <f t="shared" si="1"/>
        <v>18959</v>
      </c>
      <c r="CY15" s="46"/>
      <c r="CZ15" s="43">
        <f t="shared" si="2"/>
        <v>35644</v>
      </c>
      <c r="DA15" s="47"/>
      <c r="DB15" s="45">
        <f t="shared" si="38"/>
        <v>39440</v>
      </c>
      <c r="DC15" s="46"/>
      <c r="DD15" s="43">
        <f t="shared" si="39"/>
        <v>100245</v>
      </c>
      <c r="DE15" s="46"/>
      <c r="DF15" s="43">
        <f t="shared" si="40"/>
        <v>139685</v>
      </c>
      <c r="DG15" s="47"/>
      <c r="DH15" s="172"/>
      <c r="DI15" s="185" t="s">
        <v>5</v>
      </c>
      <c r="DJ15" s="45">
        <f t="shared" si="41"/>
        <v>35644</v>
      </c>
      <c r="DK15" s="43">
        <f t="shared" si="42"/>
        <v>139685</v>
      </c>
      <c r="DL15" s="44">
        <f t="shared" si="43"/>
        <v>175329</v>
      </c>
      <c r="DM15"/>
    </row>
    <row r="16" spans="1:119" s="24" customFormat="1" ht="15.6" x14ac:dyDescent="0.3">
      <c r="A16" s="32">
        <v>7</v>
      </c>
      <c r="B16" s="32" t="s">
        <v>92</v>
      </c>
      <c r="C16" s="49"/>
      <c r="D16" s="50">
        <f>SUM(D10:D15)</f>
        <v>231696569</v>
      </c>
      <c r="E16" s="54">
        <f>+D16/$D$111</f>
        <v>2112.0541922663215</v>
      </c>
      <c r="F16" s="51">
        <f>SUM(F10:F15)</f>
        <v>63360557</v>
      </c>
      <c r="G16" s="264">
        <f>+F16/$F$111</f>
        <v>2310.9952584163111</v>
      </c>
      <c r="H16" s="51">
        <f>SUM(H10:H15)</f>
        <v>295057126</v>
      </c>
      <c r="I16" s="230">
        <f>+H16/$H$111</f>
        <v>2151.8325396188711</v>
      </c>
      <c r="J16" s="53">
        <f>SUM(J10:J15)</f>
        <v>119881041</v>
      </c>
      <c r="K16" s="54">
        <f>+J16/$J$111</f>
        <v>347.66468397821461</v>
      </c>
      <c r="L16" s="51">
        <f>SUM(L10:L15)</f>
        <v>207888722</v>
      </c>
      <c r="M16" s="264">
        <f>+L16/$L$111</f>
        <v>683.60162179225802</v>
      </c>
      <c r="N16" s="51">
        <f>+J16+L16</f>
        <v>327769763</v>
      </c>
      <c r="O16" s="55">
        <f>+N16/$N$111</f>
        <v>505.09574743499257</v>
      </c>
      <c r="P16" s="142">
        <f>SUM(P10:P15)</f>
        <v>351577610</v>
      </c>
      <c r="Q16" s="143">
        <f t="shared" ref="Q16:R16" si="45">SUM(Q10:Q15)</f>
        <v>271249279</v>
      </c>
      <c r="R16" s="144">
        <f t="shared" si="45"/>
        <v>622826889</v>
      </c>
      <c r="S16" s="38"/>
      <c r="T16" s="53">
        <f>SUM(T10:T15)</f>
        <v>422034614</v>
      </c>
      <c r="U16" s="54">
        <f>+T16/$T$111</f>
        <v>2191.3972074958328</v>
      </c>
      <c r="V16" s="51">
        <f>SUM(V10:V15)</f>
        <v>116087868</v>
      </c>
      <c r="W16" s="54">
        <f>+V16/$V$111</f>
        <v>2120.7137011326267</v>
      </c>
      <c r="X16" s="51">
        <f>SUM(X10:X15)</f>
        <v>538122482</v>
      </c>
      <c r="Y16" s="55">
        <f>+X16/$X$111</f>
        <v>2175.7530799306182</v>
      </c>
      <c r="Z16" s="275">
        <f>SUM(Z10:Z15)</f>
        <v>271057871</v>
      </c>
      <c r="AA16" s="54">
        <f>+Z16/$Z$111</f>
        <v>269.87474013922963</v>
      </c>
      <c r="AB16" s="51">
        <f>SUM(AB10:AB15)</f>
        <v>200344495</v>
      </c>
      <c r="AC16" s="54">
        <f>+AB16/$AB$111</f>
        <v>461.77328348610956</v>
      </c>
      <c r="AD16" s="51">
        <f>SUM(AD10:AD15)</f>
        <v>471402366</v>
      </c>
      <c r="AE16" s="54">
        <f>+AD16/$AD$111</f>
        <v>327.7626701468389</v>
      </c>
      <c r="AF16" s="142">
        <f>SUM(AF10:AF15)</f>
        <v>693092485</v>
      </c>
      <c r="AG16" s="143">
        <f t="shared" ref="AG16:AH16" si="46">SUM(AG10:AG15)</f>
        <v>316432363</v>
      </c>
      <c r="AH16" s="144">
        <f t="shared" si="46"/>
        <v>1009524848</v>
      </c>
      <c r="AI16" s="40"/>
      <c r="AJ16" s="50">
        <f>SUM(AJ10:AJ15)</f>
        <v>135319721</v>
      </c>
      <c r="AK16" s="54">
        <f>+AJ16/$AJ$111</f>
        <v>2249.2556929623352</v>
      </c>
      <c r="AL16" s="51">
        <f>SUM(AL10:AL15)</f>
        <v>59009079</v>
      </c>
      <c r="AM16" s="54">
        <f>+AL16/$AL$111</f>
        <v>2433.8659104970097</v>
      </c>
      <c r="AN16" s="51">
        <f>SUM(AN10:AN15)</f>
        <v>194328800</v>
      </c>
      <c r="AO16" s="55">
        <f>+AN16/$AN$111</f>
        <v>2302.2829860082693</v>
      </c>
      <c r="AP16" s="53">
        <f>SUM(AP10:AP15)</f>
        <v>54020859</v>
      </c>
      <c r="AQ16" s="54">
        <f>+AP16/$AP$111</f>
        <v>345.69146151827937</v>
      </c>
      <c r="AR16" s="51">
        <f>SUM(AR10:AR15)</f>
        <v>84693246</v>
      </c>
      <c r="AS16" s="54">
        <f>+AR16/$AR$111</f>
        <v>562.7906942746265</v>
      </c>
      <c r="AT16" s="51">
        <f>SUM(AT10:AT15)</f>
        <v>138714105</v>
      </c>
      <c r="AU16" s="55">
        <f>+AT16/$AT$111</f>
        <v>452.19540222391015</v>
      </c>
      <c r="AV16" s="142">
        <f>SUM(AV10:AV15)</f>
        <v>189340580</v>
      </c>
      <c r="AW16" s="143">
        <f t="shared" ref="AW16" si="47">SUM(AW10:AW15)</f>
        <v>143702325</v>
      </c>
      <c r="AX16" s="144">
        <f t="shared" ref="AX16" si="48">SUM(AX10:AX15)</f>
        <v>333042905</v>
      </c>
      <c r="AY16" s="40"/>
      <c r="AZ16" s="50">
        <f>SUM(AZ10:AZ15)</f>
        <v>244503976</v>
      </c>
      <c r="BA16" s="54">
        <f>+AZ16/$AZ$111</f>
        <v>2197.9268448351804</v>
      </c>
      <c r="BB16" s="51">
        <f>SUM(BB10:BB15)</f>
        <v>62082648</v>
      </c>
      <c r="BC16" s="54">
        <f>+BB16/$BB$111</f>
        <v>1983.4078144468228</v>
      </c>
      <c r="BD16" s="51">
        <f>SUM(BD10:BD15)</f>
        <v>306586624</v>
      </c>
      <c r="BE16" s="55">
        <f>+BD16/$BD$111</f>
        <v>2150.8209675608937</v>
      </c>
      <c r="BF16" s="53">
        <f>SUM(BF10:BF15)</f>
        <v>178055718</v>
      </c>
      <c r="BG16" s="54">
        <f>+BF16/$BF$111</f>
        <v>292.63965144047057</v>
      </c>
      <c r="BH16" s="51">
        <f>SUM(BH10:BH15)</f>
        <v>178728488</v>
      </c>
      <c r="BI16" s="54">
        <f>+BH16/$BH$111</f>
        <v>578.14927265728363</v>
      </c>
      <c r="BJ16" s="275">
        <f>SUM(BJ10:BJ15)</f>
        <v>356784206</v>
      </c>
      <c r="BK16" s="55">
        <f>+BJ16/$BJ$111</f>
        <v>388.8291735052627</v>
      </c>
      <c r="BL16" s="142">
        <f>SUM(BL10:BL15)</f>
        <v>422559694</v>
      </c>
      <c r="BM16" s="143">
        <f t="shared" ref="BM16" si="49">SUM(BM10:BM15)</f>
        <v>240811136</v>
      </c>
      <c r="BN16" s="144">
        <f t="shared" ref="BN16" si="50">SUM(BN10:BN15)</f>
        <v>663370830</v>
      </c>
      <c r="BO16" s="40"/>
      <c r="BP16" s="50">
        <f>SUM(BP10:BP15)</f>
        <v>176239510</v>
      </c>
      <c r="BQ16" s="54">
        <f>+BP16/$BP$111</f>
        <v>1856.7162873999157</v>
      </c>
      <c r="BR16" s="51">
        <f>SUM(BR10:BR15)</f>
        <v>44497327</v>
      </c>
      <c r="BS16" s="54">
        <f>+BR16/$BR$111</f>
        <v>2064.2664223418074</v>
      </c>
      <c r="BT16" s="51">
        <f>SUM(BT10:BT15)</f>
        <v>220736837</v>
      </c>
      <c r="BU16" s="55">
        <f>+BT16/$BT$111</f>
        <v>1895.1272107558639</v>
      </c>
      <c r="BV16" s="53">
        <f>SUM(BV10:BV15)</f>
        <v>57752488</v>
      </c>
      <c r="BW16" s="54">
        <f>+BV16/$BV$111</f>
        <v>191.81265277925391</v>
      </c>
      <c r="BX16" s="51">
        <f>SUM(BX10:BX15)</f>
        <v>90508566</v>
      </c>
      <c r="BY16" s="54">
        <f>+BX16/$BX$111</f>
        <v>444.73768365190898</v>
      </c>
      <c r="BZ16" s="51">
        <f>SUM(BZ10:BZ15)</f>
        <v>148261054</v>
      </c>
      <c r="CA16" s="55">
        <f>+BZ16/$BZ$111</f>
        <v>293.82013801085219</v>
      </c>
      <c r="CB16" s="142">
        <f>SUM(CB10:CB15)</f>
        <v>233991998</v>
      </c>
      <c r="CC16" s="143">
        <f t="shared" ref="CC16" si="51">SUM(CC10:CC15)</f>
        <v>135005893</v>
      </c>
      <c r="CD16" s="144">
        <f t="shared" ref="CD16" si="52">SUM(CD10:CD15)</f>
        <v>368997891</v>
      </c>
      <c r="CE16" s="40"/>
      <c r="CF16" s="50">
        <f>SUM(CF10:CF15)</f>
        <v>266217003</v>
      </c>
      <c r="CG16" s="54">
        <f>+CF16/$CF$111</f>
        <v>2137.2934937940558</v>
      </c>
      <c r="CH16" s="51">
        <f>SUM(CH10:CH15)</f>
        <v>53806856</v>
      </c>
      <c r="CI16" s="54">
        <f>+CH16/$CH$111</f>
        <v>2126.9213376551506</v>
      </c>
      <c r="CJ16" s="51">
        <f>SUM(CJ10:CJ15)</f>
        <v>320023859</v>
      </c>
      <c r="CK16" s="55">
        <f>+CJ16/$CJ$111</f>
        <v>2135.5425141469145</v>
      </c>
      <c r="CL16" s="53">
        <f>SUM(CL10:CL15)</f>
        <v>165641024</v>
      </c>
      <c r="CM16" s="54">
        <f>+CL16/$CL$111</f>
        <v>267.41871499676301</v>
      </c>
      <c r="CN16" s="51">
        <f>SUM(CN10:CN15)</f>
        <v>149510249</v>
      </c>
      <c r="CO16" s="54">
        <f>+CN16/$CN$111</f>
        <v>472.18633816962171</v>
      </c>
      <c r="CP16" s="275">
        <f>SUM(CP10:CP15)</f>
        <v>315151273</v>
      </c>
      <c r="CQ16" s="55">
        <f>+CP16/$CP$111</f>
        <v>336.68533002293702</v>
      </c>
      <c r="CR16" s="142">
        <f>SUM(CR10:CR15)</f>
        <v>431858027</v>
      </c>
      <c r="CS16" s="143">
        <f t="shared" ref="CS16" si="53">SUM(CS10:CS15)</f>
        <v>203317105</v>
      </c>
      <c r="CT16" s="144">
        <f t="shared" ref="CT16" si="54">SUM(CT10:CT15)</f>
        <v>635175132</v>
      </c>
      <c r="CU16" s="40"/>
      <c r="CV16" s="53">
        <f>SUM(CV10:CV15)</f>
        <v>1476011393</v>
      </c>
      <c r="CW16" s="54">
        <f>+CV16/$CV$111</f>
        <v>2129.3580713012066</v>
      </c>
      <c r="CX16" s="51">
        <f>SUM(CX10:CX15)</f>
        <v>398844335</v>
      </c>
      <c r="CY16" s="54">
        <f>+CX16/$CX$111</f>
        <v>2161.0902593778615</v>
      </c>
      <c r="CZ16" s="51">
        <f t="shared" si="2"/>
        <v>1874855728</v>
      </c>
      <c r="DA16" s="55">
        <f>+CZ16/CZ111</f>
        <v>2136.0302872526713</v>
      </c>
      <c r="DB16" s="53">
        <f>SUM(DB10:DB15)</f>
        <v>846409001</v>
      </c>
      <c r="DC16" s="54">
        <f>+DB16/$DB$111</f>
        <v>278.93665133915522</v>
      </c>
      <c r="DD16" s="51">
        <f>SUM(DD10:DD15)</f>
        <v>911673766</v>
      </c>
      <c r="DE16" s="54">
        <f>+DD16/$DD$111</f>
        <v>530.74087317157796</v>
      </c>
      <c r="DF16" s="51">
        <f>SUM(DF10:DF15)</f>
        <v>1758082767</v>
      </c>
      <c r="DG16" s="55">
        <f>+DF16/$DF$111</f>
        <v>369.95515651754334</v>
      </c>
      <c r="DH16" s="173"/>
      <c r="DI16" s="185" t="s">
        <v>92</v>
      </c>
      <c r="DJ16" s="53">
        <f>SUM(DJ10:DJ15)</f>
        <v>1874855728</v>
      </c>
      <c r="DK16" s="51">
        <f>SUM(DK10:DK15)</f>
        <v>1758082767</v>
      </c>
      <c r="DL16" s="52">
        <f>SUM(DL10:DL15)</f>
        <v>3632938495</v>
      </c>
      <c r="DM16"/>
      <c r="DO16" s="56"/>
    </row>
    <row r="17" spans="1:117" s="24" customFormat="1" ht="15.6" x14ac:dyDescent="0.3">
      <c r="A17" s="32"/>
      <c r="B17" s="32"/>
      <c r="C17" s="41"/>
      <c r="D17" s="42"/>
      <c r="E17" s="43"/>
      <c r="F17" s="43"/>
      <c r="G17" s="43"/>
      <c r="H17" s="43"/>
      <c r="I17" s="232"/>
      <c r="J17" s="45"/>
      <c r="K17" s="43"/>
      <c r="L17" s="43"/>
      <c r="M17" s="43"/>
      <c r="N17" s="43"/>
      <c r="O17" s="44"/>
      <c r="P17" s="145"/>
      <c r="Q17" s="146"/>
      <c r="R17" s="147"/>
      <c r="S17" s="38"/>
      <c r="T17" s="45"/>
      <c r="U17" s="43"/>
      <c r="V17" s="43"/>
      <c r="W17" s="43"/>
      <c r="X17" s="43"/>
      <c r="Y17" s="44"/>
      <c r="Z17" s="274"/>
      <c r="AA17" s="43"/>
      <c r="AB17" s="43"/>
      <c r="AC17" s="43"/>
      <c r="AD17" s="43"/>
      <c r="AE17" s="44"/>
      <c r="AF17" s="145"/>
      <c r="AG17" s="146"/>
      <c r="AH17" s="147"/>
      <c r="AI17" s="40"/>
      <c r="AJ17" s="42"/>
      <c r="AK17" s="43"/>
      <c r="AL17" s="43"/>
      <c r="AM17" s="43"/>
      <c r="AN17" s="43"/>
      <c r="AO17" s="44"/>
      <c r="AP17" s="45"/>
      <c r="AQ17" s="43"/>
      <c r="AR17" s="43"/>
      <c r="AS17" s="46"/>
      <c r="AT17" s="43"/>
      <c r="AU17" s="44"/>
      <c r="AV17" s="145"/>
      <c r="AW17" s="146"/>
      <c r="AX17" s="147"/>
      <c r="AY17" s="40"/>
      <c r="AZ17" s="42"/>
      <c r="BA17" s="43"/>
      <c r="BB17" s="43"/>
      <c r="BC17" s="43"/>
      <c r="BD17" s="43"/>
      <c r="BE17" s="44"/>
      <c r="BF17" s="45"/>
      <c r="BG17" s="43"/>
      <c r="BH17" s="43"/>
      <c r="BI17" s="43"/>
      <c r="BJ17" s="274"/>
      <c r="BK17" s="44"/>
      <c r="BL17" s="145"/>
      <c r="BM17" s="146"/>
      <c r="BN17" s="147"/>
      <c r="BO17" s="40"/>
      <c r="BP17" s="42"/>
      <c r="BQ17" s="43"/>
      <c r="BR17" s="43"/>
      <c r="BS17" s="43"/>
      <c r="BT17" s="43"/>
      <c r="BU17" s="44"/>
      <c r="BV17" s="45"/>
      <c r="BW17" s="43"/>
      <c r="BX17" s="43"/>
      <c r="BY17" s="43"/>
      <c r="BZ17" s="43"/>
      <c r="CA17" s="44"/>
      <c r="CB17" s="145"/>
      <c r="CC17" s="146"/>
      <c r="CD17" s="147"/>
      <c r="CE17" s="40"/>
      <c r="CF17" s="42"/>
      <c r="CG17" s="43"/>
      <c r="CH17" s="43"/>
      <c r="CI17" s="43"/>
      <c r="CJ17" s="43"/>
      <c r="CK17" s="44"/>
      <c r="CL17" s="45"/>
      <c r="CM17" s="43"/>
      <c r="CN17" s="43"/>
      <c r="CO17" s="43"/>
      <c r="CP17" s="274"/>
      <c r="CQ17" s="44"/>
      <c r="CR17" s="145"/>
      <c r="CS17" s="146"/>
      <c r="CT17" s="147"/>
      <c r="CU17" s="40"/>
      <c r="CV17" s="45"/>
      <c r="CW17" s="43"/>
      <c r="CX17" s="46"/>
      <c r="CY17" s="46"/>
      <c r="CZ17" s="43"/>
      <c r="DA17" s="47"/>
      <c r="DB17" s="57"/>
      <c r="DC17" s="46"/>
      <c r="DD17" s="46"/>
      <c r="DE17" s="46"/>
      <c r="DF17" s="46"/>
      <c r="DG17" s="47"/>
      <c r="DH17" s="172"/>
      <c r="DI17" s="185"/>
      <c r="DJ17" s="45"/>
      <c r="DK17" s="43"/>
      <c r="DL17" s="44"/>
      <c r="DM17"/>
    </row>
    <row r="18" spans="1:117" s="24" customFormat="1" ht="15.6" x14ac:dyDescent="0.3">
      <c r="A18" s="31" t="s">
        <v>52</v>
      </c>
      <c r="B18" s="32"/>
      <c r="C18" s="41"/>
      <c r="D18" s="42"/>
      <c r="E18" s="43"/>
      <c r="F18" s="43"/>
      <c r="G18" s="43"/>
      <c r="H18" s="43"/>
      <c r="I18" s="232"/>
      <c r="J18" s="45"/>
      <c r="K18" s="43"/>
      <c r="L18" s="43"/>
      <c r="M18" s="43"/>
      <c r="N18" s="43"/>
      <c r="O18" s="44"/>
      <c r="P18" s="145"/>
      <c r="Q18" s="146"/>
      <c r="R18" s="147"/>
      <c r="S18" s="38"/>
      <c r="T18" s="45"/>
      <c r="U18" s="43"/>
      <c r="V18" s="43"/>
      <c r="W18" s="43"/>
      <c r="X18" s="43"/>
      <c r="Y18" s="44"/>
      <c r="Z18" s="274"/>
      <c r="AA18" s="43"/>
      <c r="AB18" s="43"/>
      <c r="AC18" s="43"/>
      <c r="AD18" s="43"/>
      <c r="AE18" s="44"/>
      <c r="AF18" s="145"/>
      <c r="AG18" s="146"/>
      <c r="AH18" s="147"/>
      <c r="AI18" s="40"/>
      <c r="AJ18" s="42"/>
      <c r="AK18" s="43"/>
      <c r="AL18" s="43"/>
      <c r="AM18" s="43"/>
      <c r="AN18" s="43"/>
      <c r="AO18" s="44"/>
      <c r="AP18" s="45"/>
      <c r="AQ18" s="43"/>
      <c r="AR18" s="43"/>
      <c r="AS18" s="46"/>
      <c r="AT18" s="43"/>
      <c r="AU18" s="44"/>
      <c r="AV18" s="145"/>
      <c r="AW18" s="146"/>
      <c r="AX18" s="147"/>
      <c r="AY18" s="40"/>
      <c r="AZ18" s="42"/>
      <c r="BA18" s="43"/>
      <c r="BB18" s="43"/>
      <c r="BC18" s="43"/>
      <c r="BD18" s="43"/>
      <c r="BE18" s="44"/>
      <c r="BF18" s="45"/>
      <c r="BG18" s="43"/>
      <c r="BH18" s="43"/>
      <c r="BI18" s="43"/>
      <c r="BJ18" s="274"/>
      <c r="BK18" s="44"/>
      <c r="BL18" s="145"/>
      <c r="BM18" s="146"/>
      <c r="BN18" s="147"/>
      <c r="BO18" s="40"/>
      <c r="BP18" s="42"/>
      <c r="BQ18" s="43"/>
      <c r="BR18" s="43"/>
      <c r="BS18" s="43"/>
      <c r="BT18" s="43"/>
      <c r="BU18" s="44"/>
      <c r="BV18" s="45"/>
      <c r="BW18" s="43"/>
      <c r="BX18" s="43"/>
      <c r="BY18" s="43"/>
      <c r="BZ18" s="43"/>
      <c r="CA18" s="44"/>
      <c r="CB18" s="145"/>
      <c r="CC18" s="146"/>
      <c r="CD18" s="147"/>
      <c r="CE18" s="40"/>
      <c r="CF18" s="42"/>
      <c r="CG18" s="43"/>
      <c r="CH18" s="43"/>
      <c r="CI18" s="43"/>
      <c r="CJ18" s="43"/>
      <c r="CK18" s="44"/>
      <c r="CL18" s="45"/>
      <c r="CM18" s="43"/>
      <c r="CN18" s="43"/>
      <c r="CO18" s="43"/>
      <c r="CP18" s="274"/>
      <c r="CQ18" s="44"/>
      <c r="CR18" s="145"/>
      <c r="CS18" s="146"/>
      <c r="CT18" s="147"/>
      <c r="CU18" s="40"/>
      <c r="CV18" s="45"/>
      <c r="CW18" s="43"/>
      <c r="CX18" s="46"/>
      <c r="CY18" s="46"/>
      <c r="CZ18" s="43"/>
      <c r="DA18" s="47"/>
      <c r="DB18" s="57"/>
      <c r="DC18" s="46"/>
      <c r="DD18" s="46"/>
      <c r="DE18" s="46"/>
      <c r="DF18" s="46"/>
      <c r="DG18" s="47"/>
      <c r="DH18" s="172"/>
      <c r="DI18" s="184" t="s">
        <v>52</v>
      </c>
      <c r="DJ18" s="45"/>
      <c r="DK18" s="43"/>
      <c r="DL18" s="44"/>
      <c r="DM18"/>
    </row>
    <row r="19" spans="1:117" s="24" customFormat="1" ht="15.6" x14ac:dyDescent="0.3">
      <c r="A19" s="31"/>
      <c r="B19" s="58" t="s">
        <v>63</v>
      </c>
      <c r="C19" s="41"/>
      <c r="D19" s="42"/>
      <c r="E19" s="43"/>
      <c r="F19" s="43"/>
      <c r="G19" s="43"/>
      <c r="H19" s="43"/>
      <c r="I19" s="232"/>
      <c r="J19" s="45"/>
      <c r="K19" s="43"/>
      <c r="L19" s="43"/>
      <c r="M19" s="43"/>
      <c r="N19" s="43"/>
      <c r="O19" s="44"/>
      <c r="P19" s="145"/>
      <c r="Q19" s="146"/>
      <c r="R19" s="147"/>
      <c r="S19" s="38"/>
      <c r="T19" s="45"/>
      <c r="U19" s="43"/>
      <c r="V19" s="43"/>
      <c r="W19" s="43"/>
      <c r="X19" s="43"/>
      <c r="Y19" s="44"/>
      <c r="Z19" s="274"/>
      <c r="AA19" s="43"/>
      <c r="AB19" s="43"/>
      <c r="AC19" s="43"/>
      <c r="AD19" s="43"/>
      <c r="AE19" s="44"/>
      <c r="AF19" s="145"/>
      <c r="AG19" s="146"/>
      <c r="AH19" s="147"/>
      <c r="AI19" s="40"/>
      <c r="AJ19" s="42"/>
      <c r="AK19" s="43"/>
      <c r="AL19" s="43"/>
      <c r="AM19" s="43"/>
      <c r="AN19" s="43"/>
      <c r="AO19" s="44"/>
      <c r="AP19" s="45"/>
      <c r="AQ19" s="43"/>
      <c r="AR19" s="43"/>
      <c r="AS19" s="46"/>
      <c r="AT19" s="43"/>
      <c r="AU19" s="44"/>
      <c r="AV19" s="145"/>
      <c r="AW19" s="146"/>
      <c r="AX19" s="147"/>
      <c r="AY19" s="40"/>
      <c r="AZ19" s="42"/>
      <c r="BA19" s="43"/>
      <c r="BB19" s="43"/>
      <c r="BC19" s="43"/>
      <c r="BD19" s="43"/>
      <c r="BE19" s="44"/>
      <c r="BF19" s="45"/>
      <c r="BG19" s="43"/>
      <c r="BH19" s="43"/>
      <c r="BI19" s="43"/>
      <c r="BJ19" s="43"/>
      <c r="BK19" s="44"/>
      <c r="BL19" s="145"/>
      <c r="BM19" s="146"/>
      <c r="BN19" s="147"/>
      <c r="BO19" s="40"/>
      <c r="BP19" s="42"/>
      <c r="BQ19" s="43"/>
      <c r="BR19" s="43"/>
      <c r="BS19" s="43"/>
      <c r="BT19" s="43"/>
      <c r="BU19" s="44"/>
      <c r="BV19" s="45"/>
      <c r="BW19" s="43"/>
      <c r="BX19" s="43"/>
      <c r="BY19" s="46"/>
      <c r="BZ19" s="43"/>
      <c r="CA19" s="44"/>
      <c r="CB19" s="145"/>
      <c r="CC19" s="146"/>
      <c r="CD19" s="147"/>
      <c r="CE19" s="40"/>
      <c r="CF19" s="42"/>
      <c r="CG19" s="43"/>
      <c r="CH19" s="43"/>
      <c r="CI19" s="43"/>
      <c r="CJ19" s="43"/>
      <c r="CK19" s="44"/>
      <c r="CL19" s="45"/>
      <c r="CM19" s="43"/>
      <c r="CN19" s="43"/>
      <c r="CO19" s="43"/>
      <c r="CP19" s="274"/>
      <c r="CQ19" s="44"/>
      <c r="CR19" s="145"/>
      <c r="CS19" s="146"/>
      <c r="CT19" s="147"/>
      <c r="CU19" s="40"/>
      <c r="CV19" s="45"/>
      <c r="CW19" s="43"/>
      <c r="CX19" s="46"/>
      <c r="CY19" s="46"/>
      <c r="CZ19" s="43"/>
      <c r="DA19" s="47"/>
      <c r="DB19" s="57"/>
      <c r="DC19" s="46"/>
      <c r="DD19" s="46"/>
      <c r="DE19" s="46"/>
      <c r="DF19" s="46"/>
      <c r="DG19" s="47"/>
      <c r="DH19" s="172"/>
      <c r="DI19" s="187" t="s">
        <v>63</v>
      </c>
      <c r="DJ19" s="45"/>
      <c r="DK19" s="43"/>
      <c r="DL19" s="44"/>
      <c r="DM19"/>
    </row>
    <row r="20" spans="1:117" s="24" customFormat="1" ht="15.6" x14ac:dyDescent="0.3">
      <c r="A20" s="32">
        <v>8</v>
      </c>
      <c r="B20" s="32" t="s">
        <v>19</v>
      </c>
      <c r="C20" s="41"/>
      <c r="D20" s="42">
        <f>+'JUL-SEP 2022'!D20+'OCT-DEC 2022'!D20+'JAN-MAR 2023'!D20+'APR-JUN 2023'!D20</f>
        <v>333578</v>
      </c>
      <c r="E20" s="46">
        <f t="shared" ref="E20:E63" si="55">+D20/$D$111</f>
        <v>3.0407649814953235</v>
      </c>
      <c r="F20" s="43">
        <f>+'JUL-SEP 2022'!F20+'OCT-DEC 2022'!F20+'JAN-MAR 2023'!F20+'APR-JUN 2023'!F20</f>
        <v>4171</v>
      </c>
      <c r="G20" s="46">
        <f t="shared" ref="G20:G63" si="56">+F20/$F$111</f>
        <v>0.15213188897399424</v>
      </c>
      <c r="H20" s="43">
        <f t="shared" ref="H20:H60" si="57">+D20+F20</f>
        <v>337749</v>
      </c>
      <c r="I20" s="231">
        <f t="shared" ref="I20:I63" si="58">+H20/$H$111</f>
        <v>2.4631816159686113</v>
      </c>
      <c r="J20" s="45">
        <f>+'JUL-SEP 2022'!J20+'OCT-DEC 2022'!J20+'JAN-MAR 2023'!J20+'APR-JUN 2023'!J20</f>
        <v>0</v>
      </c>
      <c r="K20" s="46">
        <f t="shared" ref="K20:K63" si="59">+J20/$J$111</f>
        <v>0</v>
      </c>
      <c r="L20" s="43">
        <f>+'JUL-SEP 2022'!L20+'OCT-DEC 2022'!L20+'JAN-MAR 2023'!L20+'APR-JUN 2023'!L20</f>
        <v>0</v>
      </c>
      <c r="M20" s="46">
        <f t="shared" ref="M20:M63" si="60">+L20/$L$111</f>
        <v>0</v>
      </c>
      <c r="N20" s="43">
        <f t="shared" ref="N20:N62" si="61">+J20+L20</f>
        <v>0</v>
      </c>
      <c r="O20" s="47">
        <f t="shared" ref="O20:O63" si="62">+N20/$N$111</f>
        <v>0</v>
      </c>
      <c r="P20" s="136">
        <f t="shared" ref="P20:P60" si="63">+D20+J20</f>
        <v>333578</v>
      </c>
      <c r="Q20" s="137">
        <f t="shared" ref="Q20:Q60" si="64">+F20+L20</f>
        <v>4171</v>
      </c>
      <c r="R20" s="138">
        <f t="shared" ref="R20:R60" si="65">+P20+Q20</f>
        <v>337749</v>
      </c>
      <c r="S20" s="38"/>
      <c r="T20" s="45">
        <f>+'JUL-SEP 2022'!T20+'OCT-DEC 2022'!T20+'JAN-MAR 2023'!T20+'APR-JUN 2023'!T20</f>
        <v>2083304</v>
      </c>
      <c r="U20" s="46">
        <f t="shared" ref="U20:U63" si="66">+T20/$T$111</f>
        <v>10.817469507287615</v>
      </c>
      <c r="V20" s="43">
        <f>+'JUL-SEP 2022'!V20+'OCT-DEC 2022'!V20+'JAN-MAR 2023'!V20+'APR-JUN 2023'!V20</f>
        <v>12010</v>
      </c>
      <c r="W20" s="46">
        <f t="shared" ref="W20:W63" si="67">+V20/$V$111</f>
        <v>0.21940080379978077</v>
      </c>
      <c r="X20" s="43">
        <f t="shared" ref="X20:X60" si="68">+T20+V20</f>
        <v>2095314</v>
      </c>
      <c r="Y20" s="47">
        <f t="shared" ref="Y20:Y63" si="69">+X20/$X$111</f>
        <v>8.4718368799201063</v>
      </c>
      <c r="Z20" s="274">
        <f>+'OCT-DEC 2022'!Z20+'JUL-SEP 2022'!Z20+'JAN-MAR 2023'!Z20+'APR-JUN 2023'!Z20</f>
        <v>0</v>
      </c>
      <c r="AA20" s="46">
        <f t="shared" ref="AA20:AA63" si="70">+Z20/$Z$111</f>
        <v>0</v>
      </c>
      <c r="AB20" s="43">
        <f>+'OCT-DEC 2022'!AB20+'JUL-SEP 2022'!AB20+'JAN-MAR 2023'!AB20+'APR-JUN 2023'!AB20</f>
        <v>0</v>
      </c>
      <c r="AC20" s="46">
        <f t="shared" ref="AC20:AC63" si="71">+AB20/$AB$111</f>
        <v>0</v>
      </c>
      <c r="AD20" s="43">
        <f t="shared" ref="AD20:AD60" si="72">+Z20+AB20</f>
        <v>0</v>
      </c>
      <c r="AE20" s="47">
        <f t="shared" ref="AE20:AE63" si="73">+AD20/$AD$111</f>
        <v>0</v>
      </c>
      <c r="AF20" s="136">
        <f t="shared" ref="AF20:AF60" si="74">+T20+Z20</f>
        <v>2083304</v>
      </c>
      <c r="AG20" s="137">
        <f t="shared" ref="AG20:AG60" si="75">+V20+AB20</f>
        <v>12010</v>
      </c>
      <c r="AH20" s="138">
        <f t="shared" ref="AH20:AH60" si="76">+AF20+AG20</f>
        <v>2095314</v>
      </c>
      <c r="AI20" s="40"/>
      <c r="AJ20" s="42">
        <f>+'OCT-DEC 2022'!AJ20+'JUL-SEP 2022'!AJ20+'JAN-MAR 2023'!AJ20+'APR-JUN 2023'!AJ20</f>
        <v>42715</v>
      </c>
      <c r="AK20" s="46">
        <f t="shared" ref="AK20:AK63" si="77">+AJ20/$AJ$111</f>
        <v>0.70999966756424326</v>
      </c>
      <c r="AL20" s="43">
        <f>+'OCT-DEC 2022'!AL20+'JUL-SEP 2022'!AL20+'JAN-MAR 2023'!AL20+'APR-JUN 2023'!AL20</f>
        <v>9832</v>
      </c>
      <c r="AM20" s="46">
        <f t="shared" ref="AM20:AM63" si="78">+AL20/$AL$111</f>
        <v>0.40552691276551867</v>
      </c>
      <c r="AN20" s="43">
        <f t="shared" ref="AN20:AN60" si="79">+AJ20+AL20</f>
        <v>52547</v>
      </c>
      <c r="AO20" s="47">
        <f t="shared" ref="AO20:AO63" si="80">+AN20/$AN$111</f>
        <v>0.62254315400381488</v>
      </c>
      <c r="AP20" s="43">
        <f>+'OCT-DEC 2022'!AP20+'JUL-SEP 2022'!AP20+'JAN-MAR 2023'!AP20+'APR-JUN 2023'!AP20</f>
        <v>0</v>
      </c>
      <c r="AQ20" s="46">
        <f t="shared" ref="AQ20:AQ63" si="81">+AP20/$AP$111</f>
        <v>0</v>
      </c>
      <c r="AR20" s="43">
        <f>+'OCT-DEC 2022'!AR20+'JUL-SEP 2022'!AR20+'JAN-MAR 2023'!AR20+'APR-JUN 2023'!AR20</f>
        <v>0</v>
      </c>
      <c r="AS20" s="46">
        <f t="shared" ref="AS20:AS63" si="82">+AR20/$AR$111</f>
        <v>0</v>
      </c>
      <c r="AT20" s="43">
        <f t="shared" ref="AT20:AT60" si="83">+AP20+AR20</f>
        <v>0</v>
      </c>
      <c r="AU20" s="47">
        <f t="shared" ref="AU20:AU63" si="84">+AT20/$AT$111</f>
        <v>0</v>
      </c>
      <c r="AV20" s="136">
        <f t="shared" ref="AV20:AV60" si="85">+AJ20+AP20</f>
        <v>42715</v>
      </c>
      <c r="AW20" s="137">
        <f t="shared" ref="AW20:AW60" si="86">+AL20+AR20</f>
        <v>9832</v>
      </c>
      <c r="AX20" s="138">
        <f t="shared" ref="AX20:AX60" si="87">+AV20+AW20</f>
        <v>52547</v>
      </c>
      <c r="AY20" s="40"/>
      <c r="AZ20" s="42">
        <f>+'OCT-DEC 2022'!AZ20+'JUL-SEP 2022'!AZ20+'JAN-MAR 2023'!AZ20+'APR-JUN 2023'!AZ20</f>
        <v>97974</v>
      </c>
      <c r="BA20" s="46">
        <f>+AZ20/$AZ$111</f>
        <v>0.88072058466600145</v>
      </c>
      <c r="BB20" s="43">
        <f>+'OCT-DEC 2022'!BB20+'JUL-SEP 2022'!BB20+'JAN-MAR 2023'!BB20+'APR-JUN 2023'!BB20</f>
        <v>7390</v>
      </c>
      <c r="BC20" s="46">
        <f>+BB20/$BB$111</f>
        <v>0.23609469346027284</v>
      </c>
      <c r="BD20" s="43">
        <f t="shared" ref="BD20:BD60" si="88">+AZ20+BB20</f>
        <v>105364</v>
      </c>
      <c r="BE20" s="47">
        <f t="shared" ref="BE20:BE32" si="89">+BD20/$BD$111</f>
        <v>0.73916825681894716</v>
      </c>
      <c r="BF20" s="45">
        <f>+'OCT-DEC 2022'!BF20+'JUL-SEP 2022'!BF20+'JAN-MAR 2023'!BF20+'APR-JUN 2023'!BF20</f>
        <v>0</v>
      </c>
      <c r="BG20" s="46">
        <f t="shared" ref="BG20:BG32" si="90">+BF20/$BF$111</f>
        <v>0</v>
      </c>
      <c r="BH20" s="43">
        <f>+'OCT-DEC 2022'!BH20+'JUL-SEP 2022'!BH20+'JAN-MAR 2023'!BH20+'APR-JUN 2023'!BH20</f>
        <v>0</v>
      </c>
      <c r="BI20" s="46">
        <f t="shared" ref="BI20:BI32" si="91">+BH20/$BH$111</f>
        <v>0</v>
      </c>
      <c r="BJ20" s="43">
        <f t="shared" ref="BJ20:BJ60" si="92">+BF20+BH20</f>
        <v>0</v>
      </c>
      <c r="BK20" s="47">
        <f t="shared" ref="BK20:BK42" si="93">+BJ20/$BJ$111</f>
        <v>0</v>
      </c>
      <c r="BL20" s="136">
        <f t="shared" ref="BL20:BL60" si="94">+AZ20+BF20</f>
        <v>97974</v>
      </c>
      <c r="BM20" s="137">
        <f t="shared" ref="BM20:BM60" si="95">+BB20+BH20</f>
        <v>7390</v>
      </c>
      <c r="BN20" s="138">
        <f t="shared" ref="BN20:BN60" si="96">+BL20+BM20</f>
        <v>105364</v>
      </c>
      <c r="BO20" s="40"/>
      <c r="BP20" s="42">
        <f>+'OCT-DEC 2022'!BP20+'JUL-SEP 2022'!BP20+'JAN-MAR 2023'!BP20+'APR-JUN 2023'!BP20</f>
        <v>179216</v>
      </c>
      <c r="BQ20" s="46">
        <f t="shared" ref="BQ20:BQ32" si="97">+BP20/$BP$111</f>
        <v>1.8880741677201853</v>
      </c>
      <c r="BR20" s="43">
        <f>+'OCT-DEC 2022'!BR20+'JUL-SEP 2022'!BR20+'JAN-MAR 2023'!BR20+'APR-JUN 2023'!BR20</f>
        <v>0</v>
      </c>
      <c r="BS20" s="46">
        <f t="shared" ref="BS20:BS32" si="98">+BR20/$BR$111</f>
        <v>0</v>
      </c>
      <c r="BT20" s="43">
        <f t="shared" ref="BT20:BT60" si="99">+BP20+BR20</f>
        <v>179216</v>
      </c>
      <c r="BU20" s="47">
        <f t="shared" ref="BU20:BU33" si="100">+BT20/$BT$111</f>
        <v>1.5386517394141281</v>
      </c>
      <c r="BV20" s="45">
        <f>+'OCT-DEC 2022'!BV20+'JUL-SEP 2022'!BV20+'JAN-MAR 2023'!BV20+'APR-JUN 2023'!BV20</f>
        <v>0</v>
      </c>
      <c r="BW20" s="46">
        <f t="shared" ref="BW20:BW63" si="101">+BV20/$BV$111</f>
        <v>0</v>
      </c>
      <c r="BX20" s="43">
        <f>+'OCT-DEC 2022'!BX20+'JUL-SEP 2022'!BX20+'JAN-MAR 2023'!BX20+'APR-JUN 2023'!BX20</f>
        <v>0</v>
      </c>
      <c r="BY20" s="46">
        <f t="shared" ref="BY20:BY63" si="102">+BX20/$BX$111</f>
        <v>0</v>
      </c>
      <c r="BZ20" s="43">
        <f t="shared" ref="BZ20:BZ60" si="103">+BV20+BX20</f>
        <v>0</v>
      </c>
      <c r="CA20" s="47">
        <f t="shared" ref="CA20:CA63" si="104">+BZ20/$BZ$111</f>
        <v>0</v>
      </c>
      <c r="CB20" s="136">
        <f t="shared" ref="CB20:CB60" si="105">+BP20+BV20</f>
        <v>179216</v>
      </c>
      <c r="CC20" s="137">
        <f t="shared" ref="CC20:CC60" si="106">+BR20+BX20</f>
        <v>0</v>
      </c>
      <c r="CD20" s="138">
        <f t="shared" ref="CD20:CD60" si="107">+CB20+CC20</f>
        <v>179216</v>
      </c>
      <c r="CE20" s="40"/>
      <c r="CF20" s="42">
        <f>+'OCT-DEC 2022'!CF20+'JUL-SEP 2022'!CF20+'JAN-MAR 2023'!CF20+'APR-JUN 2023'!CF20</f>
        <v>275241</v>
      </c>
      <c r="CG20" s="46">
        <f t="shared" ref="CG20:CG63" si="108">+CF20/$CF$111</f>
        <v>2.2097416464618891</v>
      </c>
      <c r="CH20" s="43">
        <f>+'OCT-DEC 2022'!CH20+'JUL-SEP 2022'!CH20+'JAN-MAR 2023'!CH20+'APR-JUN 2023'!CH20</f>
        <v>6359</v>
      </c>
      <c r="CI20" s="46">
        <f t="shared" ref="CI20:CI63" si="109">+CH20/$CH$111</f>
        <v>0.25136374416949958</v>
      </c>
      <c r="CJ20" s="43">
        <f t="shared" ref="CJ20:CJ60" si="110">+CF20+CH20</f>
        <v>281600</v>
      </c>
      <c r="CK20" s="47">
        <f t="shared" ref="CK20:CK63" si="111">+CJ20/$CJ$111</f>
        <v>1.8791373051462739</v>
      </c>
      <c r="CL20" s="45">
        <f>+'OCT-DEC 2022'!CL20+'JUL-SEP 2022'!CL20+'JAN-MAR 2023'!CL20+'APR-JUN 2023'!CL20</f>
        <v>0</v>
      </c>
      <c r="CM20" s="46">
        <f t="shared" ref="CM20:CM63" si="112">+CL20/$CL$111</f>
        <v>0</v>
      </c>
      <c r="CN20" s="43">
        <f>+'OCT-DEC 2022'!CN20+'JUL-SEP 2022'!CN20+'JAN-MAR 2023'!CN20+'APR-JUN 2023'!CN20</f>
        <v>0</v>
      </c>
      <c r="CO20" s="46">
        <f t="shared" ref="CO20:CO63" si="113">+CN20/$CN$111</f>
        <v>0</v>
      </c>
      <c r="CP20" s="274">
        <f t="shared" ref="CP20:CP60" si="114">+CL20+CN20</f>
        <v>0</v>
      </c>
      <c r="CQ20" s="47">
        <f t="shared" ref="CQ20:CQ63" si="115">+CP20/$CP$111</f>
        <v>0</v>
      </c>
      <c r="CR20" s="136">
        <f t="shared" ref="CR20:CR60" si="116">+CF20+CL20</f>
        <v>275241</v>
      </c>
      <c r="CS20" s="137">
        <f t="shared" ref="CS20:CS60" si="117">+CH20+CN20</f>
        <v>6359</v>
      </c>
      <c r="CT20" s="138">
        <f t="shared" ref="CT20:CT60" si="118">+CR20+CS20</f>
        <v>281600</v>
      </c>
      <c r="CU20" s="40"/>
      <c r="CV20" s="45">
        <f t="shared" ref="CV20:CV60" si="119">+D20+T20+AJ20+AZ20+BP20+CF20</f>
        <v>3012028</v>
      </c>
      <c r="CW20" s="46">
        <f t="shared" ref="CW20:CW54" si="120">+CV20/$CV$111</f>
        <v>4.3452822676045768</v>
      </c>
      <c r="CX20" s="46">
        <f t="shared" ref="CX20:CX60" si="121">+F20+V20+AL20+BB20+BR20+CH20</f>
        <v>39762</v>
      </c>
      <c r="CY20" s="46">
        <f t="shared" ref="CY20:CY54" si="122">+CX20/$CX$111</f>
        <v>0.21544563468196817</v>
      </c>
      <c r="CZ20" s="43">
        <f t="shared" ref="CZ20:CZ63" si="123">+CV20+CX20</f>
        <v>3051790</v>
      </c>
      <c r="DA20" s="47">
        <f t="shared" ref="DA20:DA54" si="124">+CZ20/$CZ$111</f>
        <v>3.4769159957116602</v>
      </c>
      <c r="DB20" s="45">
        <f t="shared" ref="DB20:DB60" si="125">+J20+Z20+AP20+BF20+BV20+CL20</f>
        <v>0</v>
      </c>
      <c r="DC20" s="46">
        <f t="shared" ref="DC20:DC54" si="126">+DB20/$DB$111</f>
        <v>0</v>
      </c>
      <c r="DD20" s="43">
        <f t="shared" ref="DD20:DD60" si="127">+L20+AB20+AR20+BH20+BX20+CN20</f>
        <v>0</v>
      </c>
      <c r="DE20" s="46">
        <f t="shared" ref="DE20:DE54" si="128">+DD20/$DD$111</f>
        <v>0</v>
      </c>
      <c r="DF20" s="43">
        <f t="shared" ref="DF20:DF60" si="129">+DB20+DD20</f>
        <v>0</v>
      </c>
      <c r="DG20" s="47">
        <f t="shared" ref="DG20:DG54" si="130">+DF20/$DF$111</f>
        <v>0</v>
      </c>
      <c r="DH20" s="172"/>
      <c r="DI20" s="185" t="s">
        <v>19</v>
      </c>
      <c r="DJ20" s="45">
        <f t="shared" ref="DJ20:DJ55" si="131">+CZ20</f>
        <v>3051790</v>
      </c>
      <c r="DK20" s="43">
        <f t="shared" ref="DK20:DK60" si="132">+DF20</f>
        <v>0</v>
      </c>
      <c r="DL20" s="44">
        <f t="shared" ref="DL20:DL62" si="133">+DJ20+DK20</f>
        <v>3051790</v>
      </c>
      <c r="DM20"/>
    </row>
    <row r="21" spans="1:117" s="24" customFormat="1" ht="15.6" x14ac:dyDescent="0.3">
      <c r="A21" s="32">
        <v>9</v>
      </c>
      <c r="B21" s="32" t="s">
        <v>20</v>
      </c>
      <c r="C21" s="41"/>
      <c r="D21" s="42">
        <f>+'JUL-SEP 2022'!D21+'OCT-DEC 2022'!D21+'JAN-MAR 2023'!D21+'APR-JUN 2023'!D21</f>
        <v>1218296</v>
      </c>
      <c r="E21" s="46">
        <f t="shared" si="55"/>
        <v>11.105504001750196</v>
      </c>
      <c r="F21" s="43">
        <f>+'JUL-SEP 2022'!F21+'OCT-DEC 2022'!F21+'JAN-MAR 2023'!F21+'APR-JUN 2023'!F21</f>
        <v>1468409</v>
      </c>
      <c r="G21" s="46">
        <f t="shared" si="56"/>
        <v>53.55833971623445</v>
      </c>
      <c r="H21" s="43">
        <f t="shared" si="57"/>
        <v>2686705</v>
      </c>
      <c r="I21" s="231">
        <f t="shared" si="58"/>
        <v>19.593965825305027</v>
      </c>
      <c r="J21" s="45">
        <f>+'JUL-SEP 2022'!J21+'OCT-DEC 2022'!J21+'JAN-MAR 2023'!J21+'APR-JUN 2023'!J21</f>
        <v>1100788</v>
      </c>
      <c r="K21" s="46">
        <f t="shared" si="59"/>
        <v>3.1923739479957542</v>
      </c>
      <c r="L21" s="43">
        <f>+'JUL-SEP 2022'!L21+'OCT-DEC 2022'!L21+'JAN-MAR 2023'!L21+'APR-JUN 2023'!L21</f>
        <v>5385911</v>
      </c>
      <c r="M21" s="46">
        <f t="shared" si="60"/>
        <v>17.710520604522078</v>
      </c>
      <c r="N21" s="43">
        <f t="shared" si="61"/>
        <v>6486699</v>
      </c>
      <c r="O21" s="47">
        <f t="shared" si="62"/>
        <v>9.9960534791332147</v>
      </c>
      <c r="P21" s="136">
        <f t="shared" si="63"/>
        <v>2319084</v>
      </c>
      <c r="Q21" s="137">
        <f t="shared" si="64"/>
        <v>6854320</v>
      </c>
      <c r="R21" s="138">
        <f t="shared" si="65"/>
        <v>9173404</v>
      </c>
      <c r="S21" s="38"/>
      <c r="T21" s="45">
        <f>+'JUL-SEP 2022'!T21+'OCT-DEC 2022'!T21+'JAN-MAR 2023'!T21+'APR-JUN 2023'!T21</f>
        <v>2007058</v>
      </c>
      <c r="U21" s="46">
        <f t="shared" si="66"/>
        <v>10.421565318531366</v>
      </c>
      <c r="V21" s="43">
        <f>+'JUL-SEP 2022'!V21+'OCT-DEC 2022'!V21+'JAN-MAR 2023'!V21+'APR-JUN 2023'!V21</f>
        <v>5350780</v>
      </c>
      <c r="W21" s="46">
        <f t="shared" si="67"/>
        <v>97.748995250274021</v>
      </c>
      <c r="X21" s="43">
        <f t="shared" si="68"/>
        <v>7357838</v>
      </c>
      <c r="Y21" s="47">
        <f t="shared" si="69"/>
        <v>29.749432936961998</v>
      </c>
      <c r="Z21" s="274">
        <f>+'OCT-DEC 2022'!Z21+'JUL-SEP 2022'!Z21+'JAN-MAR 2023'!Z21+'APR-JUN 2023'!Z21</f>
        <v>4565613</v>
      </c>
      <c r="AA21" s="46">
        <f t="shared" si="70"/>
        <v>4.5456847181954316</v>
      </c>
      <c r="AB21" s="43">
        <f>+'OCT-DEC 2022'!AB21+'JUL-SEP 2022'!AB21+'JAN-MAR 2023'!AB21+'APR-JUN 2023'!AB21</f>
        <v>6959093</v>
      </c>
      <c r="AC21" s="46">
        <f t="shared" si="71"/>
        <v>16.039987645755879</v>
      </c>
      <c r="AD21" s="43">
        <f t="shared" si="72"/>
        <v>11524706</v>
      </c>
      <c r="AE21" s="47">
        <f t="shared" si="73"/>
        <v>8.0130450834803302</v>
      </c>
      <c r="AF21" s="136">
        <f t="shared" si="74"/>
        <v>6572671</v>
      </c>
      <c r="AG21" s="137">
        <f t="shared" si="75"/>
        <v>12309873</v>
      </c>
      <c r="AH21" s="138">
        <f t="shared" si="76"/>
        <v>18882544</v>
      </c>
      <c r="AI21" s="40"/>
      <c r="AJ21" s="42">
        <f>+'OCT-DEC 2022'!AJ21+'JUL-SEP 2022'!AJ21+'JAN-MAR 2023'!AJ21+'APR-JUN 2023'!AJ21</f>
        <v>904166</v>
      </c>
      <c r="AK21" s="46">
        <f t="shared" si="77"/>
        <v>15.028855423689372</v>
      </c>
      <c r="AL21" s="43">
        <f>+'OCT-DEC 2022'!AL21+'JUL-SEP 2022'!AL21+'JAN-MAR 2023'!AL21+'APR-JUN 2023'!AL21</f>
        <v>2410990</v>
      </c>
      <c r="AM21" s="46">
        <f t="shared" si="78"/>
        <v>99.442771705506289</v>
      </c>
      <c r="AN21" s="43">
        <f t="shared" si="79"/>
        <v>3315156</v>
      </c>
      <c r="AO21" s="47">
        <f t="shared" si="80"/>
        <v>39.275842051014727</v>
      </c>
      <c r="AP21" s="43">
        <f>+'OCT-DEC 2022'!AP21+'JUL-SEP 2022'!AP21+'JAN-MAR 2023'!AP21+'APR-JUN 2023'!AP21</f>
        <v>907340</v>
      </c>
      <c r="AQ21" s="46">
        <f t="shared" si="81"/>
        <v>5.8062699575731589</v>
      </c>
      <c r="AR21" s="43">
        <f>+'OCT-DEC 2022'!AR21+'JUL-SEP 2022'!AR21+'JAN-MAR 2023'!AR21+'APR-JUN 2023'!AR21</f>
        <v>4619948</v>
      </c>
      <c r="AS21" s="46">
        <f t="shared" si="82"/>
        <v>30.699776726383497</v>
      </c>
      <c r="AT21" s="43">
        <f t="shared" si="83"/>
        <v>5527288</v>
      </c>
      <c r="AU21" s="47">
        <f t="shared" si="84"/>
        <v>18.018457606509386</v>
      </c>
      <c r="AV21" s="136">
        <f t="shared" si="85"/>
        <v>1811506</v>
      </c>
      <c r="AW21" s="137">
        <f t="shared" si="86"/>
        <v>7030938</v>
      </c>
      <c r="AX21" s="138">
        <f t="shared" si="87"/>
        <v>8842444</v>
      </c>
      <c r="AY21" s="40"/>
      <c r="AZ21" s="42">
        <f>+'OCT-DEC 2022'!AZ21+'JUL-SEP 2022'!AZ21+'JAN-MAR 2023'!AZ21+'APR-JUN 2023'!AZ21</f>
        <v>1600660</v>
      </c>
      <c r="BA21" s="46">
        <f t="shared" ref="BA21:BA60" si="134">+AZ21/$AZ$111</f>
        <v>14.388860422678281</v>
      </c>
      <c r="BB21" s="43">
        <f>+'OCT-DEC 2022'!BB21+'JUL-SEP 2022'!BB21+'JAN-MAR 2023'!BB21+'APR-JUN 2023'!BB21</f>
        <v>2046698</v>
      </c>
      <c r="BC21" s="46">
        <f t="shared" ref="BC21:BC60" si="135">+BB21/$BB$111</f>
        <v>65.387623398613457</v>
      </c>
      <c r="BD21" s="43">
        <f t="shared" si="88"/>
        <v>3647358</v>
      </c>
      <c r="BE21" s="47">
        <f t="shared" si="89"/>
        <v>25.587594006061288</v>
      </c>
      <c r="BF21" s="45">
        <f>+'OCT-DEC 2022'!BF21+'JUL-SEP 2022'!BF21+'JAN-MAR 2023'!BF21+'APR-JUN 2023'!BF21</f>
        <v>2465138</v>
      </c>
      <c r="BG21" s="46">
        <f t="shared" si="90"/>
        <v>4.0515246192355292</v>
      </c>
      <c r="BH21" s="43">
        <f>+'OCT-DEC 2022'!BH21+'JUL-SEP 2022'!BH21+'JAN-MAR 2023'!BH21+'APR-JUN 2023'!BH21</f>
        <v>6012109</v>
      </c>
      <c r="BI21" s="46">
        <f t="shared" si="91"/>
        <v>19.447915015575518</v>
      </c>
      <c r="BJ21" s="43">
        <f t="shared" si="92"/>
        <v>8477247</v>
      </c>
      <c r="BK21" s="47">
        <f t="shared" si="93"/>
        <v>9.2386403018354688</v>
      </c>
      <c r="BL21" s="136">
        <f t="shared" si="94"/>
        <v>4065798</v>
      </c>
      <c r="BM21" s="137">
        <f t="shared" si="95"/>
        <v>8058807</v>
      </c>
      <c r="BN21" s="138">
        <f t="shared" si="96"/>
        <v>12124605</v>
      </c>
      <c r="BO21" s="40"/>
      <c r="BP21" s="42">
        <f>+'OCT-DEC 2022'!BP21+'JUL-SEP 2022'!BP21+'JAN-MAR 2023'!BP21+'APR-JUN 2023'!BP21</f>
        <v>760222</v>
      </c>
      <c r="BQ21" s="46">
        <f t="shared" si="97"/>
        <v>8.0090813316477032</v>
      </c>
      <c r="BR21" s="43">
        <f>+'OCT-DEC 2022'!BR21+'JUL-SEP 2022'!BR21+'JAN-MAR 2023'!BR21+'APR-JUN 2023'!BR21</f>
        <v>555118</v>
      </c>
      <c r="BS21" s="46">
        <f t="shared" si="98"/>
        <v>25.752365930599368</v>
      </c>
      <c r="BT21" s="43">
        <f t="shared" si="99"/>
        <v>1315340</v>
      </c>
      <c r="BU21" s="47">
        <f t="shared" si="100"/>
        <v>11.292798516432569</v>
      </c>
      <c r="BV21" s="45">
        <f>+'OCT-DEC 2022'!BV21+'JUL-SEP 2022'!BV21+'JAN-MAR 2023'!BV21+'APR-JUN 2023'!BV21</f>
        <v>1047681</v>
      </c>
      <c r="BW21" s="46">
        <f t="shared" si="101"/>
        <v>3.4796504676373683</v>
      </c>
      <c r="BX21" s="43">
        <f>+'OCT-DEC 2022'!BX21+'JUL-SEP 2022'!BX21+'JAN-MAR 2023'!BX21+'APR-JUN 2023'!BX21</f>
        <v>5216885</v>
      </c>
      <c r="BY21" s="46">
        <f t="shared" si="102"/>
        <v>25.634538843300085</v>
      </c>
      <c r="BZ21" s="43">
        <f t="shared" si="103"/>
        <v>6264566</v>
      </c>
      <c r="CA21" s="47">
        <f t="shared" si="104"/>
        <v>12.414963991137499</v>
      </c>
      <c r="CB21" s="136">
        <f t="shared" si="105"/>
        <v>1807903</v>
      </c>
      <c r="CC21" s="137">
        <f t="shared" si="106"/>
        <v>5772003</v>
      </c>
      <c r="CD21" s="138">
        <f t="shared" si="107"/>
        <v>7579906</v>
      </c>
      <c r="CE21" s="40"/>
      <c r="CF21" s="42">
        <f>+'OCT-DEC 2022'!CF21+'JUL-SEP 2022'!CF21+'JAN-MAR 2023'!CF21+'APR-JUN 2023'!CF21</f>
        <v>2049101</v>
      </c>
      <c r="CG21" s="46">
        <f t="shared" si="108"/>
        <v>16.450978660543683</v>
      </c>
      <c r="CH21" s="43">
        <f>+'OCT-DEC 2022'!CH21+'JUL-SEP 2022'!CH21+'JAN-MAR 2023'!CH21+'APR-JUN 2023'!CH21</f>
        <v>2484507</v>
      </c>
      <c r="CI21" s="46">
        <f t="shared" si="109"/>
        <v>98.209621313937859</v>
      </c>
      <c r="CJ21" s="43">
        <f t="shared" si="110"/>
        <v>4533608</v>
      </c>
      <c r="CK21" s="47">
        <f t="shared" si="111"/>
        <v>30.25309630578689</v>
      </c>
      <c r="CL21" s="45">
        <f>+'OCT-DEC 2022'!CL21+'JUL-SEP 2022'!CL21+'JAN-MAR 2023'!CL21+'APR-JUN 2023'!CL21</f>
        <v>2974061</v>
      </c>
      <c r="CM21" s="46">
        <f t="shared" si="112"/>
        <v>4.8014649495404473</v>
      </c>
      <c r="CN21" s="43">
        <f>+'OCT-DEC 2022'!CN21+'JUL-SEP 2022'!CN21+'JAN-MAR 2023'!CN21+'APR-JUN 2023'!CN21</f>
        <v>6804456</v>
      </c>
      <c r="CO21" s="46">
        <f t="shared" si="113"/>
        <v>21.489972649810191</v>
      </c>
      <c r="CP21" s="43">
        <f t="shared" si="114"/>
        <v>9778517</v>
      </c>
      <c r="CQ21" s="47">
        <f t="shared" si="115"/>
        <v>10.446675946886941</v>
      </c>
      <c r="CR21" s="136">
        <f t="shared" si="116"/>
        <v>5023162</v>
      </c>
      <c r="CS21" s="137">
        <f t="shared" si="117"/>
        <v>9288963</v>
      </c>
      <c r="CT21" s="138">
        <f t="shared" si="118"/>
        <v>14312125</v>
      </c>
      <c r="CU21" s="40"/>
      <c r="CV21" s="45">
        <f t="shared" si="119"/>
        <v>8539503</v>
      </c>
      <c r="CW21" s="46">
        <f t="shared" si="120"/>
        <v>12.319457508381758</v>
      </c>
      <c r="CX21" s="46">
        <f t="shared" si="121"/>
        <v>14316502</v>
      </c>
      <c r="CY21" s="46">
        <f t="shared" si="122"/>
        <v>77.572251391169118</v>
      </c>
      <c r="CZ21" s="43">
        <f t="shared" si="123"/>
        <v>22856005</v>
      </c>
      <c r="DA21" s="47">
        <f t="shared" si="124"/>
        <v>26.039933738090003</v>
      </c>
      <c r="DB21" s="45">
        <f t="shared" si="125"/>
        <v>13060621</v>
      </c>
      <c r="DC21" s="46">
        <f t="shared" si="126"/>
        <v>4.3041672310262316</v>
      </c>
      <c r="DD21" s="43">
        <f t="shared" si="127"/>
        <v>34998402</v>
      </c>
      <c r="DE21" s="46">
        <f t="shared" si="128"/>
        <v>20.374703243451563</v>
      </c>
      <c r="DF21" s="43">
        <f t="shared" si="129"/>
        <v>48059023</v>
      </c>
      <c r="DG21" s="47">
        <f t="shared" si="130"/>
        <v>10.113109410875202</v>
      </c>
      <c r="DH21" s="172"/>
      <c r="DI21" s="185" t="s">
        <v>20</v>
      </c>
      <c r="DJ21" s="45">
        <f t="shared" si="131"/>
        <v>22856005</v>
      </c>
      <c r="DK21" s="43">
        <f t="shared" si="132"/>
        <v>48059023</v>
      </c>
      <c r="DL21" s="44">
        <f t="shared" si="133"/>
        <v>70915028</v>
      </c>
      <c r="DM21"/>
    </row>
    <row r="22" spans="1:117" s="24" customFormat="1" ht="15.6" x14ac:dyDescent="0.3">
      <c r="A22" s="32">
        <v>10</v>
      </c>
      <c r="B22" s="32" t="s">
        <v>21</v>
      </c>
      <c r="C22" s="41"/>
      <c r="D22" s="42">
        <f>+'JUL-SEP 2022'!D22+'OCT-DEC 2022'!D22+'JAN-MAR 2023'!D22+'APR-JUN 2023'!D22</f>
        <v>9389</v>
      </c>
      <c r="E22" s="46">
        <f t="shared" si="55"/>
        <v>8.5586406811179377E-2</v>
      </c>
      <c r="F22" s="43">
        <f>+'JUL-SEP 2022'!F22+'OCT-DEC 2022'!F22+'JAN-MAR 2023'!F22+'APR-JUN 2023'!F22</f>
        <v>1262</v>
      </c>
      <c r="G22" s="46">
        <f t="shared" si="56"/>
        <v>4.6029835503519717E-2</v>
      </c>
      <c r="H22" s="43">
        <f t="shared" si="57"/>
        <v>10651</v>
      </c>
      <c r="I22" s="231">
        <f t="shared" si="58"/>
        <v>7.7677054237560078E-2</v>
      </c>
      <c r="J22" s="45">
        <f>+'JUL-SEP 2022'!J22+'OCT-DEC 2022'!J22+'JAN-MAR 2023'!J22+'APR-JUN 2023'!J22</f>
        <v>26144</v>
      </c>
      <c r="K22" s="46">
        <f t="shared" si="59"/>
        <v>7.58197077878765E-2</v>
      </c>
      <c r="L22" s="43">
        <f>+'JUL-SEP 2022'!L22+'OCT-DEC 2022'!L22+'JAN-MAR 2023'!L22+'APR-JUN 2023'!L22</f>
        <v>940</v>
      </c>
      <c r="M22" s="46">
        <f t="shared" si="60"/>
        <v>3.0910071421994816E-3</v>
      </c>
      <c r="N22" s="43">
        <f t="shared" si="61"/>
        <v>27084</v>
      </c>
      <c r="O22" s="47">
        <f t="shared" si="62"/>
        <v>4.173665410231675E-2</v>
      </c>
      <c r="P22" s="136">
        <f t="shared" si="63"/>
        <v>35533</v>
      </c>
      <c r="Q22" s="137">
        <f t="shared" si="64"/>
        <v>2202</v>
      </c>
      <c r="R22" s="138">
        <f t="shared" si="65"/>
        <v>37735</v>
      </c>
      <c r="S22" s="38"/>
      <c r="T22" s="45">
        <f>+'JUL-SEP 2022'!T22+'OCT-DEC 2022'!T22+'JAN-MAR 2023'!T22+'APR-JUN 2023'!T22</f>
        <v>679</v>
      </c>
      <c r="U22" s="46">
        <f t="shared" si="66"/>
        <v>3.5256793033797713E-3</v>
      </c>
      <c r="V22" s="43">
        <f>+'JUL-SEP 2022'!V22+'OCT-DEC 2022'!V22+'JAN-MAR 2023'!V22+'APR-JUN 2023'!V22</f>
        <v>21</v>
      </c>
      <c r="W22" s="46">
        <f t="shared" si="67"/>
        <v>3.8363171355498723E-4</v>
      </c>
      <c r="X22" s="43">
        <f t="shared" si="68"/>
        <v>700</v>
      </c>
      <c r="Y22" s="47">
        <f t="shared" si="69"/>
        <v>2.8302611522397474E-3</v>
      </c>
      <c r="Z22" s="274">
        <f>+'OCT-DEC 2022'!Z22+'JUL-SEP 2022'!Z22+'JAN-MAR 2023'!Z22+'APR-JUN 2023'!Z22</f>
        <v>71506</v>
      </c>
      <c r="AA22" s="46">
        <f t="shared" si="70"/>
        <v>7.1193886003759518E-2</v>
      </c>
      <c r="AB22" s="43">
        <f>+'OCT-DEC 2022'!AB22+'JUL-SEP 2022'!AB22+'JAN-MAR 2023'!AB22+'APR-JUN 2023'!AB22</f>
        <v>18397</v>
      </c>
      <c r="AC22" s="46">
        <f t="shared" si="71"/>
        <v>4.2403177069047782E-2</v>
      </c>
      <c r="AD22" s="43">
        <f t="shared" si="72"/>
        <v>89903</v>
      </c>
      <c r="AE22" s="47">
        <f t="shared" si="73"/>
        <v>6.2508908438977273E-2</v>
      </c>
      <c r="AF22" s="136">
        <f t="shared" si="74"/>
        <v>72185</v>
      </c>
      <c r="AG22" s="137">
        <f t="shared" si="75"/>
        <v>18418</v>
      </c>
      <c r="AH22" s="138">
        <f t="shared" si="76"/>
        <v>90603</v>
      </c>
      <c r="AI22" s="40"/>
      <c r="AJ22" s="42">
        <f>+'OCT-DEC 2022'!AJ22+'JUL-SEP 2022'!AJ22+'JAN-MAR 2023'!AJ22+'APR-JUN 2023'!AJ22</f>
        <v>333</v>
      </c>
      <c r="AK22" s="46">
        <f t="shared" si="77"/>
        <v>5.5350553505535052E-3</v>
      </c>
      <c r="AL22" s="43">
        <f>+'OCT-DEC 2022'!AL22+'JUL-SEP 2022'!AL22+'JAN-MAR 2023'!AL22+'APR-JUN 2023'!AL22</f>
        <v>32</v>
      </c>
      <c r="AM22" s="46">
        <f t="shared" si="78"/>
        <v>1.3198597648999793E-3</v>
      </c>
      <c r="AN22" s="43">
        <f t="shared" si="79"/>
        <v>365</v>
      </c>
      <c r="AO22" s="47">
        <f t="shared" si="80"/>
        <v>4.3242859004584931E-3</v>
      </c>
      <c r="AP22" s="43">
        <f>+'OCT-DEC 2022'!AP22+'JUL-SEP 2022'!AP22+'JAN-MAR 2023'!AP22+'APR-JUN 2023'!AP22</f>
        <v>9018</v>
      </c>
      <c r="AQ22" s="46">
        <f t="shared" si="81"/>
        <v>5.7708182684985503E-2</v>
      </c>
      <c r="AR22" s="43">
        <f>+'OCT-DEC 2022'!AR22+'JUL-SEP 2022'!AR22+'JAN-MAR 2023'!AR22+'APR-JUN 2023'!AR22</f>
        <v>438</v>
      </c>
      <c r="AS22" s="46">
        <f t="shared" si="82"/>
        <v>2.9105310722449631E-3</v>
      </c>
      <c r="AT22" s="43">
        <f t="shared" si="83"/>
        <v>9456</v>
      </c>
      <c r="AU22" s="47">
        <f t="shared" si="84"/>
        <v>3.0825702428958428E-2</v>
      </c>
      <c r="AV22" s="136">
        <f t="shared" si="85"/>
        <v>9351</v>
      </c>
      <c r="AW22" s="137">
        <f t="shared" si="86"/>
        <v>470</v>
      </c>
      <c r="AX22" s="138">
        <f t="shared" si="87"/>
        <v>9821</v>
      </c>
      <c r="AY22" s="40"/>
      <c r="AZ22" s="42">
        <f>+'OCT-DEC 2022'!AZ22+'JUL-SEP 2022'!AZ22+'JAN-MAR 2023'!AZ22+'APR-JUN 2023'!AZ22</f>
        <v>18625</v>
      </c>
      <c r="BA22" s="46">
        <f t="shared" si="134"/>
        <v>0.1674262650234172</v>
      </c>
      <c r="BB22" s="43">
        <f>+'OCT-DEC 2022'!BB22+'JUL-SEP 2022'!BB22+'JAN-MAR 2023'!BB22+'APR-JUN 2023'!BB22</f>
        <v>2094</v>
      </c>
      <c r="BC22" s="46">
        <f t="shared" si="135"/>
        <v>6.6898821123925756E-2</v>
      </c>
      <c r="BD22" s="43">
        <f t="shared" si="88"/>
        <v>20719</v>
      </c>
      <c r="BE22" s="47">
        <f t="shared" si="89"/>
        <v>0.14535161073072175</v>
      </c>
      <c r="BF22" s="45">
        <f>+'OCT-DEC 2022'!BF22+'JUL-SEP 2022'!BF22+'JAN-MAR 2023'!BF22+'APR-JUN 2023'!BF22</f>
        <v>103778</v>
      </c>
      <c r="BG22" s="46">
        <f t="shared" si="90"/>
        <v>0.17056210319058193</v>
      </c>
      <c r="BH22" s="43">
        <f>+'OCT-DEC 2022'!BH22+'JUL-SEP 2022'!BH22+'JAN-MAR 2023'!BH22+'APR-JUN 2023'!BH22</f>
        <v>6696</v>
      </c>
      <c r="BI22" s="46">
        <f t="shared" si="91"/>
        <v>2.1660159345795904E-2</v>
      </c>
      <c r="BJ22" s="43">
        <f t="shared" si="92"/>
        <v>110474</v>
      </c>
      <c r="BK22" s="47">
        <f t="shared" si="93"/>
        <v>0.1203963443208593</v>
      </c>
      <c r="BL22" s="136">
        <f t="shared" si="94"/>
        <v>122403</v>
      </c>
      <c r="BM22" s="137">
        <f t="shared" si="95"/>
        <v>8790</v>
      </c>
      <c r="BN22" s="138">
        <f t="shared" si="96"/>
        <v>131193</v>
      </c>
      <c r="BO22" s="40"/>
      <c r="BP22" s="42">
        <f>+'OCT-DEC 2022'!BP22+'JUL-SEP 2022'!BP22+'JAN-MAR 2023'!BP22+'APR-JUN 2023'!BP22</f>
        <v>125</v>
      </c>
      <c r="BQ22" s="46">
        <f t="shared" si="97"/>
        <v>1.3168984407922462E-3</v>
      </c>
      <c r="BR22" s="43">
        <f>+'OCT-DEC 2022'!BR22+'JUL-SEP 2022'!BR22+'JAN-MAR 2023'!BR22+'APR-JUN 2023'!BR22</f>
        <v>85</v>
      </c>
      <c r="BS22" s="46">
        <f t="shared" si="98"/>
        <v>3.9432176656151417E-3</v>
      </c>
      <c r="BT22" s="43">
        <f t="shared" si="99"/>
        <v>210</v>
      </c>
      <c r="BU22" s="47">
        <f t="shared" si="100"/>
        <v>1.8029465297572031E-3</v>
      </c>
      <c r="BV22" s="45">
        <f>+'OCT-DEC 2022'!BV22+'JUL-SEP 2022'!BV22+'JAN-MAR 2023'!BV22+'APR-JUN 2023'!BV22</f>
        <v>13461</v>
      </c>
      <c r="BW22" s="46">
        <f t="shared" si="101"/>
        <v>4.4707859496227013E-2</v>
      </c>
      <c r="BX22" s="43">
        <f>+'OCT-DEC 2022'!BX22+'JUL-SEP 2022'!BX22+'JAN-MAR 2023'!BX22+'APR-JUN 2023'!BX22</f>
        <v>1586</v>
      </c>
      <c r="BY22" s="46">
        <f t="shared" si="102"/>
        <v>7.7932288339639328E-3</v>
      </c>
      <c r="BZ22" s="43">
        <f t="shared" si="103"/>
        <v>15047</v>
      </c>
      <c r="CA22" s="47">
        <f t="shared" si="104"/>
        <v>2.981977732769452E-2</v>
      </c>
      <c r="CB22" s="136">
        <f t="shared" si="105"/>
        <v>13586</v>
      </c>
      <c r="CC22" s="137">
        <f t="shared" si="106"/>
        <v>1671</v>
      </c>
      <c r="CD22" s="138">
        <f t="shared" si="107"/>
        <v>15257</v>
      </c>
      <c r="CE22" s="40"/>
      <c r="CF22" s="42">
        <f>+'OCT-DEC 2022'!CF22+'JUL-SEP 2022'!CF22+'JAN-MAR 2023'!CF22+'APR-JUN 2023'!CF22</f>
        <v>1415</v>
      </c>
      <c r="CG22" s="46">
        <f t="shared" si="108"/>
        <v>1.1360169559562613E-2</v>
      </c>
      <c r="CH22" s="43">
        <f>+'OCT-DEC 2022'!CH22+'JUL-SEP 2022'!CH22+'JAN-MAR 2023'!CH22+'APR-JUN 2023'!CH22</f>
        <v>113</v>
      </c>
      <c r="CI22" s="46">
        <f t="shared" si="109"/>
        <v>4.4667562653174162E-3</v>
      </c>
      <c r="CJ22" s="43">
        <f t="shared" si="110"/>
        <v>1528</v>
      </c>
      <c r="CK22" s="47">
        <f t="shared" si="111"/>
        <v>1.0196455263719838E-2</v>
      </c>
      <c r="CL22" s="45">
        <f>+'OCT-DEC 2022'!CL22+'JUL-SEP 2022'!CL22+'JAN-MAR 2023'!CL22+'APR-JUN 2023'!CL22</f>
        <v>42747</v>
      </c>
      <c r="CM22" s="46">
        <f t="shared" si="112"/>
        <v>6.9012781579801327E-2</v>
      </c>
      <c r="CN22" s="43">
        <f>+'OCT-DEC 2022'!CN22+'JUL-SEP 2022'!CN22+'JAN-MAR 2023'!CN22+'APR-JUN 2023'!CN22</f>
        <v>2957</v>
      </c>
      <c r="CO22" s="46">
        <f t="shared" si="113"/>
        <v>9.3388581137843693E-3</v>
      </c>
      <c r="CP22" s="43">
        <f t="shared" si="114"/>
        <v>45704</v>
      </c>
      <c r="CQ22" s="47">
        <f t="shared" si="115"/>
        <v>4.8826921042988504E-2</v>
      </c>
      <c r="CR22" s="136">
        <f t="shared" si="116"/>
        <v>44162</v>
      </c>
      <c r="CS22" s="137">
        <f t="shared" si="117"/>
        <v>3070</v>
      </c>
      <c r="CT22" s="138">
        <f t="shared" si="118"/>
        <v>47232</v>
      </c>
      <c r="CU22" s="40"/>
      <c r="CV22" s="45">
        <f t="shared" si="119"/>
        <v>30566</v>
      </c>
      <c r="CW22" s="46">
        <f t="shared" si="120"/>
        <v>4.4095837685307546E-2</v>
      </c>
      <c r="CX22" s="46">
        <f t="shared" si="121"/>
        <v>3607</v>
      </c>
      <c r="CY22" s="46">
        <f t="shared" si="122"/>
        <v>1.9544097487497088E-2</v>
      </c>
      <c r="CZ22" s="43">
        <f t="shared" si="123"/>
        <v>34173</v>
      </c>
      <c r="DA22" s="47">
        <f t="shared" si="124"/>
        <v>3.8933429338668314E-2</v>
      </c>
      <c r="DB22" s="45">
        <f t="shared" si="125"/>
        <v>266654</v>
      </c>
      <c r="DC22" s="46">
        <f t="shared" si="126"/>
        <v>8.7876633800342926E-2</v>
      </c>
      <c r="DD22" s="43">
        <f t="shared" si="127"/>
        <v>31014</v>
      </c>
      <c r="DE22" s="46">
        <f t="shared" si="128"/>
        <v>1.8055139957315957E-2</v>
      </c>
      <c r="DF22" s="43">
        <f t="shared" si="129"/>
        <v>297668</v>
      </c>
      <c r="DG22" s="47">
        <f t="shared" si="130"/>
        <v>6.2638581981086044E-2</v>
      </c>
      <c r="DH22" s="172"/>
      <c r="DI22" s="185" t="s">
        <v>21</v>
      </c>
      <c r="DJ22" s="45">
        <f t="shared" si="131"/>
        <v>34173</v>
      </c>
      <c r="DK22" s="43">
        <f t="shared" si="132"/>
        <v>297668</v>
      </c>
      <c r="DL22" s="44">
        <f t="shared" si="133"/>
        <v>331841</v>
      </c>
      <c r="DM22"/>
    </row>
    <row r="23" spans="1:117" s="24" customFormat="1" ht="15.6" x14ac:dyDescent="0.3">
      <c r="A23" s="32">
        <v>11</v>
      </c>
      <c r="B23" s="32" t="s">
        <v>22</v>
      </c>
      <c r="C23" s="41"/>
      <c r="D23" s="42">
        <f>+'JUL-SEP 2022'!D23+'OCT-DEC 2022'!D23+'JAN-MAR 2023'!D23+'APR-JUN 2023'!D23</f>
        <v>11891578</v>
      </c>
      <c r="E23" s="46">
        <f t="shared" si="55"/>
        <v>108.39891706623398</v>
      </c>
      <c r="F23" s="43">
        <f>+'JUL-SEP 2022'!F23+'OCT-DEC 2022'!F23+'JAN-MAR 2023'!F23+'APR-JUN 2023'!F23</f>
        <v>3350366</v>
      </c>
      <c r="G23" s="46">
        <f t="shared" si="56"/>
        <v>122.20031367399788</v>
      </c>
      <c r="H23" s="43">
        <f t="shared" si="57"/>
        <v>15241944</v>
      </c>
      <c r="I23" s="231">
        <f t="shared" si="58"/>
        <v>111.15851194947454</v>
      </c>
      <c r="J23" s="45">
        <f>+'JUL-SEP 2022'!J23+'OCT-DEC 2022'!J23+'JAN-MAR 2023'!J23+'APR-JUN 2023'!J23</f>
        <v>7000705</v>
      </c>
      <c r="K23" s="46">
        <f t="shared" si="59"/>
        <v>20.30260891252777</v>
      </c>
      <c r="L23" s="43">
        <f>+'JUL-SEP 2022'!L23+'OCT-DEC 2022'!L23+'JAN-MAR 2023'!L23+'APR-JUN 2023'!L23</f>
        <v>6943100</v>
      </c>
      <c r="M23" s="46">
        <f t="shared" si="60"/>
        <v>22.831033711707683</v>
      </c>
      <c r="N23" s="43">
        <f t="shared" si="61"/>
        <v>13943805</v>
      </c>
      <c r="O23" s="47">
        <f t="shared" si="62"/>
        <v>21.487511673133763</v>
      </c>
      <c r="P23" s="136">
        <f t="shared" si="63"/>
        <v>18892283</v>
      </c>
      <c r="Q23" s="137">
        <f t="shared" si="64"/>
        <v>10293466</v>
      </c>
      <c r="R23" s="138">
        <f t="shared" si="65"/>
        <v>29185749</v>
      </c>
      <c r="S23" s="38"/>
      <c r="T23" s="45">
        <f>+'JUL-SEP 2022'!T23+'OCT-DEC 2022'!T23+'JAN-MAR 2023'!T23+'APR-JUN 2023'!T23</f>
        <v>14215218</v>
      </c>
      <c r="U23" s="46">
        <f t="shared" si="66"/>
        <v>73.811929154096589</v>
      </c>
      <c r="V23" s="43">
        <f>+'JUL-SEP 2022'!V23+'OCT-DEC 2022'!V23+'JAN-MAR 2023'!V23+'APR-JUN 2023'!V23</f>
        <v>4739027</v>
      </c>
      <c r="W23" s="46">
        <f t="shared" si="67"/>
        <v>86.573383266350021</v>
      </c>
      <c r="X23" s="43">
        <f t="shared" si="68"/>
        <v>18954245</v>
      </c>
      <c r="Y23" s="47">
        <f t="shared" si="69"/>
        <v>76.636376133620672</v>
      </c>
      <c r="Z23" s="274">
        <f>+'OCT-DEC 2022'!Z23+'JUL-SEP 2022'!Z23+'JAN-MAR 2023'!Z23+'APR-JUN 2023'!Z23</f>
        <v>14063528</v>
      </c>
      <c r="AA23" s="46">
        <f t="shared" si="70"/>
        <v>14.002142606811738</v>
      </c>
      <c r="AB23" s="43">
        <f>+'OCT-DEC 2022'!AB23+'JUL-SEP 2022'!AB23+'JAN-MAR 2023'!AB23+'APR-JUN 2023'!AB23</f>
        <v>5957864</v>
      </c>
      <c r="AC23" s="46">
        <f t="shared" si="71"/>
        <v>13.732258637022627</v>
      </c>
      <c r="AD23" s="43">
        <f t="shared" si="72"/>
        <v>20021392</v>
      </c>
      <c r="AE23" s="47">
        <f t="shared" si="73"/>
        <v>13.920729668074172</v>
      </c>
      <c r="AF23" s="136">
        <f t="shared" si="74"/>
        <v>28278746</v>
      </c>
      <c r="AG23" s="137">
        <f t="shared" si="75"/>
        <v>10696891</v>
      </c>
      <c r="AH23" s="138">
        <f t="shared" si="76"/>
        <v>38975637</v>
      </c>
      <c r="AI23" s="40"/>
      <c r="AJ23" s="42">
        <f>+'OCT-DEC 2022'!AJ23+'JUL-SEP 2022'!AJ23+'JAN-MAR 2023'!AJ23+'APR-JUN 2023'!AJ23</f>
        <v>4385128</v>
      </c>
      <c r="AK23" s="46">
        <f t="shared" si="77"/>
        <v>72.888667265051026</v>
      </c>
      <c r="AL23" s="43">
        <f>+'OCT-DEC 2022'!AL23+'JUL-SEP 2022'!AL23+'JAN-MAR 2023'!AL23+'APR-JUN 2023'!AL23</f>
        <v>1943048</v>
      </c>
      <c r="AM23" s="46">
        <f t="shared" si="78"/>
        <v>80.142214889667969</v>
      </c>
      <c r="AN23" s="43">
        <f t="shared" si="79"/>
        <v>6328176</v>
      </c>
      <c r="AO23" s="47">
        <f t="shared" si="80"/>
        <v>74.972170554574859</v>
      </c>
      <c r="AP23" s="43">
        <f>+'OCT-DEC 2022'!AP23+'JUL-SEP 2022'!AP23+'JAN-MAR 2023'!AP23+'APR-JUN 2023'!AP23</f>
        <v>2331726</v>
      </c>
      <c r="AQ23" s="46">
        <f t="shared" si="81"/>
        <v>14.921231978191452</v>
      </c>
      <c r="AR23" s="43">
        <f>+'OCT-DEC 2022'!AR23+'JUL-SEP 2022'!AR23+'JAN-MAR 2023'!AR23+'APR-JUN 2023'!AR23</f>
        <v>1934895</v>
      </c>
      <c r="AS23" s="46">
        <f t="shared" si="82"/>
        <v>12.857470363085429</v>
      </c>
      <c r="AT23" s="43">
        <f t="shared" si="83"/>
        <v>4266621</v>
      </c>
      <c r="AU23" s="47">
        <f t="shared" si="84"/>
        <v>13.90879751725307</v>
      </c>
      <c r="AV23" s="136">
        <f t="shared" si="85"/>
        <v>6716854</v>
      </c>
      <c r="AW23" s="137">
        <f t="shared" si="86"/>
        <v>3877943</v>
      </c>
      <c r="AX23" s="138">
        <f t="shared" si="87"/>
        <v>10594797</v>
      </c>
      <c r="AY23" s="40"/>
      <c r="AZ23" s="42">
        <f>+'OCT-DEC 2022'!AZ23+'JUL-SEP 2022'!AZ23+'JAN-MAR 2023'!AZ23+'APR-JUN 2023'!AZ23</f>
        <v>12924679</v>
      </c>
      <c r="BA23" s="46">
        <f t="shared" si="134"/>
        <v>116.18420035417959</v>
      </c>
      <c r="BB23" s="43">
        <f>+'OCT-DEC 2022'!BB23+'JUL-SEP 2022'!BB23+'JAN-MAR 2023'!BB23+'APR-JUN 2023'!BB23</f>
        <v>4196450</v>
      </c>
      <c r="BC23" s="46">
        <f t="shared" si="135"/>
        <v>134.06760167406793</v>
      </c>
      <c r="BD23" s="43">
        <f t="shared" si="88"/>
        <v>17121129</v>
      </c>
      <c r="BE23" s="47">
        <f t="shared" si="89"/>
        <v>120.11118672129308</v>
      </c>
      <c r="BF23" s="45">
        <f>+'OCT-DEC 2022'!BF23+'JUL-SEP 2022'!BF23+'JAN-MAR 2023'!BF23+'APR-JUN 2023'!BF23</f>
        <v>20019372</v>
      </c>
      <c r="BG23" s="46">
        <f t="shared" si="90"/>
        <v>32.90240891975801</v>
      </c>
      <c r="BH23" s="43">
        <f>+'OCT-DEC 2022'!BH23+'JUL-SEP 2022'!BH23+'JAN-MAR 2023'!BH23+'APR-JUN 2023'!BH23</f>
        <v>7733914</v>
      </c>
      <c r="BI23" s="46">
        <f t="shared" si="91"/>
        <v>25.017594027282225</v>
      </c>
      <c r="BJ23" s="43">
        <f t="shared" si="92"/>
        <v>27753286</v>
      </c>
      <c r="BK23" s="47">
        <f t="shared" si="93"/>
        <v>30.245978033666599</v>
      </c>
      <c r="BL23" s="136">
        <f t="shared" si="94"/>
        <v>32944051</v>
      </c>
      <c r="BM23" s="137">
        <f t="shared" si="95"/>
        <v>11930364</v>
      </c>
      <c r="BN23" s="138">
        <f t="shared" si="96"/>
        <v>44874415</v>
      </c>
      <c r="BO23" s="40"/>
      <c r="BP23" s="42">
        <f>+'OCT-DEC 2022'!BP23+'JUL-SEP 2022'!BP23+'JAN-MAR 2023'!BP23+'APR-JUN 2023'!BP23</f>
        <v>8709676</v>
      </c>
      <c r="BQ23" s="46">
        <f t="shared" si="97"/>
        <v>91.758069953645176</v>
      </c>
      <c r="BR23" s="43">
        <f>+'OCT-DEC 2022'!BR23+'JUL-SEP 2022'!BR23+'JAN-MAR 2023'!BR23+'APR-JUN 2023'!BR23</f>
        <v>1026833</v>
      </c>
      <c r="BS23" s="46">
        <f t="shared" si="98"/>
        <v>47.635600296901096</v>
      </c>
      <c r="BT23" s="43">
        <f t="shared" si="99"/>
        <v>9736509</v>
      </c>
      <c r="BU23" s="47">
        <f t="shared" si="100"/>
        <v>83.592405302379888</v>
      </c>
      <c r="BV23" s="45">
        <f>+'OCT-DEC 2022'!BV23+'JUL-SEP 2022'!BV23+'JAN-MAR 2023'!BV23+'APR-JUN 2023'!BV23</f>
        <v>4898559</v>
      </c>
      <c r="BW23" s="46">
        <f t="shared" si="101"/>
        <v>16.269525852906792</v>
      </c>
      <c r="BX23" s="43">
        <f>+'OCT-DEC 2022'!BX23+'JUL-SEP 2022'!BX23+'JAN-MAR 2023'!BX23+'APR-JUN 2023'!BX23</f>
        <v>6059779</v>
      </c>
      <c r="BY23" s="46">
        <f t="shared" si="102"/>
        <v>29.77632057392757</v>
      </c>
      <c r="BZ23" s="43">
        <f t="shared" si="103"/>
        <v>10958338</v>
      </c>
      <c r="CA23" s="47">
        <f t="shared" si="104"/>
        <v>21.716966773550432</v>
      </c>
      <c r="CB23" s="136">
        <f t="shared" si="105"/>
        <v>13608235</v>
      </c>
      <c r="CC23" s="137">
        <f t="shared" si="106"/>
        <v>7086612</v>
      </c>
      <c r="CD23" s="138">
        <f t="shared" si="107"/>
        <v>20694847</v>
      </c>
      <c r="CE23" s="40"/>
      <c r="CF23" s="42">
        <f>+'OCT-DEC 2022'!CF23+'JUL-SEP 2022'!CF23+'JAN-MAR 2023'!CF23+'APR-JUN 2023'!CF23</f>
        <v>17037186</v>
      </c>
      <c r="CG23" s="46">
        <f t="shared" si="108"/>
        <v>136.78114613272533</v>
      </c>
      <c r="CH23" s="43">
        <f>+'OCT-DEC 2022'!CH23+'JUL-SEP 2022'!CH23+'JAN-MAR 2023'!CH23+'APR-JUN 2023'!CH23</f>
        <v>6352944</v>
      </c>
      <c r="CI23" s="46">
        <f t="shared" si="109"/>
        <v>251.12435765673175</v>
      </c>
      <c r="CJ23" s="43">
        <f t="shared" si="110"/>
        <v>23390130</v>
      </c>
      <c r="CK23" s="47">
        <f t="shared" si="111"/>
        <v>156.0840406790519</v>
      </c>
      <c r="CL23" s="45">
        <f>+'OCT-DEC 2022'!CL23+'JUL-SEP 2022'!CL23+'JAN-MAR 2023'!CL23+'APR-JUN 2023'!CL23</f>
        <v>15002475</v>
      </c>
      <c r="CM23" s="46">
        <f t="shared" si="112"/>
        <v>24.22070625614499</v>
      </c>
      <c r="CN23" s="43">
        <f>+'OCT-DEC 2022'!CN23+'JUL-SEP 2022'!CN23+'JAN-MAR 2023'!CN23+'APR-JUN 2023'!CN23</f>
        <v>9552994</v>
      </c>
      <c r="CO23" s="46">
        <f t="shared" si="113"/>
        <v>30.170461795006222</v>
      </c>
      <c r="CP23" s="43">
        <f t="shared" si="114"/>
        <v>24555469</v>
      </c>
      <c r="CQ23" s="47">
        <f t="shared" si="115"/>
        <v>26.233326317971116</v>
      </c>
      <c r="CR23" s="136">
        <f t="shared" si="116"/>
        <v>32039661</v>
      </c>
      <c r="CS23" s="137">
        <f t="shared" si="117"/>
        <v>15905938</v>
      </c>
      <c r="CT23" s="138">
        <f t="shared" si="118"/>
        <v>47945599</v>
      </c>
      <c r="CU23" s="40"/>
      <c r="CV23" s="45">
        <f t="shared" si="119"/>
        <v>69163465</v>
      </c>
      <c r="CW23" s="46">
        <f t="shared" si="120"/>
        <v>99.778215219310653</v>
      </c>
      <c r="CX23" s="46">
        <f t="shared" si="121"/>
        <v>21608668</v>
      </c>
      <c r="CY23" s="46">
        <f t="shared" si="122"/>
        <v>117.0839794751757</v>
      </c>
      <c r="CZ23" s="43">
        <f t="shared" si="123"/>
        <v>90772133</v>
      </c>
      <c r="DA23" s="47">
        <f t="shared" si="124"/>
        <v>103.41703760500108</v>
      </c>
      <c r="DB23" s="45">
        <f t="shared" si="125"/>
        <v>63316365</v>
      </c>
      <c r="DC23" s="46">
        <f t="shared" si="126"/>
        <v>20.866099967275385</v>
      </c>
      <c r="DD23" s="43">
        <f t="shared" si="127"/>
        <v>38182546</v>
      </c>
      <c r="DE23" s="46">
        <f t="shared" si="128"/>
        <v>22.228387565507663</v>
      </c>
      <c r="DF23" s="43">
        <f t="shared" si="129"/>
        <v>101498911</v>
      </c>
      <c r="DG23" s="47">
        <f t="shared" si="130"/>
        <v>21.358519752423692</v>
      </c>
      <c r="DH23" s="172"/>
      <c r="DI23" s="185" t="s">
        <v>22</v>
      </c>
      <c r="DJ23" s="45">
        <f t="shared" si="131"/>
        <v>90772133</v>
      </c>
      <c r="DK23" s="43">
        <f t="shared" si="132"/>
        <v>101498911</v>
      </c>
      <c r="DL23" s="44">
        <f t="shared" si="133"/>
        <v>192271044</v>
      </c>
      <c r="DM23"/>
    </row>
    <row r="24" spans="1:117" s="24" customFormat="1" ht="15.6" x14ac:dyDescent="0.3">
      <c r="A24" s="32">
        <v>12</v>
      </c>
      <c r="B24" s="32" t="s">
        <v>23</v>
      </c>
      <c r="C24" s="41"/>
      <c r="D24" s="42">
        <f>+'JUL-SEP 2022'!D24+'OCT-DEC 2022'!D24+'JAN-MAR 2023'!D24+'APR-JUN 2023'!D24</f>
        <v>12834392</v>
      </c>
      <c r="E24" s="46">
        <f t="shared" si="55"/>
        <v>116.99323622176442</v>
      </c>
      <c r="F24" s="43">
        <f>+'JUL-SEP 2022'!F24+'OCT-DEC 2022'!F24+'JAN-MAR 2023'!F24+'APR-JUN 2023'!F24</f>
        <v>256</v>
      </c>
      <c r="G24" s="46">
        <f t="shared" si="56"/>
        <v>9.3372724951672325E-3</v>
      </c>
      <c r="H24" s="43">
        <f t="shared" si="57"/>
        <v>12834648</v>
      </c>
      <c r="I24" s="231">
        <f t="shared" si="58"/>
        <v>93.602257892779264</v>
      </c>
      <c r="J24" s="45">
        <f>+'JUL-SEP 2022'!J24+'OCT-DEC 2022'!J24+'JAN-MAR 2023'!J24+'APR-JUN 2023'!J24</f>
        <v>0</v>
      </c>
      <c r="K24" s="46">
        <f t="shared" si="59"/>
        <v>0</v>
      </c>
      <c r="L24" s="43">
        <f>+'JUL-SEP 2022'!L24+'OCT-DEC 2022'!L24+'JAN-MAR 2023'!L24+'APR-JUN 2023'!L24</f>
        <v>0</v>
      </c>
      <c r="M24" s="46">
        <f t="shared" si="60"/>
        <v>0</v>
      </c>
      <c r="N24" s="43">
        <f t="shared" si="61"/>
        <v>0</v>
      </c>
      <c r="O24" s="47">
        <f t="shared" si="62"/>
        <v>0</v>
      </c>
      <c r="P24" s="136">
        <f t="shared" si="63"/>
        <v>12834392</v>
      </c>
      <c r="Q24" s="137">
        <f t="shared" si="64"/>
        <v>256</v>
      </c>
      <c r="R24" s="138">
        <f t="shared" si="65"/>
        <v>12834648</v>
      </c>
      <c r="S24" s="38"/>
      <c r="T24" s="45">
        <f>+'JUL-SEP 2022'!T24+'OCT-DEC 2022'!T24+'JAN-MAR 2023'!T24+'APR-JUN 2023'!T24</f>
        <v>43479699</v>
      </c>
      <c r="U24" s="46">
        <f t="shared" si="66"/>
        <v>225.7665314896644</v>
      </c>
      <c r="V24" s="43">
        <f>+'JUL-SEP 2022'!V24+'OCT-DEC 2022'!V24+'JAN-MAR 2023'!V24+'APR-JUN 2023'!V24</f>
        <v>2592106</v>
      </c>
      <c r="W24" s="46">
        <f t="shared" si="67"/>
        <v>47.353050785531607</v>
      </c>
      <c r="X24" s="43">
        <f t="shared" si="68"/>
        <v>46071805</v>
      </c>
      <c r="Y24" s="47">
        <f t="shared" si="69"/>
        <v>186.27891415009279</v>
      </c>
      <c r="Z24" s="274">
        <f>+'OCT-DEC 2022'!Z24+'JUL-SEP 2022'!Z24+'JAN-MAR 2023'!Z24+'APR-JUN 2023'!Z24</f>
        <v>36521</v>
      </c>
      <c r="AA24" s="46">
        <f t="shared" si="70"/>
        <v>3.6361590785994199E-2</v>
      </c>
      <c r="AB24" s="43">
        <f>+'OCT-DEC 2022'!AB24+'JUL-SEP 2022'!AB24+'JAN-MAR 2023'!AB24+'APR-JUN 2023'!AB24</f>
        <v>3769</v>
      </c>
      <c r="AC24" s="46">
        <f t="shared" si="71"/>
        <v>8.6871541215003036E-3</v>
      </c>
      <c r="AD24" s="43">
        <f t="shared" si="72"/>
        <v>40290</v>
      </c>
      <c r="AE24" s="47">
        <f t="shared" si="73"/>
        <v>2.8013346840554759E-2</v>
      </c>
      <c r="AF24" s="136">
        <f t="shared" si="74"/>
        <v>43516220</v>
      </c>
      <c r="AG24" s="137">
        <f t="shared" si="75"/>
        <v>2595875</v>
      </c>
      <c r="AH24" s="138">
        <f t="shared" si="76"/>
        <v>46112095</v>
      </c>
      <c r="AI24" s="40"/>
      <c r="AJ24" s="42">
        <f>+'OCT-DEC 2022'!AJ24+'JUL-SEP 2022'!AJ24+'JAN-MAR 2023'!AJ24+'APR-JUN 2023'!AJ24</f>
        <v>6359666</v>
      </c>
      <c r="AK24" s="46">
        <f t="shared" si="77"/>
        <v>105.70901898208172</v>
      </c>
      <c r="AL24" s="43">
        <f>+'OCT-DEC 2022'!AL24+'JUL-SEP 2022'!AL24+'JAN-MAR 2023'!AL24+'APR-JUN 2023'!AL24</f>
        <v>2010807</v>
      </c>
      <c r="AM24" s="46">
        <f t="shared" si="78"/>
        <v>82.936976696226026</v>
      </c>
      <c r="AN24" s="43">
        <f t="shared" si="79"/>
        <v>8370473</v>
      </c>
      <c r="AO24" s="47">
        <f t="shared" si="80"/>
        <v>99.167995545393154</v>
      </c>
      <c r="AP24" s="43">
        <f>+'OCT-DEC 2022'!AP24+'JUL-SEP 2022'!AP24+'JAN-MAR 2023'!AP24+'APR-JUN 2023'!AP24</f>
        <v>12133</v>
      </c>
      <c r="AQ24" s="46">
        <f t="shared" si="81"/>
        <v>7.7641758762134527E-2</v>
      </c>
      <c r="AR24" s="43">
        <f>+'OCT-DEC 2022'!AR24+'JUL-SEP 2022'!AR24+'JAN-MAR 2023'!AR24+'APR-JUN 2023'!AR24</f>
        <v>0</v>
      </c>
      <c r="AS24" s="46">
        <f t="shared" si="82"/>
        <v>0</v>
      </c>
      <c r="AT24" s="43">
        <f t="shared" si="83"/>
        <v>12133</v>
      </c>
      <c r="AU24" s="47">
        <f t="shared" si="84"/>
        <v>3.955247965001614E-2</v>
      </c>
      <c r="AV24" s="136">
        <f t="shared" si="85"/>
        <v>6371799</v>
      </c>
      <c r="AW24" s="137">
        <f t="shared" si="86"/>
        <v>2010807</v>
      </c>
      <c r="AX24" s="138">
        <f t="shared" si="87"/>
        <v>8382606</v>
      </c>
      <c r="AY24" s="40"/>
      <c r="AZ24" s="42">
        <f>+'OCT-DEC 2022'!AZ24+'JUL-SEP 2022'!AZ24+'JAN-MAR 2023'!AZ24+'APR-JUN 2023'!AZ24</f>
        <v>14690120</v>
      </c>
      <c r="BA24" s="46">
        <f t="shared" si="134"/>
        <v>132.05433150849942</v>
      </c>
      <c r="BB24" s="43">
        <f>+'OCT-DEC 2022'!BB24+'JUL-SEP 2022'!BB24+'JAN-MAR 2023'!BB24+'APR-JUN 2023'!BB24</f>
        <v>1512754</v>
      </c>
      <c r="BC24" s="46">
        <f t="shared" si="135"/>
        <v>48.329254656400757</v>
      </c>
      <c r="BD24" s="43">
        <f t="shared" si="88"/>
        <v>16202874</v>
      </c>
      <c r="BE24" s="47">
        <f t="shared" si="89"/>
        <v>113.66928106409249</v>
      </c>
      <c r="BF24" s="45">
        <f>+'OCT-DEC 2022'!BF24+'JUL-SEP 2022'!BF24+'JAN-MAR 2023'!BF24+'APR-JUN 2023'!BF24</f>
        <v>3043</v>
      </c>
      <c r="BG24" s="46">
        <f t="shared" si="90"/>
        <v>5.0012572993210587E-3</v>
      </c>
      <c r="BH24" s="43">
        <f>+'OCT-DEC 2022'!BH24+'JUL-SEP 2022'!BH24+'JAN-MAR 2023'!BH24+'APR-JUN 2023'!BH24</f>
        <v>2545</v>
      </c>
      <c r="BI24" s="46">
        <f t="shared" si="91"/>
        <v>8.2325426426300141E-3</v>
      </c>
      <c r="BJ24" s="43">
        <f t="shared" si="92"/>
        <v>5588</v>
      </c>
      <c r="BK24" s="47">
        <f t="shared" si="93"/>
        <v>6.0898923915578482E-3</v>
      </c>
      <c r="BL24" s="136">
        <f t="shared" si="94"/>
        <v>14693163</v>
      </c>
      <c r="BM24" s="137">
        <f t="shared" si="95"/>
        <v>1515299</v>
      </c>
      <c r="BN24" s="138">
        <f t="shared" si="96"/>
        <v>16208462</v>
      </c>
      <c r="BO24" s="40"/>
      <c r="BP24" s="42">
        <f>+'OCT-DEC 2022'!BP24+'JUL-SEP 2022'!BP24+'JAN-MAR 2023'!BP24+'APR-JUN 2023'!BP24</f>
        <v>12115788</v>
      </c>
      <c r="BQ24" s="46">
        <f t="shared" si="97"/>
        <v>127.64209860935524</v>
      </c>
      <c r="BR24" s="43">
        <f>+'OCT-DEC 2022'!BR24+'JUL-SEP 2022'!BR24+'JAN-MAR 2023'!BR24+'APR-JUN 2023'!BR24</f>
        <v>639822</v>
      </c>
      <c r="BS24" s="46">
        <f t="shared" si="98"/>
        <v>29.681851920578957</v>
      </c>
      <c r="BT24" s="43">
        <f t="shared" si="99"/>
        <v>12755610</v>
      </c>
      <c r="BU24" s="47">
        <f t="shared" si="100"/>
        <v>109.51277516398228</v>
      </c>
      <c r="BV24" s="45">
        <f>+'OCT-DEC 2022'!BV24+'JUL-SEP 2022'!BV24+'JAN-MAR 2023'!BV24+'APR-JUN 2023'!BV24</f>
        <v>0</v>
      </c>
      <c r="BW24" s="46">
        <f t="shared" si="101"/>
        <v>0</v>
      </c>
      <c r="BX24" s="43">
        <f>+'OCT-DEC 2022'!BX24+'JUL-SEP 2022'!BX24+'JAN-MAR 2023'!BX24+'APR-JUN 2023'!BX24</f>
        <v>0</v>
      </c>
      <c r="BY24" s="46">
        <f t="shared" si="102"/>
        <v>0</v>
      </c>
      <c r="BZ24" s="43">
        <f t="shared" si="103"/>
        <v>0</v>
      </c>
      <c r="CA24" s="47">
        <f t="shared" si="104"/>
        <v>0</v>
      </c>
      <c r="CB24" s="136">
        <f t="shared" si="105"/>
        <v>12115788</v>
      </c>
      <c r="CC24" s="137">
        <f t="shared" si="106"/>
        <v>639822</v>
      </c>
      <c r="CD24" s="138">
        <f t="shared" si="107"/>
        <v>12755610</v>
      </c>
      <c r="CE24" s="40"/>
      <c r="CF24" s="42">
        <f>+'OCT-DEC 2022'!CF24+'JUL-SEP 2022'!CF24+'JAN-MAR 2023'!CF24+'APR-JUN 2023'!CF24</f>
        <v>25533440</v>
      </c>
      <c r="CG24" s="46">
        <f t="shared" si="108"/>
        <v>204.99237303103774</v>
      </c>
      <c r="CH24" s="43">
        <f>+'OCT-DEC 2022'!CH24+'JUL-SEP 2022'!CH24+'JAN-MAR 2023'!CH24+'APR-JUN 2023'!CH24</f>
        <v>1782469</v>
      </c>
      <c r="CI24" s="46">
        <f t="shared" si="109"/>
        <v>70.458890030832478</v>
      </c>
      <c r="CJ24" s="43">
        <f t="shared" si="110"/>
        <v>27315909</v>
      </c>
      <c r="CK24" s="47">
        <f t="shared" si="111"/>
        <v>182.28104980781549</v>
      </c>
      <c r="CL24" s="45">
        <f>+'OCT-DEC 2022'!CL24+'JUL-SEP 2022'!CL24+'JAN-MAR 2023'!CL24+'APR-JUN 2023'!CL24</f>
        <v>212717</v>
      </c>
      <c r="CM24" s="46">
        <f t="shared" si="112"/>
        <v>0.34342040047981376</v>
      </c>
      <c r="CN24" s="43">
        <f>+'OCT-DEC 2022'!CN24+'JUL-SEP 2022'!CN24+'JAN-MAR 2023'!CN24+'APR-JUN 2023'!CN24</f>
        <v>0</v>
      </c>
      <c r="CO24" s="46">
        <f t="shared" si="113"/>
        <v>0</v>
      </c>
      <c r="CP24" s="43">
        <f t="shared" si="114"/>
        <v>212717</v>
      </c>
      <c r="CQ24" s="47">
        <f t="shared" si="115"/>
        <v>0.22725179773108228</v>
      </c>
      <c r="CR24" s="136">
        <f t="shared" si="116"/>
        <v>25746157</v>
      </c>
      <c r="CS24" s="137">
        <f t="shared" si="117"/>
        <v>1782469</v>
      </c>
      <c r="CT24" s="138">
        <f t="shared" si="118"/>
        <v>27528626</v>
      </c>
      <c r="CU24" s="40"/>
      <c r="CV24" s="45">
        <f t="shared" si="119"/>
        <v>115013105</v>
      </c>
      <c r="CW24" s="46">
        <f t="shared" si="120"/>
        <v>165.92289503903794</v>
      </c>
      <c r="CX24" s="46">
        <f t="shared" si="121"/>
        <v>8538214</v>
      </c>
      <c r="CY24" s="46">
        <f t="shared" si="122"/>
        <v>46.263289932107696</v>
      </c>
      <c r="CZ24" s="43">
        <f t="shared" si="123"/>
        <v>123551319</v>
      </c>
      <c r="DA24" s="47">
        <f t="shared" si="124"/>
        <v>140.76248933326801</v>
      </c>
      <c r="DB24" s="45">
        <f t="shared" si="125"/>
        <v>264414</v>
      </c>
      <c r="DC24" s="46">
        <f t="shared" si="126"/>
        <v>8.71384350119776E-2</v>
      </c>
      <c r="DD24" s="43">
        <f t="shared" si="127"/>
        <v>6314</v>
      </c>
      <c r="DE24" s="46">
        <f t="shared" si="128"/>
        <v>3.6757642900139601E-3</v>
      </c>
      <c r="DF24" s="43">
        <f t="shared" si="129"/>
        <v>270728</v>
      </c>
      <c r="DG24" s="47">
        <f t="shared" si="130"/>
        <v>5.6969570200946895E-2</v>
      </c>
      <c r="DH24" s="172"/>
      <c r="DI24" s="185" t="s">
        <v>23</v>
      </c>
      <c r="DJ24" s="45">
        <f t="shared" si="131"/>
        <v>123551319</v>
      </c>
      <c r="DK24" s="43">
        <f t="shared" si="132"/>
        <v>270728</v>
      </c>
      <c r="DL24" s="44">
        <f t="shared" si="133"/>
        <v>123822047</v>
      </c>
      <c r="DM24"/>
    </row>
    <row r="25" spans="1:117" s="24" customFormat="1" ht="15.6" x14ac:dyDescent="0.3">
      <c r="A25" s="32">
        <v>13</v>
      </c>
      <c r="B25" s="32" t="s">
        <v>24</v>
      </c>
      <c r="C25" s="41"/>
      <c r="D25" s="42">
        <f>+'JUL-SEP 2022'!D25+'OCT-DEC 2022'!D25+'JAN-MAR 2023'!D25+'APR-JUN 2023'!D25</f>
        <v>3069082</v>
      </c>
      <c r="E25" s="46">
        <f t="shared" si="55"/>
        <v>27.976536435069551</v>
      </c>
      <c r="F25" s="43">
        <f>+'JUL-SEP 2022'!F25+'OCT-DEC 2022'!F25+'JAN-MAR 2023'!F25+'APR-JUN 2023'!F25</f>
        <v>0</v>
      </c>
      <c r="G25" s="46">
        <f t="shared" si="56"/>
        <v>0</v>
      </c>
      <c r="H25" s="43">
        <f t="shared" si="57"/>
        <v>3069082</v>
      </c>
      <c r="I25" s="231">
        <f t="shared" si="58"/>
        <v>22.382616559338967</v>
      </c>
      <c r="J25" s="45">
        <f>+'JUL-SEP 2022'!J25+'OCT-DEC 2022'!J25+'JAN-MAR 2023'!J25+'APR-JUN 2023'!J25</f>
        <v>0</v>
      </c>
      <c r="K25" s="46">
        <f t="shared" si="59"/>
        <v>0</v>
      </c>
      <c r="L25" s="43">
        <f>+'JUL-SEP 2022'!L25+'OCT-DEC 2022'!L25+'JAN-MAR 2023'!L25+'APR-JUN 2023'!L25</f>
        <v>0</v>
      </c>
      <c r="M25" s="46">
        <f t="shared" si="60"/>
        <v>0</v>
      </c>
      <c r="N25" s="43">
        <f t="shared" si="61"/>
        <v>0</v>
      </c>
      <c r="O25" s="47">
        <f t="shared" si="62"/>
        <v>0</v>
      </c>
      <c r="P25" s="136">
        <f t="shared" si="63"/>
        <v>3069082</v>
      </c>
      <c r="Q25" s="137">
        <f t="shared" si="64"/>
        <v>0</v>
      </c>
      <c r="R25" s="138">
        <f t="shared" si="65"/>
        <v>3069082</v>
      </c>
      <c r="S25" s="38"/>
      <c r="T25" s="45">
        <f>+'JUL-SEP 2022'!T25+'OCT-DEC 2022'!T25+'JAN-MAR 2023'!T25+'APR-JUN 2023'!T25</f>
        <v>9775178</v>
      </c>
      <c r="U25" s="46">
        <f t="shared" si="66"/>
        <v>50.757205834246342</v>
      </c>
      <c r="V25" s="43">
        <f>+'JUL-SEP 2022'!V25+'OCT-DEC 2022'!V25+'JAN-MAR 2023'!V25+'APR-JUN 2023'!V25</f>
        <v>612415</v>
      </c>
      <c r="W25" s="46">
        <f t="shared" si="67"/>
        <v>11.187705516989405</v>
      </c>
      <c r="X25" s="43">
        <f t="shared" si="68"/>
        <v>10387593</v>
      </c>
      <c r="Y25" s="47">
        <f t="shared" si="69"/>
        <v>41.999429904539333</v>
      </c>
      <c r="Z25" s="274">
        <f>+'OCT-DEC 2022'!Z25+'JUL-SEP 2022'!Z25+'JAN-MAR 2023'!Z25+'APR-JUN 2023'!Z25</f>
        <v>0</v>
      </c>
      <c r="AA25" s="46">
        <f t="shared" si="70"/>
        <v>0</v>
      </c>
      <c r="AB25" s="43">
        <f>+'OCT-DEC 2022'!AB25+'JUL-SEP 2022'!AB25+'JAN-MAR 2023'!AB25+'APR-JUN 2023'!AB25</f>
        <v>355</v>
      </c>
      <c r="AC25" s="46">
        <f t="shared" si="71"/>
        <v>8.1823818337293912E-4</v>
      </c>
      <c r="AD25" s="43">
        <f t="shared" si="72"/>
        <v>355</v>
      </c>
      <c r="AE25" s="47">
        <f t="shared" si="73"/>
        <v>2.4682894337048746E-4</v>
      </c>
      <c r="AF25" s="136">
        <f t="shared" si="74"/>
        <v>9775178</v>
      </c>
      <c r="AG25" s="137">
        <f t="shared" si="75"/>
        <v>612770</v>
      </c>
      <c r="AH25" s="138">
        <f t="shared" si="76"/>
        <v>10387948</v>
      </c>
      <c r="AI25" s="40"/>
      <c r="AJ25" s="42">
        <f>+'OCT-DEC 2022'!AJ25+'JUL-SEP 2022'!AJ25+'JAN-MAR 2023'!AJ25+'APR-JUN 2023'!AJ25</f>
        <v>1291919</v>
      </c>
      <c r="AK25" s="46">
        <f t="shared" si="77"/>
        <v>21.474003523819022</v>
      </c>
      <c r="AL25" s="43">
        <f>+'OCT-DEC 2022'!AL25+'JUL-SEP 2022'!AL25+'JAN-MAR 2023'!AL25+'APR-JUN 2023'!AL25</f>
        <v>384610</v>
      </c>
      <c r="AM25" s="46">
        <f t="shared" si="78"/>
        <v>15.863477005568159</v>
      </c>
      <c r="AN25" s="43">
        <f t="shared" si="79"/>
        <v>1676529</v>
      </c>
      <c r="AO25" s="47">
        <f t="shared" si="80"/>
        <v>19.862440318930894</v>
      </c>
      <c r="AP25" s="43">
        <f>+'OCT-DEC 2022'!AP25+'JUL-SEP 2022'!AP25+'JAN-MAR 2023'!AP25+'APR-JUN 2023'!AP25</f>
        <v>3044</v>
      </c>
      <c r="AQ25" s="46">
        <f t="shared" si="81"/>
        <v>1.9479231325470824E-2</v>
      </c>
      <c r="AR25" s="43">
        <f>+'OCT-DEC 2022'!AR25+'JUL-SEP 2022'!AR25+'JAN-MAR 2023'!AR25+'APR-JUN 2023'!AR25</f>
        <v>0</v>
      </c>
      <c r="AS25" s="46">
        <f t="shared" si="82"/>
        <v>0</v>
      </c>
      <c r="AT25" s="43">
        <f t="shared" si="83"/>
        <v>3044</v>
      </c>
      <c r="AU25" s="47">
        <f t="shared" si="84"/>
        <v>9.923163937579256E-3</v>
      </c>
      <c r="AV25" s="136">
        <f t="shared" si="85"/>
        <v>1294963</v>
      </c>
      <c r="AW25" s="137">
        <f t="shared" si="86"/>
        <v>384610</v>
      </c>
      <c r="AX25" s="138">
        <f t="shared" si="87"/>
        <v>1679573</v>
      </c>
      <c r="AY25" s="40"/>
      <c r="AZ25" s="42">
        <f>+'OCT-DEC 2022'!AZ25+'JUL-SEP 2022'!AZ25+'JAN-MAR 2023'!AZ25+'APR-JUN 2023'!AZ25</f>
        <v>3588838</v>
      </c>
      <c r="BA25" s="46">
        <f t="shared" si="134"/>
        <v>32.261247898744188</v>
      </c>
      <c r="BB25" s="43">
        <f>+'OCT-DEC 2022'!BB25+'JUL-SEP 2022'!BB25+'JAN-MAR 2023'!BB25+'APR-JUN 2023'!BB25</f>
        <v>209772</v>
      </c>
      <c r="BC25" s="46">
        <f t="shared" si="135"/>
        <v>6.7017667167183159</v>
      </c>
      <c r="BD25" s="43">
        <f t="shared" si="88"/>
        <v>3798610</v>
      </c>
      <c r="BE25" s="47">
        <f t="shared" si="89"/>
        <v>26.648683915141991</v>
      </c>
      <c r="BF25" s="45">
        <f>+'OCT-DEC 2022'!BF25+'JUL-SEP 2022'!BF25+'JAN-MAR 2023'!BF25+'APR-JUN 2023'!BF25</f>
        <v>0</v>
      </c>
      <c r="BG25" s="46">
        <f t="shared" si="90"/>
        <v>0</v>
      </c>
      <c r="BH25" s="43">
        <f>+'OCT-DEC 2022'!BH25+'JUL-SEP 2022'!BH25+'JAN-MAR 2023'!BH25+'APR-JUN 2023'!BH25</f>
        <v>0</v>
      </c>
      <c r="BI25" s="46">
        <f t="shared" si="91"/>
        <v>0</v>
      </c>
      <c r="BJ25" s="43">
        <f t="shared" si="92"/>
        <v>0</v>
      </c>
      <c r="BK25" s="47">
        <f t="shared" si="93"/>
        <v>0</v>
      </c>
      <c r="BL25" s="136">
        <f t="shared" si="94"/>
        <v>3588838</v>
      </c>
      <c r="BM25" s="137">
        <f t="shared" si="95"/>
        <v>209772</v>
      </c>
      <c r="BN25" s="138">
        <f t="shared" si="96"/>
        <v>3798610</v>
      </c>
      <c r="BO25" s="40"/>
      <c r="BP25" s="42">
        <f>+'OCT-DEC 2022'!BP25+'JUL-SEP 2022'!BP25+'JAN-MAR 2023'!BP25+'APR-JUN 2023'!BP25</f>
        <v>3102999</v>
      </c>
      <c r="BQ25" s="46">
        <f t="shared" si="97"/>
        <v>32.690676359039188</v>
      </c>
      <c r="BR25" s="43">
        <f>+'OCT-DEC 2022'!BR25+'JUL-SEP 2022'!BR25+'JAN-MAR 2023'!BR25+'APR-JUN 2023'!BR25</f>
        <v>163463</v>
      </c>
      <c r="BS25" s="46">
        <f t="shared" si="98"/>
        <v>7.5831786973464466</v>
      </c>
      <c r="BT25" s="43">
        <f t="shared" si="99"/>
        <v>3266462</v>
      </c>
      <c r="BU25" s="47">
        <f t="shared" si="100"/>
        <v>28.044077749922732</v>
      </c>
      <c r="BV25" s="45">
        <f>+'OCT-DEC 2022'!BV25+'JUL-SEP 2022'!BV25+'JAN-MAR 2023'!BV25+'APR-JUN 2023'!BV25</f>
        <v>11277</v>
      </c>
      <c r="BW25" s="46">
        <f t="shared" si="101"/>
        <v>3.7454166223828252E-2</v>
      </c>
      <c r="BX25" s="43">
        <f>+'OCT-DEC 2022'!BX25+'JUL-SEP 2022'!BX25+'JAN-MAR 2023'!BX25+'APR-JUN 2023'!BX25</f>
        <v>4605</v>
      </c>
      <c r="BY25" s="46">
        <f t="shared" si="102"/>
        <v>2.2627880693823401E-2</v>
      </c>
      <c r="BZ25" s="43">
        <f t="shared" si="103"/>
        <v>15882</v>
      </c>
      <c r="CA25" s="47">
        <f t="shared" si="104"/>
        <v>3.1474559946729874E-2</v>
      </c>
      <c r="CB25" s="136">
        <f t="shared" si="105"/>
        <v>3114276</v>
      </c>
      <c r="CC25" s="137">
        <f t="shared" si="106"/>
        <v>168068</v>
      </c>
      <c r="CD25" s="138">
        <f t="shared" si="107"/>
        <v>3282344</v>
      </c>
      <c r="CE25" s="40"/>
      <c r="CF25" s="42">
        <f>+'OCT-DEC 2022'!CF25+'JUL-SEP 2022'!CF25+'JAN-MAR 2023'!CF25+'APR-JUN 2023'!CF25</f>
        <v>6216289</v>
      </c>
      <c r="CG25" s="46">
        <f t="shared" si="108"/>
        <v>49.906782382504538</v>
      </c>
      <c r="CH25" s="43">
        <f>+'OCT-DEC 2022'!CH25+'JUL-SEP 2022'!CH25+'JAN-MAR 2023'!CH25+'APR-JUN 2023'!CH25</f>
        <v>496982</v>
      </c>
      <c r="CI25" s="46">
        <f t="shared" si="109"/>
        <v>19.645110285398054</v>
      </c>
      <c r="CJ25" s="43">
        <f t="shared" si="110"/>
        <v>6713271</v>
      </c>
      <c r="CK25" s="47">
        <f t="shared" si="111"/>
        <v>44.798146220371557</v>
      </c>
      <c r="CL25" s="45">
        <f>+'OCT-DEC 2022'!CL25+'JUL-SEP 2022'!CL25+'JAN-MAR 2023'!CL25+'APR-JUN 2023'!CL25</f>
        <v>0</v>
      </c>
      <c r="CM25" s="46">
        <f t="shared" si="112"/>
        <v>0</v>
      </c>
      <c r="CN25" s="43">
        <f>+'OCT-DEC 2022'!CN25+'JUL-SEP 2022'!CN25+'JAN-MAR 2023'!CN25+'APR-JUN 2023'!CN25</f>
        <v>0</v>
      </c>
      <c r="CO25" s="46">
        <f t="shared" si="113"/>
        <v>0</v>
      </c>
      <c r="CP25" s="43">
        <f t="shared" si="114"/>
        <v>0</v>
      </c>
      <c r="CQ25" s="47">
        <f t="shared" si="115"/>
        <v>0</v>
      </c>
      <c r="CR25" s="136">
        <f t="shared" si="116"/>
        <v>6216289</v>
      </c>
      <c r="CS25" s="137">
        <f t="shared" si="117"/>
        <v>496982</v>
      </c>
      <c r="CT25" s="138">
        <f t="shared" si="118"/>
        <v>6713271</v>
      </c>
      <c r="CU25" s="40"/>
      <c r="CV25" s="45">
        <f t="shared" si="119"/>
        <v>27044305</v>
      </c>
      <c r="CW25" s="46">
        <f t="shared" si="120"/>
        <v>39.015287691943705</v>
      </c>
      <c r="CX25" s="46">
        <f t="shared" si="121"/>
        <v>1867242</v>
      </c>
      <c r="CY25" s="46">
        <f t="shared" si="122"/>
        <v>10.117427136331864</v>
      </c>
      <c r="CZ25" s="43">
        <f t="shared" si="123"/>
        <v>28911547</v>
      </c>
      <c r="DA25" s="47">
        <f t="shared" si="124"/>
        <v>32.939035852751815</v>
      </c>
      <c r="DB25" s="45">
        <f t="shared" si="125"/>
        <v>14321</v>
      </c>
      <c r="DC25" s="46">
        <f t="shared" si="126"/>
        <v>4.7195289500802954E-3</v>
      </c>
      <c r="DD25" s="43">
        <f t="shared" si="127"/>
        <v>4960</v>
      </c>
      <c r="DE25" s="46">
        <f t="shared" si="128"/>
        <v>2.8875183526242071E-3</v>
      </c>
      <c r="DF25" s="43">
        <f t="shared" si="129"/>
        <v>19281</v>
      </c>
      <c r="DG25" s="47">
        <f t="shared" si="130"/>
        <v>4.0573205691485812E-3</v>
      </c>
      <c r="DH25" s="172"/>
      <c r="DI25" s="185" t="s">
        <v>24</v>
      </c>
      <c r="DJ25" s="45">
        <f t="shared" si="131"/>
        <v>28911547</v>
      </c>
      <c r="DK25" s="43">
        <f t="shared" si="132"/>
        <v>19281</v>
      </c>
      <c r="DL25" s="44">
        <f t="shared" si="133"/>
        <v>28930828</v>
      </c>
      <c r="DM25"/>
    </row>
    <row r="26" spans="1:117" s="24" customFormat="1" ht="15.6" x14ac:dyDescent="0.3">
      <c r="A26" s="32">
        <v>14</v>
      </c>
      <c r="B26" s="32" t="s">
        <v>25</v>
      </c>
      <c r="C26" s="41"/>
      <c r="D26" s="42">
        <f>+'JUL-SEP 2022'!D26+'OCT-DEC 2022'!D26+'JAN-MAR 2023'!D26+'APR-JUN 2023'!D26</f>
        <v>3531484</v>
      </c>
      <c r="E26" s="46">
        <f t="shared" si="55"/>
        <v>32.191609997994568</v>
      </c>
      <c r="F26" s="43">
        <f>+'JUL-SEP 2022'!F26+'OCT-DEC 2022'!F26+'JAN-MAR 2023'!F26+'APR-JUN 2023'!F26</f>
        <v>628993</v>
      </c>
      <c r="G26" s="46">
        <f t="shared" si="56"/>
        <v>22.941714994346572</v>
      </c>
      <c r="H26" s="43">
        <f t="shared" si="57"/>
        <v>4160477</v>
      </c>
      <c r="I26" s="231">
        <f t="shared" si="58"/>
        <v>30.342089717690474</v>
      </c>
      <c r="J26" s="45">
        <f>+'JUL-SEP 2022'!J26+'OCT-DEC 2022'!J26+'JAN-MAR 2023'!J26+'APR-JUN 2023'!J26</f>
        <v>939906</v>
      </c>
      <c r="K26" s="46">
        <f t="shared" si="59"/>
        <v>2.7258031773283298</v>
      </c>
      <c r="L26" s="43">
        <f>+'JUL-SEP 2022'!L26+'OCT-DEC 2022'!L26+'JAN-MAR 2023'!L26+'APR-JUN 2023'!L26</f>
        <v>1180651</v>
      </c>
      <c r="M26" s="46">
        <f t="shared" si="60"/>
        <v>3.8823411419627236</v>
      </c>
      <c r="N26" s="43">
        <f t="shared" si="61"/>
        <v>2120557</v>
      </c>
      <c r="O26" s="47">
        <f t="shared" si="62"/>
        <v>3.2677947870789583</v>
      </c>
      <c r="P26" s="136">
        <f t="shared" si="63"/>
        <v>4471390</v>
      </c>
      <c r="Q26" s="137">
        <f t="shared" si="64"/>
        <v>1809644</v>
      </c>
      <c r="R26" s="138">
        <f t="shared" si="65"/>
        <v>6281034</v>
      </c>
      <c r="S26" s="38"/>
      <c r="T26" s="45">
        <f>+'JUL-SEP 2022'!T26+'OCT-DEC 2022'!T26+'JAN-MAR 2023'!T26+'APR-JUN 2023'!T26</f>
        <v>7054625</v>
      </c>
      <c r="U26" s="46">
        <f t="shared" si="66"/>
        <v>36.630847357298258</v>
      </c>
      <c r="V26" s="43">
        <f>+'JUL-SEP 2022'!V26+'OCT-DEC 2022'!V26+'JAN-MAR 2023'!V26+'APR-JUN 2023'!V26</f>
        <v>1273267</v>
      </c>
      <c r="W26" s="46">
        <f t="shared" si="67"/>
        <v>23.260266715381803</v>
      </c>
      <c r="X26" s="43">
        <f t="shared" si="68"/>
        <v>8327892</v>
      </c>
      <c r="Y26" s="47">
        <f t="shared" si="69"/>
        <v>33.671584582354534</v>
      </c>
      <c r="Z26" s="274">
        <f>+'OCT-DEC 2022'!Z26+'JUL-SEP 2022'!Z26+'JAN-MAR 2023'!Z26+'APR-JUN 2023'!Z26</f>
        <v>2545551</v>
      </c>
      <c r="AA26" s="46">
        <f t="shared" si="70"/>
        <v>2.5344400149743525</v>
      </c>
      <c r="AB26" s="43">
        <f>+'OCT-DEC 2022'!AB26+'JUL-SEP 2022'!AB26+'JAN-MAR 2023'!AB26+'APR-JUN 2023'!AB26</f>
        <v>1186788</v>
      </c>
      <c r="AC26" s="46">
        <f t="shared" si="71"/>
        <v>2.7354232596304331</v>
      </c>
      <c r="AD26" s="43">
        <f t="shared" si="72"/>
        <v>3732339</v>
      </c>
      <c r="AE26" s="47">
        <f t="shared" si="73"/>
        <v>2.5950684272407374</v>
      </c>
      <c r="AF26" s="136">
        <f t="shared" si="74"/>
        <v>9600176</v>
      </c>
      <c r="AG26" s="137">
        <f t="shared" si="75"/>
        <v>2460055</v>
      </c>
      <c r="AH26" s="138">
        <f t="shared" si="76"/>
        <v>12060231</v>
      </c>
      <c r="AI26" s="40"/>
      <c r="AJ26" s="42">
        <f>+'OCT-DEC 2022'!AJ26+'JUL-SEP 2022'!AJ26+'JAN-MAR 2023'!AJ26+'APR-JUN 2023'!AJ26</f>
        <v>960663</v>
      </c>
      <c r="AK26" s="46">
        <f t="shared" si="77"/>
        <v>15.967936571257605</v>
      </c>
      <c r="AL26" s="43">
        <f>+'OCT-DEC 2022'!AL26+'JUL-SEP 2022'!AL26+'JAN-MAR 2023'!AL26+'APR-JUN 2023'!AL26</f>
        <v>430135</v>
      </c>
      <c r="AM26" s="46">
        <f t="shared" si="78"/>
        <v>17.741183749226646</v>
      </c>
      <c r="AN26" s="43">
        <f t="shared" si="79"/>
        <v>1390798</v>
      </c>
      <c r="AO26" s="47">
        <f t="shared" si="80"/>
        <v>16.477282689824303</v>
      </c>
      <c r="AP26" s="43">
        <f>+'OCT-DEC 2022'!AP26+'JUL-SEP 2022'!AP26+'JAN-MAR 2023'!AP26+'APR-JUN 2023'!AP26</f>
        <v>296033</v>
      </c>
      <c r="AQ26" s="46">
        <f t="shared" si="81"/>
        <v>1.894380843289456</v>
      </c>
      <c r="AR26" s="43">
        <f>+'OCT-DEC 2022'!AR26+'JUL-SEP 2022'!AR26+'JAN-MAR 2023'!AR26+'APR-JUN 2023'!AR26</f>
        <v>241532</v>
      </c>
      <c r="AS26" s="46">
        <f t="shared" si="82"/>
        <v>1.6049917601403434</v>
      </c>
      <c r="AT26" s="43">
        <f t="shared" si="83"/>
        <v>537565</v>
      </c>
      <c r="AU26" s="47">
        <f t="shared" si="84"/>
        <v>1.7524131478662264</v>
      </c>
      <c r="AV26" s="136">
        <f t="shared" si="85"/>
        <v>1256696</v>
      </c>
      <c r="AW26" s="137">
        <f t="shared" si="86"/>
        <v>671667</v>
      </c>
      <c r="AX26" s="138">
        <f t="shared" si="87"/>
        <v>1928363</v>
      </c>
      <c r="AY26" s="40"/>
      <c r="AZ26" s="42">
        <f>+'OCT-DEC 2022'!AZ26+'JUL-SEP 2022'!AZ26+'JAN-MAR 2023'!AZ26+'APR-JUN 2023'!AZ26</f>
        <v>5680494</v>
      </c>
      <c r="BA26" s="46">
        <f t="shared" si="134"/>
        <v>51.063833229956039</v>
      </c>
      <c r="BB26" s="43">
        <f>+'OCT-DEC 2022'!BB26+'JUL-SEP 2022'!BB26+'JAN-MAR 2023'!BB26+'APR-JUN 2023'!BB26</f>
        <v>1071441</v>
      </c>
      <c r="BC26" s="46">
        <f t="shared" si="135"/>
        <v>34.230248234880676</v>
      </c>
      <c r="BD26" s="43">
        <f t="shared" si="88"/>
        <v>6751935</v>
      </c>
      <c r="BE26" s="47">
        <f t="shared" si="89"/>
        <v>47.36737428443147</v>
      </c>
      <c r="BF26" s="45">
        <f>+'OCT-DEC 2022'!BF26+'JUL-SEP 2022'!BF26+'JAN-MAR 2023'!BF26+'APR-JUN 2023'!BF26</f>
        <v>2135520</v>
      </c>
      <c r="BG26" s="46">
        <f t="shared" si="90"/>
        <v>3.5097880341262262</v>
      </c>
      <c r="BH26" s="43">
        <f>+'OCT-DEC 2022'!BH26+'JUL-SEP 2022'!BH26+'JAN-MAR 2023'!BH26+'APR-JUN 2023'!BH26</f>
        <v>2074032</v>
      </c>
      <c r="BI26" s="46">
        <f t="shared" si="91"/>
        <v>6.7090596786558798</v>
      </c>
      <c r="BJ26" s="43">
        <f t="shared" si="92"/>
        <v>4209552</v>
      </c>
      <c r="BK26" s="47">
        <f t="shared" si="93"/>
        <v>4.5876375620377816</v>
      </c>
      <c r="BL26" s="136">
        <f t="shared" si="94"/>
        <v>7816014</v>
      </c>
      <c r="BM26" s="137">
        <f t="shared" si="95"/>
        <v>3145473</v>
      </c>
      <c r="BN26" s="138">
        <f t="shared" si="96"/>
        <v>10961487</v>
      </c>
      <c r="BO26" s="40"/>
      <c r="BP26" s="42">
        <f>+'OCT-DEC 2022'!BP26+'JUL-SEP 2022'!BP26+'JAN-MAR 2023'!BP26+'APR-JUN 2023'!BP26</f>
        <v>1078166</v>
      </c>
      <c r="BQ26" s="46">
        <f t="shared" si="97"/>
        <v>11.358680994521702</v>
      </c>
      <c r="BR26" s="43">
        <f>+'OCT-DEC 2022'!BR26+'JUL-SEP 2022'!BR26+'JAN-MAR 2023'!BR26+'APR-JUN 2023'!BR26</f>
        <v>356517</v>
      </c>
      <c r="BS26" s="46">
        <f t="shared" si="98"/>
        <v>16.53910744108369</v>
      </c>
      <c r="BT26" s="43">
        <f t="shared" si="99"/>
        <v>1434683</v>
      </c>
      <c r="BU26" s="47">
        <f t="shared" si="100"/>
        <v>12.317413029293588</v>
      </c>
      <c r="BV26" s="45">
        <f>+'OCT-DEC 2022'!BV26+'JUL-SEP 2022'!BV26+'JAN-MAR 2023'!BV26+'APR-JUN 2023'!BV26</f>
        <v>525833</v>
      </c>
      <c r="BW26" s="46">
        <f t="shared" si="101"/>
        <v>1.7464429004144968</v>
      </c>
      <c r="BX26" s="43">
        <f>+'OCT-DEC 2022'!BX26+'JUL-SEP 2022'!BX26+'JAN-MAR 2023'!BX26+'APR-JUN 2023'!BX26</f>
        <v>564740</v>
      </c>
      <c r="BY26" s="46">
        <f t="shared" si="102"/>
        <v>2.7749987715591371</v>
      </c>
      <c r="BZ26" s="43">
        <f t="shared" si="103"/>
        <v>1090573</v>
      </c>
      <c r="CA26" s="47">
        <f t="shared" si="104"/>
        <v>2.1612709523224427</v>
      </c>
      <c r="CB26" s="136">
        <f t="shared" si="105"/>
        <v>1603999</v>
      </c>
      <c r="CC26" s="137">
        <f t="shared" si="106"/>
        <v>921257</v>
      </c>
      <c r="CD26" s="138">
        <f t="shared" si="107"/>
        <v>2525256</v>
      </c>
      <c r="CE26" s="40"/>
      <c r="CF26" s="42">
        <f>+'OCT-DEC 2022'!CF26+'JUL-SEP 2022'!CF26+'JAN-MAR 2023'!CF26+'APR-JUN 2023'!CF26</f>
        <v>4934152</v>
      </c>
      <c r="CG26" s="46">
        <f t="shared" si="108"/>
        <v>39.613288588448754</v>
      </c>
      <c r="CH26" s="43">
        <f>+'OCT-DEC 2022'!CH26+'JUL-SEP 2022'!CH26+'JAN-MAR 2023'!CH26+'APR-JUN 2023'!CH26</f>
        <v>733090</v>
      </c>
      <c r="CI26" s="46">
        <f t="shared" si="109"/>
        <v>28.978180093288007</v>
      </c>
      <c r="CJ26" s="43">
        <f t="shared" si="110"/>
        <v>5667242</v>
      </c>
      <c r="CK26" s="47">
        <f t="shared" si="111"/>
        <v>37.817918535127056</v>
      </c>
      <c r="CL26" s="45">
        <f>+'OCT-DEC 2022'!CL26+'JUL-SEP 2022'!CL26+'JAN-MAR 2023'!CL26+'APR-JUN 2023'!CL26</f>
        <v>1419830</v>
      </c>
      <c r="CM26" s="46">
        <f t="shared" si="112"/>
        <v>2.2922408045114118</v>
      </c>
      <c r="CN26" s="43">
        <f>+'OCT-DEC 2022'!CN26+'JUL-SEP 2022'!CN26+'JAN-MAR 2023'!CN26+'APR-JUN 2023'!CN26</f>
        <v>817144</v>
      </c>
      <c r="CO26" s="46">
        <f t="shared" si="113"/>
        <v>2.5807209585830959</v>
      </c>
      <c r="CP26" s="43">
        <f t="shared" si="114"/>
        <v>2236974</v>
      </c>
      <c r="CQ26" s="47">
        <f t="shared" si="115"/>
        <v>2.3898248046827009</v>
      </c>
      <c r="CR26" s="136">
        <f t="shared" si="116"/>
        <v>6353982</v>
      </c>
      <c r="CS26" s="137">
        <f t="shared" si="117"/>
        <v>1550234</v>
      </c>
      <c r="CT26" s="138">
        <f t="shared" si="118"/>
        <v>7904216</v>
      </c>
      <c r="CU26" s="40"/>
      <c r="CV26" s="45">
        <f t="shared" si="119"/>
        <v>23239584</v>
      </c>
      <c r="CW26" s="46">
        <f t="shared" si="120"/>
        <v>33.526432112087619</v>
      </c>
      <c r="CX26" s="46">
        <f t="shared" si="121"/>
        <v>4493443</v>
      </c>
      <c r="CY26" s="46">
        <f t="shared" si="122"/>
        <v>24.347182713199714</v>
      </c>
      <c r="CZ26" s="43">
        <f t="shared" si="123"/>
        <v>27733027</v>
      </c>
      <c r="DA26" s="47">
        <f t="shared" si="124"/>
        <v>31.596343518329689</v>
      </c>
      <c r="DB26" s="45">
        <f t="shared" si="125"/>
        <v>7862673</v>
      </c>
      <c r="DC26" s="46">
        <f t="shared" si="126"/>
        <v>2.5911677151396333</v>
      </c>
      <c r="DD26" s="43">
        <f t="shared" si="127"/>
        <v>6064887</v>
      </c>
      <c r="DE26" s="46">
        <f t="shared" si="128"/>
        <v>3.5307404272362839</v>
      </c>
      <c r="DF26" s="43">
        <f t="shared" si="129"/>
        <v>13927560</v>
      </c>
      <c r="DG26" s="47">
        <f t="shared" si="130"/>
        <v>2.9307907093019563</v>
      </c>
      <c r="DH26" s="172"/>
      <c r="DI26" s="185" t="s">
        <v>25</v>
      </c>
      <c r="DJ26" s="45">
        <f t="shared" si="131"/>
        <v>27733027</v>
      </c>
      <c r="DK26" s="43">
        <f t="shared" si="132"/>
        <v>13927560</v>
      </c>
      <c r="DL26" s="44">
        <f t="shared" si="133"/>
        <v>41660587</v>
      </c>
      <c r="DM26"/>
    </row>
    <row r="27" spans="1:117" s="24" customFormat="1" ht="15.6" x14ac:dyDescent="0.3">
      <c r="A27" s="32">
        <v>15</v>
      </c>
      <c r="B27" s="32" t="s">
        <v>26</v>
      </c>
      <c r="C27" s="41"/>
      <c r="D27" s="42">
        <f>+'JUL-SEP 2022'!D27+'OCT-DEC 2022'!D27+'JAN-MAR 2023'!D27+'APR-JUN 2023'!D27</f>
        <v>128044</v>
      </c>
      <c r="E27" s="46">
        <f t="shared" si="55"/>
        <v>1.1671984102386466</v>
      </c>
      <c r="F27" s="43">
        <f>+'JUL-SEP 2022'!F27+'OCT-DEC 2022'!F27+'JAN-MAR 2023'!F27+'APR-JUN 2023'!F27</f>
        <v>0</v>
      </c>
      <c r="G27" s="46">
        <f t="shared" si="56"/>
        <v>0</v>
      </c>
      <c r="H27" s="43">
        <f t="shared" si="57"/>
        <v>128044</v>
      </c>
      <c r="I27" s="231">
        <f t="shared" si="58"/>
        <v>0.93381661184810272</v>
      </c>
      <c r="J27" s="45">
        <f>+'JUL-SEP 2022'!J27+'OCT-DEC 2022'!J27+'JAN-MAR 2023'!J27+'APR-JUN 2023'!J27</f>
        <v>1002158</v>
      </c>
      <c r="K27" s="46">
        <f t="shared" si="59"/>
        <v>2.9063389962240951</v>
      </c>
      <c r="L27" s="43">
        <f>+'JUL-SEP 2022'!L27+'OCT-DEC 2022'!L27+'JAN-MAR 2023'!L27+'APR-JUN 2023'!L27</f>
        <v>0</v>
      </c>
      <c r="M27" s="46">
        <f t="shared" si="60"/>
        <v>0</v>
      </c>
      <c r="N27" s="43">
        <f t="shared" si="61"/>
        <v>1002158</v>
      </c>
      <c r="O27" s="47">
        <f t="shared" si="62"/>
        <v>1.5443332521735915</v>
      </c>
      <c r="P27" s="136">
        <f t="shared" si="63"/>
        <v>1130202</v>
      </c>
      <c r="Q27" s="137">
        <f t="shared" si="64"/>
        <v>0</v>
      </c>
      <c r="R27" s="138">
        <f t="shared" si="65"/>
        <v>1130202</v>
      </c>
      <c r="S27" s="38"/>
      <c r="T27" s="45">
        <f>+'JUL-SEP 2022'!T27+'OCT-DEC 2022'!T27+'JAN-MAR 2023'!T27+'APR-JUN 2023'!T27</f>
        <v>268050</v>
      </c>
      <c r="U27" s="46">
        <f t="shared" si="66"/>
        <v>1.3918384937716461</v>
      </c>
      <c r="V27" s="43">
        <f>+'JUL-SEP 2022'!V27+'OCT-DEC 2022'!V27+'JAN-MAR 2023'!V27+'APR-JUN 2023'!V27</f>
        <v>106</v>
      </c>
      <c r="W27" s="46">
        <f t="shared" si="67"/>
        <v>1.9364267446108879E-3</v>
      </c>
      <c r="X27" s="43">
        <f t="shared" si="68"/>
        <v>268156</v>
      </c>
      <c r="Y27" s="47">
        <f t="shared" si="69"/>
        <v>1.0842164422000025</v>
      </c>
      <c r="Z27" s="274">
        <f>+'OCT-DEC 2022'!Z27+'JUL-SEP 2022'!Z27+'JAN-MAR 2023'!Z27+'APR-JUN 2023'!Z27</f>
        <v>2084154</v>
      </c>
      <c r="AA27" s="46">
        <f t="shared" si="70"/>
        <v>2.0750569503297545</v>
      </c>
      <c r="AB27" s="43">
        <f>+'OCT-DEC 2022'!AB27+'JUL-SEP 2022'!AB27+'JAN-MAR 2023'!AB27+'APR-JUN 2023'!AB27</f>
        <v>60</v>
      </c>
      <c r="AC27" s="46">
        <f t="shared" si="71"/>
        <v>1.3829377747148267E-4</v>
      </c>
      <c r="AD27" s="43">
        <f t="shared" si="72"/>
        <v>2084214</v>
      </c>
      <c r="AE27" s="47">
        <f t="shared" si="73"/>
        <v>1.449138984163316</v>
      </c>
      <c r="AF27" s="136">
        <f t="shared" si="74"/>
        <v>2352204</v>
      </c>
      <c r="AG27" s="137">
        <f t="shared" si="75"/>
        <v>166</v>
      </c>
      <c r="AH27" s="138">
        <f t="shared" si="76"/>
        <v>2352370</v>
      </c>
      <c r="AI27" s="40"/>
      <c r="AJ27" s="42">
        <f>+'OCT-DEC 2022'!AJ27+'JUL-SEP 2022'!AJ27+'JAN-MAR 2023'!AJ27+'APR-JUN 2023'!AJ27</f>
        <v>48052</v>
      </c>
      <c r="AK27" s="46">
        <f t="shared" si="77"/>
        <v>0.7987101492636548</v>
      </c>
      <c r="AL27" s="43">
        <f>+'OCT-DEC 2022'!AL27+'JUL-SEP 2022'!AL27+'JAN-MAR 2023'!AL27+'APR-JUN 2023'!AL27</f>
        <v>0</v>
      </c>
      <c r="AM27" s="46">
        <f t="shared" si="78"/>
        <v>0</v>
      </c>
      <c r="AN27" s="43">
        <f t="shared" si="79"/>
        <v>48052</v>
      </c>
      <c r="AO27" s="47">
        <f t="shared" si="80"/>
        <v>0.56928927695570275</v>
      </c>
      <c r="AP27" s="43">
        <f>+'OCT-DEC 2022'!AP27+'JUL-SEP 2022'!AP27+'JAN-MAR 2023'!AP27+'APR-JUN 2023'!AP27</f>
        <v>569769</v>
      </c>
      <c r="AQ27" s="46">
        <f t="shared" si="81"/>
        <v>3.6460782368863947</v>
      </c>
      <c r="AR27" s="43">
        <f>+'OCT-DEC 2022'!AR27+'JUL-SEP 2022'!AR27+'JAN-MAR 2023'!AR27+'APR-JUN 2023'!AR27</f>
        <v>0</v>
      </c>
      <c r="AS27" s="46">
        <f t="shared" si="82"/>
        <v>0</v>
      </c>
      <c r="AT27" s="43">
        <f t="shared" si="83"/>
        <v>569769</v>
      </c>
      <c r="AU27" s="47">
        <f t="shared" si="84"/>
        <v>1.8573952672636647</v>
      </c>
      <c r="AV27" s="136">
        <f t="shared" si="85"/>
        <v>617821</v>
      </c>
      <c r="AW27" s="137">
        <f t="shared" si="86"/>
        <v>0</v>
      </c>
      <c r="AX27" s="138">
        <f t="shared" si="87"/>
        <v>617821</v>
      </c>
      <c r="AY27" s="40"/>
      <c r="AZ27" s="42">
        <f>+'OCT-DEC 2022'!AZ27+'JUL-SEP 2022'!AZ27+'JAN-MAR 2023'!AZ27+'APR-JUN 2023'!AZ27</f>
        <v>207093</v>
      </c>
      <c r="BA27" s="46">
        <f t="shared" si="134"/>
        <v>1.8616272484560827</v>
      </c>
      <c r="BB27" s="43">
        <f>+'OCT-DEC 2022'!BB27+'JUL-SEP 2022'!BB27+'JAN-MAR 2023'!BB27+'APR-JUN 2023'!BB27</f>
        <v>0</v>
      </c>
      <c r="BC27" s="46">
        <f t="shared" si="135"/>
        <v>0</v>
      </c>
      <c r="BD27" s="43">
        <f t="shared" si="88"/>
        <v>207093</v>
      </c>
      <c r="BE27" s="47">
        <f t="shared" si="89"/>
        <v>1.4528356156695477</v>
      </c>
      <c r="BF27" s="45">
        <f>+'OCT-DEC 2022'!BF27+'JUL-SEP 2022'!BF27+'JAN-MAR 2023'!BF27+'APR-JUN 2023'!BF27</f>
        <v>1574666</v>
      </c>
      <c r="BG27" s="46">
        <f t="shared" si="90"/>
        <v>2.5880084871812992</v>
      </c>
      <c r="BH27" s="43">
        <f>+'OCT-DEC 2022'!BH27+'JUL-SEP 2022'!BH27+'JAN-MAR 2023'!BH27+'APR-JUN 2023'!BH27</f>
        <v>12</v>
      </c>
      <c r="BI27" s="46">
        <f t="shared" si="91"/>
        <v>3.881748986701775E-5</v>
      </c>
      <c r="BJ27" s="43">
        <f t="shared" si="92"/>
        <v>1574678</v>
      </c>
      <c r="BK27" s="47">
        <f t="shared" si="93"/>
        <v>1.7161094436924713</v>
      </c>
      <c r="BL27" s="136">
        <f t="shared" si="94"/>
        <v>1781759</v>
      </c>
      <c r="BM27" s="137">
        <f t="shared" si="95"/>
        <v>12</v>
      </c>
      <c r="BN27" s="138">
        <f t="shared" si="96"/>
        <v>1781771</v>
      </c>
      <c r="BO27" s="40"/>
      <c r="BP27" s="42">
        <f>+'OCT-DEC 2022'!BP27+'JUL-SEP 2022'!BP27+'JAN-MAR 2023'!BP27+'APR-JUN 2023'!BP27</f>
        <v>81219</v>
      </c>
      <c r="BQ27" s="46">
        <f t="shared" si="97"/>
        <v>0.85565739570164345</v>
      </c>
      <c r="BR27" s="43">
        <f>+'OCT-DEC 2022'!BR27+'JUL-SEP 2022'!BR27+'JAN-MAR 2023'!BR27+'APR-JUN 2023'!BR27</f>
        <v>0</v>
      </c>
      <c r="BS27" s="46">
        <f t="shared" si="98"/>
        <v>0</v>
      </c>
      <c r="BT27" s="43">
        <f t="shared" si="99"/>
        <v>81219</v>
      </c>
      <c r="BU27" s="47">
        <f t="shared" si="100"/>
        <v>0.69730244857309664</v>
      </c>
      <c r="BV27" s="45">
        <f>+'OCT-DEC 2022'!BV27+'JUL-SEP 2022'!BV27+'JAN-MAR 2023'!BV27+'APR-JUN 2023'!BV27</f>
        <v>713000</v>
      </c>
      <c r="BW27" s="46">
        <f t="shared" si="101"/>
        <v>2.3680784355404398</v>
      </c>
      <c r="BX27" s="43">
        <f>+'OCT-DEC 2022'!BX27+'JUL-SEP 2022'!BX27+'JAN-MAR 2023'!BX27+'APR-JUN 2023'!BX27</f>
        <v>0</v>
      </c>
      <c r="BY27" s="46">
        <f t="shared" si="102"/>
        <v>0</v>
      </c>
      <c r="BZ27" s="43">
        <f t="shared" si="103"/>
        <v>713000</v>
      </c>
      <c r="CA27" s="47">
        <f t="shared" si="104"/>
        <v>1.4130059968529403</v>
      </c>
      <c r="CB27" s="136">
        <f t="shared" si="105"/>
        <v>794219</v>
      </c>
      <c r="CC27" s="137">
        <f t="shared" si="106"/>
        <v>0</v>
      </c>
      <c r="CD27" s="138">
        <f t="shared" si="107"/>
        <v>794219</v>
      </c>
      <c r="CE27" s="40"/>
      <c r="CF27" s="42">
        <f>+'OCT-DEC 2022'!CF27+'JUL-SEP 2022'!CF27+'JAN-MAR 2023'!CF27+'APR-JUN 2023'!CF27</f>
        <v>131356</v>
      </c>
      <c r="CG27" s="46">
        <f t="shared" si="108"/>
        <v>1.0545769842161885</v>
      </c>
      <c r="CH27" s="43">
        <f>+'OCT-DEC 2022'!CH27+'JUL-SEP 2022'!CH27+'JAN-MAR 2023'!CH27+'APR-JUN 2023'!CH27</f>
        <v>0</v>
      </c>
      <c r="CI27" s="46">
        <f t="shared" si="109"/>
        <v>0</v>
      </c>
      <c r="CJ27" s="43">
        <f t="shared" si="110"/>
        <v>131356</v>
      </c>
      <c r="CK27" s="47">
        <f t="shared" si="111"/>
        <v>0.87654815289344434</v>
      </c>
      <c r="CL27" s="45">
        <f>+'OCT-DEC 2022'!CL27+'JUL-SEP 2022'!CL27+'JAN-MAR 2023'!CL27+'APR-JUN 2023'!CL27</f>
        <v>1442932</v>
      </c>
      <c r="CM27" s="46">
        <f t="shared" si="112"/>
        <v>2.3295377675744704</v>
      </c>
      <c r="CN27" s="43">
        <f>+'OCT-DEC 2022'!CN27+'JUL-SEP 2022'!CN27+'JAN-MAR 2023'!CN27+'APR-JUN 2023'!CN27</f>
        <v>242</v>
      </c>
      <c r="CO27" s="46">
        <f t="shared" si="113"/>
        <v>7.6428936879804443E-4</v>
      </c>
      <c r="CP27" s="43">
        <f t="shared" si="114"/>
        <v>1443174</v>
      </c>
      <c r="CQ27" s="47">
        <f t="shared" si="115"/>
        <v>1.5417850286472494</v>
      </c>
      <c r="CR27" s="136">
        <f t="shared" si="116"/>
        <v>1574288</v>
      </c>
      <c r="CS27" s="137">
        <f t="shared" si="117"/>
        <v>242</v>
      </c>
      <c r="CT27" s="138">
        <f t="shared" si="118"/>
        <v>1574530</v>
      </c>
      <c r="CU27" s="40"/>
      <c r="CV27" s="45">
        <f t="shared" si="119"/>
        <v>863814</v>
      </c>
      <c r="CW27" s="46">
        <f t="shared" si="120"/>
        <v>1.2461755523881519</v>
      </c>
      <c r="CX27" s="46">
        <f t="shared" si="121"/>
        <v>106</v>
      </c>
      <c r="CY27" s="46">
        <f t="shared" si="122"/>
        <v>5.7434830431790716E-4</v>
      </c>
      <c r="CZ27" s="43">
        <f t="shared" si="123"/>
        <v>863920</v>
      </c>
      <c r="DA27" s="47">
        <f t="shared" si="124"/>
        <v>0.98426735359091477</v>
      </c>
      <c r="DB27" s="45">
        <f t="shared" si="125"/>
        <v>7386679</v>
      </c>
      <c r="DC27" s="46">
        <f t="shared" si="126"/>
        <v>2.4343024499301844</v>
      </c>
      <c r="DD27" s="43">
        <f t="shared" si="127"/>
        <v>314</v>
      </c>
      <c r="DE27" s="46">
        <f t="shared" si="128"/>
        <v>1.8279854087177439E-4</v>
      </c>
      <c r="DF27" s="43">
        <f t="shared" si="129"/>
        <v>7386993</v>
      </c>
      <c r="DG27" s="47">
        <f t="shared" si="130"/>
        <v>1.5544524995102218</v>
      </c>
      <c r="DH27" s="172"/>
      <c r="DI27" s="185" t="s">
        <v>26</v>
      </c>
      <c r="DJ27" s="45">
        <f t="shared" si="131"/>
        <v>863920</v>
      </c>
      <c r="DK27" s="43">
        <f t="shared" si="132"/>
        <v>7386993</v>
      </c>
      <c r="DL27" s="44">
        <f t="shared" si="133"/>
        <v>8250913</v>
      </c>
      <c r="DM27"/>
    </row>
    <row r="28" spans="1:117" s="24" customFormat="1" ht="15.6" x14ac:dyDescent="0.3">
      <c r="A28" s="32">
        <v>16</v>
      </c>
      <c r="B28" s="32" t="s">
        <v>27</v>
      </c>
      <c r="C28" s="41"/>
      <c r="D28" s="42">
        <f>+'JUL-SEP 2022'!D28+'OCT-DEC 2022'!D28+'JAN-MAR 2023'!D28+'APR-JUN 2023'!D28</f>
        <v>87100</v>
      </c>
      <c r="E28" s="46">
        <f t="shared" si="55"/>
        <v>0.79396911633333944</v>
      </c>
      <c r="F28" s="43">
        <f>+'JUL-SEP 2022'!F28+'OCT-DEC 2022'!F28+'JAN-MAR 2023'!F28+'APR-JUN 2023'!F28</f>
        <v>6898</v>
      </c>
      <c r="G28" s="46">
        <f t="shared" si="56"/>
        <v>0.25159572527993579</v>
      </c>
      <c r="H28" s="43">
        <f t="shared" si="57"/>
        <v>93998</v>
      </c>
      <c r="I28" s="231">
        <f t="shared" si="58"/>
        <v>0.68552133548231831</v>
      </c>
      <c r="J28" s="45">
        <f>+'JUL-SEP 2022'!J28+'OCT-DEC 2022'!J28+'JAN-MAR 2023'!J28+'APR-JUN 2023'!J28</f>
        <v>6726</v>
      </c>
      <c r="K28" s="46">
        <f t="shared" si="59"/>
        <v>1.9505942265194972E-2</v>
      </c>
      <c r="L28" s="43">
        <f>+'JUL-SEP 2022'!L28+'OCT-DEC 2022'!L28+'JAN-MAR 2023'!L28+'APR-JUN 2023'!L28</f>
        <v>9044</v>
      </c>
      <c r="M28" s="46">
        <f t="shared" si="60"/>
        <v>2.9739434674523526E-2</v>
      </c>
      <c r="N28" s="43">
        <f t="shared" si="61"/>
        <v>15770</v>
      </c>
      <c r="O28" s="47">
        <f t="shared" si="62"/>
        <v>2.4301692334719214E-2</v>
      </c>
      <c r="P28" s="136">
        <f t="shared" si="63"/>
        <v>93826</v>
      </c>
      <c r="Q28" s="137">
        <f t="shared" si="64"/>
        <v>15942</v>
      </c>
      <c r="R28" s="138">
        <f t="shared" si="65"/>
        <v>109768</v>
      </c>
      <c r="S28" s="38"/>
      <c r="T28" s="45">
        <f>+'JUL-SEP 2022'!T28+'OCT-DEC 2022'!T28+'JAN-MAR 2023'!T28+'APR-JUN 2023'!T28</f>
        <v>233045</v>
      </c>
      <c r="U28" s="46">
        <f t="shared" si="66"/>
        <v>1.2100764849133119</v>
      </c>
      <c r="V28" s="43">
        <f>+'JUL-SEP 2022'!V28+'OCT-DEC 2022'!V28+'JAN-MAR 2023'!V28+'APR-JUN 2023'!V28</f>
        <v>165775</v>
      </c>
      <c r="W28" s="46">
        <f t="shared" si="67"/>
        <v>3.0284070149799049</v>
      </c>
      <c r="X28" s="43">
        <f t="shared" si="68"/>
        <v>398820</v>
      </c>
      <c r="Y28" s="47">
        <f t="shared" si="69"/>
        <v>1.6125210753375085</v>
      </c>
      <c r="Z28" s="274">
        <f>+'OCT-DEC 2022'!Z28+'JUL-SEP 2022'!Z28+'JAN-MAR 2023'!Z28+'APR-JUN 2023'!Z28</f>
        <v>1430140</v>
      </c>
      <c r="AA28" s="46">
        <f t="shared" si="70"/>
        <v>1.4238976327779016</v>
      </c>
      <c r="AB28" s="43">
        <f>+'OCT-DEC 2022'!AB28+'JUL-SEP 2022'!AB28+'JAN-MAR 2023'!AB28+'APR-JUN 2023'!AB28</f>
        <v>620702</v>
      </c>
      <c r="AC28" s="46">
        <f t="shared" si="71"/>
        <v>1.4306537377350705</v>
      </c>
      <c r="AD28" s="43">
        <f t="shared" si="72"/>
        <v>2050842</v>
      </c>
      <c r="AE28" s="47">
        <f t="shared" si="73"/>
        <v>1.4259356729008936</v>
      </c>
      <c r="AF28" s="136">
        <f t="shared" si="74"/>
        <v>1663185</v>
      </c>
      <c r="AG28" s="137">
        <f t="shared" si="75"/>
        <v>786477</v>
      </c>
      <c r="AH28" s="138">
        <f t="shared" si="76"/>
        <v>2449662</v>
      </c>
      <c r="AI28" s="40"/>
      <c r="AJ28" s="42">
        <f>+'OCT-DEC 2022'!AJ28+'JUL-SEP 2022'!AJ28+'JAN-MAR 2023'!AJ28+'APR-JUN 2023'!AJ28</f>
        <v>49655</v>
      </c>
      <c r="AK28" s="46">
        <f t="shared" si="77"/>
        <v>0.82535487517037331</v>
      </c>
      <c r="AL28" s="43">
        <f>+'OCT-DEC 2022'!AL28+'JUL-SEP 2022'!AL28+'JAN-MAR 2023'!AL28+'APR-JUN 2023'!AL28</f>
        <v>77594</v>
      </c>
      <c r="AM28" s="46">
        <f t="shared" si="78"/>
        <v>3.2004124561765313</v>
      </c>
      <c r="AN28" s="43">
        <f t="shared" si="79"/>
        <v>127249</v>
      </c>
      <c r="AO28" s="47">
        <f t="shared" si="80"/>
        <v>1.5075645384861445</v>
      </c>
      <c r="AP28" s="43">
        <f>+'OCT-DEC 2022'!AP28+'JUL-SEP 2022'!AP28+'JAN-MAR 2023'!AP28+'APR-JUN 2023'!AP28</f>
        <v>137852</v>
      </c>
      <c r="AQ28" s="46">
        <f t="shared" si="81"/>
        <v>0.88214553110341787</v>
      </c>
      <c r="AR28" s="43">
        <f>+'OCT-DEC 2022'!AR28+'JUL-SEP 2022'!AR28+'JAN-MAR 2023'!AR28+'APR-JUN 2023'!AR28</f>
        <v>157838</v>
      </c>
      <c r="AS28" s="46">
        <f t="shared" si="82"/>
        <v>1.0488411036095902</v>
      </c>
      <c r="AT28" s="43">
        <f t="shared" si="83"/>
        <v>295690</v>
      </c>
      <c r="AU28" s="47">
        <f t="shared" si="84"/>
        <v>0.96392258367372219</v>
      </c>
      <c r="AV28" s="136">
        <f t="shared" si="85"/>
        <v>187507</v>
      </c>
      <c r="AW28" s="137">
        <f t="shared" si="86"/>
        <v>235432</v>
      </c>
      <c r="AX28" s="138">
        <f t="shared" si="87"/>
        <v>422939</v>
      </c>
      <c r="AY28" s="40"/>
      <c r="AZ28" s="42">
        <f>+'OCT-DEC 2022'!AZ28+'JUL-SEP 2022'!AZ28+'JAN-MAR 2023'!AZ28+'APR-JUN 2023'!AZ28</f>
        <v>74928</v>
      </c>
      <c r="BA28" s="46">
        <f t="shared" si="134"/>
        <v>0.67355249319058275</v>
      </c>
      <c r="BB28" s="43">
        <f>+'OCT-DEC 2022'!BB28+'JUL-SEP 2022'!BB28+'JAN-MAR 2023'!BB28+'APR-JUN 2023'!BB28</f>
        <v>44707</v>
      </c>
      <c r="BC28" s="46">
        <f t="shared" si="135"/>
        <v>1.428293025781924</v>
      </c>
      <c r="BD28" s="43">
        <f t="shared" si="88"/>
        <v>119635</v>
      </c>
      <c r="BE28" s="47">
        <f t="shared" si="89"/>
        <v>0.83928471208889888</v>
      </c>
      <c r="BF28" s="45">
        <f>+'OCT-DEC 2022'!BF28+'JUL-SEP 2022'!BF28+'JAN-MAR 2023'!BF28+'APR-JUN 2023'!BF28</f>
        <v>340807</v>
      </c>
      <c r="BG28" s="46">
        <f t="shared" si="90"/>
        <v>0.56012602576724024</v>
      </c>
      <c r="BH28" s="43">
        <f>+'OCT-DEC 2022'!BH28+'JUL-SEP 2022'!BH28+'JAN-MAR 2023'!BH28+'APR-JUN 2023'!BH28</f>
        <v>212501</v>
      </c>
      <c r="BI28" s="46">
        <f t="shared" si="91"/>
        <v>0.6873962845192616</v>
      </c>
      <c r="BJ28" s="43">
        <f t="shared" si="92"/>
        <v>553308</v>
      </c>
      <c r="BK28" s="47">
        <f t="shared" si="93"/>
        <v>0.60300396911025234</v>
      </c>
      <c r="BL28" s="136">
        <f t="shared" si="94"/>
        <v>415735</v>
      </c>
      <c r="BM28" s="137">
        <f t="shared" si="95"/>
        <v>257208</v>
      </c>
      <c r="BN28" s="138">
        <f t="shared" si="96"/>
        <v>672943</v>
      </c>
      <c r="BO28" s="40"/>
      <c r="BP28" s="42">
        <f>+'OCT-DEC 2022'!BP28+'JUL-SEP 2022'!BP28+'JAN-MAR 2023'!BP28+'APR-JUN 2023'!BP28</f>
        <v>41337</v>
      </c>
      <c r="BQ28" s="46">
        <f t="shared" si="97"/>
        <v>0.43549304677623263</v>
      </c>
      <c r="BR28" s="43">
        <f>+'OCT-DEC 2022'!BR28+'JUL-SEP 2022'!BR28+'JAN-MAR 2023'!BR28+'APR-JUN 2023'!BR28</f>
        <v>25266</v>
      </c>
      <c r="BS28" s="46">
        <f t="shared" si="98"/>
        <v>1.1721098534050844</v>
      </c>
      <c r="BT28" s="43">
        <f t="shared" si="99"/>
        <v>66603</v>
      </c>
      <c r="BU28" s="47">
        <f t="shared" si="100"/>
        <v>0.57181737010199529</v>
      </c>
      <c r="BV28" s="45">
        <f>+'OCT-DEC 2022'!BV28+'JUL-SEP 2022'!BV28+'JAN-MAR 2023'!BV28+'APR-JUN 2023'!BV28</f>
        <v>162804</v>
      </c>
      <c r="BW28" s="46">
        <f t="shared" si="101"/>
        <v>0.54071899245403332</v>
      </c>
      <c r="BX28" s="43">
        <f>+'OCT-DEC 2022'!BX28+'JUL-SEP 2022'!BX28+'JAN-MAR 2023'!BX28+'APR-JUN 2023'!BX28</f>
        <v>106802</v>
      </c>
      <c r="BY28" s="46">
        <f t="shared" si="102"/>
        <v>0.52479976413935436</v>
      </c>
      <c r="BZ28" s="43">
        <f t="shared" si="103"/>
        <v>269606</v>
      </c>
      <c r="CA28" s="47">
        <f t="shared" si="104"/>
        <v>0.53429859016484404</v>
      </c>
      <c r="CB28" s="136">
        <f t="shared" si="105"/>
        <v>204141</v>
      </c>
      <c r="CC28" s="137">
        <f t="shared" si="106"/>
        <v>132068</v>
      </c>
      <c r="CD28" s="138">
        <f t="shared" si="107"/>
        <v>336209</v>
      </c>
      <c r="CE28" s="40"/>
      <c r="CF28" s="42">
        <f>+'OCT-DEC 2022'!CF28+'JUL-SEP 2022'!CF28+'JAN-MAR 2023'!CF28+'APR-JUN 2023'!CF28</f>
        <v>206727</v>
      </c>
      <c r="CG28" s="46">
        <f t="shared" si="108"/>
        <v>1.6596846449043818</v>
      </c>
      <c r="CH28" s="43">
        <f>+'OCT-DEC 2022'!CH28+'JUL-SEP 2022'!CH28+'JAN-MAR 2023'!CH28+'APR-JUN 2023'!CH28</f>
        <v>79314</v>
      </c>
      <c r="CI28" s="46">
        <f t="shared" si="109"/>
        <v>3.1351885524547396</v>
      </c>
      <c r="CJ28" s="43">
        <f t="shared" si="110"/>
        <v>286041</v>
      </c>
      <c r="CK28" s="47">
        <f t="shared" si="111"/>
        <v>1.9087724215246638</v>
      </c>
      <c r="CL28" s="45">
        <f>+'OCT-DEC 2022'!CL28+'JUL-SEP 2022'!CL28+'JAN-MAR 2023'!CL28+'APR-JUN 2023'!CL28</f>
        <v>969507</v>
      </c>
      <c r="CM28" s="46">
        <f t="shared" si="112"/>
        <v>1.5652180230446218</v>
      </c>
      <c r="CN28" s="43">
        <f>+'OCT-DEC 2022'!CN28+'JUL-SEP 2022'!CN28+'JAN-MAR 2023'!CN28+'APR-JUN 2023'!CN28</f>
        <v>454321</v>
      </c>
      <c r="CO28" s="46">
        <f t="shared" si="113"/>
        <v>1.4348459104202329</v>
      </c>
      <c r="CP28" s="43">
        <f t="shared" si="114"/>
        <v>1423828</v>
      </c>
      <c r="CQ28" s="47">
        <f t="shared" si="115"/>
        <v>1.521117130553042</v>
      </c>
      <c r="CR28" s="136">
        <f t="shared" si="116"/>
        <v>1176234</v>
      </c>
      <c r="CS28" s="137">
        <f t="shared" si="117"/>
        <v>533635</v>
      </c>
      <c r="CT28" s="138">
        <f t="shared" si="118"/>
        <v>1709869</v>
      </c>
      <c r="CU28" s="40"/>
      <c r="CV28" s="45">
        <f t="shared" si="119"/>
        <v>692792</v>
      </c>
      <c r="CW28" s="46">
        <f t="shared" si="120"/>
        <v>0.99945179551395613</v>
      </c>
      <c r="CX28" s="46">
        <f t="shared" si="121"/>
        <v>399554</v>
      </c>
      <c r="CY28" s="46">
        <f t="shared" si="122"/>
        <v>2.1649354941833687</v>
      </c>
      <c r="CZ28" s="43">
        <f t="shared" si="123"/>
        <v>1092346</v>
      </c>
      <c r="DA28" s="47">
        <f t="shared" si="124"/>
        <v>1.2445139672951446</v>
      </c>
      <c r="DB28" s="45">
        <f t="shared" si="125"/>
        <v>3047836</v>
      </c>
      <c r="DC28" s="46">
        <f t="shared" si="126"/>
        <v>1.0044235903286731</v>
      </c>
      <c r="DD28" s="43">
        <f t="shared" si="127"/>
        <v>1561208</v>
      </c>
      <c r="DE28" s="46">
        <f t="shared" si="128"/>
        <v>0.90887434521446231</v>
      </c>
      <c r="DF28" s="43">
        <f t="shared" si="129"/>
        <v>4609044</v>
      </c>
      <c r="DG28" s="47">
        <f t="shared" si="130"/>
        <v>0.96988584748254003</v>
      </c>
      <c r="DH28" s="172"/>
      <c r="DI28" s="185" t="s">
        <v>27</v>
      </c>
      <c r="DJ28" s="45">
        <f t="shared" si="131"/>
        <v>1092346</v>
      </c>
      <c r="DK28" s="43">
        <f t="shared" si="132"/>
        <v>4609044</v>
      </c>
      <c r="DL28" s="44">
        <f t="shared" si="133"/>
        <v>5701390</v>
      </c>
      <c r="DM28"/>
    </row>
    <row r="29" spans="1:117" s="24" customFormat="1" ht="15.6" x14ac:dyDescent="0.3">
      <c r="A29" s="32">
        <v>17</v>
      </c>
      <c r="B29" s="32" t="s">
        <v>28</v>
      </c>
      <c r="C29" s="41"/>
      <c r="D29" s="42">
        <f>+'JUL-SEP 2022'!D29+'OCT-DEC 2022'!D29+'JAN-MAR 2023'!D29+'APR-JUN 2023'!D29</f>
        <v>95212</v>
      </c>
      <c r="E29" s="46">
        <f t="shared" si="55"/>
        <v>0.86791489672020561</v>
      </c>
      <c r="F29" s="43">
        <f>+'JUL-SEP 2022'!F29+'OCT-DEC 2022'!F29+'JAN-MAR 2023'!F29+'APR-JUN 2023'!F29</f>
        <v>47495</v>
      </c>
      <c r="G29" s="46">
        <f t="shared" si="56"/>
        <v>1.7323193638983112</v>
      </c>
      <c r="H29" s="43">
        <f t="shared" si="57"/>
        <v>142707</v>
      </c>
      <c r="I29" s="231">
        <f t="shared" si="58"/>
        <v>1.040752922643835</v>
      </c>
      <c r="J29" s="45">
        <f>+'JUL-SEP 2022'!J29+'OCT-DEC 2022'!J29+'JAN-MAR 2023'!J29+'APR-JUN 2023'!J29</f>
        <v>5115</v>
      </c>
      <c r="K29" s="46">
        <f t="shared" si="59"/>
        <v>1.4833912382764242E-2</v>
      </c>
      <c r="L29" s="43">
        <f>+'JUL-SEP 2022'!L29+'OCT-DEC 2022'!L29+'JAN-MAR 2023'!L29+'APR-JUN 2023'!L29</f>
        <v>84633</v>
      </c>
      <c r="M29" s="46">
        <f t="shared" si="60"/>
        <v>0.27829915687847739</v>
      </c>
      <c r="N29" s="43">
        <f t="shared" si="61"/>
        <v>89748</v>
      </c>
      <c r="O29" s="47">
        <f t="shared" si="62"/>
        <v>0.13830236421410144</v>
      </c>
      <c r="P29" s="136">
        <f t="shared" si="63"/>
        <v>100327</v>
      </c>
      <c r="Q29" s="137">
        <f t="shared" si="64"/>
        <v>132128</v>
      </c>
      <c r="R29" s="138">
        <f t="shared" si="65"/>
        <v>232455</v>
      </c>
      <c r="S29" s="38"/>
      <c r="T29" s="45">
        <f>+'JUL-SEP 2022'!T29+'OCT-DEC 2022'!T29+'JAN-MAR 2023'!T29+'APR-JUN 2023'!T29</f>
        <v>2340275</v>
      </c>
      <c r="U29" s="46">
        <f t="shared" si="66"/>
        <v>12.151780753633423</v>
      </c>
      <c r="V29" s="43">
        <f>+'JUL-SEP 2022'!V29+'OCT-DEC 2022'!V29+'JAN-MAR 2023'!V29+'APR-JUN 2023'!V29</f>
        <v>365245</v>
      </c>
      <c r="W29" s="46">
        <f t="shared" si="67"/>
        <v>6.6723602484472053</v>
      </c>
      <c r="X29" s="43">
        <f t="shared" si="68"/>
        <v>2705520</v>
      </c>
      <c r="Y29" s="47">
        <f t="shared" si="69"/>
        <v>10.939040218010973</v>
      </c>
      <c r="Z29" s="274">
        <f>+'OCT-DEC 2022'!Z29+'JUL-SEP 2022'!Z29+'JAN-MAR 2023'!Z29+'APR-JUN 2023'!Z29</f>
        <v>88474</v>
      </c>
      <c r="AA29" s="46">
        <f t="shared" si="70"/>
        <v>8.8087822984037972E-2</v>
      </c>
      <c r="AB29" s="43">
        <f>+'OCT-DEC 2022'!AB29+'JUL-SEP 2022'!AB29+'JAN-MAR 2023'!AB29+'APR-JUN 2023'!AB29</f>
        <v>253393</v>
      </c>
      <c r="AC29" s="46">
        <f t="shared" si="71"/>
        <v>0.58404458591385677</v>
      </c>
      <c r="AD29" s="43">
        <f t="shared" si="72"/>
        <v>341867</v>
      </c>
      <c r="AE29" s="47">
        <f t="shared" si="73"/>
        <v>0.23769766305137588</v>
      </c>
      <c r="AF29" s="136">
        <f t="shared" si="74"/>
        <v>2428749</v>
      </c>
      <c r="AG29" s="137">
        <f t="shared" si="75"/>
        <v>618638</v>
      </c>
      <c r="AH29" s="138">
        <f t="shared" si="76"/>
        <v>3047387</v>
      </c>
      <c r="AI29" s="40"/>
      <c r="AJ29" s="42">
        <f>+'OCT-DEC 2022'!AJ29+'JUL-SEP 2022'!AJ29+'JAN-MAR 2023'!AJ29+'APR-JUN 2023'!AJ29</f>
        <v>132404</v>
      </c>
      <c r="AK29" s="46">
        <f t="shared" si="77"/>
        <v>2.20079119710116</v>
      </c>
      <c r="AL29" s="43">
        <f>+'OCT-DEC 2022'!AL29+'JUL-SEP 2022'!AL29+'JAN-MAR 2023'!AL29+'APR-JUN 2023'!AL29</f>
        <v>203057</v>
      </c>
      <c r="AM29" s="46">
        <f t="shared" si="78"/>
        <v>8.3752113837904716</v>
      </c>
      <c r="AN29" s="43">
        <f t="shared" si="79"/>
        <v>335461</v>
      </c>
      <c r="AO29" s="47">
        <f t="shared" si="80"/>
        <v>3.974326773845771</v>
      </c>
      <c r="AP29" s="43">
        <f>+'OCT-DEC 2022'!AP29+'JUL-SEP 2022'!AP29+'JAN-MAR 2023'!AP29+'APR-JUN 2023'!AP29</f>
        <v>18782</v>
      </c>
      <c r="AQ29" s="46">
        <f t="shared" si="81"/>
        <v>0.12019018487351937</v>
      </c>
      <c r="AR29" s="43">
        <f>+'OCT-DEC 2022'!AR29+'JUL-SEP 2022'!AR29+'JAN-MAR 2023'!AR29+'APR-JUN 2023'!AR29</f>
        <v>68326</v>
      </c>
      <c r="AS29" s="46">
        <f t="shared" si="82"/>
        <v>0.45402955717399396</v>
      </c>
      <c r="AT29" s="43">
        <f t="shared" si="83"/>
        <v>87108</v>
      </c>
      <c r="AU29" s="47">
        <f t="shared" si="84"/>
        <v>0.28396418011650915</v>
      </c>
      <c r="AV29" s="136">
        <f t="shared" si="85"/>
        <v>151186</v>
      </c>
      <c r="AW29" s="137">
        <f t="shared" si="86"/>
        <v>271383</v>
      </c>
      <c r="AX29" s="138">
        <f t="shared" si="87"/>
        <v>422569</v>
      </c>
      <c r="AY29" s="40"/>
      <c r="AZ29" s="42">
        <f>+'OCT-DEC 2022'!AZ29+'JUL-SEP 2022'!AZ29+'JAN-MAR 2023'!AZ29+'APR-JUN 2023'!AZ29</f>
        <v>309054</v>
      </c>
      <c r="BA29" s="46">
        <f t="shared" si="134"/>
        <v>2.7781882904991773</v>
      </c>
      <c r="BB29" s="43">
        <f>+'OCT-DEC 2022'!BB29+'JUL-SEP 2022'!BB29+'JAN-MAR 2023'!BB29+'APR-JUN 2023'!BB29</f>
        <v>144535</v>
      </c>
      <c r="BC29" s="46">
        <f t="shared" si="135"/>
        <v>4.6175841027443214</v>
      </c>
      <c r="BD29" s="43">
        <f t="shared" si="88"/>
        <v>453589</v>
      </c>
      <c r="BE29" s="47">
        <f t="shared" si="89"/>
        <v>3.1820981591648896</v>
      </c>
      <c r="BF29" s="45">
        <f>+'OCT-DEC 2022'!BF29+'JUL-SEP 2022'!BF29+'JAN-MAR 2023'!BF29+'APR-JUN 2023'!BF29</f>
        <v>52854</v>
      </c>
      <c r="BG29" s="46">
        <f t="shared" si="90"/>
        <v>8.6867056621201186E-2</v>
      </c>
      <c r="BH29" s="43">
        <f>+'OCT-DEC 2022'!BH29+'JUL-SEP 2022'!BH29+'JAN-MAR 2023'!BH29+'APR-JUN 2023'!BH29</f>
        <v>203013</v>
      </c>
      <c r="BI29" s="46">
        <f t="shared" si="91"/>
        <v>0.65670458919773955</v>
      </c>
      <c r="BJ29" s="43">
        <f t="shared" si="92"/>
        <v>255867</v>
      </c>
      <c r="BK29" s="47">
        <f t="shared" si="93"/>
        <v>0.27884797719232857</v>
      </c>
      <c r="BL29" s="136">
        <f t="shared" si="94"/>
        <v>361908</v>
      </c>
      <c r="BM29" s="137">
        <f t="shared" si="95"/>
        <v>347548</v>
      </c>
      <c r="BN29" s="138">
        <f t="shared" si="96"/>
        <v>709456</v>
      </c>
      <c r="BO29" s="40"/>
      <c r="BP29" s="42">
        <f>+'OCT-DEC 2022'!BP29+'JUL-SEP 2022'!BP29+'JAN-MAR 2023'!BP29+'APR-JUN 2023'!BP29</f>
        <v>305546</v>
      </c>
      <c r="BQ29" s="46">
        <f t="shared" si="97"/>
        <v>3.218984407922461</v>
      </c>
      <c r="BR29" s="43">
        <f>+'OCT-DEC 2022'!BR29+'JUL-SEP 2022'!BR29+'JAN-MAR 2023'!BR29+'APR-JUN 2023'!BR29</f>
        <v>730432</v>
      </c>
      <c r="BS29" s="46">
        <f t="shared" si="98"/>
        <v>33.885321952124698</v>
      </c>
      <c r="BT29" s="43">
        <f t="shared" si="99"/>
        <v>1035978</v>
      </c>
      <c r="BU29" s="47">
        <f t="shared" si="100"/>
        <v>8.8943473333562277</v>
      </c>
      <c r="BV29" s="45">
        <f>+'OCT-DEC 2022'!BV29+'JUL-SEP 2022'!BV29+'JAN-MAR 2023'!BV29+'APR-JUN 2023'!BV29</f>
        <v>21192</v>
      </c>
      <c r="BW29" s="46">
        <f t="shared" si="101"/>
        <v>7.0384738016792431E-2</v>
      </c>
      <c r="BX29" s="43">
        <f>+'OCT-DEC 2022'!BX29+'JUL-SEP 2022'!BX29+'JAN-MAR 2023'!BX29+'APR-JUN 2023'!BX29</f>
        <v>151506</v>
      </c>
      <c r="BY29" s="46">
        <f t="shared" si="102"/>
        <v>0.744464645471967</v>
      </c>
      <c r="BZ29" s="43">
        <f t="shared" si="103"/>
        <v>172698</v>
      </c>
      <c r="CA29" s="47">
        <f t="shared" si="104"/>
        <v>0.34224868112834372</v>
      </c>
      <c r="CB29" s="136">
        <f t="shared" si="105"/>
        <v>326738</v>
      </c>
      <c r="CC29" s="137">
        <f t="shared" si="106"/>
        <v>881938</v>
      </c>
      <c r="CD29" s="138">
        <f t="shared" si="107"/>
        <v>1208676</v>
      </c>
      <c r="CE29" s="40"/>
      <c r="CF29" s="42">
        <f>+'OCT-DEC 2022'!CF29+'JUL-SEP 2022'!CF29+'JAN-MAR 2023'!CF29+'APR-JUN 2023'!CF29</f>
        <v>184634</v>
      </c>
      <c r="CG29" s="46">
        <f t="shared" si="108"/>
        <v>1.48231346039596</v>
      </c>
      <c r="CH29" s="43">
        <f>+'OCT-DEC 2022'!CH29+'JUL-SEP 2022'!CH29+'JAN-MAR 2023'!CH29+'APR-JUN 2023'!CH29</f>
        <v>98067</v>
      </c>
      <c r="CI29" s="46">
        <f t="shared" si="109"/>
        <v>3.8764724484148942</v>
      </c>
      <c r="CJ29" s="43">
        <f t="shared" si="110"/>
        <v>282701</v>
      </c>
      <c r="CK29" s="47">
        <f t="shared" si="111"/>
        <v>1.8864843583173179</v>
      </c>
      <c r="CL29" s="45">
        <f>+'OCT-DEC 2022'!CL29+'JUL-SEP 2022'!CL29+'JAN-MAR 2023'!CL29+'APR-JUN 2023'!CL29</f>
        <v>39587</v>
      </c>
      <c r="CM29" s="46">
        <f t="shared" si="112"/>
        <v>6.3911127901363718E-2</v>
      </c>
      <c r="CN29" s="43">
        <f>+'OCT-DEC 2022'!CN29+'JUL-SEP 2022'!CN29+'JAN-MAR 2023'!CN29+'APR-JUN 2023'!CN29</f>
        <v>73942</v>
      </c>
      <c r="CO29" s="46">
        <f t="shared" si="113"/>
        <v>0.23352514259365703</v>
      </c>
      <c r="CP29" s="43">
        <f t="shared" si="114"/>
        <v>113529</v>
      </c>
      <c r="CQ29" s="47">
        <f t="shared" si="115"/>
        <v>0.12128635390971122</v>
      </c>
      <c r="CR29" s="136">
        <f t="shared" si="116"/>
        <v>224221</v>
      </c>
      <c r="CS29" s="137">
        <f t="shared" si="117"/>
        <v>172009</v>
      </c>
      <c r="CT29" s="138">
        <f t="shared" si="118"/>
        <v>396230</v>
      </c>
      <c r="CU29" s="40"/>
      <c r="CV29" s="45">
        <f t="shared" si="119"/>
        <v>3367125</v>
      </c>
      <c r="CW29" s="46">
        <f t="shared" si="120"/>
        <v>4.8575606054485752</v>
      </c>
      <c r="CX29" s="46">
        <f t="shared" si="121"/>
        <v>1588831</v>
      </c>
      <c r="CY29" s="46">
        <f t="shared" si="122"/>
        <v>8.6088904782804221</v>
      </c>
      <c r="CZ29" s="43">
        <f t="shared" si="123"/>
        <v>4955956</v>
      </c>
      <c r="DA29" s="47">
        <f t="shared" si="124"/>
        <v>5.6463395877315206</v>
      </c>
      <c r="DB29" s="45">
        <f t="shared" si="125"/>
        <v>226004</v>
      </c>
      <c r="DC29" s="46">
        <f t="shared" si="126"/>
        <v>7.4480303109695348E-2</v>
      </c>
      <c r="DD29" s="43">
        <f t="shared" si="127"/>
        <v>834813</v>
      </c>
      <c r="DE29" s="46">
        <f t="shared" si="128"/>
        <v>0.48599553598977258</v>
      </c>
      <c r="DF29" s="43">
        <f t="shared" si="129"/>
        <v>1060817</v>
      </c>
      <c r="DG29" s="47">
        <f t="shared" si="130"/>
        <v>0.2232288073337737</v>
      </c>
      <c r="DH29" s="172"/>
      <c r="DI29" s="185" t="s">
        <v>28</v>
      </c>
      <c r="DJ29" s="45">
        <f t="shared" si="131"/>
        <v>4955956</v>
      </c>
      <c r="DK29" s="43">
        <f t="shared" si="132"/>
        <v>1060817</v>
      </c>
      <c r="DL29" s="44">
        <f t="shared" si="133"/>
        <v>6016773</v>
      </c>
      <c r="DM29"/>
    </row>
    <row r="30" spans="1:117" s="24" customFormat="1" ht="15.6" x14ac:dyDescent="0.3">
      <c r="A30" s="32">
        <v>18</v>
      </c>
      <c r="B30" s="32" t="s">
        <v>29</v>
      </c>
      <c r="C30" s="41"/>
      <c r="D30" s="42">
        <f>+'JUL-SEP 2022'!D30+'OCT-DEC 2022'!D30+'JAN-MAR 2023'!D30+'APR-JUN 2023'!D30</f>
        <v>395769</v>
      </c>
      <c r="E30" s="46">
        <f t="shared" si="55"/>
        <v>3.6076735155238739</v>
      </c>
      <c r="F30" s="43">
        <f>+'JUL-SEP 2022'!F30+'OCT-DEC 2022'!F30+'JAN-MAR 2023'!F30+'APR-JUN 2023'!F30</f>
        <v>80257</v>
      </c>
      <c r="G30" s="46">
        <f t="shared" si="56"/>
        <v>2.9272714009556116</v>
      </c>
      <c r="H30" s="43">
        <f t="shared" si="57"/>
        <v>476026</v>
      </c>
      <c r="I30" s="231">
        <f t="shared" si="58"/>
        <v>3.4716268350848534</v>
      </c>
      <c r="J30" s="45">
        <f>+'JUL-SEP 2022'!J30+'OCT-DEC 2022'!J30+'JAN-MAR 2023'!J30+'APR-JUN 2023'!J30</f>
        <v>1377</v>
      </c>
      <c r="K30" s="46">
        <f t="shared" si="59"/>
        <v>3.9934110168262675E-3</v>
      </c>
      <c r="L30" s="43">
        <f>+'JUL-SEP 2022'!L30+'OCT-DEC 2022'!L30+'JAN-MAR 2023'!L30+'APR-JUN 2023'!L30</f>
        <v>12377</v>
      </c>
      <c r="M30" s="46">
        <f t="shared" si="60"/>
        <v>4.0699356807449988E-2</v>
      </c>
      <c r="N30" s="43">
        <f t="shared" si="61"/>
        <v>13754</v>
      </c>
      <c r="O30" s="47">
        <f t="shared" si="62"/>
        <v>2.1195020695734184E-2</v>
      </c>
      <c r="P30" s="136">
        <f t="shared" si="63"/>
        <v>397146</v>
      </c>
      <c r="Q30" s="137">
        <f t="shared" si="64"/>
        <v>92634</v>
      </c>
      <c r="R30" s="138">
        <f t="shared" si="65"/>
        <v>489780</v>
      </c>
      <c r="S30" s="38"/>
      <c r="T30" s="45">
        <f>+'JUL-SEP 2022'!T30+'OCT-DEC 2022'!T30+'JAN-MAR 2023'!T30+'APR-JUN 2023'!T30</f>
        <v>591516</v>
      </c>
      <c r="U30" s="46">
        <f t="shared" si="66"/>
        <v>3.0714222663004254</v>
      </c>
      <c r="V30" s="43">
        <f>+'JUL-SEP 2022'!V30+'OCT-DEC 2022'!V30+'JAN-MAR 2023'!V30+'APR-JUN 2023'!V30</f>
        <v>203704</v>
      </c>
      <c r="W30" s="46">
        <f t="shared" si="67"/>
        <v>3.7213006941907198</v>
      </c>
      <c r="X30" s="43">
        <f t="shared" si="68"/>
        <v>795220</v>
      </c>
      <c r="Y30" s="47">
        <f t="shared" si="69"/>
        <v>3.2152575335487028</v>
      </c>
      <c r="Z30" s="274">
        <f>+'OCT-DEC 2022'!Z30+'JUL-SEP 2022'!Z30+'JAN-MAR 2023'!Z30+'APR-JUN 2023'!Z30</f>
        <v>24968</v>
      </c>
      <c r="AA30" s="46">
        <f t="shared" si="70"/>
        <v>2.4859018064803898E-2</v>
      </c>
      <c r="AB30" s="43">
        <f>+'OCT-DEC 2022'!AB30+'JUL-SEP 2022'!AB30+'JAN-MAR 2023'!AB30+'APR-JUN 2023'!AB30</f>
        <v>9434</v>
      </c>
      <c r="AC30" s="46">
        <f t="shared" si="71"/>
        <v>2.1744391611099458E-2</v>
      </c>
      <c r="AD30" s="43">
        <f t="shared" si="72"/>
        <v>34402</v>
      </c>
      <c r="AE30" s="47">
        <f t="shared" si="73"/>
        <v>2.3919462844595802E-2</v>
      </c>
      <c r="AF30" s="136">
        <f t="shared" si="74"/>
        <v>616484</v>
      </c>
      <c r="AG30" s="137">
        <f t="shared" si="75"/>
        <v>213138</v>
      </c>
      <c r="AH30" s="138">
        <f t="shared" si="76"/>
        <v>829622</v>
      </c>
      <c r="AI30" s="40"/>
      <c r="AJ30" s="42">
        <f>+'OCT-DEC 2022'!AJ30+'JUL-SEP 2022'!AJ30+'JAN-MAR 2023'!AJ30+'APR-JUN 2023'!AJ30</f>
        <v>93814</v>
      </c>
      <c r="AK30" s="46">
        <f t="shared" si="77"/>
        <v>1.5593564043748545</v>
      </c>
      <c r="AL30" s="43">
        <f>+'OCT-DEC 2022'!AL30+'JUL-SEP 2022'!AL30+'JAN-MAR 2023'!AL30+'APR-JUN 2023'!AL30</f>
        <v>110579</v>
      </c>
      <c r="AM30" s="46">
        <f t="shared" si="78"/>
        <v>4.5608991544648383</v>
      </c>
      <c r="AN30" s="43">
        <f t="shared" si="79"/>
        <v>204393</v>
      </c>
      <c r="AO30" s="47">
        <f t="shared" si="80"/>
        <v>2.421517172746336</v>
      </c>
      <c r="AP30" s="43">
        <f>+'OCT-DEC 2022'!AP30+'JUL-SEP 2022'!AP30+'JAN-MAR 2023'!AP30+'APR-JUN 2023'!AP30</f>
        <v>4678</v>
      </c>
      <c r="AQ30" s="46">
        <f t="shared" si="81"/>
        <v>2.9935559835923952E-2</v>
      </c>
      <c r="AR30" s="43">
        <f>+'OCT-DEC 2022'!AR30+'JUL-SEP 2022'!AR30+'JAN-MAR 2023'!AR30+'APR-JUN 2023'!AR30</f>
        <v>6261</v>
      </c>
      <c r="AS30" s="46">
        <f t="shared" si="82"/>
        <v>4.1604646217638618E-2</v>
      </c>
      <c r="AT30" s="43">
        <f t="shared" si="83"/>
        <v>10939</v>
      </c>
      <c r="AU30" s="47">
        <f t="shared" si="84"/>
        <v>3.5660147934684458E-2</v>
      </c>
      <c r="AV30" s="136">
        <f t="shared" si="85"/>
        <v>98492</v>
      </c>
      <c r="AW30" s="137">
        <f t="shared" si="86"/>
        <v>116840</v>
      </c>
      <c r="AX30" s="138">
        <f t="shared" si="87"/>
        <v>215332</v>
      </c>
      <c r="AY30" s="40"/>
      <c r="AZ30" s="42">
        <f>+'OCT-DEC 2022'!AZ30+'JUL-SEP 2022'!AZ30+'JAN-MAR 2023'!AZ30+'APR-JUN 2023'!AZ30</f>
        <v>494426</v>
      </c>
      <c r="BA30" s="46">
        <f t="shared" si="134"/>
        <v>4.4445583092868768</v>
      </c>
      <c r="BB30" s="43">
        <f>+'OCT-DEC 2022'!BB30+'JUL-SEP 2022'!BB30+'JAN-MAR 2023'!BB30+'APR-JUN 2023'!BB30</f>
        <v>162424</v>
      </c>
      <c r="BC30" s="46">
        <f t="shared" si="135"/>
        <v>5.1890993897958531</v>
      </c>
      <c r="BD30" s="43">
        <f t="shared" si="88"/>
        <v>656850</v>
      </c>
      <c r="BE30" s="47">
        <f t="shared" si="89"/>
        <v>4.6080508474576272</v>
      </c>
      <c r="BF30" s="45">
        <f>+'OCT-DEC 2022'!BF30+'JUL-SEP 2022'!BF30+'JAN-MAR 2023'!BF30+'APR-JUN 2023'!BF30</f>
        <v>3874</v>
      </c>
      <c r="BG30" s="46">
        <f t="shared" si="90"/>
        <v>6.3670295029805389E-3</v>
      </c>
      <c r="BH30" s="43">
        <f>+'OCT-DEC 2022'!BH30+'JUL-SEP 2022'!BH30+'JAN-MAR 2023'!BH30+'APR-JUN 2023'!BH30</f>
        <v>13848</v>
      </c>
      <c r="BI30" s="46">
        <f t="shared" si="91"/>
        <v>4.4795383306538483E-2</v>
      </c>
      <c r="BJ30" s="43">
        <f t="shared" si="92"/>
        <v>17722</v>
      </c>
      <c r="BK30" s="47">
        <f t="shared" si="93"/>
        <v>1.9313721002718002E-2</v>
      </c>
      <c r="BL30" s="136">
        <f t="shared" si="94"/>
        <v>498300</v>
      </c>
      <c r="BM30" s="137">
        <f t="shared" si="95"/>
        <v>176272</v>
      </c>
      <c r="BN30" s="138">
        <f t="shared" si="96"/>
        <v>674572</v>
      </c>
      <c r="BO30" s="40"/>
      <c r="BP30" s="42">
        <f>+'OCT-DEC 2022'!BP30+'JUL-SEP 2022'!BP30+'JAN-MAR 2023'!BP30+'APR-JUN 2023'!BP30</f>
        <v>264848</v>
      </c>
      <c r="BQ30" s="46">
        <f t="shared" si="97"/>
        <v>2.7902233459755585</v>
      </c>
      <c r="BR30" s="43">
        <f>+'OCT-DEC 2022'!BR30+'JUL-SEP 2022'!BR30+'JAN-MAR 2023'!BR30+'APR-JUN 2023'!BR30</f>
        <v>86152</v>
      </c>
      <c r="BS30" s="46">
        <f t="shared" si="98"/>
        <v>3.9966598626832437</v>
      </c>
      <c r="BT30" s="43">
        <f t="shared" si="99"/>
        <v>351000</v>
      </c>
      <c r="BU30" s="47">
        <f t="shared" si="100"/>
        <v>3.0134963425941823</v>
      </c>
      <c r="BV30" s="45">
        <f>+'OCT-DEC 2022'!BV30+'JUL-SEP 2022'!BV30+'JAN-MAR 2023'!BV30+'APR-JUN 2023'!BV30</f>
        <v>24110</v>
      </c>
      <c r="BW30" s="46">
        <f t="shared" si="101"/>
        <v>8.0076256775427776E-2</v>
      </c>
      <c r="BX30" s="43">
        <f>+'OCT-DEC 2022'!BX30+'JUL-SEP 2022'!BX30+'JAN-MAR 2023'!BX30+'APR-JUN 2023'!BX30</f>
        <v>11534</v>
      </c>
      <c r="BY30" s="46">
        <f t="shared" si="102"/>
        <v>5.6675347648764189E-2</v>
      </c>
      <c r="BZ30" s="43">
        <f t="shared" si="103"/>
        <v>35644</v>
      </c>
      <c r="CA30" s="47">
        <f t="shared" si="104"/>
        <v>7.0638409189097057E-2</v>
      </c>
      <c r="CB30" s="136">
        <f t="shared" si="105"/>
        <v>288958</v>
      </c>
      <c r="CC30" s="137">
        <f t="shared" si="106"/>
        <v>97686</v>
      </c>
      <c r="CD30" s="138">
        <f t="shared" si="107"/>
        <v>386644</v>
      </c>
      <c r="CE30" s="40"/>
      <c r="CF30" s="42">
        <f>+'OCT-DEC 2022'!CF30+'JUL-SEP 2022'!CF30+'JAN-MAR 2023'!CF30+'APR-JUN 2023'!CF30</f>
        <v>710355</v>
      </c>
      <c r="CG30" s="46">
        <f t="shared" si="108"/>
        <v>5.7030058286099647</v>
      </c>
      <c r="CH30" s="43">
        <f>+'OCT-DEC 2022'!CH30+'JUL-SEP 2022'!CH30+'JAN-MAR 2023'!CH30+'APR-JUN 2023'!CH30</f>
        <v>146192</v>
      </c>
      <c r="CI30" s="46">
        <f t="shared" si="109"/>
        <v>5.77879674282552</v>
      </c>
      <c r="CJ30" s="43">
        <f t="shared" si="110"/>
        <v>856547</v>
      </c>
      <c r="CK30" s="47">
        <f t="shared" si="111"/>
        <v>5.7158005018150755</v>
      </c>
      <c r="CL30" s="45">
        <f>+'OCT-DEC 2022'!CL30+'JUL-SEP 2022'!CL30+'JAN-MAR 2023'!CL30+'APR-JUN 2023'!CL30</f>
        <v>8627</v>
      </c>
      <c r="CM30" s="46">
        <f t="shared" si="112"/>
        <v>1.3927837431607974E-2</v>
      </c>
      <c r="CN30" s="43">
        <f>+'OCT-DEC 2022'!CN30+'JUL-SEP 2022'!CN30+'JAN-MAR 2023'!CN30+'APR-JUN 2023'!CN30</f>
        <v>15983</v>
      </c>
      <c r="CO30" s="46">
        <f t="shared" si="113"/>
        <v>5.0477838766525389E-2</v>
      </c>
      <c r="CP30" s="43">
        <f t="shared" si="114"/>
        <v>24610</v>
      </c>
      <c r="CQ30" s="47">
        <f t="shared" si="115"/>
        <v>2.6291583381497178E-2</v>
      </c>
      <c r="CR30" s="136">
        <f t="shared" si="116"/>
        <v>718982</v>
      </c>
      <c r="CS30" s="137">
        <f t="shared" si="117"/>
        <v>162175</v>
      </c>
      <c r="CT30" s="138">
        <f t="shared" si="118"/>
        <v>881157</v>
      </c>
      <c r="CU30" s="40"/>
      <c r="CV30" s="45">
        <f t="shared" si="119"/>
        <v>2550728</v>
      </c>
      <c r="CW30" s="46">
        <f t="shared" si="120"/>
        <v>3.6797908744150081</v>
      </c>
      <c r="CX30" s="46">
        <f t="shared" si="121"/>
        <v>789308</v>
      </c>
      <c r="CY30" s="46">
        <f t="shared" si="122"/>
        <v>4.2767708621184779</v>
      </c>
      <c r="CZ30" s="43">
        <f t="shared" si="123"/>
        <v>3340036</v>
      </c>
      <c r="DA30" s="47">
        <f t="shared" si="124"/>
        <v>3.8053157637494035</v>
      </c>
      <c r="DB30" s="45">
        <f t="shared" si="125"/>
        <v>67634</v>
      </c>
      <c r="DC30" s="46">
        <f t="shared" si="126"/>
        <v>2.2288989666205621E-2</v>
      </c>
      <c r="DD30" s="43">
        <f t="shared" si="127"/>
        <v>69437</v>
      </c>
      <c r="DE30" s="46">
        <f t="shared" si="128"/>
        <v>4.0423510453864324E-2</v>
      </c>
      <c r="DF30" s="43">
        <f t="shared" si="129"/>
        <v>137071</v>
      </c>
      <c r="DG30" s="47">
        <f t="shared" si="130"/>
        <v>2.8843990858034605E-2</v>
      </c>
      <c r="DH30" s="172"/>
      <c r="DI30" s="185" t="s">
        <v>29</v>
      </c>
      <c r="DJ30" s="45">
        <f t="shared" si="131"/>
        <v>3340036</v>
      </c>
      <c r="DK30" s="43">
        <f t="shared" si="132"/>
        <v>137071</v>
      </c>
      <c r="DL30" s="44">
        <f t="shared" si="133"/>
        <v>3477107</v>
      </c>
      <c r="DM30"/>
    </row>
    <row r="31" spans="1:117" s="24" customFormat="1" ht="15.6" x14ac:dyDescent="0.3">
      <c r="A31" s="32">
        <v>19</v>
      </c>
      <c r="B31" s="32" t="s">
        <v>59</v>
      </c>
      <c r="C31" s="41"/>
      <c r="D31" s="42">
        <f>+'JUL-SEP 2022'!D31+'OCT-DEC 2022'!D31+'JAN-MAR 2023'!D31+'APR-JUN 2023'!D31</f>
        <v>150867</v>
      </c>
      <c r="E31" s="46">
        <f t="shared" si="55"/>
        <v>1.3752438424094364</v>
      </c>
      <c r="F31" s="43">
        <f>+'JUL-SEP 2022'!F31+'OCT-DEC 2022'!F31+'JAN-MAR 2023'!F31+'APR-JUN 2023'!F31</f>
        <v>43659</v>
      </c>
      <c r="G31" s="46">
        <f t="shared" si="56"/>
        <v>1.5924061713535398</v>
      </c>
      <c r="H31" s="43">
        <f t="shared" si="57"/>
        <v>194526</v>
      </c>
      <c r="I31" s="231">
        <f t="shared" si="58"/>
        <v>1.4186655386926683</v>
      </c>
      <c r="J31" s="45">
        <f>+'JUL-SEP 2022'!J31+'OCT-DEC 2022'!J31+'JAN-MAR 2023'!J31+'APR-JUN 2023'!J31</f>
        <v>5083216</v>
      </c>
      <c r="K31" s="46">
        <f t="shared" si="59"/>
        <v>14.741736220266924</v>
      </c>
      <c r="L31" s="43">
        <f>+'JUL-SEP 2022'!L31+'OCT-DEC 2022'!L31+'JAN-MAR 2023'!L31+'APR-JUN 2023'!L31</f>
        <v>1612460</v>
      </c>
      <c r="M31" s="46">
        <f t="shared" si="60"/>
        <v>5.3022610388414639</v>
      </c>
      <c r="N31" s="43">
        <f t="shared" si="61"/>
        <v>6695676</v>
      </c>
      <c r="O31" s="47">
        <f t="shared" si="62"/>
        <v>10.318088657258301</v>
      </c>
      <c r="P31" s="136">
        <f t="shared" si="63"/>
        <v>5234083</v>
      </c>
      <c r="Q31" s="137">
        <f t="shared" si="64"/>
        <v>1656119</v>
      </c>
      <c r="R31" s="138">
        <f t="shared" si="65"/>
        <v>6890202</v>
      </c>
      <c r="S31" s="38"/>
      <c r="T31" s="45">
        <f>+'JUL-SEP 2022'!T31+'OCT-DEC 2022'!T31+'JAN-MAR 2023'!T31+'APR-JUN 2023'!T31</f>
        <v>84092</v>
      </c>
      <c r="U31" s="46">
        <f t="shared" si="66"/>
        <v>0.43664421793786706</v>
      </c>
      <c r="V31" s="43">
        <f>+'JUL-SEP 2022'!V31+'OCT-DEC 2022'!V31+'JAN-MAR 2023'!V31+'APR-JUN 2023'!V31</f>
        <v>182346</v>
      </c>
      <c r="W31" s="46">
        <f t="shared" si="67"/>
        <v>3.3311289733284619</v>
      </c>
      <c r="X31" s="43">
        <f t="shared" si="68"/>
        <v>266438</v>
      </c>
      <c r="Y31" s="47">
        <f t="shared" si="69"/>
        <v>1.0772701726863625</v>
      </c>
      <c r="Z31" s="274">
        <f>+'OCT-DEC 2022'!Z31+'JUL-SEP 2022'!Z31+'JAN-MAR 2023'!Z31+'APR-JUN 2023'!Z31</f>
        <v>9693074</v>
      </c>
      <c r="AA31" s="46">
        <f t="shared" si="70"/>
        <v>9.6507650460381686</v>
      </c>
      <c r="AB31" s="43">
        <f>+'OCT-DEC 2022'!AB31+'JUL-SEP 2022'!AB31+'JAN-MAR 2023'!AB31+'APR-JUN 2023'!AB31</f>
        <v>2203394</v>
      </c>
      <c r="AC31" s="46">
        <f t="shared" si="71"/>
        <v>5.0785946586333344</v>
      </c>
      <c r="AD31" s="43">
        <f t="shared" si="72"/>
        <v>11896468</v>
      </c>
      <c r="AE31" s="47">
        <f t="shared" si="73"/>
        <v>8.271528524734693</v>
      </c>
      <c r="AF31" s="136">
        <f t="shared" si="74"/>
        <v>9777166</v>
      </c>
      <c r="AG31" s="137">
        <f t="shared" si="75"/>
        <v>2385740</v>
      </c>
      <c r="AH31" s="138">
        <f t="shared" si="76"/>
        <v>12162906</v>
      </c>
      <c r="AI31" s="40"/>
      <c r="AJ31" s="42">
        <f>+'OCT-DEC 2022'!AJ31+'JUL-SEP 2022'!AJ31+'JAN-MAR 2023'!AJ31+'APR-JUN 2023'!AJ31</f>
        <v>59302</v>
      </c>
      <c r="AK31" s="46">
        <f t="shared" si="77"/>
        <v>0.98570526245803003</v>
      </c>
      <c r="AL31" s="43">
        <f>+'OCT-DEC 2022'!AL31+'JUL-SEP 2022'!AL31+'JAN-MAR 2023'!AL31+'APR-JUN 2023'!AL31</f>
        <v>35939</v>
      </c>
      <c r="AM31" s="46">
        <f t="shared" si="78"/>
        <v>1.4823262528356362</v>
      </c>
      <c r="AN31" s="43">
        <f t="shared" si="79"/>
        <v>95241</v>
      </c>
      <c r="AO31" s="47">
        <f t="shared" si="80"/>
        <v>1.1283542834125131</v>
      </c>
      <c r="AP31" s="43">
        <f>+'OCT-DEC 2022'!AP31+'JUL-SEP 2022'!AP31+'JAN-MAR 2023'!AP31+'APR-JUN 2023'!AP31</f>
        <v>2624010</v>
      </c>
      <c r="AQ31" s="46">
        <f t="shared" si="81"/>
        <v>16.791622138747929</v>
      </c>
      <c r="AR31" s="43">
        <f>+'OCT-DEC 2022'!AR31+'JUL-SEP 2022'!AR31+'JAN-MAR 2023'!AR31+'APR-JUN 2023'!AR31</f>
        <v>695150</v>
      </c>
      <c r="AS31" s="46">
        <f t="shared" si="82"/>
        <v>4.6193051937696028</v>
      </c>
      <c r="AT31" s="43">
        <f t="shared" si="83"/>
        <v>3319160</v>
      </c>
      <c r="AU31" s="47">
        <f t="shared" si="84"/>
        <v>10.820160583132576</v>
      </c>
      <c r="AV31" s="136">
        <f t="shared" si="85"/>
        <v>2683312</v>
      </c>
      <c r="AW31" s="137">
        <f t="shared" si="86"/>
        <v>731089</v>
      </c>
      <c r="AX31" s="138">
        <f t="shared" si="87"/>
        <v>3414401</v>
      </c>
      <c r="AY31" s="40"/>
      <c r="AZ31" s="42">
        <f>+'OCT-DEC 2022'!AZ31+'JUL-SEP 2022'!AZ31+'JAN-MAR 2023'!AZ31+'APR-JUN 2023'!AZ31</f>
        <v>184704</v>
      </c>
      <c r="BA31" s="46">
        <f t="shared" si="134"/>
        <v>1.6603651465710203</v>
      </c>
      <c r="BB31" s="43">
        <f>+'OCT-DEC 2022'!BB31+'JUL-SEP 2022'!BB31+'JAN-MAR 2023'!BB31+'APR-JUN 2023'!BB31</f>
        <v>72648</v>
      </c>
      <c r="BC31" s="46">
        <f t="shared" si="135"/>
        <v>2.3209482125171719</v>
      </c>
      <c r="BD31" s="43">
        <f t="shared" si="88"/>
        <v>257352</v>
      </c>
      <c r="BE31" s="47">
        <f t="shared" si="89"/>
        <v>1.8054214838926927</v>
      </c>
      <c r="BF31" s="45">
        <f>+'OCT-DEC 2022'!BF31+'JUL-SEP 2022'!BF31+'JAN-MAR 2023'!BF31+'APR-JUN 2023'!BF31</f>
        <v>6079794</v>
      </c>
      <c r="BG31" s="46">
        <f t="shared" si="90"/>
        <v>9.9923148606205636</v>
      </c>
      <c r="BH31" s="43">
        <f>+'OCT-DEC 2022'!BH31+'JUL-SEP 2022'!BH31+'JAN-MAR 2023'!BH31+'APR-JUN 2023'!BH31</f>
        <v>1858170</v>
      </c>
      <c r="BI31" s="46">
        <f t="shared" si="91"/>
        <v>6.0107912621830311</v>
      </c>
      <c r="BJ31" s="43">
        <f t="shared" si="92"/>
        <v>7937964</v>
      </c>
      <c r="BK31" s="47">
        <f t="shared" si="93"/>
        <v>8.6509210035898541</v>
      </c>
      <c r="BL31" s="136">
        <f t="shared" si="94"/>
        <v>6264498</v>
      </c>
      <c r="BM31" s="137">
        <f t="shared" si="95"/>
        <v>1930818</v>
      </c>
      <c r="BN31" s="138">
        <f t="shared" si="96"/>
        <v>8195316</v>
      </c>
      <c r="BO31" s="40"/>
      <c r="BP31" s="42">
        <f>+'OCT-DEC 2022'!BP31+'JUL-SEP 2022'!BP31+'JAN-MAR 2023'!BP31+'APR-JUN 2023'!BP31</f>
        <v>47164</v>
      </c>
      <c r="BQ31" s="46">
        <f t="shared" si="97"/>
        <v>0.49688158449220399</v>
      </c>
      <c r="BR31" s="43">
        <f>+'OCT-DEC 2022'!BR31+'JUL-SEP 2022'!BR31+'JAN-MAR 2023'!BR31+'APR-JUN 2023'!BR31</f>
        <v>24836</v>
      </c>
      <c r="BS31" s="46">
        <f t="shared" si="98"/>
        <v>1.1521618110966785</v>
      </c>
      <c r="BT31" s="43">
        <f t="shared" si="99"/>
        <v>72000</v>
      </c>
      <c r="BU31" s="47">
        <f t="shared" si="100"/>
        <v>0.61815309591675538</v>
      </c>
      <c r="BV31" s="45">
        <f>+'OCT-DEC 2022'!BV31+'JUL-SEP 2022'!BV31+'JAN-MAR 2023'!BV31+'APR-JUN 2023'!BV31</f>
        <v>3271154</v>
      </c>
      <c r="BW31" s="46">
        <f t="shared" si="101"/>
        <v>10.864444946327984</v>
      </c>
      <c r="BX31" s="43">
        <f>+'OCT-DEC 2022'!BX31+'JUL-SEP 2022'!BX31+'JAN-MAR 2023'!BX31+'APR-JUN 2023'!BX31</f>
        <v>848658</v>
      </c>
      <c r="BY31" s="46">
        <f t="shared" si="102"/>
        <v>4.1701046631615153</v>
      </c>
      <c r="BZ31" s="43">
        <f t="shared" si="103"/>
        <v>4119812</v>
      </c>
      <c r="CA31" s="47">
        <f t="shared" si="104"/>
        <v>8.1645428638242716</v>
      </c>
      <c r="CB31" s="136">
        <f t="shared" si="105"/>
        <v>3318318</v>
      </c>
      <c r="CC31" s="137">
        <f t="shared" si="106"/>
        <v>873494</v>
      </c>
      <c r="CD31" s="138">
        <f t="shared" si="107"/>
        <v>4191812</v>
      </c>
      <c r="CE31" s="40"/>
      <c r="CF31" s="42">
        <f>+'OCT-DEC 2022'!CF31+'JUL-SEP 2022'!CF31+'JAN-MAR 2023'!CF31+'APR-JUN 2023'!CF31</f>
        <v>89037</v>
      </c>
      <c r="CG31" s="46">
        <f t="shared" si="108"/>
        <v>0.71482361630726243</v>
      </c>
      <c r="CH31" s="43">
        <f>+'OCT-DEC 2022'!CH31+'JUL-SEP 2022'!CH31+'JAN-MAR 2023'!CH31+'APR-JUN 2023'!CH31</f>
        <v>65405</v>
      </c>
      <c r="CI31" s="46">
        <f t="shared" si="109"/>
        <v>2.5853822436556251</v>
      </c>
      <c r="CJ31" s="43">
        <f t="shared" si="110"/>
        <v>154442</v>
      </c>
      <c r="CK31" s="47">
        <f t="shared" si="111"/>
        <v>1.0306027119367926</v>
      </c>
      <c r="CL31" s="45">
        <f>+'OCT-DEC 2022'!CL31+'JUL-SEP 2022'!CL31+'JAN-MAR 2023'!CL31+'APR-JUN 2023'!CL31</f>
        <v>4442427</v>
      </c>
      <c r="CM31" s="46">
        <f t="shared" si="112"/>
        <v>7.1720645714368745</v>
      </c>
      <c r="CN31" s="43">
        <f>+'OCT-DEC 2022'!CN31+'JUL-SEP 2022'!CN31+'JAN-MAR 2023'!CN31+'APR-JUN 2023'!CN31</f>
        <v>1462636</v>
      </c>
      <c r="CO31" s="46">
        <f t="shared" si="113"/>
        <v>4.6193270463689942</v>
      </c>
      <c r="CP31" s="43">
        <f t="shared" si="114"/>
        <v>5905063</v>
      </c>
      <c r="CQ31" s="47">
        <f t="shared" si="115"/>
        <v>6.3085516553227903</v>
      </c>
      <c r="CR31" s="136">
        <f t="shared" si="116"/>
        <v>4531464</v>
      </c>
      <c r="CS31" s="137">
        <f t="shared" si="117"/>
        <v>1528041</v>
      </c>
      <c r="CT31" s="138">
        <f t="shared" si="118"/>
        <v>6059505</v>
      </c>
      <c r="CU31" s="40"/>
      <c r="CV31" s="45">
        <f t="shared" si="119"/>
        <v>615166</v>
      </c>
      <c r="CW31" s="46">
        <f t="shared" si="120"/>
        <v>0.88746516016226851</v>
      </c>
      <c r="CX31" s="46">
        <f t="shared" si="121"/>
        <v>424833</v>
      </c>
      <c r="CY31" s="46">
        <f t="shared" si="122"/>
        <v>2.3019067280027308</v>
      </c>
      <c r="CZ31" s="43">
        <f t="shared" si="123"/>
        <v>1039999</v>
      </c>
      <c r="DA31" s="47">
        <f t="shared" si="124"/>
        <v>1.1848748303861443</v>
      </c>
      <c r="DB31" s="45">
        <f t="shared" si="125"/>
        <v>31193675</v>
      </c>
      <c r="DC31" s="46">
        <f t="shared" si="126"/>
        <v>10.279970129313314</v>
      </c>
      <c r="DD31" s="43">
        <f t="shared" si="127"/>
        <v>8680468</v>
      </c>
      <c r="DE31" s="46">
        <f t="shared" si="128"/>
        <v>5.0534295684207953</v>
      </c>
      <c r="DF31" s="43">
        <f t="shared" si="129"/>
        <v>39874143</v>
      </c>
      <c r="DG31" s="47">
        <f t="shared" si="130"/>
        <v>8.3907567331088604</v>
      </c>
      <c r="DH31" s="172"/>
      <c r="DI31" s="185" t="s">
        <v>59</v>
      </c>
      <c r="DJ31" s="45">
        <f t="shared" si="131"/>
        <v>1039999</v>
      </c>
      <c r="DK31" s="43">
        <f t="shared" si="132"/>
        <v>39874143</v>
      </c>
      <c r="DL31" s="44">
        <f t="shared" si="133"/>
        <v>40914142</v>
      </c>
      <c r="DM31"/>
    </row>
    <row r="32" spans="1:117" s="24" customFormat="1" ht="15.6" x14ac:dyDescent="0.3">
      <c r="A32" s="32">
        <v>20</v>
      </c>
      <c r="B32" s="32" t="s">
        <v>30</v>
      </c>
      <c r="C32" s="41"/>
      <c r="D32" s="42">
        <f>+'JUL-SEP 2022'!D32+'OCT-DEC 2022'!D32+'JAN-MAR 2023'!D32+'APR-JUN 2023'!D32</f>
        <v>11659178</v>
      </c>
      <c r="E32" s="46">
        <f t="shared" si="55"/>
        <v>106.28045067546627</v>
      </c>
      <c r="F32" s="43">
        <f>+'JUL-SEP 2022'!F32+'OCT-DEC 2022'!F32+'JAN-MAR 2023'!F32+'APR-JUN 2023'!F32</f>
        <v>7283995</v>
      </c>
      <c r="G32" s="46">
        <f t="shared" si="56"/>
        <v>265.67439909545175</v>
      </c>
      <c r="H32" s="43">
        <f t="shared" si="57"/>
        <v>18943173</v>
      </c>
      <c r="I32" s="231">
        <f t="shared" si="58"/>
        <v>138.15133570110635</v>
      </c>
      <c r="J32" s="45">
        <f>+'JUL-SEP 2022'!J32+'OCT-DEC 2022'!J32+'JAN-MAR 2023'!J32+'APR-JUN 2023'!J32</f>
        <v>13064512</v>
      </c>
      <c r="K32" s="46">
        <f t="shared" si="59"/>
        <v>37.888138090238911</v>
      </c>
      <c r="L32" s="43">
        <f>+'JUL-SEP 2022'!L32+'OCT-DEC 2022'!L32+'JAN-MAR 2023'!L32+'APR-JUN 2023'!L32</f>
        <v>20537801</v>
      </c>
      <c r="M32" s="46">
        <f t="shared" si="60"/>
        <v>67.534563378799632</v>
      </c>
      <c r="N32" s="43">
        <f t="shared" si="61"/>
        <v>33602313</v>
      </c>
      <c r="O32" s="47">
        <f t="shared" si="62"/>
        <v>51.781425000693453</v>
      </c>
      <c r="P32" s="136">
        <f t="shared" si="63"/>
        <v>24723690</v>
      </c>
      <c r="Q32" s="137">
        <f t="shared" si="64"/>
        <v>27821796</v>
      </c>
      <c r="R32" s="138">
        <f t="shared" si="65"/>
        <v>52545486</v>
      </c>
      <c r="S32" s="38"/>
      <c r="T32" s="45">
        <f>+'JUL-SEP 2022'!T32+'OCT-DEC 2022'!T32+'JAN-MAR 2023'!T32+'APR-JUN 2023'!T32</f>
        <v>23923261</v>
      </c>
      <c r="U32" s="46">
        <f t="shared" si="66"/>
        <v>124.22053928873704</v>
      </c>
      <c r="V32" s="43">
        <f>+'JUL-SEP 2022'!V32+'OCT-DEC 2022'!V32+'JAN-MAR 2023'!V32+'APR-JUN 2023'!V32</f>
        <v>15399876</v>
      </c>
      <c r="W32" s="46">
        <f t="shared" si="67"/>
        <v>281.32765801972965</v>
      </c>
      <c r="X32" s="43">
        <f t="shared" si="68"/>
        <v>39323137</v>
      </c>
      <c r="Y32" s="47">
        <f t="shared" si="69"/>
        <v>158.99249576471635</v>
      </c>
      <c r="Z32" s="274">
        <f>+'OCT-DEC 2022'!Z32+'JUL-SEP 2022'!Z32+'JAN-MAR 2023'!Z32+'APR-JUN 2023'!Z32</f>
        <v>36650905</v>
      </c>
      <c r="AA32" s="46">
        <f t="shared" si="70"/>
        <v>36.490928768279858</v>
      </c>
      <c r="AB32" s="43">
        <f>+'OCT-DEC 2022'!AB32+'JUL-SEP 2022'!AB32+'JAN-MAR 2023'!AB32+'APR-JUN 2023'!AB32</f>
        <v>18840853</v>
      </c>
      <c r="AC32" s="46">
        <f t="shared" si="71"/>
        <v>43.426212202581944</v>
      </c>
      <c r="AD32" s="43">
        <f t="shared" si="72"/>
        <v>55491758</v>
      </c>
      <c r="AE32" s="47">
        <f t="shared" si="73"/>
        <v>38.583019698340266</v>
      </c>
      <c r="AF32" s="136">
        <f t="shared" si="74"/>
        <v>60574166</v>
      </c>
      <c r="AG32" s="137">
        <f t="shared" si="75"/>
        <v>34240729</v>
      </c>
      <c r="AH32" s="138">
        <f t="shared" si="76"/>
        <v>94814895</v>
      </c>
      <c r="AI32" s="40"/>
      <c r="AJ32" s="42">
        <f>+'OCT-DEC 2022'!AJ32+'JUL-SEP 2022'!AJ32+'JAN-MAR 2023'!AJ32+'APR-JUN 2023'!AJ32</f>
        <v>5840087</v>
      </c>
      <c r="AK32" s="46">
        <f t="shared" si="77"/>
        <v>97.072687078222131</v>
      </c>
      <c r="AL32" s="43">
        <f>+'OCT-DEC 2022'!AL32+'JUL-SEP 2022'!AL32+'JAN-MAR 2023'!AL32+'APR-JUN 2023'!AL32</f>
        <v>7206867</v>
      </c>
      <c r="AM32" s="46">
        <f t="shared" si="78"/>
        <v>297.25168075891935</v>
      </c>
      <c r="AN32" s="43">
        <f t="shared" si="79"/>
        <v>13046954</v>
      </c>
      <c r="AO32" s="47">
        <f t="shared" si="80"/>
        <v>154.57194308528912</v>
      </c>
      <c r="AP32" s="43">
        <f>+'OCT-DEC 2022'!AP32+'JUL-SEP 2022'!AP32+'JAN-MAR 2023'!AP32+'APR-JUN 2023'!AP32</f>
        <v>5964384</v>
      </c>
      <c r="AQ32" s="46">
        <f t="shared" si="81"/>
        <v>38.167416442160636</v>
      </c>
      <c r="AR32" s="43">
        <f>+'OCT-DEC 2022'!AR32+'JUL-SEP 2022'!AR32+'JAN-MAR 2023'!AR32+'APR-JUN 2023'!AR32</f>
        <v>8801227</v>
      </c>
      <c r="AS32" s="46">
        <f t="shared" si="82"/>
        <v>58.484576843336349</v>
      </c>
      <c r="AT32" s="43">
        <f t="shared" si="83"/>
        <v>14765611</v>
      </c>
      <c r="AU32" s="47">
        <f t="shared" si="84"/>
        <v>48.134552756742309</v>
      </c>
      <c r="AV32" s="136">
        <f t="shared" si="85"/>
        <v>11804471</v>
      </c>
      <c r="AW32" s="137">
        <f t="shared" si="86"/>
        <v>16008094</v>
      </c>
      <c r="AX32" s="138">
        <f t="shared" si="87"/>
        <v>27812565</v>
      </c>
      <c r="AY32" s="40"/>
      <c r="AZ32" s="42">
        <f>+'OCT-DEC 2022'!AZ32+'JUL-SEP 2022'!AZ32+'JAN-MAR 2023'!AZ32+'APR-JUN 2023'!AZ32</f>
        <v>19204615</v>
      </c>
      <c r="BA32" s="46">
        <f t="shared" si="134"/>
        <v>172.63661533759426</v>
      </c>
      <c r="BB32" s="43">
        <f>+'OCT-DEC 2022'!BB32+'JUL-SEP 2022'!BB32+'JAN-MAR 2023'!BB32+'APR-JUN 2023'!BB32</f>
        <v>7762190</v>
      </c>
      <c r="BC32" s="46">
        <f t="shared" si="135"/>
        <v>247.98536787962047</v>
      </c>
      <c r="BD32" s="43">
        <f t="shared" si="88"/>
        <v>26966805</v>
      </c>
      <c r="BE32" s="47">
        <f t="shared" si="89"/>
        <v>189.18232265125155</v>
      </c>
      <c r="BF32" s="45">
        <f>+'OCT-DEC 2022'!BF32+'JUL-SEP 2022'!BF32+'JAN-MAR 2023'!BF32+'APR-JUN 2023'!BF32</f>
        <v>23371725</v>
      </c>
      <c r="BG32" s="46">
        <f t="shared" si="90"/>
        <v>38.412096698644255</v>
      </c>
      <c r="BH32" s="43">
        <f>+'OCT-DEC 2022'!BH32+'JUL-SEP 2022'!BH32+'JAN-MAR 2023'!BH32+'APR-JUN 2023'!BH32</f>
        <v>21832139</v>
      </c>
      <c r="BI32" s="46">
        <f t="shared" si="91"/>
        <v>70.622402867318584</v>
      </c>
      <c r="BJ32" s="43">
        <f t="shared" si="92"/>
        <v>45203864</v>
      </c>
      <c r="BK32" s="47">
        <f t="shared" si="93"/>
        <v>49.263898969687858</v>
      </c>
      <c r="BL32" s="136">
        <f t="shared" si="94"/>
        <v>42576340</v>
      </c>
      <c r="BM32" s="137">
        <f t="shared" si="95"/>
        <v>29594329</v>
      </c>
      <c r="BN32" s="138">
        <f t="shared" si="96"/>
        <v>72170669</v>
      </c>
      <c r="BO32" s="40"/>
      <c r="BP32" s="42">
        <f>+'OCT-DEC 2022'!BP32+'JUL-SEP 2022'!BP32+'JAN-MAR 2023'!BP32+'APR-JUN 2023'!BP32</f>
        <v>7000977</v>
      </c>
      <c r="BQ32" s="46">
        <f t="shared" si="97"/>
        <v>73.756605562579011</v>
      </c>
      <c r="BR32" s="43">
        <f>+'OCT-DEC 2022'!BR32+'JUL-SEP 2022'!BR32+'JAN-MAR 2023'!BR32+'APR-JUN 2023'!BR32</f>
        <v>7435712</v>
      </c>
      <c r="BS32" s="46">
        <f t="shared" si="98"/>
        <v>344.94859899795881</v>
      </c>
      <c r="BT32" s="43">
        <f t="shared" si="99"/>
        <v>14436689</v>
      </c>
      <c r="BU32" s="47">
        <f t="shared" si="100"/>
        <v>123.945611113019</v>
      </c>
      <c r="BV32" s="45">
        <f>+'OCT-DEC 2022'!BV32+'JUL-SEP 2022'!BV32+'JAN-MAR 2023'!BV32+'APR-JUN 2023'!BV32</f>
        <v>9616026</v>
      </c>
      <c r="BW32" s="46">
        <f t="shared" si="101"/>
        <v>31.937592996067593</v>
      </c>
      <c r="BX32" s="43">
        <f>+'OCT-DEC 2022'!BX32+'JUL-SEP 2022'!BX32+'JAN-MAR 2023'!BX32+'APR-JUN 2023'!BX32</f>
        <v>10471006</v>
      </c>
      <c r="BY32" s="46">
        <f t="shared" si="102"/>
        <v>51.452046582477521</v>
      </c>
      <c r="BZ32" s="43">
        <f t="shared" si="103"/>
        <v>20087032</v>
      </c>
      <c r="CA32" s="47">
        <f t="shared" si="104"/>
        <v>39.807989726475334</v>
      </c>
      <c r="CB32" s="136">
        <f t="shared" si="105"/>
        <v>16617003</v>
      </c>
      <c r="CC32" s="137">
        <f t="shared" si="106"/>
        <v>17906718</v>
      </c>
      <c r="CD32" s="138">
        <f t="shared" si="107"/>
        <v>34523721</v>
      </c>
      <c r="CE32" s="40"/>
      <c r="CF32" s="42">
        <f>+'OCT-DEC 2022'!CF32+'JUL-SEP 2022'!CF32+'JAN-MAR 2023'!CF32+'APR-JUN 2023'!CF32</f>
        <v>29304678</v>
      </c>
      <c r="CG32" s="46">
        <f t="shared" si="108"/>
        <v>235.26933637341639</v>
      </c>
      <c r="CH32" s="43">
        <f>+'OCT-DEC 2022'!CH32+'JUL-SEP 2022'!CH32+'JAN-MAR 2023'!CH32+'APR-JUN 2023'!CH32</f>
        <v>6837020</v>
      </c>
      <c r="CI32" s="46">
        <f t="shared" si="109"/>
        <v>270.25930903628745</v>
      </c>
      <c r="CJ32" s="43">
        <f t="shared" si="110"/>
        <v>36141698</v>
      </c>
      <c r="CK32" s="47">
        <f t="shared" si="111"/>
        <v>241.1761824685031</v>
      </c>
      <c r="CL32" s="45">
        <f>+'OCT-DEC 2022'!CL32+'JUL-SEP 2022'!CL32+'JAN-MAR 2023'!CL32+'APR-JUN 2023'!CL32</f>
        <v>16983255</v>
      </c>
      <c r="CM32" s="46">
        <f t="shared" si="112"/>
        <v>27.418571310947407</v>
      </c>
      <c r="CN32" s="43">
        <f>+'OCT-DEC 2022'!CN32+'JUL-SEP 2022'!CN32+'JAN-MAR 2023'!CN32+'APR-JUN 2023'!CN32</f>
        <v>14395786</v>
      </c>
      <c r="CO32" s="46">
        <f t="shared" si="113"/>
        <v>45.465066922693076</v>
      </c>
      <c r="CP32" s="43">
        <f t="shared" si="114"/>
        <v>31379041</v>
      </c>
      <c r="CQ32" s="47">
        <f t="shared" si="115"/>
        <v>33.52314802449893</v>
      </c>
      <c r="CR32" s="136">
        <f t="shared" si="116"/>
        <v>46287933</v>
      </c>
      <c r="CS32" s="137">
        <f t="shared" si="117"/>
        <v>21232806</v>
      </c>
      <c r="CT32" s="138">
        <f t="shared" si="118"/>
        <v>67520739</v>
      </c>
      <c r="CU32" s="40"/>
      <c r="CV32" s="45">
        <f t="shared" si="119"/>
        <v>96932796</v>
      </c>
      <c r="CW32" s="46">
        <f t="shared" si="120"/>
        <v>139.83945687361867</v>
      </c>
      <c r="CX32" s="46">
        <f t="shared" si="121"/>
        <v>51925660</v>
      </c>
      <c r="CY32" s="46">
        <f t="shared" si="122"/>
        <v>281.35296954328476</v>
      </c>
      <c r="CZ32" s="43">
        <f t="shared" si="123"/>
        <v>148858456</v>
      </c>
      <c r="DA32" s="47">
        <f t="shared" si="124"/>
        <v>169.59500711495232</v>
      </c>
      <c r="DB32" s="45">
        <f t="shared" si="125"/>
        <v>105650807</v>
      </c>
      <c r="DC32" s="46">
        <f t="shared" si="126"/>
        <v>34.817543623758532</v>
      </c>
      <c r="DD32" s="43">
        <f t="shared" si="127"/>
        <v>94878812</v>
      </c>
      <c r="DE32" s="46">
        <f t="shared" si="128"/>
        <v>55.234740105883432</v>
      </c>
      <c r="DF32" s="43">
        <f t="shared" si="129"/>
        <v>200529619</v>
      </c>
      <c r="DG32" s="47">
        <f t="shared" si="130"/>
        <v>42.197653020705779</v>
      </c>
      <c r="DH32" s="172"/>
      <c r="DI32" s="185" t="s">
        <v>30</v>
      </c>
      <c r="DJ32" s="45">
        <f t="shared" si="131"/>
        <v>148858456</v>
      </c>
      <c r="DK32" s="43">
        <f t="shared" si="132"/>
        <v>200529619</v>
      </c>
      <c r="DL32" s="44">
        <f t="shared" si="133"/>
        <v>349388075</v>
      </c>
      <c r="DM32"/>
    </row>
    <row r="33" spans="1:117" s="24" customFormat="1" ht="15.6" x14ac:dyDescent="0.3">
      <c r="A33" s="32">
        <v>21</v>
      </c>
      <c r="B33" s="32" t="s">
        <v>31</v>
      </c>
      <c r="C33" s="41"/>
      <c r="D33" s="42">
        <f>+'JUL-SEP 2022'!D33+'OCT-DEC 2022'!D33+'JAN-MAR 2023'!D33+'APR-JUN 2023'!D33</f>
        <v>36251</v>
      </c>
      <c r="E33" s="46">
        <f t="shared" si="55"/>
        <v>0.33044976390585407</v>
      </c>
      <c r="F33" s="43">
        <f>+'JUL-SEP 2022'!F33+'OCT-DEC 2022'!F33+'JAN-MAR 2023'!F33+'APR-JUN 2023'!F33</f>
        <v>0</v>
      </c>
      <c r="G33" s="46">
        <f t="shared" si="56"/>
        <v>0</v>
      </c>
      <c r="H33" s="43">
        <f t="shared" si="57"/>
        <v>36251</v>
      </c>
      <c r="I33" s="231">
        <f t="shared" si="58"/>
        <v>0.26437619877624546</v>
      </c>
      <c r="J33" s="45">
        <f>+'JUL-SEP 2022'!J33+'OCT-DEC 2022'!J33+'JAN-MAR 2023'!J33+'APR-JUN 2023'!J33</f>
        <v>1343296</v>
      </c>
      <c r="K33" s="46">
        <f t="shared" si="59"/>
        <v>3.8956666995342473</v>
      </c>
      <c r="L33" s="43">
        <f>+'JUL-SEP 2022'!L33+'OCT-DEC 2022'!L33+'JAN-MAR 2023'!L33+'APR-JUN 2023'!L33</f>
        <v>2766581</v>
      </c>
      <c r="M33" s="46">
        <f t="shared" si="60"/>
        <v>9.0973634366738132</v>
      </c>
      <c r="N33" s="43">
        <f t="shared" si="61"/>
        <v>4109877</v>
      </c>
      <c r="O33" s="47">
        <f t="shared" si="62"/>
        <v>6.3333523390956747</v>
      </c>
      <c r="P33" s="136">
        <f t="shared" si="63"/>
        <v>1379547</v>
      </c>
      <c r="Q33" s="137">
        <f t="shared" si="64"/>
        <v>2766581</v>
      </c>
      <c r="R33" s="138">
        <f t="shared" si="65"/>
        <v>4146128</v>
      </c>
      <c r="S33" s="38"/>
      <c r="T33" s="45">
        <f>+'JUL-SEP 2022'!T33+'OCT-DEC 2022'!T33+'JAN-MAR 2023'!T33+'APR-JUN 2023'!T33</f>
        <v>2801683</v>
      </c>
      <c r="U33" s="46">
        <f t="shared" si="66"/>
        <v>14.547622632887993</v>
      </c>
      <c r="V33" s="43">
        <f>+'JUL-SEP 2022'!V33+'OCT-DEC 2022'!V33+'JAN-MAR 2023'!V33+'APR-JUN 2023'!V33</f>
        <v>2297769</v>
      </c>
      <c r="W33" s="46">
        <f t="shared" si="67"/>
        <v>41.976050420168065</v>
      </c>
      <c r="X33" s="43">
        <f t="shared" si="68"/>
        <v>5099452</v>
      </c>
      <c r="Y33" s="47">
        <f t="shared" si="69"/>
        <v>20.618258419016119</v>
      </c>
      <c r="Z33" s="274">
        <f>+'OCT-DEC 2022'!Z33+'JUL-SEP 2022'!Z33+'JAN-MAR 2023'!Z33+'APR-JUN 2023'!Z33</f>
        <v>3678232</v>
      </c>
      <c r="AA33" s="46">
        <f t="shared" si="70"/>
        <v>3.6621770159620226</v>
      </c>
      <c r="AB33" s="43">
        <f>+'OCT-DEC 2022'!AB33+'JUL-SEP 2022'!AB33+'JAN-MAR 2023'!AB33+'APR-JUN 2023'!AB33</f>
        <v>2204183</v>
      </c>
      <c r="AC33" s="46">
        <f t="shared" si="71"/>
        <v>5.0804132218070848</v>
      </c>
      <c r="AD33" s="43">
        <f t="shared" si="72"/>
        <v>5882415</v>
      </c>
      <c r="AE33" s="47">
        <f t="shared" si="73"/>
        <v>4.0900007856808616</v>
      </c>
      <c r="AF33" s="136">
        <f t="shared" si="74"/>
        <v>6479915</v>
      </c>
      <c r="AG33" s="137">
        <f t="shared" si="75"/>
        <v>4501952</v>
      </c>
      <c r="AH33" s="138">
        <f t="shared" si="76"/>
        <v>10981867</v>
      </c>
      <c r="AI33" s="40"/>
      <c r="AJ33" s="42">
        <f>+'OCT-DEC 2022'!AJ33+'JUL-SEP 2022'!AJ33+'JAN-MAR 2023'!AJ33+'APR-JUN 2023'!AJ33</f>
        <v>1093207</v>
      </c>
      <c r="AK33" s="46">
        <f t="shared" si="77"/>
        <v>18.171054818656295</v>
      </c>
      <c r="AL33" s="43">
        <f>+'OCT-DEC 2022'!AL33+'JUL-SEP 2022'!AL33+'JAN-MAR 2023'!AL33+'APR-JUN 2023'!AL33</f>
        <v>548433</v>
      </c>
      <c r="AM33" s="46">
        <f t="shared" si="78"/>
        <v>22.620457826355949</v>
      </c>
      <c r="AN33" s="43">
        <f t="shared" si="79"/>
        <v>1641640</v>
      </c>
      <c r="AO33" s="47">
        <f t="shared" si="80"/>
        <v>19.449097823640219</v>
      </c>
      <c r="AP33" s="43">
        <f>+'OCT-DEC 2022'!AP33+'JUL-SEP 2022'!AP33+'JAN-MAR 2023'!AP33+'APR-JUN 2023'!AP33</f>
        <v>664390</v>
      </c>
      <c r="AQ33" s="46">
        <f t="shared" si="81"/>
        <v>4.2515790079926283</v>
      </c>
      <c r="AR33" s="43">
        <f>+'OCT-DEC 2022'!AR33+'JUL-SEP 2022'!AR33+'JAN-MAR 2023'!AR33+'APR-JUN 2023'!AR33</f>
        <v>957601</v>
      </c>
      <c r="AS33" s="46">
        <f t="shared" si="82"/>
        <v>6.3633047153261391</v>
      </c>
      <c r="AT33" s="43">
        <f t="shared" si="83"/>
        <v>1621991</v>
      </c>
      <c r="AU33" s="47">
        <f t="shared" si="84"/>
        <v>5.287543560538146</v>
      </c>
      <c r="AV33" s="136">
        <f t="shared" si="85"/>
        <v>1757597</v>
      </c>
      <c r="AW33" s="137">
        <f t="shared" si="86"/>
        <v>1506034</v>
      </c>
      <c r="AX33" s="138">
        <f t="shared" si="87"/>
        <v>3263631</v>
      </c>
      <c r="AY33" s="40"/>
      <c r="AZ33" s="42">
        <f>+'OCT-DEC 2022'!AZ33+'JUL-SEP 2022'!AZ33+'JAN-MAR 2023'!AZ33+'APR-JUN 2023'!AZ33</f>
        <v>2220160</v>
      </c>
      <c r="BA33" s="46">
        <f t="shared" si="134"/>
        <v>19.957750150571272</v>
      </c>
      <c r="BB33" s="43">
        <f>+'OCT-DEC 2022'!BB33+'JUL-SEP 2022'!BB33+'JAN-MAR 2023'!BB33+'APR-JUN 2023'!BB33</f>
        <v>1216711</v>
      </c>
      <c r="BC33" s="46">
        <f t="shared" si="135"/>
        <v>38.871314015526657</v>
      </c>
      <c r="BD33" s="43">
        <f t="shared" si="88"/>
        <v>3436871</v>
      </c>
      <c r="BE33" s="47">
        <v>21.120095282127341</v>
      </c>
      <c r="BF33" s="45">
        <f>+'OCT-DEC 2022'!BF33+'JUL-SEP 2022'!BF33+'JAN-MAR 2023'!BF33+'APR-JUN 2023'!BF33</f>
        <v>2587258</v>
      </c>
      <c r="BG33" s="46">
        <v>4.1699010040134556</v>
      </c>
      <c r="BH33" s="43">
        <f>+'OCT-DEC 2022'!BH33+'JUL-SEP 2022'!BH33+'JAN-MAR 2023'!BH33+'APR-JUN 2023'!BH33</f>
        <v>2524937</v>
      </c>
      <c r="BI33" s="46">
        <v>9.2482144864496867</v>
      </c>
      <c r="BJ33" s="43">
        <f t="shared" si="92"/>
        <v>5112195</v>
      </c>
      <c r="BK33" s="47">
        <f t="shared" si="93"/>
        <v>5.5713524399892762</v>
      </c>
      <c r="BL33" s="136">
        <f t="shared" si="94"/>
        <v>4807418</v>
      </c>
      <c r="BM33" s="137">
        <f t="shared" si="95"/>
        <v>3741648</v>
      </c>
      <c r="BN33" s="138">
        <f t="shared" si="96"/>
        <v>8549066</v>
      </c>
      <c r="BO33" s="40"/>
      <c r="BP33" s="42">
        <f>+'OCT-DEC 2022'!BP33+'JUL-SEP 2022'!BP33+'JAN-MAR 2023'!BP33+'APR-JUN 2023'!BP33</f>
        <v>1019934</v>
      </c>
      <c r="BQ33" s="46">
        <v>16.623557320252644</v>
      </c>
      <c r="BR33" s="43">
        <f>+'OCT-DEC 2022'!BR33+'JUL-SEP 2022'!BR33+'JAN-MAR 2023'!BR33+'APR-JUN 2023'!BR33</f>
        <v>398025</v>
      </c>
      <c r="BS33" s="46">
        <v>65.026867244646255</v>
      </c>
      <c r="BT33" s="43">
        <f t="shared" si="99"/>
        <v>1417959</v>
      </c>
      <c r="BU33" s="47">
        <f t="shared" si="100"/>
        <v>12.173829801847591</v>
      </c>
      <c r="BV33" s="45">
        <f>+'OCT-DEC 2022'!BV33+'JUL-SEP 2022'!BV33+'JAN-MAR 2023'!BV33+'APR-JUN 2023'!BV33</f>
        <v>749328</v>
      </c>
      <c r="BW33" s="46">
        <f t="shared" si="101"/>
        <v>2.488734190668509</v>
      </c>
      <c r="BX33" s="43">
        <f>+'OCT-DEC 2022'!BX33+'JUL-SEP 2022'!BX33+'JAN-MAR 2023'!BX33+'APR-JUN 2023'!BX33</f>
        <v>1711545</v>
      </c>
      <c r="BY33" s="46">
        <f t="shared" si="102"/>
        <v>8.4101272664733919</v>
      </c>
      <c r="BZ33" s="43">
        <f t="shared" si="103"/>
        <v>2460873</v>
      </c>
      <c r="CA33" s="47">
        <f t="shared" si="104"/>
        <v>4.8768980455729114</v>
      </c>
      <c r="CB33" s="136">
        <f t="shared" si="105"/>
        <v>1769262</v>
      </c>
      <c r="CC33" s="137">
        <f t="shared" si="106"/>
        <v>2109570</v>
      </c>
      <c r="CD33" s="138">
        <f t="shared" si="107"/>
        <v>3878832</v>
      </c>
      <c r="CE33" s="40"/>
      <c r="CF33" s="42">
        <f>+'OCT-DEC 2022'!CF33+'JUL-SEP 2022'!CF33+'JAN-MAR 2023'!CF33+'APR-JUN 2023'!CF33</f>
        <v>2017243</v>
      </c>
      <c r="CG33" s="46">
        <f t="shared" si="108"/>
        <v>16.195210263491706</v>
      </c>
      <c r="CH33" s="43">
        <f>+'OCT-DEC 2022'!CH33+'JUL-SEP 2022'!CH33+'JAN-MAR 2023'!CH33+'APR-JUN 2023'!CH33</f>
        <v>1485747</v>
      </c>
      <c r="CI33" s="46">
        <f t="shared" si="109"/>
        <v>58.729820539173055</v>
      </c>
      <c r="CJ33" s="43">
        <f t="shared" si="110"/>
        <v>3502990</v>
      </c>
      <c r="CK33" s="47">
        <f t="shared" si="111"/>
        <v>23.375707345718556</v>
      </c>
      <c r="CL33" s="45">
        <f>+'OCT-DEC 2022'!CL33+'JUL-SEP 2022'!CL33+'JAN-MAR 2023'!CL33+'APR-JUN 2023'!CL33</f>
        <v>1869119</v>
      </c>
      <c r="CM33" s="46">
        <f t="shared" si="112"/>
        <v>3.0175942474011435</v>
      </c>
      <c r="CN33" s="43">
        <f>+'OCT-DEC 2022'!CN33+'JUL-SEP 2022'!CN33+'JAN-MAR 2023'!CN33+'APR-JUN 2023'!CN33</f>
        <v>2490588</v>
      </c>
      <c r="CO33" s="46">
        <f t="shared" si="113"/>
        <v>7.8658261589090239</v>
      </c>
      <c r="CP33" s="43">
        <f t="shared" si="114"/>
        <v>4359707</v>
      </c>
      <c r="CQ33" s="47">
        <f t="shared" si="115"/>
        <v>4.6576026050140964</v>
      </c>
      <c r="CR33" s="136">
        <f t="shared" si="116"/>
        <v>3886362</v>
      </c>
      <c r="CS33" s="137">
        <f t="shared" si="117"/>
        <v>3976335</v>
      </c>
      <c r="CT33" s="138">
        <f t="shared" si="118"/>
        <v>7862697</v>
      </c>
      <c r="CU33" s="40"/>
      <c r="CV33" s="45">
        <f t="shared" si="119"/>
        <v>9188478</v>
      </c>
      <c r="CW33" s="46">
        <f t="shared" si="120"/>
        <v>13.255696998724703</v>
      </c>
      <c r="CX33" s="46">
        <f t="shared" si="121"/>
        <v>5946685</v>
      </c>
      <c r="CY33" s="46">
        <f t="shared" si="122"/>
        <v>32.221400434554091</v>
      </c>
      <c r="CZ33" s="43">
        <f t="shared" si="123"/>
        <v>15135163</v>
      </c>
      <c r="DA33" s="47">
        <f t="shared" si="124"/>
        <v>17.243548976962138</v>
      </c>
      <c r="DB33" s="45">
        <f t="shared" si="125"/>
        <v>10891623</v>
      </c>
      <c r="DC33" s="46">
        <f t="shared" si="126"/>
        <v>3.5893673669339012</v>
      </c>
      <c r="DD33" s="43">
        <f t="shared" si="127"/>
        <v>12655435</v>
      </c>
      <c r="DE33" s="46">
        <f t="shared" si="128"/>
        <v>7.3675001659158728</v>
      </c>
      <c r="DF33" s="43">
        <f t="shared" si="129"/>
        <v>23547058</v>
      </c>
      <c r="DG33" s="47">
        <f t="shared" si="130"/>
        <v>4.9550315215152043</v>
      </c>
      <c r="DH33" s="172"/>
      <c r="DI33" s="185" t="s">
        <v>31</v>
      </c>
      <c r="DJ33" s="45">
        <f t="shared" si="131"/>
        <v>15135163</v>
      </c>
      <c r="DK33" s="43">
        <f t="shared" si="132"/>
        <v>23547058</v>
      </c>
      <c r="DL33" s="44">
        <f t="shared" si="133"/>
        <v>38682221</v>
      </c>
      <c r="DM33"/>
    </row>
    <row r="34" spans="1:117" s="24" customFormat="1" ht="15.6" x14ac:dyDescent="0.3">
      <c r="A34" s="32">
        <v>22</v>
      </c>
      <c r="B34" s="32" t="s">
        <v>32</v>
      </c>
      <c r="C34" s="41"/>
      <c r="D34" s="42">
        <f>+'JUL-SEP 2022'!D34+'OCT-DEC 2022'!D34+'JAN-MAR 2023'!D34+'APR-JUN 2023'!D34</f>
        <v>1965132</v>
      </c>
      <c r="E34" s="46">
        <f t="shared" si="55"/>
        <v>17.913365298718347</v>
      </c>
      <c r="F34" s="43">
        <f>+'JUL-SEP 2022'!F34+'OCT-DEC 2022'!F34+'JAN-MAR 2023'!F34+'APR-JUN 2023'!F34</f>
        <v>559347</v>
      </c>
      <c r="G34" s="46">
        <f t="shared" si="56"/>
        <v>20.401466243571505</v>
      </c>
      <c r="H34" s="43">
        <f t="shared" si="57"/>
        <v>2524479</v>
      </c>
      <c r="I34" s="231">
        <f t="shared" si="58"/>
        <v>18.410862097885779</v>
      </c>
      <c r="J34" s="45">
        <f>+'JUL-SEP 2022'!J34+'OCT-DEC 2022'!J34+'JAN-MAR 2023'!J34+'APR-JUN 2023'!J34</f>
        <v>2170333</v>
      </c>
      <c r="K34" s="46">
        <f t="shared" si="59"/>
        <v>6.2941406771108239</v>
      </c>
      <c r="L34" s="43">
        <f>+'JUL-SEP 2022'!L34+'OCT-DEC 2022'!L34+'JAN-MAR 2023'!L34+'APR-JUN 2023'!L34</f>
        <v>3299431</v>
      </c>
      <c r="M34" s="46">
        <f t="shared" si="60"/>
        <v>10.849537006589765</v>
      </c>
      <c r="N34" s="43">
        <f t="shared" si="61"/>
        <v>5469764</v>
      </c>
      <c r="O34" s="47">
        <f t="shared" si="62"/>
        <v>8.4289487553280349</v>
      </c>
      <c r="P34" s="136">
        <f t="shared" si="63"/>
        <v>4135465</v>
      </c>
      <c r="Q34" s="137">
        <f t="shared" si="64"/>
        <v>3858778</v>
      </c>
      <c r="R34" s="138">
        <f t="shared" si="65"/>
        <v>7994243</v>
      </c>
      <c r="S34" s="38"/>
      <c r="T34" s="45">
        <f>+'JUL-SEP 2022'!T34+'OCT-DEC 2022'!T34+'JAN-MAR 2023'!T34+'APR-JUN 2023'!T34</f>
        <v>1220530</v>
      </c>
      <c r="U34" s="46">
        <f t="shared" si="66"/>
        <v>6.3375513404331549</v>
      </c>
      <c r="V34" s="43">
        <f>+'JUL-SEP 2022'!V34+'OCT-DEC 2022'!V34+'JAN-MAR 2023'!V34+'APR-JUN 2023'!V34</f>
        <v>894211</v>
      </c>
      <c r="W34" s="46">
        <f t="shared" si="67"/>
        <v>16.335604676653269</v>
      </c>
      <c r="X34" s="43">
        <f t="shared" si="68"/>
        <v>2114741</v>
      </c>
      <c r="Y34" s="47">
        <f t="shared" si="69"/>
        <v>8.5503847133551929</v>
      </c>
      <c r="Z34" s="274">
        <f>+'OCT-DEC 2022'!Z34+'JUL-SEP 2022'!Z34+'JAN-MAR 2023'!Z34+'APR-JUN 2023'!Z34</f>
        <v>5576799</v>
      </c>
      <c r="AA34" s="46">
        <f t="shared" si="70"/>
        <v>5.5524570283875487</v>
      </c>
      <c r="AB34" s="43">
        <f>+'OCT-DEC 2022'!AB34+'JUL-SEP 2022'!AB34+'JAN-MAR 2023'!AB34+'APR-JUN 2023'!AB34</f>
        <v>3734515</v>
      </c>
      <c r="AC34" s="46">
        <f t="shared" si="71"/>
        <v>8.6076697728985678</v>
      </c>
      <c r="AD34" s="43">
        <f t="shared" si="72"/>
        <v>9311314</v>
      </c>
      <c r="AE34" s="47">
        <f t="shared" si="73"/>
        <v>6.4740895662276818</v>
      </c>
      <c r="AF34" s="136">
        <f t="shared" si="74"/>
        <v>6797329</v>
      </c>
      <c r="AG34" s="137">
        <f t="shared" si="75"/>
        <v>4628726</v>
      </c>
      <c r="AH34" s="138">
        <f t="shared" si="76"/>
        <v>11426055</v>
      </c>
      <c r="AI34" s="40"/>
      <c r="AJ34" s="42">
        <f>+'OCT-DEC 2022'!AJ34+'JUL-SEP 2022'!AJ34+'JAN-MAR 2023'!AJ34+'APR-JUN 2023'!AJ34</f>
        <v>441944</v>
      </c>
      <c r="AK34" s="46">
        <f t="shared" si="77"/>
        <v>7.3458994049399955</v>
      </c>
      <c r="AL34" s="43">
        <f>+'OCT-DEC 2022'!AL34+'JUL-SEP 2022'!AL34+'JAN-MAR 2023'!AL34+'APR-JUN 2023'!AL34</f>
        <v>573729</v>
      </c>
      <c r="AM34" s="46">
        <f t="shared" si="78"/>
        <v>23.663806970509384</v>
      </c>
      <c r="AN34" s="43">
        <f t="shared" si="79"/>
        <v>1015673</v>
      </c>
      <c r="AO34" s="47">
        <f t="shared" si="80"/>
        <v>12.033042283222956</v>
      </c>
      <c r="AP34" s="43">
        <f>+'OCT-DEC 2022'!AP34+'JUL-SEP 2022'!AP34+'JAN-MAR 2023'!AP34+'APR-JUN 2023'!AP34</f>
        <v>1214891</v>
      </c>
      <c r="AQ34" s="46">
        <f t="shared" si="81"/>
        <v>7.7743570381841565</v>
      </c>
      <c r="AR34" s="43">
        <f>+'OCT-DEC 2022'!AR34+'JUL-SEP 2022'!AR34+'JAN-MAR 2023'!AR34+'APR-JUN 2023'!AR34</f>
        <v>1655383</v>
      </c>
      <c r="AS34" s="46">
        <f t="shared" si="82"/>
        <v>11.000099675721652</v>
      </c>
      <c r="AT34" s="43">
        <f t="shared" si="83"/>
        <v>2870274</v>
      </c>
      <c r="AU34" s="47">
        <f t="shared" si="84"/>
        <v>9.3568329329078068</v>
      </c>
      <c r="AV34" s="136">
        <f t="shared" si="85"/>
        <v>1656835</v>
      </c>
      <c r="AW34" s="137">
        <f t="shared" si="86"/>
        <v>2229112</v>
      </c>
      <c r="AX34" s="138">
        <f t="shared" si="87"/>
        <v>3885947</v>
      </c>
      <c r="AY34" s="40"/>
      <c r="AZ34" s="42">
        <f>+'OCT-DEC 2022'!AZ34+'JUL-SEP 2022'!AZ34+'JAN-MAR 2023'!AZ34+'APR-JUN 2023'!AZ34</f>
        <v>1332547</v>
      </c>
      <c r="BA34" s="46">
        <f t="shared" si="134"/>
        <v>11.978704278021988</v>
      </c>
      <c r="BB34" s="43">
        <f>+'OCT-DEC 2022'!BB34+'JUL-SEP 2022'!BB34+'JAN-MAR 2023'!BB34+'APR-JUN 2023'!BB34</f>
        <v>753568</v>
      </c>
      <c r="BC34" s="46">
        <f t="shared" si="135"/>
        <v>24.074885786396599</v>
      </c>
      <c r="BD34" s="43">
        <f t="shared" si="88"/>
        <v>2086115</v>
      </c>
      <c r="BE34" s="47">
        <v>12.436949992607401</v>
      </c>
      <c r="BF34" s="45">
        <f>+'OCT-DEC 2022'!BF34+'JUL-SEP 2022'!BF34+'JAN-MAR 2023'!BF34+'APR-JUN 2023'!BF34</f>
        <v>3711701</v>
      </c>
      <c r="BG34" s="46">
        <v>5.6741959183050197</v>
      </c>
      <c r="BH34" s="43">
        <f>+'OCT-DEC 2022'!BH34+'JUL-SEP 2022'!BH34+'JAN-MAR 2023'!BH34+'APR-JUN 2023'!BH34</f>
        <v>3765715</v>
      </c>
      <c r="BI34" s="46">
        <v>13.448022788293716</v>
      </c>
      <c r="BJ34" s="43">
        <f t="shared" si="92"/>
        <v>7477416</v>
      </c>
      <c r="BK34" s="47">
        <f t="shared" si="93"/>
        <v>8.149008376326579</v>
      </c>
      <c r="BL34" s="136">
        <f t="shared" si="94"/>
        <v>5044248</v>
      </c>
      <c r="BM34" s="137">
        <f t="shared" si="95"/>
        <v>4519283</v>
      </c>
      <c r="BN34" s="138">
        <f t="shared" si="96"/>
        <v>9563531</v>
      </c>
      <c r="BO34" s="40"/>
      <c r="BP34" s="42">
        <f>+'OCT-DEC 2022'!BP34+'JUL-SEP 2022'!BP34+'JAN-MAR 2023'!BP34+'APR-JUN 2023'!BP34</f>
        <v>518307</v>
      </c>
      <c r="BQ34" s="46">
        <v>5.568959928128919</v>
      </c>
      <c r="BR34" s="43">
        <f>+'OCT-DEC 2022'!BR34+'JUL-SEP 2022'!BR34+'JAN-MAR 2023'!BR34+'APR-JUN 2023'!BR34</f>
        <v>462251</v>
      </c>
      <c r="BS34" s="46">
        <v>18.884164313748535</v>
      </c>
      <c r="BT34" s="43">
        <f t="shared" si="99"/>
        <v>980558</v>
      </c>
      <c r="BU34" s="47">
        <v>7.2106827104577311</v>
      </c>
      <c r="BV34" s="45">
        <f>+'OCT-DEC 2022'!BV34+'JUL-SEP 2022'!BV34+'JAN-MAR 2023'!BV34+'APR-JUN 2023'!BV34</f>
        <v>1693443</v>
      </c>
      <c r="BW34" s="46">
        <f t="shared" si="101"/>
        <v>5.6244121320012752</v>
      </c>
      <c r="BX34" s="43">
        <f>+'OCT-DEC 2022'!BX34+'JUL-SEP 2022'!BX34+'JAN-MAR 2023'!BX34+'APR-JUN 2023'!BX34</f>
        <v>1899301</v>
      </c>
      <c r="BY34" s="46">
        <f t="shared" si="102"/>
        <v>9.3327158370596042</v>
      </c>
      <c r="BZ34" s="43">
        <f t="shared" si="103"/>
        <v>3592744</v>
      </c>
      <c r="CA34" s="47">
        <f t="shared" si="104"/>
        <v>7.1200123662796919</v>
      </c>
      <c r="CB34" s="136">
        <f t="shared" si="105"/>
        <v>2211750</v>
      </c>
      <c r="CC34" s="137">
        <f t="shared" si="106"/>
        <v>2361552</v>
      </c>
      <c r="CD34" s="138">
        <f t="shared" si="107"/>
        <v>4573302</v>
      </c>
      <c r="CE34" s="40"/>
      <c r="CF34" s="42">
        <f>+'OCT-DEC 2022'!CF34+'JUL-SEP 2022'!CF34+'JAN-MAR 2023'!CF34+'APR-JUN 2023'!CF34</f>
        <v>1361359</v>
      </c>
      <c r="CG34" s="46">
        <f t="shared" si="108"/>
        <v>10.929518778400423</v>
      </c>
      <c r="CH34" s="43">
        <f>+'OCT-DEC 2022'!CH34+'JUL-SEP 2022'!CH34+'JAN-MAR 2023'!CH34+'APR-JUN 2023'!CH34</f>
        <v>533713</v>
      </c>
      <c r="CI34" s="46">
        <f t="shared" si="109"/>
        <v>21.09704324452526</v>
      </c>
      <c r="CJ34" s="43">
        <f t="shared" si="110"/>
        <v>1895072</v>
      </c>
      <c r="CK34" s="47">
        <f t="shared" si="111"/>
        <v>12.645953448644031</v>
      </c>
      <c r="CL34" s="45">
        <f>+'OCT-DEC 2022'!CL34+'JUL-SEP 2022'!CL34+'JAN-MAR 2023'!CL34+'APR-JUN 2023'!CL34</f>
        <v>2301702</v>
      </c>
      <c r="CM34" s="46">
        <f t="shared" si="112"/>
        <v>3.7159767325845525</v>
      </c>
      <c r="CN34" s="43">
        <f>+'OCT-DEC 2022'!CN34+'JUL-SEP 2022'!CN34+'JAN-MAR 2023'!CN34+'APR-JUN 2023'!CN34</f>
        <v>2895288</v>
      </c>
      <c r="CO34" s="46">
        <f t="shared" si="113"/>
        <v>9.1439580082998031</v>
      </c>
      <c r="CP34" s="43">
        <f t="shared" si="114"/>
        <v>5196990</v>
      </c>
      <c r="CQ34" s="47">
        <f t="shared" si="115"/>
        <v>5.5520965427796432</v>
      </c>
      <c r="CR34" s="136">
        <f t="shared" si="116"/>
        <v>3663061</v>
      </c>
      <c r="CS34" s="137">
        <f t="shared" si="117"/>
        <v>3429001</v>
      </c>
      <c r="CT34" s="138">
        <f t="shared" si="118"/>
        <v>7092062</v>
      </c>
      <c r="CU34" s="40"/>
      <c r="CV34" s="45">
        <f t="shared" si="119"/>
        <v>6839819</v>
      </c>
      <c r="CW34" s="46">
        <f t="shared" si="120"/>
        <v>9.8674196303370589</v>
      </c>
      <c r="CX34" s="46">
        <f t="shared" si="121"/>
        <v>3776819</v>
      </c>
      <c r="CY34" s="46">
        <f t="shared" si="122"/>
        <v>20.464241399675981</v>
      </c>
      <c r="CZ34" s="43">
        <f t="shared" si="123"/>
        <v>10616638</v>
      </c>
      <c r="DA34" s="47">
        <f t="shared" si="124"/>
        <v>12.095576197208933</v>
      </c>
      <c r="DB34" s="45">
        <f t="shared" si="125"/>
        <v>16668869</v>
      </c>
      <c r="DC34" s="46">
        <f t="shared" si="126"/>
        <v>5.4932762942948106</v>
      </c>
      <c r="DD34" s="43">
        <f t="shared" si="127"/>
        <v>17249633</v>
      </c>
      <c r="DE34" s="46">
        <f t="shared" si="128"/>
        <v>10.042062875712128</v>
      </c>
      <c r="DF34" s="43">
        <f t="shared" si="129"/>
        <v>33918502</v>
      </c>
      <c r="DG34" s="47">
        <f t="shared" si="130"/>
        <v>7.1375051003219383</v>
      </c>
      <c r="DH34" s="172"/>
      <c r="DI34" s="185" t="s">
        <v>32</v>
      </c>
      <c r="DJ34" s="45">
        <f t="shared" si="131"/>
        <v>10616638</v>
      </c>
      <c r="DK34" s="43">
        <f t="shared" si="132"/>
        <v>33918502</v>
      </c>
      <c r="DL34" s="44">
        <f t="shared" si="133"/>
        <v>44535140</v>
      </c>
      <c r="DM34"/>
    </row>
    <row r="35" spans="1:117" s="24" customFormat="1" ht="15.6" x14ac:dyDescent="0.3">
      <c r="A35" s="32">
        <v>23</v>
      </c>
      <c r="B35" s="32" t="s">
        <v>33</v>
      </c>
      <c r="C35" s="41"/>
      <c r="D35" s="42">
        <f>+'JUL-SEP 2022'!D35+'OCT-DEC 2022'!D35+'JAN-MAR 2023'!D35+'APR-JUN 2023'!D35</f>
        <v>383770</v>
      </c>
      <c r="E35" s="46">
        <f t="shared" si="55"/>
        <v>3.4982953820349674</v>
      </c>
      <c r="F35" s="43">
        <f>+'JUL-SEP 2022'!F35+'OCT-DEC 2022'!F35+'JAN-MAR 2023'!F35+'APR-JUN 2023'!F35</f>
        <v>6097</v>
      </c>
      <c r="G35" s="46">
        <f t="shared" si="56"/>
        <v>0.22238027501185395</v>
      </c>
      <c r="H35" s="43">
        <f t="shared" si="57"/>
        <v>389867</v>
      </c>
      <c r="I35" s="231">
        <f t="shared" si="58"/>
        <v>2.8432748196821738</v>
      </c>
      <c r="J35" s="45">
        <f>+'JUL-SEP 2022'!J35+'OCT-DEC 2022'!J35+'JAN-MAR 2023'!J35+'APR-JUN 2023'!J35</f>
        <v>0</v>
      </c>
      <c r="K35" s="46">
        <f t="shared" si="59"/>
        <v>0</v>
      </c>
      <c r="L35" s="43">
        <f>+'JUL-SEP 2022'!L35+'OCT-DEC 2022'!L35+'JAN-MAR 2023'!L35+'APR-JUN 2023'!L35</f>
        <v>0</v>
      </c>
      <c r="M35" s="46">
        <f t="shared" si="60"/>
        <v>0</v>
      </c>
      <c r="N35" s="43">
        <f t="shared" si="61"/>
        <v>0</v>
      </c>
      <c r="O35" s="47">
        <f t="shared" si="62"/>
        <v>0</v>
      </c>
      <c r="P35" s="136">
        <f t="shared" si="63"/>
        <v>383770</v>
      </c>
      <c r="Q35" s="137">
        <f t="shared" si="64"/>
        <v>6097</v>
      </c>
      <c r="R35" s="138">
        <f t="shared" si="65"/>
        <v>389867</v>
      </c>
      <c r="S35" s="38"/>
      <c r="T35" s="45">
        <f>+'JUL-SEP 2022'!T35+'OCT-DEC 2022'!T35+'JAN-MAR 2023'!T35+'APR-JUN 2023'!T35</f>
        <v>431508</v>
      </c>
      <c r="U35" s="46">
        <f t="shared" si="66"/>
        <v>2.2405873709025013</v>
      </c>
      <c r="V35" s="43">
        <f>+'JUL-SEP 2022'!V35+'OCT-DEC 2022'!V35+'JAN-MAR 2023'!V35+'APR-JUN 2023'!V35</f>
        <v>2867</v>
      </c>
      <c r="W35" s="46">
        <f t="shared" si="67"/>
        <v>5.2374862988673727E-2</v>
      </c>
      <c r="X35" s="43">
        <f t="shared" si="68"/>
        <v>434375</v>
      </c>
      <c r="Y35" s="47">
        <f t="shared" si="69"/>
        <v>1.7562781257202005</v>
      </c>
      <c r="Z35" s="274">
        <f>+'OCT-DEC 2022'!Z35+'JUL-SEP 2022'!Z35+'JAN-MAR 2023'!Z35+'APR-JUN 2023'!Z35</f>
        <v>0</v>
      </c>
      <c r="AA35" s="46">
        <f t="shared" si="70"/>
        <v>0</v>
      </c>
      <c r="AB35" s="43">
        <f>+'OCT-DEC 2022'!AB35+'JUL-SEP 2022'!AB35+'JAN-MAR 2023'!AB35+'APR-JUN 2023'!AB35</f>
        <v>0</v>
      </c>
      <c r="AC35" s="46">
        <f t="shared" si="71"/>
        <v>0</v>
      </c>
      <c r="AD35" s="43">
        <f t="shared" si="72"/>
        <v>0</v>
      </c>
      <c r="AE35" s="47">
        <f t="shared" si="73"/>
        <v>0</v>
      </c>
      <c r="AF35" s="136">
        <f t="shared" si="74"/>
        <v>431508</v>
      </c>
      <c r="AG35" s="137">
        <f t="shared" si="75"/>
        <v>2867</v>
      </c>
      <c r="AH35" s="138">
        <f t="shared" si="76"/>
        <v>434375</v>
      </c>
      <c r="AI35" s="40"/>
      <c r="AJ35" s="42">
        <f>+'OCT-DEC 2022'!AJ35+'JUL-SEP 2022'!AJ35+'JAN-MAR 2023'!AJ35+'APR-JUN 2023'!AJ35</f>
        <v>573504</v>
      </c>
      <c r="AK35" s="46">
        <f t="shared" si="77"/>
        <v>9.5326618131046175</v>
      </c>
      <c r="AL35" s="43">
        <f>+'OCT-DEC 2022'!AL35+'JUL-SEP 2022'!AL35+'JAN-MAR 2023'!AL35+'APR-JUN 2023'!AL35</f>
        <v>17414</v>
      </c>
      <c r="AM35" s="46">
        <f t="shared" si="78"/>
        <v>0.71825118581150749</v>
      </c>
      <c r="AN35" s="43">
        <f t="shared" si="79"/>
        <v>590918</v>
      </c>
      <c r="AO35" s="47">
        <f t="shared" si="80"/>
        <v>7.0008174677455663</v>
      </c>
      <c r="AP35" s="43">
        <f>+'OCT-DEC 2022'!AP35+'JUL-SEP 2022'!AP35+'JAN-MAR 2023'!AP35+'APR-JUN 2023'!AP35</f>
        <v>0</v>
      </c>
      <c r="AQ35" s="46">
        <f t="shared" si="81"/>
        <v>0</v>
      </c>
      <c r="AR35" s="43">
        <f>+'OCT-DEC 2022'!AR35+'JUL-SEP 2022'!AR35+'JAN-MAR 2023'!AR35+'APR-JUN 2023'!AR35</f>
        <v>0</v>
      </c>
      <c r="AS35" s="46">
        <f t="shared" si="82"/>
        <v>0</v>
      </c>
      <c r="AT35" s="43">
        <f t="shared" si="83"/>
        <v>0</v>
      </c>
      <c r="AU35" s="47">
        <f t="shared" si="84"/>
        <v>0</v>
      </c>
      <c r="AV35" s="136">
        <f t="shared" si="85"/>
        <v>573504</v>
      </c>
      <c r="AW35" s="137">
        <f t="shared" si="86"/>
        <v>17414</v>
      </c>
      <c r="AX35" s="138">
        <f t="shared" si="87"/>
        <v>590918</v>
      </c>
      <c r="AY35" s="40"/>
      <c r="AZ35" s="42">
        <f>+'OCT-DEC 2022'!AZ35+'JUL-SEP 2022'!AZ35+'JAN-MAR 2023'!AZ35+'APR-JUN 2023'!AZ35</f>
        <v>626332</v>
      </c>
      <c r="BA35" s="46">
        <f t="shared" si="134"/>
        <v>5.6303048281689634</v>
      </c>
      <c r="BB35" s="43">
        <f>+'OCT-DEC 2022'!BB35+'JUL-SEP 2022'!BB35+'JAN-MAR 2023'!BB35+'APR-JUN 2023'!BB35</f>
        <v>28101</v>
      </c>
      <c r="BC35" s="46">
        <f t="shared" si="135"/>
        <v>0.89776684450976008</v>
      </c>
      <c r="BD35" s="43">
        <f t="shared" si="88"/>
        <v>654433</v>
      </c>
      <c r="BE35" s="47">
        <v>8.1203331295817467</v>
      </c>
      <c r="BF35" s="45">
        <f>+'OCT-DEC 2022'!BF35+'JUL-SEP 2022'!BF35+'JAN-MAR 2023'!BF35+'APR-JUN 2023'!BF35</f>
        <v>0</v>
      </c>
      <c r="BG35" s="46">
        <v>0</v>
      </c>
      <c r="BH35" s="43">
        <f>+'OCT-DEC 2022'!BH35+'JUL-SEP 2022'!BH35+'JAN-MAR 2023'!BH35+'APR-JUN 2023'!BH35</f>
        <v>0</v>
      </c>
      <c r="BI35" s="46">
        <v>0</v>
      </c>
      <c r="BJ35" s="43">
        <f t="shared" si="92"/>
        <v>0</v>
      </c>
      <c r="BK35" s="47">
        <f t="shared" si="93"/>
        <v>0</v>
      </c>
      <c r="BL35" s="136">
        <f t="shared" si="94"/>
        <v>626332</v>
      </c>
      <c r="BM35" s="137">
        <f t="shared" si="95"/>
        <v>28101</v>
      </c>
      <c r="BN35" s="138">
        <f t="shared" si="96"/>
        <v>654433</v>
      </c>
      <c r="BO35" s="40"/>
      <c r="BP35" s="42">
        <f>+'OCT-DEC 2022'!BP35+'JUL-SEP 2022'!BP35+'JAN-MAR 2023'!BP35+'APR-JUN 2023'!BP35</f>
        <v>1286348</v>
      </c>
      <c r="BQ35" s="46">
        <v>13.452913669174556</v>
      </c>
      <c r="BR35" s="43">
        <f>+'OCT-DEC 2022'!BR35+'JUL-SEP 2022'!BR35+'JAN-MAR 2023'!BR35+'APR-JUN 2023'!BR35</f>
        <v>25624</v>
      </c>
      <c r="BS35" s="46">
        <v>9.7189825616474546E-2</v>
      </c>
      <c r="BT35" s="43">
        <f t="shared" si="99"/>
        <v>1311972</v>
      </c>
      <c r="BU35" s="47">
        <v>11.806194965243742</v>
      </c>
      <c r="BV35" s="45">
        <f>+'OCT-DEC 2022'!BV35+'JUL-SEP 2022'!BV35+'JAN-MAR 2023'!BV35+'APR-JUN 2023'!BV35</f>
        <v>0</v>
      </c>
      <c r="BW35" s="46">
        <f t="shared" si="101"/>
        <v>0</v>
      </c>
      <c r="BX35" s="43">
        <f>+'OCT-DEC 2022'!BX35+'JUL-SEP 2022'!BX35+'JAN-MAR 2023'!BX35+'APR-JUN 2023'!BX35</f>
        <v>0</v>
      </c>
      <c r="BY35" s="46">
        <f t="shared" si="102"/>
        <v>0</v>
      </c>
      <c r="BZ35" s="43">
        <f t="shared" si="103"/>
        <v>0</v>
      </c>
      <c r="CA35" s="47">
        <f t="shared" si="104"/>
        <v>0</v>
      </c>
      <c r="CB35" s="136">
        <f t="shared" si="105"/>
        <v>1286348</v>
      </c>
      <c r="CC35" s="137">
        <f t="shared" si="106"/>
        <v>25624</v>
      </c>
      <c r="CD35" s="138">
        <f t="shared" si="107"/>
        <v>1311972</v>
      </c>
      <c r="CE35" s="40"/>
      <c r="CF35" s="42">
        <f>+'OCT-DEC 2022'!CF35+'JUL-SEP 2022'!CF35+'JAN-MAR 2023'!CF35+'APR-JUN 2023'!CF35</f>
        <v>436029</v>
      </c>
      <c r="CG35" s="46">
        <f t="shared" si="108"/>
        <v>3.5006101575169799</v>
      </c>
      <c r="CH35" s="43">
        <f>+'OCT-DEC 2022'!CH35+'JUL-SEP 2022'!CH35+'JAN-MAR 2023'!CH35+'APR-JUN 2023'!CH35</f>
        <v>34421</v>
      </c>
      <c r="CI35" s="46">
        <f t="shared" si="109"/>
        <v>1.3606213929954938</v>
      </c>
      <c r="CJ35" s="43">
        <f t="shared" si="110"/>
        <v>470450</v>
      </c>
      <c r="CK35" s="47">
        <f t="shared" si="111"/>
        <v>3.1393471065556269</v>
      </c>
      <c r="CL35" s="45">
        <f>+'OCT-DEC 2022'!CL35+'JUL-SEP 2022'!CL35+'JAN-MAR 2023'!CL35+'APR-JUN 2023'!CL35</f>
        <v>0</v>
      </c>
      <c r="CM35" s="46">
        <f t="shared" si="112"/>
        <v>0</v>
      </c>
      <c r="CN35" s="43">
        <f>+'OCT-DEC 2022'!CN35+'JUL-SEP 2022'!CN35+'JAN-MAR 2023'!CN35+'APR-JUN 2023'!CN35</f>
        <v>0</v>
      </c>
      <c r="CO35" s="46">
        <f t="shared" si="113"/>
        <v>0</v>
      </c>
      <c r="CP35" s="43">
        <f t="shared" si="114"/>
        <v>0</v>
      </c>
      <c r="CQ35" s="47">
        <f t="shared" si="115"/>
        <v>0</v>
      </c>
      <c r="CR35" s="136">
        <f t="shared" si="116"/>
        <v>436029</v>
      </c>
      <c r="CS35" s="137">
        <f t="shared" si="117"/>
        <v>34421</v>
      </c>
      <c r="CT35" s="138">
        <f t="shared" si="118"/>
        <v>470450</v>
      </c>
      <c r="CU35" s="40"/>
      <c r="CV35" s="45">
        <f t="shared" si="119"/>
        <v>3737491</v>
      </c>
      <c r="CW35" s="46">
        <f t="shared" si="120"/>
        <v>5.3918666651278473</v>
      </c>
      <c r="CX35" s="46">
        <f t="shared" si="121"/>
        <v>114524</v>
      </c>
      <c r="CY35" s="46">
        <f t="shared" si="122"/>
        <v>0.62053457739343398</v>
      </c>
      <c r="CZ35" s="43">
        <f t="shared" si="123"/>
        <v>3852015</v>
      </c>
      <c r="DA35" s="47">
        <f t="shared" si="124"/>
        <v>4.3886153926781502</v>
      </c>
      <c r="DB35" s="45">
        <f t="shared" si="125"/>
        <v>0</v>
      </c>
      <c r="DC35" s="46">
        <f t="shared" si="126"/>
        <v>0</v>
      </c>
      <c r="DD35" s="43">
        <f t="shared" si="127"/>
        <v>0</v>
      </c>
      <c r="DE35" s="46">
        <f t="shared" si="128"/>
        <v>0</v>
      </c>
      <c r="DF35" s="43">
        <f t="shared" si="129"/>
        <v>0</v>
      </c>
      <c r="DG35" s="47">
        <f t="shared" si="130"/>
        <v>0</v>
      </c>
      <c r="DH35" s="172"/>
      <c r="DI35" s="185" t="s">
        <v>33</v>
      </c>
      <c r="DJ35" s="45">
        <f t="shared" si="131"/>
        <v>3852015</v>
      </c>
      <c r="DK35" s="43">
        <f t="shared" si="132"/>
        <v>0</v>
      </c>
      <c r="DL35" s="44">
        <f t="shared" si="133"/>
        <v>3852015</v>
      </c>
      <c r="DM35"/>
    </row>
    <row r="36" spans="1:117" s="24" customFormat="1" ht="15.6" x14ac:dyDescent="0.3">
      <c r="A36" s="32">
        <v>24</v>
      </c>
      <c r="B36" s="32" t="s">
        <v>34</v>
      </c>
      <c r="C36" s="41"/>
      <c r="D36" s="42">
        <f>+'JUL-SEP 2022'!D36+'OCT-DEC 2022'!D36+'JAN-MAR 2023'!D36+'APR-JUN 2023'!D36</f>
        <v>140604</v>
      </c>
      <c r="E36" s="46">
        <f t="shared" si="55"/>
        <v>1.2816903976226504</v>
      </c>
      <c r="F36" s="43">
        <f>+'JUL-SEP 2022'!F36+'OCT-DEC 2022'!F36+'JAN-MAR 2023'!F36+'APR-JUN 2023'!F36</f>
        <v>833</v>
      </c>
      <c r="G36" s="46">
        <f t="shared" si="56"/>
        <v>3.0382609329977751E-2</v>
      </c>
      <c r="H36" s="43">
        <f t="shared" si="57"/>
        <v>141437</v>
      </c>
      <c r="I36" s="231">
        <f t="shared" si="58"/>
        <v>1.0314908947702361</v>
      </c>
      <c r="J36" s="45">
        <f>+'JUL-SEP 2022'!J36+'OCT-DEC 2022'!J36+'JAN-MAR 2023'!J36+'APR-JUN 2023'!J36</f>
        <v>0</v>
      </c>
      <c r="K36" s="46">
        <f t="shared" si="59"/>
        <v>0</v>
      </c>
      <c r="L36" s="43">
        <f>+'JUL-SEP 2022'!L36+'OCT-DEC 2022'!L36+'JAN-MAR 2023'!L36+'APR-JUN 2023'!L36</f>
        <v>0</v>
      </c>
      <c r="M36" s="46">
        <f t="shared" si="60"/>
        <v>0</v>
      </c>
      <c r="N36" s="43">
        <f t="shared" si="61"/>
        <v>0</v>
      </c>
      <c r="O36" s="47">
        <f t="shared" si="62"/>
        <v>0</v>
      </c>
      <c r="P36" s="136">
        <f t="shared" si="63"/>
        <v>140604</v>
      </c>
      <c r="Q36" s="137">
        <f t="shared" si="64"/>
        <v>833</v>
      </c>
      <c r="R36" s="138">
        <f t="shared" si="65"/>
        <v>141437</v>
      </c>
      <c r="S36" s="38"/>
      <c r="T36" s="45">
        <f>+'JUL-SEP 2022'!T36+'OCT-DEC 2022'!T36+'JAN-MAR 2023'!T36+'APR-JUN 2023'!T36</f>
        <v>112346</v>
      </c>
      <c r="U36" s="46">
        <f t="shared" si="66"/>
        <v>0.58335193964286269</v>
      </c>
      <c r="V36" s="43">
        <f>+'JUL-SEP 2022'!V36+'OCT-DEC 2022'!V36+'JAN-MAR 2023'!V36+'APR-JUN 2023'!V36</f>
        <v>0</v>
      </c>
      <c r="W36" s="46">
        <f t="shared" si="67"/>
        <v>0</v>
      </c>
      <c r="X36" s="43">
        <f t="shared" si="68"/>
        <v>112346</v>
      </c>
      <c r="Y36" s="47">
        <f t="shared" si="69"/>
        <v>0.45424074201360953</v>
      </c>
      <c r="Z36" s="274">
        <f>+'OCT-DEC 2022'!Z36+'JUL-SEP 2022'!Z36+'JAN-MAR 2023'!Z36+'APR-JUN 2023'!Z36</f>
        <v>0</v>
      </c>
      <c r="AA36" s="46">
        <f t="shared" si="70"/>
        <v>0</v>
      </c>
      <c r="AB36" s="43">
        <f>+'OCT-DEC 2022'!AB36+'JUL-SEP 2022'!AB36+'JAN-MAR 2023'!AB36+'APR-JUN 2023'!AB36</f>
        <v>0</v>
      </c>
      <c r="AC36" s="46">
        <f t="shared" si="71"/>
        <v>0</v>
      </c>
      <c r="AD36" s="43">
        <f t="shared" si="72"/>
        <v>0</v>
      </c>
      <c r="AE36" s="47">
        <f t="shared" si="73"/>
        <v>0</v>
      </c>
      <c r="AF36" s="136">
        <f t="shared" si="74"/>
        <v>112346</v>
      </c>
      <c r="AG36" s="137">
        <f t="shared" si="75"/>
        <v>0</v>
      </c>
      <c r="AH36" s="138">
        <f t="shared" si="76"/>
        <v>112346</v>
      </c>
      <c r="AI36" s="40"/>
      <c r="AJ36" s="42">
        <f>+'OCT-DEC 2022'!AJ36+'JUL-SEP 2022'!AJ36+'JAN-MAR 2023'!AJ36+'APR-JUN 2023'!AJ36</f>
        <v>276113</v>
      </c>
      <c r="AK36" s="46">
        <f t="shared" si="77"/>
        <v>4.5894917057278679</v>
      </c>
      <c r="AL36" s="43">
        <f>+'OCT-DEC 2022'!AL36+'JUL-SEP 2022'!AL36+'JAN-MAR 2023'!AL36+'APR-JUN 2023'!AL36</f>
        <v>945</v>
      </c>
      <c r="AM36" s="46">
        <f t="shared" si="78"/>
        <v>3.8977108682202513E-2</v>
      </c>
      <c r="AN36" s="43">
        <f t="shared" si="79"/>
        <v>277058</v>
      </c>
      <c r="AO36" s="47">
        <f t="shared" si="80"/>
        <v>3.2824054876965181</v>
      </c>
      <c r="AP36" s="43">
        <f>+'OCT-DEC 2022'!AP36+'JUL-SEP 2022'!AP36+'JAN-MAR 2023'!AP36+'APR-JUN 2023'!AP36</f>
        <v>0</v>
      </c>
      <c r="AQ36" s="46">
        <f t="shared" si="81"/>
        <v>0</v>
      </c>
      <c r="AR36" s="43">
        <f>+'OCT-DEC 2022'!AR36+'JUL-SEP 2022'!AR36+'JAN-MAR 2023'!AR36+'APR-JUN 2023'!AR36</f>
        <v>0</v>
      </c>
      <c r="AS36" s="46">
        <f t="shared" si="82"/>
        <v>0</v>
      </c>
      <c r="AT36" s="43">
        <f t="shared" si="83"/>
        <v>0</v>
      </c>
      <c r="AU36" s="47">
        <f t="shared" si="84"/>
        <v>0</v>
      </c>
      <c r="AV36" s="136">
        <f t="shared" si="85"/>
        <v>276113</v>
      </c>
      <c r="AW36" s="137">
        <f t="shared" si="86"/>
        <v>945</v>
      </c>
      <c r="AX36" s="138">
        <f t="shared" si="87"/>
        <v>277058</v>
      </c>
      <c r="AY36" s="40"/>
      <c r="AZ36" s="42">
        <f>+'OCT-DEC 2022'!AZ36+'JUL-SEP 2022'!AZ36+'JAN-MAR 2023'!AZ36+'APR-JUN 2023'!AZ36</f>
        <v>210862</v>
      </c>
      <c r="BA36" s="46">
        <f t="shared" si="134"/>
        <v>1.8955080319660562</v>
      </c>
      <c r="BB36" s="43">
        <f>+'OCT-DEC 2022'!BB36+'JUL-SEP 2022'!BB36+'JAN-MAR 2023'!BB36+'APR-JUN 2023'!BB36</f>
        <v>367</v>
      </c>
      <c r="BC36" s="46">
        <f t="shared" si="135"/>
        <v>1.1724865020286891E-2</v>
      </c>
      <c r="BD36" s="43">
        <f t="shared" si="88"/>
        <v>211229</v>
      </c>
      <c r="BE36" s="47">
        <v>2.7291832266433618</v>
      </c>
      <c r="BF36" s="45">
        <f>+'OCT-DEC 2022'!BF36+'JUL-SEP 2022'!BF36+'JAN-MAR 2023'!BF36+'APR-JUN 2023'!BF36</f>
        <v>0</v>
      </c>
      <c r="BG36" s="46">
        <v>0</v>
      </c>
      <c r="BH36" s="43">
        <f>+'OCT-DEC 2022'!BH36+'JUL-SEP 2022'!BH36+'JAN-MAR 2023'!BH36+'APR-JUN 2023'!BH36</f>
        <v>0</v>
      </c>
      <c r="BI36" s="46">
        <v>0</v>
      </c>
      <c r="BJ36" s="43">
        <f t="shared" si="92"/>
        <v>0</v>
      </c>
      <c r="BK36" s="47">
        <f t="shared" si="93"/>
        <v>0</v>
      </c>
      <c r="BL36" s="136">
        <f t="shared" si="94"/>
        <v>210862</v>
      </c>
      <c r="BM36" s="137">
        <f t="shared" si="95"/>
        <v>367</v>
      </c>
      <c r="BN36" s="138">
        <f t="shared" si="96"/>
        <v>211229</v>
      </c>
      <c r="BO36" s="40"/>
      <c r="BP36" s="42">
        <f>+'OCT-DEC 2022'!BP36+'JUL-SEP 2022'!BP36+'JAN-MAR 2023'!BP36+'APR-JUN 2023'!BP36</f>
        <v>277243</v>
      </c>
      <c r="BQ36" s="46">
        <v>4.872569847544697</v>
      </c>
      <c r="BR36" s="43">
        <f>+'OCT-DEC 2022'!BR36+'JUL-SEP 2022'!BR36+'JAN-MAR 2023'!BR36+'APR-JUN 2023'!BR36</f>
        <v>2998</v>
      </c>
      <c r="BS36" s="46">
        <v>1.6278598256125879E-2</v>
      </c>
      <c r="BT36" s="43">
        <f t="shared" si="99"/>
        <v>280241</v>
      </c>
      <c r="BU36" s="47">
        <v>4.2738044248981195</v>
      </c>
      <c r="BV36" s="45">
        <f>+'OCT-DEC 2022'!BV36+'JUL-SEP 2022'!BV36+'JAN-MAR 2023'!BV36+'APR-JUN 2023'!BV36</f>
        <v>0</v>
      </c>
      <c r="BW36" s="46">
        <f t="shared" si="101"/>
        <v>0</v>
      </c>
      <c r="BX36" s="43">
        <f>+'OCT-DEC 2022'!BX36+'JUL-SEP 2022'!BX36+'JAN-MAR 2023'!BX36+'APR-JUN 2023'!BX36</f>
        <v>0</v>
      </c>
      <c r="BY36" s="46">
        <f t="shared" si="102"/>
        <v>0</v>
      </c>
      <c r="BZ36" s="43">
        <f t="shared" si="103"/>
        <v>0</v>
      </c>
      <c r="CA36" s="47">
        <f t="shared" si="104"/>
        <v>0</v>
      </c>
      <c r="CB36" s="136">
        <f t="shared" si="105"/>
        <v>277243</v>
      </c>
      <c r="CC36" s="137">
        <f t="shared" si="106"/>
        <v>2998</v>
      </c>
      <c r="CD36" s="138">
        <f t="shared" si="107"/>
        <v>280241</v>
      </c>
      <c r="CE36" s="40"/>
      <c r="CF36" s="42">
        <f>+'OCT-DEC 2022'!CF36+'JUL-SEP 2022'!CF36+'JAN-MAR 2023'!CF36+'APR-JUN 2023'!CF36</f>
        <v>169127</v>
      </c>
      <c r="CG36" s="46">
        <f t="shared" si="108"/>
        <v>1.3578172417668877</v>
      </c>
      <c r="CH36" s="43">
        <f>+'OCT-DEC 2022'!CH36+'JUL-SEP 2022'!CH36+'JAN-MAR 2023'!CH36+'APR-JUN 2023'!CH36</f>
        <v>2767</v>
      </c>
      <c r="CI36" s="46">
        <f t="shared" si="109"/>
        <v>0.10937623527551585</v>
      </c>
      <c r="CJ36" s="43">
        <f t="shared" si="110"/>
        <v>171894</v>
      </c>
      <c r="CK36" s="47">
        <f t="shared" si="111"/>
        <v>1.1470611787315823</v>
      </c>
      <c r="CL36" s="45">
        <f>+'OCT-DEC 2022'!CL36+'JUL-SEP 2022'!CL36+'JAN-MAR 2023'!CL36+'APR-JUN 2023'!CL36</f>
        <v>0</v>
      </c>
      <c r="CM36" s="46">
        <f t="shared" si="112"/>
        <v>0</v>
      </c>
      <c r="CN36" s="43">
        <f>+'OCT-DEC 2022'!CN36+'JUL-SEP 2022'!CN36+'JAN-MAR 2023'!CN36+'APR-JUN 2023'!CN36</f>
        <v>0</v>
      </c>
      <c r="CO36" s="46">
        <f t="shared" si="113"/>
        <v>0</v>
      </c>
      <c r="CP36" s="43">
        <f t="shared" si="114"/>
        <v>0</v>
      </c>
      <c r="CQ36" s="47">
        <f t="shared" si="115"/>
        <v>0</v>
      </c>
      <c r="CR36" s="136">
        <f t="shared" si="116"/>
        <v>169127</v>
      </c>
      <c r="CS36" s="137">
        <f t="shared" si="117"/>
        <v>2767</v>
      </c>
      <c r="CT36" s="138">
        <f t="shared" si="118"/>
        <v>171894</v>
      </c>
      <c r="CU36" s="40"/>
      <c r="CV36" s="45">
        <f t="shared" si="119"/>
        <v>1186295</v>
      </c>
      <c r="CW36" s="46">
        <f t="shared" si="120"/>
        <v>1.7114006336089744</v>
      </c>
      <c r="CX36" s="46">
        <f t="shared" si="121"/>
        <v>7910</v>
      </c>
      <c r="CY36" s="46">
        <f t="shared" si="122"/>
        <v>4.2859387614666469E-2</v>
      </c>
      <c r="CZ36" s="43">
        <f t="shared" si="123"/>
        <v>1194205</v>
      </c>
      <c r="DA36" s="47">
        <f t="shared" si="124"/>
        <v>1.3605623147919232</v>
      </c>
      <c r="DB36" s="45">
        <f t="shared" si="125"/>
        <v>0</v>
      </c>
      <c r="DC36" s="46">
        <f t="shared" si="126"/>
        <v>0</v>
      </c>
      <c r="DD36" s="43">
        <f t="shared" si="127"/>
        <v>0</v>
      </c>
      <c r="DE36" s="46">
        <f t="shared" si="128"/>
        <v>0</v>
      </c>
      <c r="DF36" s="43">
        <f t="shared" si="129"/>
        <v>0</v>
      </c>
      <c r="DG36" s="47">
        <f t="shared" si="130"/>
        <v>0</v>
      </c>
      <c r="DH36" s="172"/>
      <c r="DI36" s="185" t="s">
        <v>34</v>
      </c>
      <c r="DJ36" s="45">
        <f t="shared" si="131"/>
        <v>1194205</v>
      </c>
      <c r="DK36" s="43">
        <f t="shared" si="132"/>
        <v>0</v>
      </c>
      <c r="DL36" s="44">
        <f t="shared" si="133"/>
        <v>1194205</v>
      </c>
      <c r="DM36"/>
    </row>
    <row r="37" spans="1:117" s="24" customFormat="1" ht="15.6" x14ac:dyDescent="0.3">
      <c r="A37" s="32">
        <v>25</v>
      </c>
      <c r="B37" s="32" t="s">
        <v>35</v>
      </c>
      <c r="C37" s="41"/>
      <c r="D37" s="42">
        <f>+'JUL-SEP 2022'!D37+'OCT-DEC 2022'!D37+'JAN-MAR 2023'!D37+'APR-JUN 2023'!D37</f>
        <v>57030</v>
      </c>
      <c r="E37" s="46">
        <f t="shared" si="55"/>
        <v>0.5198629013144701</v>
      </c>
      <c r="F37" s="43">
        <f>+'JUL-SEP 2022'!F37+'OCT-DEC 2022'!F37+'JAN-MAR 2023'!F37+'APR-JUN 2023'!F37</f>
        <v>2233</v>
      </c>
      <c r="G37" s="46">
        <f t="shared" si="56"/>
        <v>8.1445818287923549E-2</v>
      </c>
      <c r="H37" s="43">
        <f t="shared" si="57"/>
        <v>59263</v>
      </c>
      <c r="I37" s="231">
        <f t="shared" si="58"/>
        <v>0.43220122667172312</v>
      </c>
      <c r="J37" s="45">
        <f>+'JUL-SEP 2022'!J37+'OCT-DEC 2022'!J37+'JAN-MAR 2023'!J37+'APR-JUN 2023'!J37</f>
        <v>0</v>
      </c>
      <c r="K37" s="46">
        <f t="shared" si="59"/>
        <v>0</v>
      </c>
      <c r="L37" s="43">
        <f>+'JUL-SEP 2022'!L37+'OCT-DEC 2022'!L37+'JAN-MAR 2023'!L37+'APR-JUN 2023'!L37</f>
        <v>0</v>
      </c>
      <c r="M37" s="46">
        <f t="shared" si="60"/>
        <v>0</v>
      </c>
      <c r="N37" s="43">
        <f t="shared" si="61"/>
        <v>0</v>
      </c>
      <c r="O37" s="47">
        <f t="shared" si="62"/>
        <v>0</v>
      </c>
      <c r="P37" s="136">
        <f t="shared" si="63"/>
        <v>57030</v>
      </c>
      <c r="Q37" s="137">
        <f t="shared" si="64"/>
        <v>2233</v>
      </c>
      <c r="R37" s="138">
        <f t="shared" si="65"/>
        <v>59263</v>
      </c>
      <c r="S37" s="38"/>
      <c r="T37" s="45">
        <f>+'JUL-SEP 2022'!T37+'OCT-DEC 2022'!T37+'JAN-MAR 2023'!T37+'APR-JUN 2023'!T37</f>
        <v>545159</v>
      </c>
      <c r="U37" s="46">
        <f t="shared" si="66"/>
        <v>2.8307154688530378</v>
      </c>
      <c r="V37" s="43">
        <f>+'JUL-SEP 2022'!V37+'OCT-DEC 2022'!V37+'JAN-MAR 2023'!V37+'APR-JUN 2023'!V37</f>
        <v>11934</v>
      </c>
      <c r="W37" s="46">
        <f t="shared" si="67"/>
        <v>0.21801242236024845</v>
      </c>
      <c r="X37" s="43">
        <f t="shared" si="68"/>
        <v>557093</v>
      </c>
      <c r="Y37" s="47">
        <f t="shared" si="69"/>
        <v>2.2524552515495682</v>
      </c>
      <c r="Z37" s="274">
        <f>+'OCT-DEC 2022'!Z37+'JUL-SEP 2022'!Z37+'JAN-MAR 2023'!Z37+'APR-JUN 2023'!Z37</f>
        <v>0</v>
      </c>
      <c r="AA37" s="46">
        <f t="shared" si="70"/>
        <v>0</v>
      </c>
      <c r="AB37" s="43">
        <f>+'OCT-DEC 2022'!AB37+'JUL-SEP 2022'!AB37+'JAN-MAR 2023'!AB37+'APR-JUN 2023'!AB37</f>
        <v>0</v>
      </c>
      <c r="AC37" s="46">
        <f t="shared" si="71"/>
        <v>0</v>
      </c>
      <c r="AD37" s="43">
        <f t="shared" si="72"/>
        <v>0</v>
      </c>
      <c r="AE37" s="47">
        <f t="shared" si="73"/>
        <v>0</v>
      </c>
      <c r="AF37" s="136">
        <f t="shared" si="74"/>
        <v>545159</v>
      </c>
      <c r="AG37" s="137">
        <f t="shared" si="75"/>
        <v>11934</v>
      </c>
      <c r="AH37" s="138">
        <f t="shared" si="76"/>
        <v>557093</v>
      </c>
      <c r="AI37" s="40"/>
      <c r="AJ37" s="42">
        <f>+'OCT-DEC 2022'!AJ37+'JUL-SEP 2022'!AJ37+'JAN-MAR 2023'!AJ37+'APR-JUN 2023'!AJ37</f>
        <v>853451</v>
      </c>
      <c r="AK37" s="46">
        <f t="shared" si="77"/>
        <v>14.185881453409129</v>
      </c>
      <c r="AL37" s="43">
        <f>+'OCT-DEC 2022'!AL37+'JUL-SEP 2022'!AL37+'JAN-MAR 2023'!AL37+'APR-JUN 2023'!AL37</f>
        <v>54437</v>
      </c>
      <c r="AM37" s="46">
        <f t="shared" si="78"/>
        <v>2.2452876881831307</v>
      </c>
      <c r="AN37" s="43">
        <f t="shared" si="79"/>
        <v>907888</v>
      </c>
      <c r="AO37" s="47">
        <f t="shared" si="80"/>
        <v>10.756074733138247</v>
      </c>
      <c r="AP37" s="43">
        <f>+'OCT-DEC 2022'!AP37+'JUL-SEP 2022'!AP37+'JAN-MAR 2023'!AP37+'APR-JUN 2023'!AP37</f>
        <v>0</v>
      </c>
      <c r="AQ37" s="46">
        <f t="shared" si="81"/>
        <v>0</v>
      </c>
      <c r="AR37" s="43">
        <f>+'OCT-DEC 2022'!AR37+'JUL-SEP 2022'!AR37+'JAN-MAR 2023'!AR37+'APR-JUN 2023'!AR37</f>
        <v>0</v>
      </c>
      <c r="AS37" s="46">
        <f t="shared" si="82"/>
        <v>0</v>
      </c>
      <c r="AT37" s="43">
        <f t="shared" si="83"/>
        <v>0</v>
      </c>
      <c r="AU37" s="47">
        <f t="shared" si="84"/>
        <v>0</v>
      </c>
      <c r="AV37" s="136">
        <f t="shared" si="85"/>
        <v>853451</v>
      </c>
      <c r="AW37" s="137">
        <f t="shared" si="86"/>
        <v>54437</v>
      </c>
      <c r="AX37" s="138">
        <f t="shared" si="87"/>
        <v>907888</v>
      </c>
      <c r="AY37" s="40"/>
      <c r="AZ37" s="42">
        <f>+'OCT-DEC 2022'!AZ37+'JUL-SEP 2022'!AZ37+'JAN-MAR 2023'!AZ37+'APR-JUN 2023'!AZ37</f>
        <v>875136</v>
      </c>
      <c r="BA37" s="46">
        <f t="shared" si="134"/>
        <v>7.8668860063105095</v>
      </c>
      <c r="BB37" s="43">
        <f>+'OCT-DEC 2022'!BB37+'JUL-SEP 2022'!BB37+'JAN-MAR 2023'!BB37+'APR-JUN 2023'!BB37</f>
        <v>43469</v>
      </c>
      <c r="BC37" s="46">
        <f t="shared" si="135"/>
        <v>1.3887415737516373</v>
      </c>
      <c r="BD37" s="43">
        <f t="shared" si="88"/>
        <v>918605</v>
      </c>
      <c r="BE37" s="47">
        <v>11.514872870714669</v>
      </c>
      <c r="BF37" s="45">
        <f>+'OCT-DEC 2022'!BF37+'JUL-SEP 2022'!BF37+'JAN-MAR 2023'!BF37+'APR-JUN 2023'!BF37</f>
        <v>0</v>
      </c>
      <c r="BG37" s="46">
        <v>0</v>
      </c>
      <c r="BH37" s="43">
        <f>+'OCT-DEC 2022'!BH37+'JUL-SEP 2022'!BH37+'JAN-MAR 2023'!BH37+'APR-JUN 2023'!BH37</f>
        <v>0</v>
      </c>
      <c r="BI37" s="46">
        <v>0</v>
      </c>
      <c r="BJ37" s="43">
        <f t="shared" si="92"/>
        <v>0</v>
      </c>
      <c r="BK37" s="47">
        <f t="shared" si="93"/>
        <v>0</v>
      </c>
      <c r="BL37" s="136">
        <f t="shared" si="94"/>
        <v>875136</v>
      </c>
      <c r="BM37" s="137">
        <f t="shared" si="95"/>
        <v>43469</v>
      </c>
      <c r="BN37" s="138">
        <f t="shared" si="96"/>
        <v>918605</v>
      </c>
      <c r="BO37" s="40"/>
      <c r="BP37" s="42">
        <f>+'OCT-DEC 2022'!BP37+'JUL-SEP 2022'!BP37+'JAN-MAR 2023'!BP37+'APR-JUN 2023'!BP37</f>
        <v>1338926</v>
      </c>
      <c r="BQ37" s="46">
        <v>15.262557340954244</v>
      </c>
      <c r="BR37" s="43">
        <f>+'OCT-DEC 2022'!BR37+'JUL-SEP 2022'!BR37+'JAN-MAR 2023'!BR37+'APR-JUN 2023'!BR37</f>
        <v>72967</v>
      </c>
      <c r="BS37" s="46">
        <v>0.41756562274167891</v>
      </c>
      <c r="BT37" s="43">
        <f t="shared" si="99"/>
        <v>1411893</v>
      </c>
      <c r="BU37" s="47">
        <v>13.432216596534795</v>
      </c>
      <c r="BV37" s="45">
        <f>+'OCT-DEC 2022'!BV37+'JUL-SEP 2022'!BV37+'JAN-MAR 2023'!BV37+'APR-JUN 2023'!BV37</f>
        <v>-3</v>
      </c>
      <c r="BW37" s="46">
        <f t="shared" si="101"/>
        <v>-9.9638643851631414E-6</v>
      </c>
      <c r="BX37" s="43">
        <f>+'OCT-DEC 2022'!BX37+'JUL-SEP 2022'!BX37+'JAN-MAR 2023'!BX37+'APR-JUN 2023'!BX37</f>
        <v>3499</v>
      </c>
      <c r="BY37" s="46">
        <f t="shared" si="102"/>
        <v>1.7193258316544641E-2</v>
      </c>
      <c r="BZ37" s="43">
        <f t="shared" si="103"/>
        <v>3496</v>
      </c>
      <c r="CA37" s="47">
        <f t="shared" si="104"/>
        <v>6.9282874684402241E-3</v>
      </c>
      <c r="CB37" s="136">
        <f t="shared" si="105"/>
        <v>1338923</v>
      </c>
      <c r="CC37" s="137">
        <f t="shared" si="106"/>
        <v>76466</v>
      </c>
      <c r="CD37" s="138">
        <f t="shared" si="107"/>
        <v>1415389</v>
      </c>
      <c r="CE37" s="40"/>
      <c r="CF37" s="42">
        <f>+'OCT-DEC 2022'!CF37+'JUL-SEP 2022'!CF37+'JAN-MAR 2023'!CF37+'APR-JUN 2023'!CF37</f>
        <v>624581</v>
      </c>
      <c r="CG37" s="46">
        <f t="shared" si="108"/>
        <v>5.0143788435909373</v>
      </c>
      <c r="CH37" s="43">
        <f>+'OCT-DEC 2022'!CH37+'JUL-SEP 2022'!CH37+'JAN-MAR 2023'!CH37+'APR-JUN 2023'!CH37</f>
        <v>64633</v>
      </c>
      <c r="CI37" s="46">
        <f t="shared" si="109"/>
        <v>2.5548659973120404</v>
      </c>
      <c r="CJ37" s="43">
        <f t="shared" si="110"/>
        <v>689214</v>
      </c>
      <c r="CK37" s="47">
        <f t="shared" si="111"/>
        <v>4.5991752081998722</v>
      </c>
      <c r="CL37" s="45">
        <f>+'OCT-DEC 2022'!CL37+'JUL-SEP 2022'!CL37+'JAN-MAR 2023'!CL37+'APR-JUN 2023'!CL37</f>
        <v>0</v>
      </c>
      <c r="CM37" s="46">
        <f t="shared" si="112"/>
        <v>0</v>
      </c>
      <c r="CN37" s="43">
        <f>+'OCT-DEC 2022'!CN37+'JUL-SEP 2022'!CN37+'JAN-MAR 2023'!CN37+'APR-JUN 2023'!CN37</f>
        <v>0</v>
      </c>
      <c r="CO37" s="46">
        <f t="shared" si="113"/>
        <v>0</v>
      </c>
      <c r="CP37" s="43">
        <f t="shared" si="114"/>
        <v>0</v>
      </c>
      <c r="CQ37" s="47">
        <f t="shared" si="115"/>
        <v>0</v>
      </c>
      <c r="CR37" s="136">
        <f t="shared" si="116"/>
        <v>624581</v>
      </c>
      <c r="CS37" s="137">
        <f t="shared" si="117"/>
        <v>64633</v>
      </c>
      <c r="CT37" s="138">
        <f t="shared" si="118"/>
        <v>689214</v>
      </c>
      <c r="CU37" s="40"/>
      <c r="CV37" s="45">
        <f t="shared" si="119"/>
        <v>4294283</v>
      </c>
      <c r="CW37" s="46">
        <f t="shared" si="120"/>
        <v>6.1951189603734713</v>
      </c>
      <c r="CX37" s="46">
        <f t="shared" si="121"/>
        <v>249673</v>
      </c>
      <c r="CY37" s="46">
        <f t="shared" si="122"/>
        <v>1.3528232470185362</v>
      </c>
      <c r="CZ37" s="43">
        <f t="shared" si="123"/>
        <v>4543956</v>
      </c>
      <c r="DA37" s="47">
        <f t="shared" si="124"/>
        <v>5.1769464151235747</v>
      </c>
      <c r="DB37" s="45">
        <f t="shared" si="125"/>
        <v>-3</v>
      </c>
      <c r="DC37" s="46">
        <f t="shared" si="126"/>
        <v>-9.8865909156070712E-7</v>
      </c>
      <c r="DD37" s="43">
        <f t="shared" si="127"/>
        <v>3499</v>
      </c>
      <c r="DE37" s="46">
        <f t="shared" si="128"/>
        <v>2.0369811927080845E-3</v>
      </c>
      <c r="DF37" s="43">
        <f t="shared" si="129"/>
        <v>3496</v>
      </c>
      <c r="DG37" s="47">
        <f t="shared" si="130"/>
        <v>7.3566685907076608E-4</v>
      </c>
      <c r="DH37" s="172"/>
      <c r="DI37" s="185" t="s">
        <v>35</v>
      </c>
      <c r="DJ37" s="45">
        <f t="shared" si="131"/>
        <v>4543956</v>
      </c>
      <c r="DK37" s="43">
        <f t="shared" si="132"/>
        <v>3496</v>
      </c>
      <c r="DL37" s="44">
        <f t="shared" si="133"/>
        <v>4547452</v>
      </c>
      <c r="DM37"/>
    </row>
    <row r="38" spans="1:117" s="24" customFormat="1" ht="15.6" x14ac:dyDescent="0.3">
      <c r="A38" s="32">
        <v>26</v>
      </c>
      <c r="B38" s="32" t="s">
        <v>36</v>
      </c>
      <c r="C38" s="41"/>
      <c r="D38" s="42">
        <f>+'JUL-SEP 2022'!D38+'OCT-DEC 2022'!D38+'JAN-MAR 2023'!D38+'APR-JUN 2023'!D38</f>
        <v>285690</v>
      </c>
      <c r="E38" s="46">
        <f t="shared" si="55"/>
        <v>2.6042369327815353</v>
      </c>
      <c r="F38" s="43">
        <f>+'JUL-SEP 2022'!F38+'OCT-DEC 2022'!F38+'JAN-MAR 2023'!F38+'APR-JUN 2023'!F38</f>
        <v>3638</v>
      </c>
      <c r="G38" s="46">
        <f t="shared" si="56"/>
        <v>0.1326913958492906</v>
      </c>
      <c r="H38" s="43">
        <f t="shared" si="57"/>
        <v>289328</v>
      </c>
      <c r="I38" s="231">
        <f t="shared" si="58"/>
        <v>2.1100503941831548</v>
      </c>
      <c r="J38" s="45">
        <f>+'JUL-SEP 2022'!J38+'OCT-DEC 2022'!J38+'JAN-MAR 2023'!J38+'APR-JUN 2023'!J38</f>
        <v>0</v>
      </c>
      <c r="K38" s="46">
        <f t="shared" si="59"/>
        <v>0</v>
      </c>
      <c r="L38" s="43">
        <f>+'JUL-SEP 2022'!L38+'OCT-DEC 2022'!L38+'JAN-MAR 2023'!L38+'APR-JUN 2023'!L38</f>
        <v>0</v>
      </c>
      <c r="M38" s="46">
        <f t="shared" si="60"/>
        <v>0</v>
      </c>
      <c r="N38" s="43">
        <f t="shared" si="61"/>
        <v>0</v>
      </c>
      <c r="O38" s="47">
        <f t="shared" si="62"/>
        <v>0</v>
      </c>
      <c r="P38" s="136">
        <f t="shared" si="63"/>
        <v>285690</v>
      </c>
      <c r="Q38" s="137">
        <f t="shared" si="64"/>
        <v>3638</v>
      </c>
      <c r="R38" s="138">
        <f t="shared" si="65"/>
        <v>289328</v>
      </c>
      <c r="S38" s="38"/>
      <c r="T38" s="45">
        <f>+'JUL-SEP 2022'!T38+'OCT-DEC 2022'!T38+'JAN-MAR 2023'!T38+'APR-JUN 2023'!T38</f>
        <v>136634</v>
      </c>
      <c r="U38" s="46">
        <f t="shared" si="66"/>
        <v>0.70946637104269761</v>
      </c>
      <c r="V38" s="43">
        <f>+'JUL-SEP 2022'!V38+'OCT-DEC 2022'!V38+'JAN-MAR 2023'!V38+'APR-JUN 2023'!V38</f>
        <v>3986</v>
      </c>
      <c r="W38" s="46">
        <f t="shared" si="67"/>
        <v>7.281695286810376E-2</v>
      </c>
      <c r="X38" s="43">
        <f t="shared" si="68"/>
        <v>140620</v>
      </c>
      <c r="Y38" s="47">
        <f t="shared" si="69"/>
        <v>0.56855903318279044</v>
      </c>
      <c r="Z38" s="274">
        <f>+'OCT-DEC 2022'!Z38+'JUL-SEP 2022'!Z38+'JAN-MAR 2023'!Z38+'APR-JUN 2023'!Z38</f>
        <v>0</v>
      </c>
      <c r="AA38" s="46">
        <f t="shared" si="70"/>
        <v>0</v>
      </c>
      <c r="AB38" s="43">
        <f>+'OCT-DEC 2022'!AB38+'JUL-SEP 2022'!AB38+'JAN-MAR 2023'!AB38+'APR-JUN 2023'!AB38</f>
        <v>0</v>
      </c>
      <c r="AC38" s="46">
        <f t="shared" si="71"/>
        <v>0</v>
      </c>
      <c r="AD38" s="43">
        <f t="shared" si="72"/>
        <v>0</v>
      </c>
      <c r="AE38" s="47">
        <f t="shared" si="73"/>
        <v>0</v>
      </c>
      <c r="AF38" s="136">
        <f t="shared" si="74"/>
        <v>136634</v>
      </c>
      <c r="AG38" s="137">
        <f t="shared" si="75"/>
        <v>3986</v>
      </c>
      <c r="AH38" s="138">
        <f t="shared" si="76"/>
        <v>140620</v>
      </c>
      <c r="AI38" s="40"/>
      <c r="AJ38" s="42">
        <f>+'OCT-DEC 2022'!AJ38+'JUL-SEP 2022'!AJ38+'JAN-MAR 2023'!AJ38+'APR-JUN 2023'!AJ38</f>
        <v>181257</v>
      </c>
      <c r="AK38" s="46">
        <f t="shared" si="77"/>
        <v>3.0128153984242547</v>
      </c>
      <c r="AL38" s="43">
        <f>+'OCT-DEC 2022'!AL38+'JUL-SEP 2022'!AL38+'JAN-MAR 2023'!AL38+'APR-JUN 2023'!AL38</f>
        <v>5017</v>
      </c>
      <c r="AM38" s="46">
        <f t="shared" si="78"/>
        <v>0.2069292637657249</v>
      </c>
      <c r="AN38" s="43">
        <f t="shared" si="79"/>
        <v>186274</v>
      </c>
      <c r="AO38" s="47">
        <f t="shared" si="80"/>
        <v>2.2068548817041242</v>
      </c>
      <c r="AP38" s="43">
        <f>+'OCT-DEC 2022'!AP38+'JUL-SEP 2022'!AP38+'JAN-MAR 2023'!AP38+'APR-JUN 2023'!AP38</f>
        <v>0</v>
      </c>
      <c r="AQ38" s="46">
        <f t="shared" si="81"/>
        <v>0</v>
      </c>
      <c r="AR38" s="43">
        <f>+'OCT-DEC 2022'!AR38+'JUL-SEP 2022'!AR38+'JAN-MAR 2023'!AR38+'APR-JUN 2023'!AR38</f>
        <v>0</v>
      </c>
      <c r="AS38" s="46">
        <f t="shared" si="82"/>
        <v>0</v>
      </c>
      <c r="AT38" s="43">
        <f t="shared" si="83"/>
        <v>0</v>
      </c>
      <c r="AU38" s="47">
        <f t="shared" si="84"/>
        <v>0</v>
      </c>
      <c r="AV38" s="136">
        <f t="shared" si="85"/>
        <v>181257</v>
      </c>
      <c r="AW38" s="137">
        <f t="shared" si="86"/>
        <v>5017</v>
      </c>
      <c r="AX38" s="138">
        <f t="shared" si="87"/>
        <v>186274</v>
      </c>
      <c r="AY38" s="40"/>
      <c r="AZ38" s="42">
        <f>+'OCT-DEC 2022'!AZ38+'JUL-SEP 2022'!AZ38+'JAN-MAR 2023'!AZ38+'APR-JUN 2023'!AZ38</f>
        <v>826012</v>
      </c>
      <c r="BA38" s="46">
        <f t="shared" si="134"/>
        <v>7.4252941758133097</v>
      </c>
      <c r="BB38" s="43">
        <f>+'OCT-DEC 2022'!BB38+'JUL-SEP 2022'!BB38+'JAN-MAR 2023'!BB38+'APR-JUN 2023'!BB38</f>
        <v>29954</v>
      </c>
      <c r="BC38" s="46">
        <f t="shared" si="135"/>
        <v>0.95696623111082713</v>
      </c>
      <c r="BD38" s="43">
        <f t="shared" si="88"/>
        <v>855966</v>
      </c>
      <c r="BE38" s="47">
        <v>9.9477363918906256</v>
      </c>
      <c r="BF38" s="45">
        <f>+'OCT-DEC 2022'!BF38+'JUL-SEP 2022'!BF38+'JAN-MAR 2023'!BF38+'APR-JUN 2023'!BF38</f>
        <v>0</v>
      </c>
      <c r="BG38" s="46">
        <v>0</v>
      </c>
      <c r="BH38" s="43">
        <f>+'OCT-DEC 2022'!BH38+'JUL-SEP 2022'!BH38+'JAN-MAR 2023'!BH38+'APR-JUN 2023'!BH38</f>
        <v>0</v>
      </c>
      <c r="BI38" s="46">
        <v>0</v>
      </c>
      <c r="BJ38" s="43">
        <f t="shared" si="92"/>
        <v>0</v>
      </c>
      <c r="BK38" s="47">
        <f t="shared" si="93"/>
        <v>0</v>
      </c>
      <c r="BL38" s="136">
        <f t="shared" si="94"/>
        <v>826012</v>
      </c>
      <c r="BM38" s="137">
        <f t="shared" si="95"/>
        <v>29954</v>
      </c>
      <c r="BN38" s="138">
        <f t="shared" si="96"/>
        <v>855966</v>
      </c>
      <c r="BO38" s="40"/>
      <c r="BP38" s="42">
        <f>+'OCT-DEC 2022'!BP38+'JUL-SEP 2022'!BP38+'JAN-MAR 2023'!BP38+'APR-JUN 2023'!BP38</f>
        <v>243253</v>
      </c>
      <c r="BQ38" s="46">
        <v>3.1205601084910173</v>
      </c>
      <c r="BR38" s="43">
        <f>+'OCT-DEC 2022'!BR38+'JUL-SEP 2022'!BR38+'JAN-MAR 2023'!BR38+'APR-JUN 2023'!BR38</f>
        <v>13060</v>
      </c>
      <c r="BS38" s="46">
        <v>6.3808491857587885E-2</v>
      </c>
      <c r="BT38" s="43">
        <f t="shared" si="99"/>
        <v>256313</v>
      </c>
      <c r="BU38" s="47">
        <v>2.7436722573088512</v>
      </c>
      <c r="BV38" s="45">
        <f>+'OCT-DEC 2022'!BV38+'JUL-SEP 2022'!BV38+'JAN-MAR 2023'!BV38+'APR-JUN 2023'!BV38</f>
        <v>100</v>
      </c>
      <c r="BW38" s="46">
        <f t="shared" si="101"/>
        <v>3.3212881283877139E-4</v>
      </c>
      <c r="BX38" s="43">
        <f>+'OCT-DEC 2022'!BX38+'JUL-SEP 2022'!BX38+'JAN-MAR 2023'!BX38+'APR-JUN 2023'!BX38</f>
        <v>1031</v>
      </c>
      <c r="BY38" s="46">
        <f t="shared" si="102"/>
        <v>5.0660901184216992E-3</v>
      </c>
      <c r="BZ38" s="43">
        <f t="shared" si="103"/>
        <v>1131</v>
      </c>
      <c r="CA38" s="47">
        <f t="shared" si="104"/>
        <v>2.2413881941664455E-3</v>
      </c>
      <c r="CB38" s="136">
        <f t="shared" si="105"/>
        <v>243353</v>
      </c>
      <c r="CC38" s="137">
        <f t="shared" si="106"/>
        <v>14091</v>
      </c>
      <c r="CD38" s="138">
        <f t="shared" si="107"/>
        <v>257444</v>
      </c>
      <c r="CE38" s="40"/>
      <c r="CF38" s="42">
        <f>+'OCT-DEC 2022'!CF38+'JUL-SEP 2022'!CF38+'JAN-MAR 2023'!CF38+'APR-JUN 2023'!CF38</f>
        <v>0</v>
      </c>
      <c r="CG38" s="46">
        <f t="shared" si="108"/>
        <v>0</v>
      </c>
      <c r="CH38" s="43">
        <f>+'OCT-DEC 2022'!CH38+'JUL-SEP 2022'!CH38+'JAN-MAR 2023'!CH38+'APR-JUN 2023'!CH38</f>
        <v>0</v>
      </c>
      <c r="CI38" s="46">
        <f t="shared" si="109"/>
        <v>0</v>
      </c>
      <c r="CJ38" s="43">
        <f t="shared" si="110"/>
        <v>0</v>
      </c>
      <c r="CK38" s="47">
        <f t="shared" si="111"/>
        <v>0</v>
      </c>
      <c r="CL38" s="45">
        <f>+'OCT-DEC 2022'!CL38+'JUL-SEP 2022'!CL38+'JAN-MAR 2023'!CL38+'APR-JUN 2023'!CL38</f>
        <v>0</v>
      </c>
      <c r="CM38" s="46">
        <f t="shared" si="112"/>
        <v>0</v>
      </c>
      <c r="CN38" s="43">
        <f>+'OCT-DEC 2022'!CN38+'JUL-SEP 2022'!CN38+'JAN-MAR 2023'!CN38+'APR-JUN 2023'!CN38</f>
        <v>0</v>
      </c>
      <c r="CO38" s="46">
        <f t="shared" si="113"/>
        <v>0</v>
      </c>
      <c r="CP38" s="43">
        <f t="shared" si="114"/>
        <v>0</v>
      </c>
      <c r="CQ38" s="47">
        <f t="shared" si="115"/>
        <v>0</v>
      </c>
      <c r="CR38" s="136">
        <f t="shared" si="116"/>
        <v>0</v>
      </c>
      <c r="CS38" s="137">
        <f t="shared" si="117"/>
        <v>0</v>
      </c>
      <c r="CT38" s="138">
        <f t="shared" si="118"/>
        <v>0</v>
      </c>
      <c r="CU38" s="40"/>
      <c r="CV38" s="45">
        <f t="shared" si="119"/>
        <v>1672846</v>
      </c>
      <c r="CW38" s="46">
        <f t="shared" si="120"/>
        <v>2.4133202148961583</v>
      </c>
      <c r="CX38" s="46">
        <f t="shared" si="121"/>
        <v>55655</v>
      </c>
      <c r="CY38" s="46">
        <f t="shared" si="122"/>
        <v>0.30155995166804833</v>
      </c>
      <c r="CZ38" s="43">
        <f t="shared" si="123"/>
        <v>1728501</v>
      </c>
      <c r="DA38" s="47">
        <f t="shared" si="124"/>
        <v>1.9692877870048728</v>
      </c>
      <c r="DB38" s="45">
        <f t="shared" si="125"/>
        <v>100</v>
      </c>
      <c r="DC38" s="46">
        <f t="shared" si="126"/>
        <v>3.2955303052023572E-5</v>
      </c>
      <c r="DD38" s="43">
        <f t="shared" si="127"/>
        <v>1031</v>
      </c>
      <c r="DE38" s="46">
        <f t="shared" si="128"/>
        <v>6.0020794789426564E-4</v>
      </c>
      <c r="DF38" s="43">
        <f t="shared" si="129"/>
        <v>1131</v>
      </c>
      <c r="DG38" s="47">
        <f t="shared" si="130"/>
        <v>2.3799748787443832E-4</v>
      </c>
      <c r="DH38" s="172"/>
      <c r="DI38" s="185" t="s">
        <v>36</v>
      </c>
      <c r="DJ38" s="45">
        <f t="shared" si="131"/>
        <v>1728501</v>
      </c>
      <c r="DK38" s="43">
        <f t="shared" si="132"/>
        <v>1131</v>
      </c>
      <c r="DL38" s="44">
        <f t="shared" si="133"/>
        <v>1729632</v>
      </c>
      <c r="DM38"/>
    </row>
    <row r="39" spans="1:117" s="59" customFormat="1" ht="15.6" x14ac:dyDescent="0.3">
      <c r="A39" s="32">
        <v>27</v>
      </c>
      <c r="B39" s="32" t="s">
        <v>37</v>
      </c>
      <c r="C39" s="41"/>
      <c r="D39" s="42">
        <f>+'JUL-SEP 2022'!D39+'OCT-DEC 2022'!D39+'JAN-MAR 2023'!D39+'APR-JUN 2023'!D39</f>
        <v>343409</v>
      </c>
      <c r="E39" s="46">
        <f t="shared" si="55"/>
        <v>3.1303804853147619</v>
      </c>
      <c r="F39" s="43">
        <f>+'JUL-SEP 2022'!F39+'OCT-DEC 2022'!F39+'JAN-MAR 2023'!F39+'APR-JUN 2023'!F39</f>
        <v>27705</v>
      </c>
      <c r="G39" s="46">
        <f t="shared" si="56"/>
        <v>1.010504431557063</v>
      </c>
      <c r="H39" s="43">
        <f t="shared" si="57"/>
        <v>371114</v>
      </c>
      <c r="I39" s="231">
        <f t="shared" si="58"/>
        <v>2.7065104033722531</v>
      </c>
      <c r="J39" s="45">
        <f>+'JUL-SEP 2022'!J39+'OCT-DEC 2022'!J39+'JAN-MAR 2023'!J39+'APR-JUN 2023'!J39</f>
        <v>0</v>
      </c>
      <c r="K39" s="46">
        <f t="shared" si="59"/>
        <v>0</v>
      </c>
      <c r="L39" s="43">
        <f>+'JUL-SEP 2022'!L39+'OCT-DEC 2022'!L39+'JAN-MAR 2023'!L39+'APR-JUN 2023'!L39</f>
        <v>0</v>
      </c>
      <c r="M39" s="46">
        <f t="shared" si="60"/>
        <v>0</v>
      </c>
      <c r="N39" s="43">
        <f t="shared" si="61"/>
        <v>0</v>
      </c>
      <c r="O39" s="47">
        <f t="shared" si="62"/>
        <v>0</v>
      </c>
      <c r="P39" s="136">
        <f t="shared" si="63"/>
        <v>343409</v>
      </c>
      <c r="Q39" s="137">
        <f t="shared" si="64"/>
        <v>27705</v>
      </c>
      <c r="R39" s="138">
        <f t="shared" si="65"/>
        <v>371114</v>
      </c>
      <c r="S39" s="38"/>
      <c r="T39" s="45">
        <f>+'JUL-SEP 2022'!T39+'OCT-DEC 2022'!T39+'JAN-MAR 2023'!T39+'APR-JUN 2023'!T39</f>
        <v>261929</v>
      </c>
      <c r="U39" s="46">
        <f t="shared" si="66"/>
        <v>1.360055455456495</v>
      </c>
      <c r="V39" s="43">
        <f>+'JUL-SEP 2022'!V39+'OCT-DEC 2022'!V39+'JAN-MAR 2023'!V39+'APR-JUN 2023'!V39</f>
        <v>22236</v>
      </c>
      <c r="W39" s="46">
        <f t="shared" si="67"/>
        <v>0.40621118012422358</v>
      </c>
      <c r="X39" s="43">
        <f t="shared" si="68"/>
        <v>284165</v>
      </c>
      <c r="Y39" s="47">
        <f t="shared" si="69"/>
        <v>1.1489445147517254</v>
      </c>
      <c r="Z39" s="274">
        <f>+'OCT-DEC 2022'!Z39+'JUL-SEP 2022'!Z39+'JAN-MAR 2023'!Z39+'APR-JUN 2023'!Z39</f>
        <v>0</v>
      </c>
      <c r="AA39" s="46">
        <f t="shared" si="70"/>
        <v>0</v>
      </c>
      <c r="AB39" s="43">
        <f>+'OCT-DEC 2022'!AB39+'JUL-SEP 2022'!AB39+'JAN-MAR 2023'!AB39+'APR-JUN 2023'!AB39</f>
        <v>0</v>
      </c>
      <c r="AC39" s="46">
        <f t="shared" si="71"/>
        <v>0</v>
      </c>
      <c r="AD39" s="43">
        <f t="shared" si="72"/>
        <v>0</v>
      </c>
      <c r="AE39" s="47">
        <f t="shared" si="73"/>
        <v>0</v>
      </c>
      <c r="AF39" s="136">
        <f t="shared" si="74"/>
        <v>261929</v>
      </c>
      <c r="AG39" s="137">
        <f t="shared" si="75"/>
        <v>22236</v>
      </c>
      <c r="AH39" s="138">
        <f t="shared" si="76"/>
        <v>284165</v>
      </c>
      <c r="AI39" s="40"/>
      <c r="AJ39" s="42">
        <f>+'OCT-DEC 2022'!AJ39+'JUL-SEP 2022'!AJ39+'JAN-MAR 2023'!AJ39+'APR-JUN 2023'!AJ39</f>
        <v>248350</v>
      </c>
      <c r="AK39" s="46">
        <f t="shared" si="77"/>
        <v>4.1280210099398289</v>
      </c>
      <c r="AL39" s="43">
        <f>+'OCT-DEC 2022'!AL39+'JUL-SEP 2022'!AL39+'JAN-MAR 2023'!AL39+'APR-JUN 2023'!AL39</f>
        <v>7715</v>
      </c>
      <c r="AM39" s="46">
        <f t="shared" si="78"/>
        <v>0.3182099401938544</v>
      </c>
      <c r="AN39" s="43">
        <f t="shared" si="79"/>
        <v>256065</v>
      </c>
      <c r="AO39" s="47">
        <f t="shared" si="80"/>
        <v>3.033693887947682</v>
      </c>
      <c r="AP39" s="43">
        <f>+'OCT-DEC 2022'!AP39+'JUL-SEP 2022'!AP39+'JAN-MAR 2023'!AP39+'APR-JUN 2023'!AP39</f>
        <v>0</v>
      </c>
      <c r="AQ39" s="46">
        <f t="shared" si="81"/>
        <v>0</v>
      </c>
      <c r="AR39" s="43">
        <f>+'OCT-DEC 2022'!AR39+'JUL-SEP 2022'!AR39+'JAN-MAR 2023'!AR39+'APR-JUN 2023'!AR39</f>
        <v>0</v>
      </c>
      <c r="AS39" s="46">
        <f t="shared" si="82"/>
        <v>0</v>
      </c>
      <c r="AT39" s="43">
        <f t="shared" si="83"/>
        <v>0</v>
      </c>
      <c r="AU39" s="47">
        <f t="shared" si="84"/>
        <v>0</v>
      </c>
      <c r="AV39" s="136">
        <f t="shared" si="85"/>
        <v>248350</v>
      </c>
      <c r="AW39" s="137">
        <f t="shared" si="86"/>
        <v>7715</v>
      </c>
      <c r="AX39" s="138">
        <f t="shared" si="87"/>
        <v>256065</v>
      </c>
      <c r="AY39" s="40"/>
      <c r="AZ39" s="42">
        <f>+'OCT-DEC 2022'!AZ39+'JUL-SEP 2022'!AZ39+'JAN-MAR 2023'!AZ39+'APR-JUN 2023'!AZ39</f>
        <v>809626</v>
      </c>
      <c r="BA39" s="46">
        <f t="shared" si="134"/>
        <v>7.2779950199113648</v>
      </c>
      <c r="BB39" s="43">
        <f>+'OCT-DEC 2022'!BB39+'JUL-SEP 2022'!BB39+'JAN-MAR 2023'!BB39+'APR-JUN 2023'!BB39</f>
        <v>40252</v>
      </c>
      <c r="BC39" s="46">
        <f t="shared" si="135"/>
        <v>1.2859653046228554</v>
      </c>
      <c r="BD39" s="43">
        <f t="shared" si="88"/>
        <v>849878</v>
      </c>
      <c r="BE39" s="47">
        <v>11.04662703940793</v>
      </c>
      <c r="BF39" s="45">
        <f>+'OCT-DEC 2022'!BF39+'JUL-SEP 2022'!BF39+'JAN-MAR 2023'!BF39+'APR-JUN 2023'!BF39</f>
        <v>0</v>
      </c>
      <c r="BG39" s="46">
        <v>0</v>
      </c>
      <c r="BH39" s="43">
        <f>+'OCT-DEC 2022'!BH39+'JUL-SEP 2022'!BH39+'JAN-MAR 2023'!BH39+'APR-JUN 2023'!BH39</f>
        <v>0</v>
      </c>
      <c r="BI39" s="46">
        <v>0</v>
      </c>
      <c r="BJ39" s="43">
        <f t="shared" si="92"/>
        <v>0</v>
      </c>
      <c r="BK39" s="47">
        <f t="shared" si="93"/>
        <v>0</v>
      </c>
      <c r="BL39" s="136">
        <f t="shared" si="94"/>
        <v>809626</v>
      </c>
      <c r="BM39" s="137">
        <f t="shared" si="95"/>
        <v>40252</v>
      </c>
      <c r="BN39" s="138">
        <f t="shared" si="96"/>
        <v>849878</v>
      </c>
      <c r="BO39" s="40"/>
      <c r="BP39" s="42">
        <f>+'OCT-DEC 2022'!BP39+'JUL-SEP 2022'!BP39+'JAN-MAR 2023'!BP39+'APR-JUN 2023'!BP39</f>
        <v>676146</v>
      </c>
      <c r="BQ39" s="46">
        <v>8.6571599548155369</v>
      </c>
      <c r="BR39" s="43">
        <f>+'OCT-DEC 2022'!BR39+'JUL-SEP 2022'!BR39+'JAN-MAR 2023'!BR39+'APR-JUN 2023'!BR39</f>
        <v>31354</v>
      </c>
      <c r="BS39" s="46">
        <v>0.20898348423580612</v>
      </c>
      <c r="BT39" s="43">
        <f t="shared" si="99"/>
        <v>707500</v>
      </c>
      <c r="BU39" s="47">
        <v>7.6155263922196781</v>
      </c>
      <c r="BV39" s="45">
        <f>+'OCT-DEC 2022'!BV39+'JUL-SEP 2022'!BV39+'JAN-MAR 2023'!BV39+'APR-JUN 2023'!BV39</f>
        <v>5</v>
      </c>
      <c r="BW39" s="46">
        <f t="shared" si="101"/>
        <v>1.660644064193857E-5</v>
      </c>
      <c r="BX39" s="43">
        <f>+'OCT-DEC 2022'!BX39+'JUL-SEP 2022'!BX39+'JAN-MAR 2023'!BX39+'APR-JUN 2023'!BX39</f>
        <v>225</v>
      </c>
      <c r="BY39" s="46">
        <f t="shared" si="102"/>
        <v>1.1055967765711758E-3</v>
      </c>
      <c r="BZ39" s="43">
        <f t="shared" si="103"/>
        <v>230</v>
      </c>
      <c r="CA39" s="47">
        <f t="shared" si="104"/>
        <v>4.5580838608159365E-4</v>
      </c>
      <c r="CB39" s="136">
        <f t="shared" si="105"/>
        <v>676151</v>
      </c>
      <c r="CC39" s="137">
        <f t="shared" si="106"/>
        <v>31579</v>
      </c>
      <c r="CD39" s="138">
        <f t="shared" si="107"/>
        <v>707730</v>
      </c>
      <c r="CE39" s="40"/>
      <c r="CF39" s="42">
        <f>+'OCT-DEC 2022'!CF39+'JUL-SEP 2022'!CF39+'JAN-MAR 2023'!CF39+'APR-JUN 2023'!CF39</f>
        <v>0</v>
      </c>
      <c r="CG39" s="46">
        <f t="shared" si="108"/>
        <v>0</v>
      </c>
      <c r="CH39" s="43">
        <f>+'OCT-DEC 2022'!CH39+'JUL-SEP 2022'!CH39+'JAN-MAR 2023'!CH39+'APR-JUN 2023'!CH39</f>
        <v>0</v>
      </c>
      <c r="CI39" s="46">
        <f t="shared" si="109"/>
        <v>0</v>
      </c>
      <c r="CJ39" s="43">
        <f t="shared" si="110"/>
        <v>0</v>
      </c>
      <c r="CK39" s="47">
        <f t="shared" si="111"/>
        <v>0</v>
      </c>
      <c r="CL39" s="45">
        <f>+'OCT-DEC 2022'!CL39+'JUL-SEP 2022'!CL39+'JAN-MAR 2023'!CL39+'APR-JUN 2023'!CL39</f>
        <v>0</v>
      </c>
      <c r="CM39" s="46">
        <f t="shared" si="112"/>
        <v>0</v>
      </c>
      <c r="CN39" s="43">
        <f>+'OCT-DEC 2022'!CN39+'JUL-SEP 2022'!CN39+'JAN-MAR 2023'!CN39+'APR-JUN 2023'!CN39</f>
        <v>0</v>
      </c>
      <c r="CO39" s="46">
        <f t="shared" si="113"/>
        <v>0</v>
      </c>
      <c r="CP39" s="43">
        <f t="shared" si="114"/>
        <v>0</v>
      </c>
      <c r="CQ39" s="47">
        <f t="shared" si="115"/>
        <v>0</v>
      </c>
      <c r="CR39" s="136">
        <f t="shared" si="116"/>
        <v>0</v>
      </c>
      <c r="CS39" s="137">
        <f t="shared" si="117"/>
        <v>0</v>
      </c>
      <c r="CT39" s="138">
        <f t="shared" si="118"/>
        <v>0</v>
      </c>
      <c r="CU39" s="40"/>
      <c r="CV39" s="45">
        <f t="shared" si="119"/>
        <v>2339460</v>
      </c>
      <c r="CW39" s="46">
        <f t="shared" si="120"/>
        <v>3.3750064918952294</v>
      </c>
      <c r="CX39" s="46">
        <f t="shared" si="121"/>
        <v>129262</v>
      </c>
      <c r="CY39" s="46">
        <f t="shared" si="122"/>
        <v>0.70039066521454074</v>
      </c>
      <c r="CZ39" s="43">
        <f t="shared" si="123"/>
        <v>2468722</v>
      </c>
      <c r="DA39" s="47">
        <f t="shared" si="124"/>
        <v>2.8126243977355196</v>
      </c>
      <c r="DB39" s="45">
        <f t="shared" si="125"/>
        <v>5</v>
      </c>
      <c r="DC39" s="46">
        <f t="shared" si="126"/>
        <v>1.6477651526011786E-6</v>
      </c>
      <c r="DD39" s="43">
        <f t="shared" si="127"/>
        <v>225</v>
      </c>
      <c r="DE39" s="46">
        <f t="shared" si="128"/>
        <v>1.3098621559283198E-4</v>
      </c>
      <c r="DF39" s="43">
        <f t="shared" si="129"/>
        <v>230</v>
      </c>
      <c r="DG39" s="47">
        <f t="shared" si="130"/>
        <v>4.8399135465181975E-5</v>
      </c>
      <c r="DH39" s="172"/>
      <c r="DI39" s="185" t="s">
        <v>37</v>
      </c>
      <c r="DJ39" s="45">
        <f t="shared" si="131"/>
        <v>2468722</v>
      </c>
      <c r="DK39" s="43">
        <f t="shared" si="132"/>
        <v>230</v>
      </c>
      <c r="DL39" s="44">
        <f t="shared" si="133"/>
        <v>2468952</v>
      </c>
      <c r="DM39"/>
    </row>
    <row r="40" spans="1:117" s="59" customFormat="1" ht="15.6" x14ac:dyDescent="0.3">
      <c r="A40" s="32">
        <v>28</v>
      </c>
      <c r="B40" s="32" t="s">
        <v>38</v>
      </c>
      <c r="C40" s="41"/>
      <c r="D40" s="42">
        <f>+'JUL-SEP 2022'!D40+'OCT-DEC 2022'!D40+'JAN-MAR 2023'!D40+'APR-JUN 2023'!D40</f>
        <v>50344797</v>
      </c>
      <c r="E40" s="46">
        <f t="shared" si="55"/>
        <v>458.923237497949</v>
      </c>
      <c r="F40" s="43">
        <f>+'JUL-SEP 2022'!F40+'OCT-DEC 2022'!F40+'JAN-MAR 2023'!F40+'APR-JUN 2023'!F40</f>
        <v>3394521</v>
      </c>
      <c r="G40" s="46">
        <f t="shared" si="56"/>
        <v>123.81081081081081</v>
      </c>
      <c r="H40" s="43">
        <f t="shared" si="57"/>
        <v>53739318</v>
      </c>
      <c r="I40" s="231">
        <f t="shared" si="58"/>
        <v>391.91737104267094</v>
      </c>
      <c r="J40" s="45">
        <f>+'JUL-SEP 2022'!J40+'OCT-DEC 2022'!J40+'JAN-MAR 2023'!J40+'APR-JUN 2023'!J40</f>
        <v>0</v>
      </c>
      <c r="K40" s="46">
        <f t="shared" si="59"/>
        <v>0</v>
      </c>
      <c r="L40" s="43">
        <f>+'JUL-SEP 2022'!L40+'OCT-DEC 2022'!L40+'JAN-MAR 2023'!L40+'APR-JUN 2023'!L40</f>
        <v>0</v>
      </c>
      <c r="M40" s="46">
        <f t="shared" si="60"/>
        <v>0</v>
      </c>
      <c r="N40" s="43">
        <f t="shared" si="61"/>
        <v>0</v>
      </c>
      <c r="O40" s="47">
        <f t="shared" si="62"/>
        <v>0</v>
      </c>
      <c r="P40" s="136">
        <f t="shared" si="63"/>
        <v>50344797</v>
      </c>
      <c r="Q40" s="137">
        <f t="shared" si="64"/>
        <v>3394521</v>
      </c>
      <c r="R40" s="138">
        <f t="shared" si="65"/>
        <v>53739318</v>
      </c>
      <c r="S40" s="38"/>
      <c r="T40" s="45">
        <f>+'JUL-SEP 2022'!T40+'OCT-DEC 2022'!T40+'JAN-MAR 2023'!T40+'APR-JUN 2023'!T40</f>
        <v>75181386</v>
      </c>
      <c r="U40" s="46">
        <f t="shared" si="66"/>
        <v>390.3762247711424</v>
      </c>
      <c r="V40" s="43">
        <f>+'JUL-SEP 2022'!V40+'OCT-DEC 2022'!V40+'JAN-MAR 2023'!V40+'APR-JUN 2023'!V40</f>
        <v>5088557</v>
      </c>
      <c r="W40" s="46">
        <f t="shared" si="67"/>
        <v>92.95865911582024</v>
      </c>
      <c r="X40" s="43">
        <f t="shared" si="68"/>
        <v>80269943</v>
      </c>
      <c r="Y40" s="47">
        <f t="shared" si="69"/>
        <v>324.5498590934269</v>
      </c>
      <c r="Z40" s="274">
        <f>+'OCT-DEC 2022'!Z40+'JUL-SEP 2022'!Z40+'JAN-MAR 2023'!Z40+'APR-JUN 2023'!Z40</f>
        <v>-43706</v>
      </c>
      <c r="AA40" s="46">
        <f t="shared" si="70"/>
        <v>-4.3515229235033613E-2</v>
      </c>
      <c r="AB40" s="43">
        <f>+'OCT-DEC 2022'!AB40+'JUL-SEP 2022'!AB40+'JAN-MAR 2023'!AB40+'APR-JUN 2023'!AB40</f>
        <v>28399</v>
      </c>
      <c r="AC40" s="46">
        <f t="shared" si="71"/>
        <v>6.5456749773543946E-2</v>
      </c>
      <c r="AD40" s="43">
        <f t="shared" si="72"/>
        <v>-15307</v>
      </c>
      <c r="AE40" s="47">
        <f t="shared" si="73"/>
        <v>-1.0642846862456484E-2</v>
      </c>
      <c r="AF40" s="136">
        <f t="shared" si="74"/>
        <v>75137680</v>
      </c>
      <c r="AG40" s="137">
        <f t="shared" si="75"/>
        <v>5116956</v>
      </c>
      <c r="AH40" s="138">
        <f t="shared" si="76"/>
        <v>80254636</v>
      </c>
      <c r="AI40" s="40"/>
      <c r="AJ40" s="42">
        <f>+'OCT-DEC 2022'!AJ40+'JUL-SEP 2022'!AJ40+'JAN-MAR 2023'!AJ40+'APR-JUN 2023'!AJ40</f>
        <v>47032821</v>
      </c>
      <c r="AK40" s="46">
        <f t="shared" si="77"/>
        <v>781.76957215518098</v>
      </c>
      <c r="AL40" s="43">
        <f>+'OCT-DEC 2022'!AL40+'JUL-SEP 2022'!AL40+'JAN-MAR 2023'!AL40+'APR-JUN 2023'!AL40</f>
        <v>3696804</v>
      </c>
      <c r="AM40" s="46">
        <f t="shared" si="78"/>
        <v>152.47696432254074</v>
      </c>
      <c r="AN40" s="43">
        <f t="shared" si="79"/>
        <v>50729625</v>
      </c>
      <c r="AO40" s="47">
        <f t="shared" si="80"/>
        <v>601.01206061108678</v>
      </c>
      <c r="AP40" s="43">
        <f>+'OCT-DEC 2022'!AP40+'JUL-SEP 2022'!AP40+'JAN-MAR 2023'!AP40+'APR-JUN 2023'!AP40</f>
        <v>-3</v>
      </c>
      <c r="AQ40" s="46">
        <f t="shared" si="81"/>
        <v>-1.9197665563867433E-5</v>
      </c>
      <c r="AR40" s="43">
        <f>+'OCT-DEC 2022'!AR40+'JUL-SEP 2022'!AR40+'JAN-MAR 2023'!AR40+'APR-JUN 2023'!AR40</f>
        <v>-1808</v>
      </c>
      <c r="AS40" s="46">
        <f t="shared" si="82"/>
        <v>-1.2014246983148158E-2</v>
      </c>
      <c r="AT40" s="43">
        <f t="shared" si="83"/>
        <v>-1811</v>
      </c>
      <c r="AU40" s="47">
        <f t="shared" si="84"/>
        <v>-5.9036957591839792E-3</v>
      </c>
      <c r="AV40" s="136">
        <f t="shared" si="85"/>
        <v>47032818</v>
      </c>
      <c r="AW40" s="137">
        <f t="shared" si="86"/>
        <v>3694996</v>
      </c>
      <c r="AX40" s="138">
        <f t="shared" si="87"/>
        <v>50727814</v>
      </c>
      <c r="AY40" s="40"/>
      <c r="AZ40" s="42">
        <f>+'OCT-DEC 2022'!AZ40+'JUL-SEP 2022'!AZ40+'JAN-MAR 2023'!AZ40+'APR-JUN 2023'!AZ40</f>
        <v>43559493</v>
      </c>
      <c r="BA40" s="46">
        <f t="shared" si="134"/>
        <v>391.57064264717781</v>
      </c>
      <c r="BB40" s="43">
        <f>+'OCT-DEC 2022'!BB40+'JUL-SEP 2022'!BB40+'JAN-MAR 2023'!BB40+'APR-JUN 2023'!BB40</f>
        <v>3518106</v>
      </c>
      <c r="BC40" s="46">
        <f t="shared" si="135"/>
        <v>112.39596179035813</v>
      </c>
      <c r="BD40" s="43">
        <f t="shared" si="88"/>
        <v>47077599</v>
      </c>
      <c r="BE40" s="47">
        <v>298.42336828819572</v>
      </c>
      <c r="BF40" s="45">
        <f>+'OCT-DEC 2022'!BF40+'JUL-SEP 2022'!BF40+'JAN-MAR 2023'!BF40+'APR-JUN 2023'!BF40</f>
        <v>215267</v>
      </c>
      <c r="BG40" s="46">
        <v>0.2715044680226672</v>
      </c>
      <c r="BH40" s="43">
        <f>+'OCT-DEC 2022'!BH40+'JUL-SEP 2022'!BH40+'JAN-MAR 2023'!BH40+'APR-JUN 2023'!BH40</f>
        <v>376028</v>
      </c>
      <c r="BI40" s="46">
        <v>1.3174588129404015</v>
      </c>
      <c r="BJ40" s="43">
        <f t="shared" si="92"/>
        <v>591295</v>
      </c>
      <c r="BK40" s="47">
        <f t="shared" si="93"/>
        <v>0.64440281346925521</v>
      </c>
      <c r="BL40" s="136">
        <f t="shared" si="94"/>
        <v>43774760</v>
      </c>
      <c r="BM40" s="137">
        <f t="shared" si="95"/>
        <v>3894134</v>
      </c>
      <c r="BN40" s="138">
        <f t="shared" si="96"/>
        <v>47668894</v>
      </c>
      <c r="BO40" s="40"/>
      <c r="BP40" s="42">
        <f>+'OCT-DEC 2022'!BP40+'JUL-SEP 2022'!BP40+'JAN-MAR 2023'!BP40+'APR-JUN 2023'!BP40</f>
        <v>57396497</v>
      </c>
      <c r="BQ40" s="46">
        <v>605.00739674321062</v>
      </c>
      <c r="BR40" s="43">
        <f>+'OCT-DEC 2022'!BR40+'JUL-SEP 2022'!BR40+'JAN-MAR 2023'!BR40+'APR-JUN 2023'!BR40</f>
        <v>4099048</v>
      </c>
      <c r="BS40" s="46">
        <v>114.90017779257128</v>
      </c>
      <c r="BT40" s="43">
        <f t="shared" si="99"/>
        <v>61495545</v>
      </c>
      <c r="BU40" s="47">
        <v>544.57871958343173</v>
      </c>
      <c r="BV40" s="45">
        <f>+'OCT-DEC 2022'!BV40+'JUL-SEP 2022'!BV40+'JAN-MAR 2023'!BV40+'APR-JUN 2023'!BV40</f>
        <v>2255</v>
      </c>
      <c r="BW40" s="46">
        <f t="shared" si="101"/>
        <v>7.4895047295142946E-3</v>
      </c>
      <c r="BX40" s="43">
        <f>+'OCT-DEC 2022'!BX40+'JUL-SEP 2022'!BX40+'JAN-MAR 2023'!BX40+'APR-JUN 2023'!BX40</f>
        <v>4653</v>
      </c>
      <c r="BY40" s="46">
        <f t="shared" si="102"/>
        <v>2.2863741339491917E-2</v>
      </c>
      <c r="BZ40" s="43">
        <f t="shared" si="103"/>
        <v>6908</v>
      </c>
      <c r="CA40" s="47">
        <f t="shared" si="104"/>
        <v>1.3690105787181083E-2</v>
      </c>
      <c r="CB40" s="136">
        <f t="shared" si="105"/>
        <v>57398752</v>
      </c>
      <c r="CC40" s="137">
        <f t="shared" si="106"/>
        <v>4103701</v>
      </c>
      <c r="CD40" s="138">
        <f t="shared" si="107"/>
        <v>61502453</v>
      </c>
      <c r="CE40" s="40"/>
      <c r="CF40" s="42">
        <f>+'OCT-DEC 2022'!CF40+'JUL-SEP 2022'!CF40+'JAN-MAR 2023'!CF40+'APR-JUN 2023'!CF40</f>
        <v>38148245</v>
      </c>
      <c r="CG40" s="46">
        <f t="shared" si="108"/>
        <v>306.26892692560898</v>
      </c>
      <c r="CH40" s="43">
        <f>+'OCT-DEC 2022'!CH40+'JUL-SEP 2022'!CH40+'JAN-MAR 2023'!CH40+'APR-JUN 2023'!CH40</f>
        <v>3099659</v>
      </c>
      <c r="CI40" s="46">
        <f t="shared" si="109"/>
        <v>122.52585184599573</v>
      </c>
      <c r="CJ40" s="43">
        <f t="shared" si="110"/>
        <v>41247904</v>
      </c>
      <c r="CK40" s="47">
        <f t="shared" si="111"/>
        <v>275.25026692291266</v>
      </c>
      <c r="CL40" s="45">
        <f>+'OCT-DEC 2022'!CL40+'JUL-SEP 2022'!CL40+'JAN-MAR 2023'!CL40+'APR-JUN 2023'!CL40</f>
        <v>0</v>
      </c>
      <c r="CM40" s="46">
        <f t="shared" si="112"/>
        <v>0</v>
      </c>
      <c r="CN40" s="43">
        <f>+'OCT-DEC 2022'!CN40+'JUL-SEP 2022'!CN40+'JAN-MAR 2023'!CN40+'APR-JUN 2023'!CN40</f>
        <v>-23783</v>
      </c>
      <c r="CO40" s="46">
        <f t="shared" si="113"/>
        <v>-7.5111958917867316E-2</v>
      </c>
      <c r="CP40" s="43">
        <f t="shared" si="114"/>
        <v>-23783</v>
      </c>
      <c r="CQ40" s="47">
        <f t="shared" si="115"/>
        <v>-2.5408075073634594E-2</v>
      </c>
      <c r="CR40" s="136">
        <f t="shared" si="116"/>
        <v>38148245</v>
      </c>
      <c r="CS40" s="137">
        <f t="shared" si="117"/>
        <v>3075876</v>
      </c>
      <c r="CT40" s="138">
        <f t="shared" si="118"/>
        <v>41224121</v>
      </c>
      <c r="CU40" s="40"/>
      <c r="CV40" s="45">
        <f t="shared" si="119"/>
        <v>311663239</v>
      </c>
      <c r="CW40" s="46">
        <f t="shared" si="120"/>
        <v>449.61890988095308</v>
      </c>
      <c r="CX40" s="46">
        <f t="shared" si="121"/>
        <v>22896695</v>
      </c>
      <c r="CY40" s="46">
        <f t="shared" si="122"/>
        <v>124.0629995069274</v>
      </c>
      <c r="CZ40" s="43">
        <f t="shared" si="123"/>
        <v>334559934</v>
      </c>
      <c r="DA40" s="47">
        <f t="shared" si="124"/>
        <v>381.16540982467251</v>
      </c>
      <c r="DB40" s="45">
        <f t="shared" si="125"/>
        <v>173813</v>
      </c>
      <c r="DC40" s="46">
        <f t="shared" si="126"/>
        <v>5.7280600893813732E-2</v>
      </c>
      <c r="DD40" s="43">
        <f t="shared" si="127"/>
        <v>383489</v>
      </c>
      <c r="DE40" s="46">
        <f t="shared" si="128"/>
        <v>0.22325232369546461</v>
      </c>
      <c r="DF40" s="43">
        <f t="shared" si="129"/>
        <v>557302</v>
      </c>
      <c r="DG40" s="47">
        <f t="shared" si="130"/>
        <v>0.11727363040442107</v>
      </c>
      <c r="DH40" s="172"/>
      <c r="DI40" s="185" t="s">
        <v>38</v>
      </c>
      <c r="DJ40" s="45">
        <f t="shared" si="131"/>
        <v>334559934</v>
      </c>
      <c r="DK40" s="43">
        <f t="shared" si="132"/>
        <v>557302</v>
      </c>
      <c r="DL40" s="44">
        <f t="shared" si="133"/>
        <v>335117236</v>
      </c>
      <c r="DM40"/>
    </row>
    <row r="41" spans="1:117" s="59" customFormat="1" ht="15.6" x14ac:dyDescent="0.3">
      <c r="A41" s="32">
        <v>29</v>
      </c>
      <c r="B41" s="32" t="s">
        <v>39</v>
      </c>
      <c r="C41" s="41"/>
      <c r="D41" s="42">
        <f>+'JUL-SEP 2022'!D41+'OCT-DEC 2022'!D41+'JAN-MAR 2023'!D41+'APR-JUN 2023'!D41</f>
        <v>1574837</v>
      </c>
      <c r="E41" s="46">
        <f t="shared" si="55"/>
        <v>14.355590599989061</v>
      </c>
      <c r="F41" s="43">
        <f>+'JUL-SEP 2022'!F41+'OCT-DEC 2022'!F41+'JAN-MAR 2023'!F41+'APR-JUN 2023'!F41</f>
        <v>105950</v>
      </c>
      <c r="G41" s="46">
        <f t="shared" si="56"/>
        <v>3.8643907064959695</v>
      </c>
      <c r="H41" s="43">
        <f t="shared" si="57"/>
        <v>1680787</v>
      </c>
      <c r="I41" s="231">
        <f t="shared" si="58"/>
        <v>12.257870900458725</v>
      </c>
      <c r="J41" s="45">
        <f>+'JUL-SEP 2022'!J41+'OCT-DEC 2022'!J41+'JAN-MAR 2023'!J41+'APR-JUN 2023'!J41</f>
        <v>305610</v>
      </c>
      <c r="K41" s="46">
        <f t="shared" si="59"/>
        <v>0.88629363896316316</v>
      </c>
      <c r="L41" s="43">
        <f>+'JUL-SEP 2022'!L41+'OCT-DEC 2022'!L41+'JAN-MAR 2023'!L41+'APR-JUN 2023'!L41</f>
        <v>136788</v>
      </c>
      <c r="M41" s="46">
        <f t="shared" si="60"/>
        <v>0.44980072868849225</v>
      </c>
      <c r="N41" s="43">
        <f t="shared" si="61"/>
        <v>442398</v>
      </c>
      <c r="O41" s="47">
        <f t="shared" si="62"/>
        <v>0.68173874987286687</v>
      </c>
      <c r="P41" s="136">
        <f t="shared" si="63"/>
        <v>1880447</v>
      </c>
      <c r="Q41" s="137">
        <f t="shared" si="64"/>
        <v>242738</v>
      </c>
      <c r="R41" s="138">
        <f t="shared" si="65"/>
        <v>2123185</v>
      </c>
      <c r="S41" s="38"/>
      <c r="T41" s="45">
        <f>+'JUL-SEP 2022'!T41+'OCT-DEC 2022'!T41+'JAN-MAR 2023'!T41+'APR-JUN 2023'!T41</f>
        <v>1869017</v>
      </c>
      <c r="U41" s="46">
        <f t="shared" si="66"/>
        <v>9.7047931584167149</v>
      </c>
      <c r="V41" s="43">
        <f>+'JUL-SEP 2022'!V41+'OCT-DEC 2022'!V41+'JAN-MAR 2023'!V41+'APR-JUN 2023'!V41</f>
        <v>173296</v>
      </c>
      <c r="W41" s="46">
        <f t="shared" si="67"/>
        <v>3.1658019729630982</v>
      </c>
      <c r="X41" s="43">
        <f t="shared" si="68"/>
        <v>2042313</v>
      </c>
      <c r="Y41" s="47">
        <f t="shared" si="69"/>
        <v>8.2575416351631645</v>
      </c>
      <c r="Z41" s="274">
        <f>+'OCT-DEC 2022'!Z41+'JUL-SEP 2022'!Z41+'JAN-MAR 2023'!Z41+'APR-JUN 2023'!Z41</f>
        <v>479265</v>
      </c>
      <c r="AA41" s="46">
        <f t="shared" si="70"/>
        <v>0.47717307324688563</v>
      </c>
      <c r="AB41" s="43">
        <f>+'OCT-DEC 2022'!AB41+'JUL-SEP 2022'!AB41+'JAN-MAR 2023'!AB41+'APR-JUN 2023'!AB41</f>
        <v>143954</v>
      </c>
      <c r="AC41" s="46">
        <f t="shared" si="71"/>
        <v>0.33179904070216359</v>
      </c>
      <c r="AD41" s="43">
        <f t="shared" si="72"/>
        <v>623219</v>
      </c>
      <c r="AE41" s="47">
        <f t="shared" si="73"/>
        <v>0.43331968241806146</v>
      </c>
      <c r="AF41" s="136">
        <f t="shared" si="74"/>
        <v>2348282</v>
      </c>
      <c r="AG41" s="137">
        <f t="shared" si="75"/>
        <v>317250</v>
      </c>
      <c r="AH41" s="138">
        <f t="shared" si="76"/>
        <v>2665532</v>
      </c>
      <c r="AI41" s="40"/>
      <c r="AJ41" s="42">
        <f>+'OCT-DEC 2022'!AJ41+'JUL-SEP 2022'!AJ41+'JAN-MAR 2023'!AJ41+'APR-JUN 2023'!AJ41</f>
        <v>1431308</v>
      </c>
      <c r="AK41" s="46">
        <f t="shared" si="77"/>
        <v>23.79089790897909</v>
      </c>
      <c r="AL41" s="43">
        <f>+'OCT-DEC 2022'!AL41+'JUL-SEP 2022'!AL41+'JAN-MAR 2023'!AL41+'APR-JUN 2023'!AL41</f>
        <v>156574</v>
      </c>
      <c r="AM41" s="46">
        <f t="shared" si="78"/>
        <v>6.4579913384202925</v>
      </c>
      <c r="AN41" s="43">
        <f t="shared" si="79"/>
        <v>1587882</v>
      </c>
      <c r="AO41" s="47">
        <f t="shared" si="80"/>
        <v>18.812207518333789</v>
      </c>
      <c r="AP41" s="43">
        <f>+'OCT-DEC 2022'!AP41+'JUL-SEP 2022'!AP41+'JAN-MAR 2023'!AP41+'APR-JUN 2023'!AP41</f>
        <v>91415</v>
      </c>
      <c r="AQ41" s="46">
        <f t="shared" si="81"/>
        <v>0.58498486584031384</v>
      </c>
      <c r="AR41" s="43">
        <f>+'OCT-DEC 2022'!AR41+'JUL-SEP 2022'!AR41+'JAN-MAR 2023'!AR41+'APR-JUN 2023'!AR41</f>
        <v>116844</v>
      </c>
      <c r="AS41" s="46">
        <f t="shared" si="82"/>
        <v>0.77643400138217</v>
      </c>
      <c r="AT41" s="43">
        <f t="shared" si="83"/>
        <v>208259</v>
      </c>
      <c r="AU41" s="47">
        <f t="shared" si="84"/>
        <v>0.67890545285030168</v>
      </c>
      <c r="AV41" s="136">
        <f t="shared" si="85"/>
        <v>1522723</v>
      </c>
      <c r="AW41" s="137">
        <f t="shared" si="86"/>
        <v>273418</v>
      </c>
      <c r="AX41" s="138">
        <f t="shared" si="87"/>
        <v>1796141</v>
      </c>
      <c r="AY41" s="40"/>
      <c r="AZ41" s="42">
        <f>+'OCT-DEC 2022'!AZ41+'JUL-SEP 2022'!AZ41+'JAN-MAR 2023'!AZ41+'APR-JUN 2023'!AZ41</f>
        <v>1246463</v>
      </c>
      <c r="BA41" s="46">
        <f t="shared" si="134"/>
        <v>11.204866823081003</v>
      </c>
      <c r="BB41" s="43">
        <f>+'OCT-DEC 2022'!BB41+'JUL-SEP 2022'!BB41+'JAN-MAR 2023'!BB41+'APR-JUN 2023'!BB41</f>
        <v>109241</v>
      </c>
      <c r="BC41" s="46">
        <f t="shared" si="135"/>
        <v>3.4900162934091563</v>
      </c>
      <c r="BD41" s="43">
        <f t="shared" si="88"/>
        <v>1355704</v>
      </c>
      <c r="BE41" s="47">
        <v>4.4864334864889672</v>
      </c>
      <c r="BF41" s="45">
        <f>+'OCT-DEC 2022'!BF41+'JUL-SEP 2022'!BF41+'JAN-MAR 2023'!BF41+'APR-JUN 2023'!BF41</f>
        <v>662527</v>
      </c>
      <c r="BG41" s="46">
        <v>0.6817584501871059</v>
      </c>
      <c r="BH41" s="43">
        <f>+'OCT-DEC 2022'!BH41+'JUL-SEP 2022'!BH41+'JAN-MAR 2023'!BH41+'APR-JUN 2023'!BH41</f>
        <v>116200</v>
      </c>
      <c r="BI41" s="46">
        <v>0.33795991942652287</v>
      </c>
      <c r="BJ41" s="43">
        <f t="shared" si="92"/>
        <v>778727</v>
      </c>
      <c r="BK41" s="47">
        <f t="shared" si="93"/>
        <v>0.84866922555487989</v>
      </c>
      <c r="BL41" s="136">
        <f t="shared" si="94"/>
        <v>1908990</v>
      </c>
      <c r="BM41" s="137">
        <f t="shared" si="95"/>
        <v>225441</v>
      </c>
      <c r="BN41" s="138">
        <f t="shared" si="96"/>
        <v>2134431</v>
      </c>
      <c r="BO41" s="40"/>
      <c r="BP41" s="42">
        <f>+'OCT-DEC 2022'!BP41+'JUL-SEP 2022'!BP41+'JAN-MAR 2023'!BP41+'APR-JUN 2023'!BP41</f>
        <v>675410</v>
      </c>
      <c r="BQ41" s="46">
        <v>6.7199145774853184</v>
      </c>
      <c r="BR41" s="43">
        <f>+'OCT-DEC 2022'!BR41+'JUL-SEP 2022'!BR41+'JAN-MAR 2023'!BR41+'APR-JUN 2023'!BR41</f>
        <v>36464</v>
      </c>
      <c r="BS41" s="46">
        <v>1.3287411639351365</v>
      </c>
      <c r="BT41" s="43">
        <f t="shared" si="99"/>
        <v>711874</v>
      </c>
      <c r="BU41" s="47">
        <v>6.0551998678808916</v>
      </c>
      <c r="BV41" s="45">
        <f>+'OCT-DEC 2022'!BV41+'JUL-SEP 2022'!BV41+'JAN-MAR 2023'!BV41+'APR-JUN 2023'!BV41</f>
        <v>164154</v>
      </c>
      <c r="BW41" s="46">
        <f t="shared" si="101"/>
        <v>0.54520273142735676</v>
      </c>
      <c r="BX41" s="43">
        <f>+'OCT-DEC 2022'!BX41+'JUL-SEP 2022'!BX41+'JAN-MAR 2023'!BX41+'APR-JUN 2023'!BX41</f>
        <v>70608</v>
      </c>
      <c r="BY41" s="46">
        <f t="shared" si="102"/>
        <v>0.34695100977838927</v>
      </c>
      <c r="BZ41" s="43">
        <f t="shared" si="103"/>
        <v>234762</v>
      </c>
      <c r="CA41" s="47">
        <f t="shared" si="104"/>
        <v>0.46524560144907429</v>
      </c>
      <c r="CB41" s="136">
        <f t="shared" si="105"/>
        <v>839564</v>
      </c>
      <c r="CC41" s="137">
        <f t="shared" si="106"/>
        <v>107072</v>
      </c>
      <c r="CD41" s="138">
        <f t="shared" si="107"/>
        <v>946636</v>
      </c>
      <c r="CE41" s="40"/>
      <c r="CF41" s="42">
        <f>+'OCT-DEC 2022'!CF41+'JUL-SEP 2022'!CF41+'JAN-MAR 2023'!CF41+'APR-JUN 2023'!CF41</f>
        <v>1629154</v>
      </c>
      <c r="CG41" s="46">
        <f t="shared" si="108"/>
        <v>13.079481044975031</v>
      </c>
      <c r="CH41" s="43">
        <f>+'OCT-DEC 2022'!CH41+'JUL-SEP 2022'!CH41+'JAN-MAR 2023'!CH41+'APR-JUN 2023'!CH41</f>
        <v>137764</v>
      </c>
      <c r="CI41" s="46">
        <f t="shared" si="109"/>
        <v>5.4456478773025534</v>
      </c>
      <c r="CJ41" s="43">
        <f t="shared" si="110"/>
        <v>1766918</v>
      </c>
      <c r="CK41" s="47">
        <f t="shared" si="111"/>
        <v>11.790772474909247</v>
      </c>
      <c r="CL41" s="45">
        <f>+'OCT-DEC 2022'!CL41+'JUL-SEP 2022'!CL41+'JAN-MAR 2023'!CL41+'APR-JUN 2023'!CL41</f>
        <v>721457</v>
      </c>
      <c r="CM41" s="46">
        <f t="shared" si="112"/>
        <v>1.1647543537609359</v>
      </c>
      <c r="CN41" s="43">
        <f>+'OCT-DEC 2022'!CN41+'JUL-SEP 2022'!CN41+'JAN-MAR 2023'!CN41+'APR-JUN 2023'!CN41</f>
        <v>223587</v>
      </c>
      <c r="CO41" s="46">
        <f t="shared" si="113"/>
        <v>0.70613705413821637</v>
      </c>
      <c r="CP41" s="43">
        <f t="shared" si="114"/>
        <v>945044</v>
      </c>
      <c r="CQ41" s="47">
        <f t="shared" si="115"/>
        <v>1.0096181684349297</v>
      </c>
      <c r="CR41" s="136">
        <f t="shared" si="116"/>
        <v>2350611</v>
      </c>
      <c r="CS41" s="137">
        <f t="shared" si="117"/>
        <v>361351</v>
      </c>
      <c r="CT41" s="138">
        <f t="shared" si="118"/>
        <v>2711962</v>
      </c>
      <c r="CU41" s="40"/>
      <c r="CV41" s="45">
        <f t="shared" si="119"/>
        <v>8426189</v>
      </c>
      <c r="CW41" s="46">
        <f t="shared" si="120"/>
        <v>12.155985815930245</v>
      </c>
      <c r="CX41" s="46">
        <f t="shared" si="121"/>
        <v>719289</v>
      </c>
      <c r="CY41" s="46">
        <f t="shared" si="122"/>
        <v>3.8973812968351242</v>
      </c>
      <c r="CZ41" s="43">
        <f t="shared" si="123"/>
        <v>9145478</v>
      </c>
      <c r="DA41" s="47">
        <f t="shared" si="124"/>
        <v>10.419477993777123</v>
      </c>
      <c r="DB41" s="45">
        <f t="shared" si="125"/>
        <v>2424428</v>
      </c>
      <c r="DC41" s="46">
        <f t="shared" si="126"/>
        <v>0.79897759467811402</v>
      </c>
      <c r="DD41" s="43">
        <f t="shared" si="127"/>
        <v>807981</v>
      </c>
      <c r="DE41" s="46">
        <f t="shared" si="128"/>
        <v>0.47037499315960873</v>
      </c>
      <c r="DF41" s="43">
        <f t="shared" si="129"/>
        <v>3232409</v>
      </c>
      <c r="DG41" s="47">
        <f t="shared" si="130"/>
        <v>0.68019913508640617</v>
      </c>
      <c r="DH41" s="172"/>
      <c r="DI41" s="185" t="s">
        <v>39</v>
      </c>
      <c r="DJ41" s="45">
        <f t="shared" si="131"/>
        <v>9145478</v>
      </c>
      <c r="DK41" s="43">
        <f t="shared" si="132"/>
        <v>3232409</v>
      </c>
      <c r="DL41" s="44">
        <f t="shared" si="133"/>
        <v>12377887</v>
      </c>
      <c r="DM41"/>
    </row>
    <row r="42" spans="1:117" s="59" customFormat="1" ht="15.6" x14ac:dyDescent="0.3">
      <c r="A42" s="32">
        <v>30</v>
      </c>
      <c r="B42" s="32" t="s">
        <v>55</v>
      </c>
      <c r="C42" s="41"/>
      <c r="D42" s="42">
        <f>+'JUL-SEP 2022'!D42+'OCT-DEC 2022'!D42+'JAN-MAR 2023'!D42+'APR-JUN 2023'!D42</f>
        <v>1631339</v>
      </c>
      <c r="E42" s="46">
        <f t="shared" si="55"/>
        <v>14.87064046234344</v>
      </c>
      <c r="F42" s="43">
        <f>+'JUL-SEP 2022'!F42+'OCT-DEC 2022'!F42+'JAN-MAR 2023'!F42+'APR-JUN 2023'!F42</f>
        <v>1000777</v>
      </c>
      <c r="G42" s="46">
        <f t="shared" si="56"/>
        <v>36.502060765218658</v>
      </c>
      <c r="H42" s="43">
        <f t="shared" si="57"/>
        <v>2632116</v>
      </c>
      <c r="I42" s="231">
        <f t="shared" si="58"/>
        <v>19.195851778382281</v>
      </c>
      <c r="J42" s="45">
        <f>+'JUL-SEP 2022'!J42+'OCT-DEC 2022'!J42+'JAN-MAR 2023'!J42+'APR-JUN 2023'!J42</f>
        <v>4931491</v>
      </c>
      <c r="K42" s="46">
        <f t="shared" si="59"/>
        <v>14.301721487857362</v>
      </c>
      <c r="L42" s="43">
        <f>+'JUL-SEP 2022'!L42+'OCT-DEC 2022'!L42+'JAN-MAR 2023'!L42+'APR-JUN 2023'!L42</f>
        <v>5407311</v>
      </c>
      <c r="M42" s="46">
        <f t="shared" si="60"/>
        <v>17.780890341589171</v>
      </c>
      <c r="N42" s="43">
        <f t="shared" si="61"/>
        <v>10338802</v>
      </c>
      <c r="O42" s="47">
        <f t="shared" si="62"/>
        <v>15.932174084564341</v>
      </c>
      <c r="P42" s="136">
        <f t="shared" si="63"/>
        <v>6562830</v>
      </c>
      <c r="Q42" s="137">
        <f t="shared" si="64"/>
        <v>6408088</v>
      </c>
      <c r="R42" s="138">
        <f t="shared" si="65"/>
        <v>12970918</v>
      </c>
      <c r="S42" s="38"/>
      <c r="T42" s="45">
        <f>+'JUL-SEP 2022'!T42+'OCT-DEC 2022'!T42+'JAN-MAR 2023'!T42+'APR-JUN 2023'!T42</f>
        <v>4301329</v>
      </c>
      <c r="U42" s="46">
        <f t="shared" si="66"/>
        <v>22.334472212558481</v>
      </c>
      <c r="V42" s="43">
        <f>+'JUL-SEP 2022'!V42+'OCT-DEC 2022'!V42+'JAN-MAR 2023'!V42+'APR-JUN 2023'!V42</f>
        <v>3274331</v>
      </c>
      <c r="W42" s="46">
        <f t="shared" si="67"/>
        <v>59.816057727438803</v>
      </c>
      <c r="X42" s="43">
        <f t="shared" si="68"/>
        <v>7575660</v>
      </c>
      <c r="Y42" s="47">
        <f t="shared" si="69"/>
        <v>30.630137429395091</v>
      </c>
      <c r="Z42" s="274">
        <f>+'OCT-DEC 2022'!Z42+'JUL-SEP 2022'!Z42+'JAN-MAR 2023'!Z42+'APR-JUN 2023'!Z42</f>
        <v>17137364</v>
      </c>
      <c r="AA42" s="46">
        <f t="shared" si="70"/>
        <v>17.062561729378405</v>
      </c>
      <c r="AB42" s="43">
        <f>+'OCT-DEC 2022'!AB42+'JUL-SEP 2022'!AB42+'JAN-MAR 2023'!AB42+'APR-JUN 2023'!AB42</f>
        <v>9784517</v>
      </c>
      <c r="AC42" s="46">
        <f t="shared" si="71"/>
        <v>22.552296944398986</v>
      </c>
      <c r="AD42" s="43">
        <f t="shared" si="72"/>
        <v>26921881</v>
      </c>
      <c r="AE42" s="47">
        <f t="shared" si="73"/>
        <v>18.718589974016908</v>
      </c>
      <c r="AF42" s="136">
        <f t="shared" si="74"/>
        <v>21438693</v>
      </c>
      <c r="AG42" s="137">
        <f t="shared" si="75"/>
        <v>13058848</v>
      </c>
      <c r="AH42" s="138">
        <f t="shared" si="76"/>
        <v>34497541</v>
      </c>
      <c r="AI42" s="40"/>
      <c r="AJ42" s="42">
        <f>+'OCT-DEC 2022'!AJ42+'JUL-SEP 2022'!AJ42+'JAN-MAR 2023'!AJ42+'APR-JUN 2023'!AJ42</f>
        <v>1190811</v>
      </c>
      <c r="AK42" s="46">
        <f t="shared" si="77"/>
        <v>19.793407798942855</v>
      </c>
      <c r="AL42" s="43">
        <f>+'OCT-DEC 2022'!AL42+'JUL-SEP 2022'!AL42+'JAN-MAR 2023'!AL42+'APR-JUN 2023'!AL42</f>
        <v>1381231</v>
      </c>
      <c r="AM42" s="46">
        <f t="shared" si="78"/>
        <v>56.969725716642607</v>
      </c>
      <c r="AN42" s="43">
        <f t="shared" si="79"/>
        <v>2572042</v>
      </c>
      <c r="AO42" s="47">
        <f t="shared" si="80"/>
        <v>30.47190398900565</v>
      </c>
      <c r="AP42" s="43">
        <f>+'OCT-DEC 2022'!AP42+'JUL-SEP 2022'!AP42+'JAN-MAR 2023'!AP42+'APR-JUN 2023'!AP42</f>
        <v>2707590</v>
      </c>
      <c r="AQ42" s="46">
        <f t="shared" si="81"/>
        <v>17.326469101357276</v>
      </c>
      <c r="AR42" s="43">
        <f>+'OCT-DEC 2022'!AR42+'JUL-SEP 2022'!AR42+'JAN-MAR 2023'!AR42+'APR-JUN 2023'!AR42</f>
        <v>3518682</v>
      </c>
      <c r="AS42" s="46">
        <f t="shared" si="82"/>
        <v>23.381811174312901</v>
      </c>
      <c r="AT42" s="43">
        <f t="shared" si="83"/>
        <v>6226272</v>
      </c>
      <c r="AU42" s="47">
        <f t="shared" si="84"/>
        <v>20.297082055177224</v>
      </c>
      <c r="AV42" s="136">
        <f t="shared" si="85"/>
        <v>3898401</v>
      </c>
      <c r="AW42" s="137">
        <f t="shared" si="86"/>
        <v>4899913</v>
      </c>
      <c r="AX42" s="138">
        <f t="shared" si="87"/>
        <v>8798314</v>
      </c>
      <c r="AY42" s="40"/>
      <c r="AZ42" s="42">
        <f>+'OCT-DEC 2022'!AZ42+'JUL-SEP 2022'!AZ42+'JAN-MAR 2023'!AZ42+'APR-JUN 2023'!AZ42</f>
        <v>1851040</v>
      </c>
      <c r="BA42" s="46">
        <f t="shared" si="134"/>
        <v>16.63960878437295</v>
      </c>
      <c r="BB42" s="43">
        <f>+'OCT-DEC 2022'!BB42+'JUL-SEP 2022'!BB42+'JAN-MAR 2023'!BB42+'APR-JUN 2023'!BB42</f>
        <v>871425</v>
      </c>
      <c r="BC42" s="46">
        <f t="shared" si="135"/>
        <v>27.840164850963227</v>
      </c>
      <c r="BD42" s="43">
        <f t="shared" si="88"/>
        <v>2722465</v>
      </c>
      <c r="BE42" s="47">
        <v>17.690708467878721</v>
      </c>
      <c r="BF42" s="45">
        <f>+'OCT-DEC 2022'!BF42+'JUL-SEP 2022'!BF42+'JAN-MAR 2023'!BF42+'APR-JUN 2023'!BF42</f>
        <v>7101969</v>
      </c>
      <c r="BG42" s="46">
        <v>10.184577837430988</v>
      </c>
      <c r="BH42" s="43">
        <f>+'OCT-DEC 2022'!BH42+'JUL-SEP 2022'!BH42+'JAN-MAR 2023'!BH42+'APR-JUN 2023'!BH42</f>
        <v>4811233</v>
      </c>
      <c r="BI42" s="46">
        <v>17.011011812608064</v>
      </c>
      <c r="BJ42" s="43">
        <f t="shared" si="92"/>
        <v>11913202</v>
      </c>
      <c r="BK42" s="47">
        <f t="shared" si="93"/>
        <v>12.983199394934099</v>
      </c>
      <c r="BL42" s="136">
        <f t="shared" si="94"/>
        <v>8953009</v>
      </c>
      <c r="BM42" s="137">
        <f t="shared" si="95"/>
        <v>5682658</v>
      </c>
      <c r="BN42" s="138">
        <f t="shared" si="96"/>
        <v>14635667</v>
      </c>
      <c r="BO42" s="40"/>
      <c r="BP42" s="42">
        <f>+'OCT-DEC 2022'!BP42+'JUL-SEP 2022'!BP42+'JAN-MAR 2023'!BP42+'APR-JUN 2023'!BP42</f>
        <v>1524250</v>
      </c>
      <c r="BQ42" s="46">
        <v>12.542064675659052</v>
      </c>
      <c r="BR42" s="43">
        <f>+'OCT-DEC 2022'!BR42+'JUL-SEP 2022'!BR42+'JAN-MAR 2023'!BR42+'APR-JUN 2023'!BR42</f>
        <v>1160645</v>
      </c>
      <c r="BS42" s="46">
        <v>43.772907968669962</v>
      </c>
      <c r="BT42" s="43">
        <f t="shared" si="99"/>
        <v>2684895</v>
      </c>
      <c r="BU42" s="47">
        <v>16.392729333938803</v>
      </c>
      <c r="BV42" s="45">
        <f>+'OCT-DEC 2022'!BV42+'JUL-SEP 2022'!BV42+'JAN-MAR 2023'!BV42+'APR-JUN 2023'!BV42</f>
        <v>4395854</v>
      </c>
      <c r="BW42" s="46">
        <f t="shared" si="101"/>
        <v>14.599897704325645</v>
      </c>
      <c r="BX42" s="43">
        <f>+'OCT-DEC 2022'!BX42+'JUL-SEP 2022'!BX42+'JAN-MAR 2023'!BX42+'APR-JUN 2023'!BX42</f>
        <v>4158848</v>
      </c>
      <c r="BY42" s="46">
        <f t="shared" si="102"/>
        <v>20.435595302442142</v>
      </c>
      <c r="BZ42" s="43">
        <f t="shared" si="103"/>
        <v>8554702</v>
      </c>
      <c r="CA42" s="47">
        <f t="shared" si="104"/>
        <v>16.953499617517309</v>
      </c>
      <c r="CB42" s="136">
        <f t="shared" si="105"/>
        <v>5920104</v>
      </c>
      <c r="CC42" s="137">
        <f t="shared" si="106"/>
        <v>5319493</v>
      </c>
      <c r="CD42" s="138">
        <f t="shared" si="107"/>
        <v>11239597</v>
      </c>
      <c r="CE42" s="40"/>
      <c r="CF42" s="42">
        <f>+'OCT-DEC 2022'!CF42+'JUL-SEP 2022'!CF42+'JAN-MAR 2023'!CF42+'APR-JUN 2023'!CF42</f>
        <v>3673571</v>
      </c>
      <c r="CG42" s="46">
        <f t="shared" si="108"/>
        <v>29.492854734340629</v>
      </c>
      <c r="CH42" s="43">
        <f>+'OCT-DEC 2022'!CH42+'JUL-SEP 2022'!CH42+'JAN-MAR 2023'!CH42+'APR-JUN 2023'!CH42</f>
        <v>1698576</v>
      </c>
      <c r="CI42" s="46">
        <f t="shared" si="109"/>
        <v>67.142699027591121</v>
      </c>
      <c r="CJ42" s="43">
        <f t="shared" si="110"/>
        <v>5372147</v>
      </c>
      <c r="CK42" s="47">
        <f t="shared" si="111"/>
        <v>35.848728112321162</v>
      </c>
      <c r="CL42" s="45">
        <f>+'OCT-DEC 2022'!CL42+'JUL-SEP 2022'!CL42+'JAN-MAR 2023'!CL42+'APR-JUN 2023'!CL42</f>
        <v>10237362</v>
      </c>
      <c r="CM42" s="46">
        <f t="shared" si="112"/>
        <v>16.527682121771306</v>
      </c>
      <c r="CN42" s="43">
        <f>+'OCT-DEC 2022'!CN42+'JUL-SEP 2022'!CN42+'JAN-MAR 2023'!CN42+'APR-JUN 2023'!CN42</f>
        <v>7693551</v>
      </c>
      <c r="CO42" s="46">
        <f t="shared" si="113"/>
        <v>24.297930733907286</v>
      </c>
      <c r="CP42" s="43">
        <f t="shared" si="114"/>
        <v>17930913</v>
      </c>
      <c r="CQ42" s="47">
        <f t="shared" si="115"/>
        <v>19.15611922982006</v>
      </c>
      <c r="CR42" s="136">
        <f t="shared" si="116"/>
        <v>13910933</v>
      </c>
      <c r="CS42" s="137">
        <f t="shared" si="117"/>
        <v>9392127</v>
      </c>
      <c r="CT42" s="138">
        <f t="shared" si="118"/>
        <v>23303060</v>
      </c>
      <c r="CU42" s="40"/>
      <c r="CV42" s="45">
        <f t="shared" si="119"/>
        <v>14172340</v>
      </c>
      <c r="CW42" s="46">
        <f t="shared" si="120"/>
        <v>20.445632541418291</v>
      </c>
      <c r="CX42" s="46">
        <f t="shared" si="121"/>
        <v>9386985</v>
      </c>
      <c r="CY42" s="46">
        <f t="shared" si="122"/>
        <v>50.862253937807829</v>
      </c>
      <c r="CZ42" s="43">
        <f t="shared" si="123"/>
        <v>23559325</v>
      </c>
      <c r="DA42" s="47">
        <f t="shared" si="124"/>
        <v>26.841228898669179</v>
      </c>
      <c r="DB42" s="45">
        <f t="shared" si="125"/>
        <v>46511630</v>
      </c>
      <c r="DC42" s="46">
        <f t="shared" si="126"/>
        <v>15.328048620935911</v>
      </c>
      <c r="DD42" s="43">
        <f t="shared" si="127"/>
        <v>35374142</v>
      </c>
      <c r="DE42" s="46">
        <f t="shared" si="128"/>
        <v>20.59344440188201</v>
      </c>
      <c r="DF42" s="43">
        <f t="shared" si="129"/>
        <v>81885772</v>
      </c>
      <c r="DG42" s="47">
        <f t="shared" si="130"/>
        <v>17.231306833473937</v>
      </c>
      <c r="DH42" s="172"/>
      <c r="DI42" s="185" t="s">
        <v>55</v>
      </c>
      <c r="DJ42" s="45">
        <f t="shared" si="131"/>
        <v>23559325</v>
      </c>
      <c r="DK42" s="43">
        <f t="shared" si="132"/>
        <v>81885772</v>
      </c>
      <c r="DL42" s="44">
        <f t="shared" si="133"/>
        <v>105445097</v>
      </c>
      <c r="DM42"/>
    </row>
    <row r="43" spans="1:117" s="59" customFormat="1" ht="15.6" x14ac:dyDescent="0.3">
      <c r="A43" s="32">
        <v>31</v>
      </c>
      <c r="B43" s="32" t="s">
        <v>56</v>
      </c>
      <c r="C43" s="41"/>
      <c r="D43" s="42">
        <f>+'JUL-SEP 2022'!D43+'OCT-DEC 2022'!D43+'JAN-MAR 2023'!D43+'APR-JUN 2023'!D43</f>
        <v>44656</v>
      </c>
      <c r="E43" s="46">
        <f t="shared" si="55"/>
        <v>0.40706641629140761</v>
      </c>
      <c r="F43" s="43">
        <f>+'JUL-SEP 2022'!F43+'OCT-DEC 2022'!F43+'JAN-MAR 2023'!F43+'APR-JUN 2023'!F43</f>
        <v>13222</v>
      </c>
      <c r="G43" s="46">
        <f t="shared" si="56"/>
        <v>0.48225553488711381</v>
      </c>
      <c r="H43" s="43">
        <f t="shared" si="57"/>
        <v>57878</v>
      </c>
      <c r="I43" s="231">
        <f t="shared" si="58"/>
        <v>0.42210051123476688</v>
      </c>
      <c r="J43" s="45">
        <f>+'JUL-SEP 2022'!J43+'OCT-DEC 2022'!J43+'JAN-MAR 2023'!J43+'APR-JUN 2023'!J43</f>
        <v>705961</v>
      </c>
      <c r="K43" s="46">
        <f t="shared" si="59"/>
        <v>2.0473438161580892</v>
      </c>
      <c r="L43" s="43">
        <f>+'JUL-SEP 2022'!L43+'OCT-DEC 2022'!L43+'JAN-MAR 2023'!L43+'APR-JUN 2023'!L43</f>
        <v>361618</v>
      </c>
      <c r="M43" s="46">
        <f t="shared" si="60"/>
        <v>1.1891104476041405</v>
      </c>
      <c r="N43" s="43">
        <f t="shared" si="61"/>
        <v>1067579</v>
      </c>
      <c r="O43" s="47">
        <f t="shared" si="62"/>
        <v>1.6451475206726192</v>
      </c>
      <c r="P43" s="136">
        <f t="shared" si="63"/>
        <v>750617</v>
      </c>
      <c r="Q43" s="137">
        <f t="shared" si="64"/>
        <v>374840</v>
      </c>
      <c r="R43" s="138">
        <f t="shared" si="65"/>
        <v>1125457</v>
      </c>
      <c r="S43" s="38"/>
      <c r="T43" s="45">
        <f>+'JUL-SEP 2022'!T43+'OCT-DEC 2022'!T43+'JAN-MAR 2023'!T43+'APR-JUN 2023'!T43</f>
        <v>20975</v>
      </c>
      <c r="U43" s="46">
        <f t="shared" si="66"/>
        <v>0.10891181647774772</v>
      </c>
      <c r="V43" s="43">
        <f>+'JUL-SEP 2022'!V43+'OCT-DEC 2022'!V43+'JAN-MAR 2023'!V43+'APR-JUN 2023'!V43</f>
        <v>31110</v>
      </c>
      <c r="W43" s="46">
        <f t="shared" si="67"/>
        <v>0.56832298136645965</v>
      </c>
      <c r="X43" s="43">
        <f t="shared" si="68"/>
        <v>52085</v>
      </c>
      <c r="Y43" s="47">
        <f t="shared" si="69"/>
        <v>0.21059164587772464</v>
      </c>
      <c r="Z43" s="274">
        <f>+'OCT-DEC 2022'!Z43+'JUL-SEP 2022'!Z43+'JAN-MAR 2023'!Z43+'APR-JUN 2023'!Z43</f>
        <v>886858</v>
      </c>
      <c r="AA43" s="46">
        <f t="shared" si="70"/>
        <v>0.88298698505750783</v>
      </c>
      <c r="AB43" s="43">
        <f>+'OCT-DEC 2022'!AB43+'JUL-SEP 2022'!AB43+'JAN-MAR 2023'!AB43+'APR-JUN 2023'!AB43</f>
        <v>276373</v>
      </c>
      <c r="AC43" s="46">
        <f t="shared" si="71"/>
        <v>0.6370111026854347</v>
      </c>
      <c r="AD43" s="43">
        <f t="shared" si="72"/>
        <v>1163231</v>
      </c>
      <c r="AE43" s="47">
        <f t="shared" si="73"/>
        <v>0.80878613697407187</v>
      </c>
      <c r="AF43" s="136">
        <f t="shared" si="74"/>
        <v>907833</v>
      </c>
      <c r="AG43" s="137">
        <f t="shared" si="75"/>
        <v>307483</v>
      </c>
      <c r="AH43" s="138">
        <f t="shared" si="76"/>
        <v>1215316</v>
      </c>
      <c r="AI43" s="40"/>
      <c r="AJ43" s="42">
        <f>+'OCT-DEC 2022'!AJ43+'JUL-SEP 2022'!AJ43+'JAN-MAR 2023'!AJ43+'APR-JUN 2023'!AJ43</f>
        <v>6580</v>
      </c>
      <c r="AK43" s="46">
        <f t="shared" si="77"/>
        <v>0.10937136398391011</v>
      </c>
      <c r="AL43" s="43">
        <f>+'OCT-DEC 2022'!AL43+'JUL-SEP 2022'!AL43+'JAN-MAR 2023'!AL43+'APR-JUN 2023'!AL43</f>
        <v>3230</v>
      </c>
      <c r="AM43" s="46">
        <f t="shared" si="78"/>
        <v>0.13322334501959165</v>
      </c>
      <c r="AN43" s="43">
        <f t="shared" si="79"/>
        <v>9810</v>
      </c>
      <c r="AO43" s="47">
        <f t="shared" si="80"/>
        <v>0.11622258817396662</v>
      </c>
      <c r="AP43" s="43">
        <f>+'OCT-DEC 2022'!AP43+'JUL-SEP 2022'!AP43+'JAN-MAR 2023'!AP43+'APR-JUN 2023'!AP43</f>
        <v>210740</v>
      </c>
      <c r="AQ43" s="46">
        <f t="shared" si="81"/>
        <v>1.3485720136431409</v>
      </c>
      <c r="AR43" s="43">
        <f>+'OCT-DEC 2022'!AR43+'JUL-SEP 2022'!AR43+'JAN-MAR 2023'!AR43+'APR-JUN 2023'!AR43</f>
        <v>76359</v>
      </c>
      <c r="AS43" s="46">
        <f t="shared" si="82"/>
        <v>0.50740922864281535</v>
      </c>
      <c r="AT43" s="43">
        <f t="shared" si="83"/>
        <v>287099</v>
      </c>
      <c r="AU43" s="47">
        <f t="shared" si="84"/>
        <v>0.93591670279732819</v>
      </c>
      <c r="AV43" s="136">
        <f t="shared" si="85"/>
        <v>217320</v>
      </c>
      <c r="AW43" s="137">
        <f t="shared" si="86"/>
        <v>79589</v>
      </c>
      <c r="AX43" s="138">
        <f t="shared" si="87"/>
        <v>296909</v>
      </c>
      <c r="AY43" s="40"/>
      <c r="AZ43" s="42">
        <f>+'OCT-DEC 2022'!AZ43+'JUL-SEP 2022'!AZ43+'JAN-MAR 2023'!AZ43+'APR-JUN 2023'!AZ43</f>
        <v>44444</v>
      </c>
      <c r="BA43" s="46">
        <f t="shared" si="134"/>
        <v>0.39952176766178549</v>
      </c>
      <c r="BB43" s="43">
        <f>+'OCT-DEC 2022'!BB43+'JUL-SEP 2022'!BB43+'JAN-MAR 2023'!BB43+'APR-JUN 2023'!BB43</f>
        <v>18629</v>
      </c>
      <c r="BC43" s="46">
        <f t="shared" si="135"/>
        <v>0.59515670425864986</v>
      </c>
      <c r="BD43" s="43">
        <f t="shared" si="88"/>
        <v>63073</v>
      </c>
      <c r="BE43" s="47">
        <v>0.45134121013507772</v>
      </c>
      <c r="BF43" s="45">
        <f>+'OCT-DEC 2022'!BF43+'JUL-SEP 2022'!BF43+'JAN-MAR 2023'!BF43+'APR-JUN 2023'!BF43</f>
        <v>949490</v>
      </c>
      <c r="BG43" s="46">
        <v>1.6819084811848191</v>
      </c>
      <c r="BH43" s="43">
        <f>+'OCT-DEC 2022'!BH43+'JUL-SEP 2022'!BH43+'JAN-MAR 2023'!BH43+'APR-JUN 2023'!BH43</f>
        <v>435924</v>
      </c>
      <c r="BI43" s="46">
        <v>1.4901807385494354</v>
      </c>
      <c r="BJ43" s="43">
        <f t="shared" si="92"/>
        <v>1385414</v>
      </c>
      <c r="BK43" s="47">
        <v>1.6286152740436823</v>
      </c>
      <c r="BL43" s="136">
        <f t="shared" si="94"/>
        <v>993934</v>
      </c>
      <c r="BM43" s="137">
        <f t="shared" si="95"/>
        <v>454553</v>
      </c>
      <c r="BN43" s="138">
        <f t="shared" si="96"/>
        <v>1448487</v>
      </c>
      <c r="BO43" s="40"/>
      <c r="BP43" s="42">
        <f>+'OCT-DEC 2022'!BP43+'JUL-SEP 2022'!BP43+'JAN-MAR 2023'!BP43+'APR-JUN 2023'!BP43</f>
        <v>14998</v>
      </c>
      <c r="BQ43" s="46">
        <v>0.33559087906990176</v>
      </c>
      <c r="BR43" s="43">
        <f>+'OCT-DEC 2022'!BR43+'JUL-SEP 2022'!BR43+'JAN-MAR 2023'!BR43+'APR-JUN 2023'!BR43</f>
        <v>4908</v>
      </c>
      <c r="BS43" s="46">
        <v>0.47126276888323637</v>
      </c>
      <c r="BT43" s="43">
        <f t="shared" si="99"/>
        <v>19906</v>
      </c>
      <c r="BU43" s="47">
        <v>0.3523187959668222</v>
      </c>
      <c r="BV43" s="45">
        <f>+'OCT-DEC 2022'!BV43+'JUL-SEP 2022'!BV43+'JAN-MAR 2023'!BV43+'APR-JUN 2023'!BV43</f>
        <v>443623</v>
      </c>
      <c r="BW43" s="46">
        <f t="shared" si="101"/>
        <v>1.4733998033797429</v>
      </c>
      <c r="BX43" s="43">
        <f>+'OCT-DEC 2022'!BX43+'JUL-SEP 2022'!BX43+'JAN-MAR 2023'!BX43+'APR-JUN 2023'!BX43</f>
        <v>153505</v>
      </c>
      <c r="BY43" s="46">
        <f t="shared" si="102"/>
        <v>0.75428725861137047</v>
      </c>
      <c r="BZ43" s="43">
        <f t="shared" si="103"/>
        <v>597128</v>
      </c>
      <c r="CA43" s="47">
        <f t="shared" si="104"/>
        <v>1.1833736954962168</v>
      </c>
      <c r="CB43" s="136">
        <f t="shared" si="105"/>
        <v>458621</v>
      </c>
      <c r="CC43" s="137">
        <f t="shared" si="106"/>
        <v>158413</v>
      </c>
      <c r="CD43" s="138">
        <f t="shared" si="107"/>
        <v>617034</v>
      </c>
      <c r="CE43" s="40"/>
      <c r="CF43" s="42">
        <f>+'OCT-DEC 2022'!CF43+'JUL-SEP 2022'!CF43+'JAN-MAR 2023'!CF43+'APR-JUN 2023'!CF43</f>
        <v>27749</v>
      </c>
      <c r="CG43" s="46">
        <f t="shared" si="108"/>
        <v>0.22277974919314697</v>
      </c>
      <c r="CH43" s="43">
        <f>+'OCT-DEC 2022'!CH43+'JUL-SEP 2022'!CH43+'JAN-MAR 2023'!CH43+'APR-JUN 2023'!CH43</f>
        <v>14024</v>
      </c>
      <c r="CI43" s="46">
        <f t="shared" si="109"/>
        <v>0.55435212269744649</v>
      </c>
      <c r="CJ43" s="43">
        <f t="shared" si="110"/>
        <v>41773</v>
      </c>
      <c r="CK43" s="47">
        <f t="shared" si="111"/>
        <v>0.27875427076660259</v>
      </c>
      <c r="CL43" s="45">
        <f>+'OCT-DEC 2022'!CL43+'JUL-SEP 2022'!CL43+'JAN-MAR 2023'!CL43+'APR-JUN 2023'!CL43</f>
        <v>633387</v>
      </c>
      <c r="CM43" s="46">
        <f t="shared" si="112"/>
        <v>1.0225699741849865</v>
      </c>
      <c r="CN43" s="43">
        <f>+'OCT-DEC 2022'!CN43+'JUL-SEP 2022'!CN43+'JAN-MAR 2023'!CN43+'APR-JUN 2023'!CN43</f>
        <v>254134</v>
      </c>
      <c r="CO43" s="46">
        <f t="shared" si="113"/>
        <v>0.8026112167360423</v>
      </c>
      <c r="CP43" s="43">
        <f t="shared" si="114"/>
        <v>887521</v>
      </c>
      <c r="CQ43" s="47">
        <f t="shared" si="115"/>
        <v>0.94816466372733677</v>
      </c>
      <c r="CR43" s="136">
        <f t="shared" si="116"/>
        <v>661136</v>
      </c>
      <c r="CS43" s="137">
        <f t="shared" si="117"/>
        <v>268158</v>
      </c>
      <c r="CT43" s="138">
        <f t="shared" si="118"/>
        <v>929294</v>
      </c>
      <c r="CU43" s="40"/>
      <c r="CV43" s="45">
        <f t="shared" si="119"/>
        <v>159402</v>
      </c>
      <c r="CW43" s="46">
        <f t="shared" si="120"/>
        <v>0.22996024074832797</v>
      </c>
      <c r="CX43" s="46">
        <f t="shared" si="121"/>
        <v>85123</v>
      </c>
      <c r="CY43" s="46">
        <f t="shared" si="122"/>
        <v>0.46122878026842656</v>
      </c>
      <c r="CZ43" s="43">
        <f t="shared" si="123"/>
        <v>244525</v>
      </c>
      <c r="DA43" s="47">
        <f t="shared" si="124"/>
        <v>0.2785882658542671</v>
      </c>
      <c r="DB43" s="45">
        <f t="shared" si="125"/>
        <v>3830059</v>
      </c>
      <c r="DC43" s="46">
        <f t="shared" si="126"/>
        <v>1.2622075505213035</v>
      </c>
      <c r="DD43" s="43">
        <f t="shared" si="127"/>
        <v>1557913</v>
      </c>
      <c r="DE43" s="46">
        <f t="shared" si="128"/>
        <v>0.90695612485722499</v>
      </c>
      <c r="DF43" s="43">
        <f t="shared" si="129"/>
        <v>5387972</v>
      </c>
      <c r="DG43" s="47">
        <f t="shared" si="130"/>
        <v>1.1337964639591629</v>
      </c>
      <c r="DH43" s="172"/>
      <c r="DI43" s="185" t="s">
        <v>56</v>
      </c>
      <c r="DJ43" s="45">
        <f t="shared" si="131"/>
        <v>244525</v>
      </c>
      <c r="DK43" s="43">
        <f t="shared" si="132"/>
        <v>5387972</v>
      </c>
      <c r="DL43" s="44">
        <f t="shared" si="133"/>
        <v>5632497</v>
      </c>
      <c r="DM43"/>
    </row>
    <row r="44" spans="1:117" s="59" customFormat="1" ht="15.6" x14ac:dyDescent="0.3">
      <c r="A44" s="32">
        <v>32</v>
      </c>
      <c r="B44" s="32" t="s">
        <v>60</v>
      </c>
      <c r="C44" s="41"/>
      <c r="D44" s="42">
        <f>+'JUL-SEP 2022'!D44+'OCT-DEC 2022'!D44+'JAN-MAR 2023'!D44+'APR-JUN 2023'!D44</f>
        <v>13477618</v>
      </c>
      <c r="E44" s="46">
        <f t="shared" si="55"/>
        <v>122.85662977885545</v>
      </c>
      <c r="F44" s="43">
        <f>+'JUL-SEP 2022'!F44+'OCT-DEC 2022'!F44+'JAN-MAR 2023'!F44+'APR-JUN 2023'!F44</f>
        <v>6603931</v>
      </c>
      <c r="G44" s="46">
        <f t="shared" si="56"/>
        <v>240.86993471203996</v>
      </c>
      <c r="H44" s="43">
        <f t="shared" si="57"/>
        <v>20081549</v>
      </c>
      <c r="I44" s="231">
        <f t="shared" si="58"/>
        <v>146.45343825436299</v>
      </c>
      <c r="J44" s="45">
        <f>+'JUL-SEP 2022'!J44+'OCT-DEC 2022'!J44+'JAN-MAR 2023'!J44+'APR-JUN 2023'!J44</f>
        <v>11114789</v>
      </c>
      <c r="K44" s="46">
        <f t="shared" si="59"/>
        <v>32.233784199200741</v>
      </c>
      <c r="L44" s="43">
        <f>+'JUL-SEP 2022'!L44+'OCT-DEC 2022'!L44+'JAN-MAR 2023'!L44+'APR-JUN 2023'!L44</f>
        <v>21174717</v>
      </c>
      <c r="M44" s="46">
        <f t="shared" si="60"/>
        <v>69.62893774580084</v>
      </c>
      <c r="N44" s="43">
        <f t="shared" si="61"/>
        <v>32289506</v>
      </c>
      <c r="O44" s="47">
        <f t="shared" si="62"/>
        <v>49.75837922968104</v>
      </c>
      <c r="P44" s="136">
        <f t="shared" si="63"/>
        <v>24592407</v>
      </c>
      <c r="Q44" s="137">
        <f t="shared" si="64"/>
        <v>27778648</v>
      </c>
      <c r="R44" s="138">
        <f t="shared" si="65"/>
        <v>52371055</v>
      </c>
      <c r="S44" s="38"/>
      <c r="T44" s="45">
        <f>+'JUL-SEP 2022'!T44+'OCT-DEC 2022'!T44+'JAN-MAR 2023'!T44+'APR-JUN 2023'!T44</f>
        <v>12269417</v>
      </c>
      <c r="U44" s="46">
        <f t="shared" si="66"/>
        <v>63.708438264264984</v>
      </c>
      <c r="V44" s="43">
        <f>+'JUL-SEP 2022'!V44+'OCT-DEC 2022'!V44+'JAN-MAR 2023'!V44+'APR-JUN 2023'!V44</f>
        <v>9225812</v>
      </c>
      <c r="W44" s="46">
        <f t="shared" si="67"/>
        <v>168.53876507124588</v>
      </c>
      <c r="X44" s="43">
        <f t="shared" si="68"/>
        <v>21495229</v>
      </c>
      <c r="Y44" s="47">
        <f t="shared" si="69"/>
        <v>86.910159424567482</v>
      </c>
      <c r="Z44" s="274">
        <f>+'OCT-DEC 2022'!Z44+'JUL-SEP 2022'!Z44+'JAN-MAR 2023'!Z44+'APR-JUN 2023'!Z44</f>
        <v>18964361</v>
      </c>
      <c r="AA44" s="46">
        <f t="shared" si="70"/>
        <v>18.881584135151495</v>
      </c>
      <c r="AB44" s="43">
        <f>+'OCT-DEC 2022'!AB44+'JUL-SEP 2022'!AB44+'JAN-MAR 2023'!AB44+'APR-JUN 2023'!AB44</f>
        <v>18613364</v>
      </c>
      <c r="AC44" s="46">
        <f t="shared" si="71"/>
        <v>42.901873650195107</v>
      </c>
      <c r="AD44" s="43">
        <f t="shared" si="72"/>
        <v>37577725</v>
      </c>
      <c r="AE44" s="47">
        <f t="shared" si="73"/>
        <v>26.127521566244369</v>
      </c>
      <c r="AF44" s="136">
        <f t="shared" si="74"/>
        <v>31233778</v>
      </c>
      <c r="AG44" s="137">
        <f t="shared" si="75"/>
        <v>27839176</v>
      </c>
      <c r="AH44" s="138">
        <f t="shared" si="76"/>
        <v>59072954</v>
      </c>
      <c r="AI44" s="40"/>
      <c r="AJ44" s="42">
        <f>+'OCT-DEC 2022'!AJ44+'JUL-SEP 2022'!AJ44+'JAN-MAR 2023'!AJ44+'APR-JUN 2023'!AJ44</f>
        <v>2512431</v>
      </c>
      <c r="AK44" s="46">
        <f t="shared" si="77"/>
        <v>41.761095043382866</v>
      </c>
      <c r="AL44" s="43">
        <f>+'OCT-DEC 2022'!AL44+'JUL-SEP 2022'!AL44+'JAN-MAR 2023'!AL44+'APR-JUN 2023'!AL44</f>
        <v>4292029</v>
      </c>
      <c r="AM44" s="46">
        <f t="shared" si="78"/>
        <v>177.02738709012166</v>
      </c>
      <c r="AN44" s="43">
        <f t="shared" si="79"/>
        <v>6804460</v>
      </c>
      <c r="AO44" s="47">
        <f t="shared" si="80"/>
        <v>80.614877912969305</v>
      </c>
      <c r="AP44" s="43">
        <f>+'OCT-DEC 2022'!AP44+'JUL-SEP 2022'!AP44+'JAN-MAR 2023'!AP44+'APR-JUN 2023'!AP44</f>
        <v>2947297</v>
      </c>
      <c r="AQ44" s="46">
        <f t="shared" si="81"/>
        <v>18.860407374463264</v>
      </c>
      <c r="AR44" s="43">
        <f>+'OCT-DEC 2022'!AR44+'JUL-SEP 2022'!AR44+'JAN-MAR 2023'!AR44+'APR-JUN 2023'!AR44</f>
        <v>6229429</v>
      </c>
      <c r="AS44" s="46">
        <f t="shared" si="82"/>
        <v>41.394855403753127</v>
      </c>
      <c r="AT44" s="43">
        <f t="shared" si="83"/>
        <v>9176726</v>
      </c>
      <c r="AU44" s="47">
        <f t="shared" si="84"/>
        <v>29.915294516506552</v>
      </c>
      <c r="AV44" s="136">
        <f t="shared" si="85"/>
        <v>5459728</v>
      </c>
      <c r="AW44" s="137">
        <f t="shared" si="86"/>
        <v>10521458</v>
      </c>
      <c r="AX44" s="138">
        <f t="shared" si="87"/>
        <v>15981186</v>
      </c>
      <c r="AY44" s="40"/>
      <c r="AZ44" s="42">
        <f>+'OCT-DEC 2022'!AZ44+'JUL-SEP 2022'!AZ44+'JAN-MAR 2023'!AZ44+'APR-JUN 2023'!AZ44</f>
        <v>12591264</v>
      </c>
      <c r="BA44" s="46">
        <f t="shared" si="134"/>
        <v>113.18702300369462</v>
      </c>
      <c r="BB44" s="43">
        <f>+'OCT-DEC 2022'!BB44+'JUL-SEP 2022'!BB44+'JAN-MAR 2023'!BB44+'APR-JUN 2023'!BB44</f>
        <v>5412146</v>
      </c>
      <c r="BC44" s="46">
        <f t="shared" si="135"/>
        <v>172.90648861058753</v>
      </c>
      <c r="BD44" s="43">
        <f t="shared" si="88"/>
        <v>18003410</v>
      </c>
      <c r="BE44" s="47">
        <v>110.66492198672111</v>
      </c>
      <c r="BF44" s="45">
        <f>+'OCT-DEC 2022'!BF44+'JUL-SEP 2022'!BF44+'JAN-MAR 2023'!BF44+'APR-JUN 2023'!BF44</f>
        <v>16137693</v>
      </c>
      <c r="BG44" s="46">
        <v>24.893732597670553</v>
      </c>
      <c r="BH44" s="43">
        <f>+'OCT-DEC 2022'!BH44+'JUL-SEP 2022'!BH44+'JAN-MAR 2023'!BH44+'APR-JUN 2023'!BH44</f>
        <v>19045250</v>
      </c>
      <c r="BI44" s="46">
        <v>63.620569785718274</v>
      </c>
      <c r="BJ44" s="43">
        <f t="shared" si="92"/>
        <v>35182943</v>
      </c>
      <c r="BK44" s="47">
        <v>35.658358143326012</v>
      </c>
      <c r="BL44" s="136">
        <f t="shared" si="94"/>
        <v>28728957</v>
      </c>
      <c r="BM44" s="137">
        <f t="shared" si="95"/>
        <v>24457396</v>
      </c>
      <c r="BN44" s="138">
        <f t="shared" si="96"/>
        <v>53186353</v>
      </c>
      <c r="BO44" s="40"/>
      <c r="BP44" s="42">
        <f>+'OCT-DEC 2022'!BP44+'JUL-SEP 2022'!BP44+'JAN-MAR 2023'!BP44+'APR-JUN 2023'!BP44</f>
        <v>4894745</v>
      </c>
      <c r="BQ44" s="46">
        <v>41.618144431038466</v>
      </c>
      <c r="BR44" s="43">
        <f>+'OCT-DEC 2022'!BR44+'JUL-SEP 2022'!BR44+'JAN-MAR 2023'!BR44+'APR-JUN 2023'!BR44</f>
        <v>3914511</v>
      </c>
      <c r="BS44" s="46">
        <v>153.14549240937387</v>
      </c>
      <c r="BT44" s="43">
        <f t="shared" si="99"/>
        <v>8809256</v>
      </c>
      <c r="BU44" s="47">
        <v>55.369115330628304</v>
      </c>
      <c r="BV44" s="45">
        <f>+'OCT-DEC 2022'!BV44+'JUL-SEP 2022'!BV44+'JAN-MAR 2023'!BV44+'APR-JUN 2023'!BV44</f>
        <v>5290364</v>
      </c>
      <c r="BW44" s="46">
        <f t="shared" si="101"/>
        <v>17.57082314804974</v>
      </c>
      <c r="BX44" s="43">
        <f>+'OCT-DEC 2022'!BX44+'JUL-SEP 2022'!BX44+'JAN-MAR 2023'!BX44+'APR-JUN 2023'!BX44</f>
        <v>8811017</v>
      </c>
      <c r="BY44" s="46">
        <f t="shared" si="102"/>
        <v>43.29525330450592</v>
      </c>
      <c r="BZ44" s="43">
        <f t="shared" si="103"/>
        <v>14101381</v>
      </c>
      <c r="CA44" s="47">
        <f t="shared" si="104"/>
        <v>27.945772674485433</v>
      </c>
      <c r="CB44" s="136">
        <f t="shared" si="105"/>
        <v>10185109</v>
      </c>
      <c r="CC44" s="137">
        <f t="shared" si="106"/>
        <v>12725528</v>
      </c>
      <c r="CD44" s="138">
        <f t="shared" si="107"/>
        <v>22910637</v>
      </c>
      <c r="CE44" s="40"/>
      <c r="CF44" s="42">
        <f>+'OCT-DEC 2022'!CF44+'JUL-SEP 2022'!CF44+'JAN-MAR 2023'!CF44+'APR-JUN 2023'!CF44</f>
        <v>18630472</v>
      </c>
      <c r="CG44" s="46">
        <f t="shared" si="108"/>
        <v>149.57266494323929</v>
      </c>
      <c r="CH44" s="43">
        <f>+'OCT-DEC 2022'!CH44+'JUL-SEP 2022'!CH44+'JAN-MAR 2023'!CH44+'APR-JUN 2023'!CH44</f>
        <v>4686335</v>
      </c>
      <c r="CI44" s="46">
        <f t="shared" si="109"/>
        <v>185.2452763064274</v>
      </c>
      <c r="CJ44" s="43">
        <f t="shared" si="110"/>
        <v>23316807</v>
      </c>
      <c r="CK44" s="47">
        <f t="shared" si="111"/>
        <v>155.59475096092248</v>
      </c>
      <c r="CL44" s="45">
        <f>+'OCT-DEC 2022'!CL44+'JUL-SEP 2022'!CL44+'JAN-MAR 2023'!CL44+'APR-JUN 2023'!CL44</f>
        <v>14443804</v>
      </c>
      <c r="CM44" s="46">
        <f t="shared" si="112"/>
        <v>23.318761331402456</v>
      </c>
      <c r="CN44" s="43">
        <f>+'OCT-DEC 2022'!CN44+'JUL-SEP 2022'!CN44+'JAN-MAR 2023'!CN44+'APR-JUN 2023'!CN44</f>
        <v>15618649</v>
      </c>
      <c r="CO44" s="46">
        <f t="shared" si="113"/>
        <v>49.32713795738929</v>
      </c>
      <c r="CP44" s="43">
        <f t="shared" si="114"/>
        <v>30062453</v>
      </c>
      <c r="CQ44" s="47">
        <f t="shared" si="115"/>
        <v>32.11659852506461</v>
      </c>
      <c r="CR44" s="136">
        <f t="shared" si="116"/>
        <v>33074276</v>
      </c>
      <c r="CS44" s="137">
        <f t="shared" si="117"/>
        <v>20304984</v>
      </c>
      <c r="CT44" s="138">
        <f t="shared" si="118"/>
        <v>53379260</v>
      </c>
      <c r="CU44" s="40"/>
      <c r="CV44" s="45">
        <f t="shared" si="119"/>
        <v>64375947</v>
      </c>
      <c r="CW44" s="46">
        <f t="shared" si="120"/>
        <v>92.871534049269158</v>
      </c>
      <c r="CX44" s="46">
        <f t="shared" si="121"/>
        <v>34134764</v>
      </c>
      <c r="CY44" s="46">
        <f t="shared" si="122"/>
        <v>184.95513039332022</v>
      </c>
      <c r="CZ44" s="43">
        <f t="shared" si="123"/>
        <v>98510711</v>
      </c>
      <c r="DA44" s="47">
        <f t="shared" si="124"/>
        <v>112.23362905862743</v>
      </c>
      <c r="DB44" s="45">
        <f t="shared" si="125"/>
        <v>68898308</v>
      </c>
      <c r="DC44" s="46">
        <f t="shared" si="126"/>
        <v>22.7056461991166</v>
      </c>
      <c r="DD44" s="43">
        <f t="shared" si="127"/>
        <v>89492426</v>
      </c>
      <c r="DE44" s="46">
        <f t="shared" si="128"/>
        <v>52.098996470940271</v>
      </c>
      <c r="DF44" s="43">
        <f t="shared" si="129"/>
        <v>158390734</v>
      </c>
      <c r="DG44" s="47">
        <f t="shared" si="130"/>
        <v>33.330324309980888</v>
      </c>
      <c r="DH44" s="172"/>
      <c r="DI44" s="185" t="s">
        <v>60</v>
      </c>
      <c r="DJ44" s="45">
        <f t="shared" si="131"/>
        <v>98510711</v>
      </c>
      <c r="DK44" s="43">
        <f t="shared" si="132"/>
        <v>158390734</v>
      </c>
      <c r="DL44" s="44">
        <f t="shared" si="133"/>
        <v>256901445</v>
      </c>
      <c r="DM44"/>
    </row>
    <row r="45" spans="1:117" s="59" customFormat="1" ht="15.6" x14ac:dyDescent="0.3">
      <c r="A45" s="32">
        <v>33</v>
      </c>
      <c r="B45" s="32" t="s">
        <v>61</v>
      </c>
      <c r="C45" s="41"/>
      <c r="D45" s="42">
        <f>+'JUL-SEP 2022'!D45+'OCT-DEC 2022'!D45+'JAN-MAR 2023'!D45+'APR-JUN 2023'!D45</f>
        <v>501758</v>
      </c>
      <c r="E45" s="46">
        <f t="shared" si="55"/>
        <v>4.5738272775336819</v>
      </c>
      <c r="F45" s="43">
        <f>+'JUL-SEP 2022'!F45+'OCT-DEC 2022'!F45+'JAN-MAR 2023'!F45+'APR-JUN 2023'!F45</f>
        <v>271769</v>
      </c>
      <c r="G45" s="46">
        <f t="shared" si="56"/>
        <v>9.9124265966371237</v>
      </c>
      <c r="H45" s="43">
        <f t="shared" si="57"/>
        <v>773527</v>
      </c>
      <c r="I45" s="231">
        <f t="shared" si="58"/>
        <v>5.6412823897490503</v>
      </c>
      <c r="J45" s="45">
        <f>+'JUL-SEP 2022'!J45+'OCT-DEC 2022'!J45+'JAN-MAR 2023'!J45+'APR-JUN 2023'!J45</f>
        <v>724513</v>
      </c>
      <c r="K45" s="46">
        <f t="shared" si="59"/>
        <v>2.1011461118619099</v>
      </c>
      <c r="L45" s="43">
        <f>+'JUL-SEP 2022'!L45+'OCT-DEC 2022'!L45+'JAN-MAR 2023'!L45+'APR-JUN 2023'!L45</f>
        <v>516174</v>
      </c>
      <c r="M45" s="46">
        <f t="shared" si="60"/>
        <v>1.697337787891144</v>
      </c>
      <c r="N45" s="43">
        <f t="shared" si="61"/>
        <v>1240687</v>
      </c>
      <c r="O45" s="47">
        <f t="shared" si="62"/>
        <v>1.9119082915463397</v>
      </c>
      <c r="P45" s="136">
        <f t="shared" si="63"/>
        <v>1226271</v>
      </c>
      <c r="Q45" s="137">
        <f t="shared" si="64"/>
        <v>787943</v>
      </c>
      <c r="R45" s="138">
        <f t="shared" si="65"/>
        <v>2014214</v>
      </c>
      <c r="S45" s="38"/>
      <c r="T45" s="45">
        <f>+'JUL-SEP 2022'!T45+'OCT-DEC 2022'!T45+'JAN-MAR 2023'!T45+'APR-JUN 2023'!T45</f>
        <v>452574</v>
      </c>
      <c r="U45" s="46">
        <f t="shared" si="66"/>
        <v>2.3499717011013206</v>
      </c>
      <c r="V45" s="43">
        <f>+'JUL-SEP 2022'!V45+'OCT-DEC 2022'!V45+'JAN-MAR 2023'!V45+'APR-JUN 2023'!V45</f>
        <v>197397</v>
      </c>
      <c r="W45" s="46">
        <f t="shared" si="67"/>
        <v>3.6060833028863719</v>
      </c>
      <c r="X45" s="43">
        <f t="shared" si="68"/>
        <v>649971</v>
      </c>
      <c r="Y45" s="47">
        <f t="shared" si="69"/>
        <v>2.6279823876891726</v>
      </c>
      <c r="Z45" s="274">
        <f>+'OCT-DEC 2022'!Z45+'JUL-SEP 2022'!Z45+'JAN-MAR 2023'!Z45+'APR-JUN 2023'!Z45</f>
        <v>1681669</v>
      </c>
      <c r="AA45" s="46">
        <f t="shared" si="70"/>
        <v>1.6743287427916016</v>
      </c>
      <c r="AB45" s="43">
        <f>+'OCT-DEC 2022'!AB45+'JUL-SEP 2022'!AB45+'JAN-MAR 2023'!AB45+'APR-JUN 2023'!AB45</f>
        <v>264551</v>
      </c>
      <c r="AC45" s="46">
        <f t="shared" si="71"/>
        <v>0.60976261873097015</v>
      </c>
      <c r="AD45" s="43">
        <f t="shared" si="72"/>
        <v>1946220</v>
      </c>
      <c r="AE45" s="47">
        <f t="shared" si="73"/>
        <v>1.3531927497648173</v>
      </c>
      <c r="AF45" s="136">
        <f t="shared" si="74"/>
        <v>2134243</v>
      </c>
      <c r="AG45" s="137">
        <f t="shared" si="75"/>
        <v>461948</v>
      </c>
      <c r="AH45" s="138">
        <f t="shared" si="76"/>
        <v>2596191</v>
      </c>
      <c r="AI45" s="40"/>
      <c r="AJ45" s="42">
        <f>+'OCT-DEC 2022'!AJ45+'JUL-SEP 2022'!AJ45+'JAN-MAR 2023'!AJ45+'APR-JUN 2023'!AJ45</f>
        <v>53444</v>
      </c>
      <c r="AK45" s="46">
        <f t="shared" si="77"/>
        <v>0.8883348292942389</v>
      </c>
      <c r="AL45" s="43">
        <f>+'OCT-DEC 2022'!AL45+'JUL-SEP 2022'!AL45+'JAN-MAR 2023'!AL45+'APR-JUN 2023'!AL45</f>
        <v>62367</v>
      </c>
      <c r="AM45" s="46">
        <f t="shared" si="78"/>
        <v>2.5723654361724066</v>
      </c>
      <c r="AN45" s="43">
        <f t="shared" si="79"/>
        <v>115811</v>
      </c>
      <c r="AO45" s="47">
        <f t="shared" si="80"/>
        <v>1.3720544504602699</v>
      </c>
      <c r="AP45" s="43">
        <f>+'OCT-DEC 2022'!AP45+'JUL-SEP 2022'!AP45+'JAN-MAR 2023'!AP45+'APR-JUN 2023'!AP45</f>
        <v>179214</v>
      </c>
      <c r="AQ45" s="46">
        <f t="shared" si="81"/>
        <v>1.1468301454543128</v>
      </c>
      <c r="AR45" s="43">
        <f>+'OCT-DEC 2022'!AR45+'JUL-SEP 2022'!AR45+'JAN-MAR 2023'!AR45+'APR-JUN 2023'!AR45</f>
        <v>69458</v>
      </c>
      <c r="AS45" s="46">
        <f t="shared" si="82"/>
        <v>0.46155175163468182</v>
      </c>
      <c r="AT45" s="43">
        <f t="shared" si="83"/>
        <v>248672</v>
      </c>
      <c r="AU45" s="47">
        <f t="shared" si="84"/>
        <v>0.81064816776797266</v>
      </c>
      <c r="AV45" s="136">
        <f t="shared" si="85"/>
        <v>232658</v>
      </c>
      <c r="AW45" s="137">
        <f t="shared" si="86"/>
        <v>131825</v>
      </c>
      <c r="AX45" s="138">
        <f t="shared" si="87"/>
        <v>364483</v>
      </c>
      <c r="AY45" s="40"/>
      <c r="AZ45" s="42">
        <f>+'OCT-DEC 2022'!AZ45+'JUL-SEP 2022'!AZ45+'JAN-MAR 2023'!AZ45+'APR-JUN 2023'!AZ45</f>
        <v>269782</v>
      </c>
      <c r="BA45" s="46">
        <f t="shared" si="134"/>
        <v>2.4251593358683241</v>
      </c>
      <c r="BB45" s="43">
        <f>+'OCT-DEC 2022'!BB45+'JUL-SEP 2022'!BB45+'JAN-MAR 2023'!BB45+'APR-JUN 2023'!BB45</f>
        <v>118814</v>
      </c>
      <c r="BC45" s="46">
        <f t="shared" si="135"/>
        <v>3.795853167630427</v>
      </c>
      <c r="BD45" s="43">
        <f t="shared" si="88"/>
        <v>388596</v>
      </c>
      <c r="BE45" s="47">
        <v>6.6298407477189985</v>
      </c>
      <c r="BF45" s="45">
        <f>+'OCT-DEC 2022'!BF45+'JUL-SEP 2022'!BF45+'JAN-MAR 2023'!BF45+'APR-JUN 2023'!BF45</f>
        <v>839366</v>
      </c>
      <c r="BG45" s="46">
        <v>1.6247441262185349</v>
      </c>
      <c r="BH45" s="43">
        <f>+'OCT-DEC 2022'!BH45+'JUL-SEP 2022'!BH45+'JAN-MAR 2023'!BH45+'APR-JUN 2023'!BH45</f>
        <v>262885</v>
      </c>
      <c r="BI45" s="46">
        <v>6.7252455330693328</v>
      </c>
      <c r="BJ45" s="43">
        <f t="shared" si="92"/>
        <v>1102251</v>
      </c>
      <c r="BK45" s="47">
        <v>3.0424944958971372</v>
      </c>
      <c r="BL45" s="136">
        <f t="shared" si="94"/>
        <v>1109148</v>
      </c>
      <c r="BM45" s="137">
        <f t="shared" si="95"/>
        <v>381699</v>
      </c>
      <c r="BN45" s="138">
        <f t="shared" si="96"/>
        <v>1490847</v>
      </c>
      <c r="BO45" s="40"/>
      <c r="BP45" s="42">
        <f>+'OCT-DEC 2022'!BP45+'JUL-SEP 2022'!BP45+'JAN-MAR 2023'!BP45+'APR-JUN 2023'!BP45</f>
        <v>92825</v>
      </c>
      <c r="BQ45" s="46">
        <v>0.5101455376827686</v>
      </c>
      <c r="BR45" s="43">
        <f>+'OCT-DEC 2022'!BR45+'JUL-SEP 2022'!BR45+'JAN-MAR 2023'!BR45+'APR-JUN 2023'!BR45</f>
        <v>98253</v>
      </c>
      <c r="BS45" s="46">
        <v>2.5269069298298654</v>
      </c>
      <c r="BT45" s="43">
        <f t="shared" si="99"/>
        <v>191078</v>
      </c>
      <c r="BU45" s="47">
        <v>0.75880586824328866</v>
      </c>
      <c r="BV45" s="45">
        <f>+'OCT-DEC 2022'!BV45+'JUL-SEP 2022'!BV45+'JAN-MAR 2023'!BV45+'APR-JUN 2023'!BV45</f>
        <v>367926</v>
      </c>
      <c r="BW45" s="46">
        <f t="shared" si="101"/>
        <v>1.221988255925178</v>
      </c>
      <c r="BX45" s="43">
        <f>+'OCT-DEC 2022'!BX45+'JUL-SEP 2022'!BX45+'JAN-MAR 2023'!BX45+'APR-JUN 2023'!BX45</f>
        <v>318302</v>
      </c>
      <c r="BY45" s="46">
        <f t="shared" si="102"/>
        <v>1.5640607341162596</v>
      </c>
      <c r="BZ45" s="43">
        <f t="shared" si="103"/>
        <v>686228</v>
      </c>
      <c r="CA45" s="47">
        <f t="shared" si="104"/>
        <v>1.3599499007130429</v>
      </c>
      <c r="CB45" s="136">
        <f t="shared" si="105"/>
        <v>460751</v>
      </c>
      <c r="CC45" s="137">
        <f t="shared" si="106"/>
        <v>416555</v>
      </c>
      <c r="CD45" s="138">
        <f t="shared" si="107"/>
        <v>877306</v>
      </c>
      <c r="CE45" s="40"/>
      <c r="CF45" s="42">
        <f>+'OCT-DEC 2022'!CF45+'JUL-SEP 2022'!CF45+'JAN-MAR 2023'!CF45+'APR-JUN 2023'!CF45</f>
        <v>1354784</v>
      </c>
      <c r="CG45" s="46">
        <f t="shared" si="108"/>
        <v>10.87673212479327</v>
      </c>
      <c r="CH45" s="43">
        <f>+'OCT-DEC 2022'!CH45+'JUL-SEP 2022'!CH45+'JAN-MAR 2023'!CH45+'APR-JUN 2023'!CH45</f>
        <v>96612</v>
      </c>
      <c r="CI45" s="46">
        <f t="shared" si="109"/>
        <v>3.8189580203968694</v>
      </c>
      <c r="CJ45" s="43">
        <f t="shared" si="110"/>
        <v>1451396</v>
      </c>
      <c r="CK45" s="47">
        <f t="shared" si="111"/>
        <v>9.6852711936792648</v>
      </c>
      <c r="CL45" s="45">
        <f>+'OCT-DEC 2022'!CL45+'JUL-SEP 2022'!CL45+'JAN-MAR 2023'!CL45+'APR-JUN 2023'!CL45</f>
        <v>1056804</v>
      </c>
      <c r="CM45" s="46">
        <f t="shared" si="112"/>
        <v>1.7061544348061937</v>
      </c>
      <c r="CN45" s="43">
        <f>+'OCT-DEC 2022'!CN45+'JUL-SEP 2022'!CN45+'JAN-MAR 2023'!CN45+'APR-JUN 2023'!CN45</f>
        <v>204568</v>
      </c>
      <c r="CO45" s="46">
        <f t="shared" si="113"/>
        <v>0.64607085783586093</v>
      </c>
      <c r="CP45" s="43">
        <f t="shared" si="114"/>
        <v>1261372</v>
      </c>
      <c r="CQ45" s="47">
        <f t="shared" si="115"/>
        <v>1.3475606303570036</v>
      </c>
      <c r="CR45" s="136">
        <f t="shared" si="116"/>
        <v>2411588</v>
      </c>
      <c r="CS45" s="137">
        <f t="shared" si="117"/>
        <v>301180</v>
      </c>
      <c r="CT45" s="138">
        <f t="shared" si="118"/>
        <v>2712768</v>
      </c>
      <c r="CU45" s="40"/>
      <c r="CV45" s="45">
        <f t="shared" si="119"/>
        <v>2725167</v>
      </c>
      <c r="CW45" s="46">
        <f t="shared" si="120"/>
        <v>3.9314441437334455</v>
      </c>
      <c r="CX45" s="46">
        <f t="shared" si="121"/>
        <v>845212</v>
      </c>
      <c r="CY45" s="46">
        <f t="shared" si="122"/>
        <v>4.5796799904636512</v>
      </c>
      <c r="CZ45" s="43">
        <f t="shared" si="123"/>
        <v>3570379</v>
      </c>
      <c r="DA45" s="47">
        <f t="shared" si="124"/>
        <v>4.0677464228708402</v>
      </c>
      <c r="DB45" s="45">
        <f t="shared" si="125"/>
        <v>4849492</v>
      </c>
      <c r="DC45" s="46">
        <f t="shared" si="126"/>
        <v>1.5981647850836389</v>
      </c>
      <c r="DD45" s="43">
        <f t="shared" si="127"/>
        <v>1635938</v>
      </c>
      <c r="DE45" s="46">
        <f t="shared" si="128"/>
        <v>0.95237923362002819</v>
      </c>
      <c r="DF45" s="43">
        <f t="shared" si="129"/>
        <v>6485430</v>
      </c>
      <c r="DG45" s="47">
        <f t="shared" si="130"/>
        <v>1.3647356744345875</v>
      </c>
      <c r="DH45" s="172"/>
      <c r="DI45" s="185" t="s">
        <v>61</v>
      </c>
      <c r="DJ45" s="45">
        <f t="shared" si="131"/>
        <v>3570379</v>
      </c>
      <c r="DK45" s="43">
        <f t="shared" si="132"/>
        <v>6485430</v>
      </c>
      <c r="DL45" s="44">
        <f t="shared" si="133"/>
        <v>10055809</v>
      </c>
      <c r="DM45"/>
    </row>
    <row r="46" spans="1:117" s="59" customFormat="1" ht="15.6" x14ac:dyDescent="0.3">
      <c r="A46" s="32">
        <v>34</v>
      </c>
      <c r="B46" s="32" t="s">
        <v>47</v>
      </c>
      <c r="C46" s="41"/>
      <c r="D46" s="42">
        <f>+'JUL-SEP 2022'!D46+'OCT-DEC 2022'!D46+'JAN-MAR 2023'!D46+'APR-JUN 2023'!D46</f>
        <v>20587789</v>
      </c>
      <c r="E46" s="46">
        <f t="shared" si="55"/>
        <v>187.67013363475598</v>
      </c>
      <c r="F46" s="43">
        <f>+'JUL-SEP 2022'!F46+'OCT-DEC 2022'!F46+'JAN-MAR 2023'!F46+'APR-JUN 2023'!F46</f>
        <v>1010685</v>
      </c>
      <c r="G46" s="46">
        <f t="shared" si="56"/>
        <v>36.863442389758177</v>
      </c>
      <c r="H46" s="43">
        <f t="shared" si="57"/>
        <v>21598474</v>
      </c>
      <c r="I46" s="231">
        <f t="shared" si="58"/>
        <v>157.51627418519681</v>
      </c>
      <c r="J46" s="45">
        <f>+'JUL-SEP 2022'!J46+'OCT-DEC 2022'!J46+'JAN-MAR 2023'!J46+'APR-JUN 2023'!J46</f>
        <v>0</v>
      </c>
      <c r="K46" s="46">
        <f t="shared" si="59"/>
        <v>0</v>
      </c>
      <c r="L46" s="43">
        <f>+'JUL-SEP 2022'!L46+'OCT-DEC 2022'!L46+'JAN-MAR 2023'!L46+'APR-JUN 2023'!L46</f>
        <v>0</v>
      </c>
      <c r="M46" s="46">
        <f t="shared" si="60"/>
        <v>0</v>
      </c>
      <c r="N46" s="43">
        <f t="shared" si="61"/>
        <v>0</v>
      </c>
      <c r="O46" s="47">
        <f t="shared" si="62"/>
        <v>0</v>
      </c>
      <c r="P46" s="136">
        <f t="shared" si="63"/>
        <v>20587789</v>
      </c>
      <c r="Q46" s="137">
        <f t="shared" si="64"/>
        <v>1010685</v>
      </c>
      <c r="R46" s="138">
        <f t="shared" si="65"/>
        <v>21598474</v>
      </c>
      <c r="S46" s="38"/>
      <c r="T46" s="45">
        <f>+'JUL-SEP 2022'!T46+'OCT-DEC 2022'!T46+'JAN-MAR 2023'!T46+'APR-JUN 2023'!T46</f>
        <v>67735791</v>
      </c>
      <c r="U46" s="46">
        <f t="shared" si="66"/>
        <v>351.7152819245328</v>
      </c>
      <c r="V46" s="43">
        <f>+'JUL-SEP 2022'!V46+'OCT-DEC 2022'!V46+'JAN-MAR 2023'!V46+'APR-JUN 2023'!V46</f>
        <v>3485648</v>
      </c>
      <c r="W46" s="46">
        <f t="shared" si="67"/>
        <v>63.676434051881621</v>
      </c>
      <c r="X46" s="43">
        <f t="shared" si="68"/>
        <v>71221439</v>
      </c>
      <c r="Y46" s="47">
        <f t="shared" si="69"/>
        <v>287.96467429758985</v>
      </c>
      <c r="Z46" s="274">
        <f>+'OCT-DEC 2022'!Z46+'JUL-SEP 2022'!Z46+'JAN-MAR 2023'!Z46+'APR-JUN 2023'!Z46</f>
        <v>0</v>
      </c>
      <c r="AA46" s="46">
        <f t="shared" si="70"/>
        <v>0</v>
      </c>
      <c r="AB46" s="43">
        <f>+'OCT-DEC 2022'!AB46+'JUL-SEP 2022'!AB46+'JAN-MAR 2023'!AB46+'APR-JUN 2023'!AB46</f>
        <v>0</v>
      </c>
      <c r="AC46" s="46">
        <f t="shared" si="71"/>
        <v>0</v>
      </c>
      <c r="AD46" s="43">
        <f t="shared" si="72"/>
        <v>0</v>
      </c>
      <c r="AE46" s="47">
        <f t="shared" si="73"/>
        <v>0</v>
      </c>
      <c r="AF46" s="136">
        <f t="shared" si="74"/>
        <v>67735791</v>
      </c>
      <c r="AG46" s="137">
        <f t="shared" si="75"/>
        <v>3485648</v>
      </c>
      <c r="AH46" s="138">
        <f t="shared" si="76"/>
        <v>71221439</v>
      </c>
      <c r="AI46" s="40"/>
      <c r="AJ46" s="42">
        <f>+'OCT-DEC 2022'!AJ46+'JUL-SEP 2022'!AJ46+'JAN-MAR 2023'!AJ46+'APR-JUN 2023'!AJ46</f>
        <v>6346184</v>
      </c>
      <c r="AK46" s="46">
        <f t="shared" si="77"/>
        <v>105.48492403842957</v>
      </c>
      <c r="AL46" s="43">
        <f>+'OCT-DEC 2022'!AL46+'JUL-SEP 2022'!AL46+'JAN-MAR 2023'!AL46+'APR-JUN 2023'!AL46</f>
        <v>543877</v>
      </c>
      <c r="AM46" s="46">
        <f t="shared" si="78"/>
        <v>22.432542792328316</v>
      </c>
      <c r="AN46" s="43">
        <f t="shared" si="79"/>
        <v>6890061</v>
      </c>
      <c r="AO46" s="47">
        <f t="shared" si="80"/>
        <v>81.629023659175189</v>
      </c>
      <c r="AP46" s="43">
        <f>+'OCT-DEC 2022'!AP46+'JUL-SEP 2022'!AP46+'JAN-MAR 2023'!AP46+'APR-JUN 2023'!AP46</f>
        <v>0</v>
      </c>
      <c r="AQ46" s="46">
        <f t="shared" si="81"/>
        <v>0</v>
      </c>
      <c r="AR46" s="43">
        <f>+'OCT-DEC 2022'!AR46+'JUL-SEP 2022'!AR46+'JAN-MAR 2023'!AR46+'APR-JUN 2023'!AR46</f>
        <v>-75</v>
      </c>
      <c r="AS46" s="46">
        <f t="shared" si="82"/>
        <v>-4.9837860826112382E-4</v>
      </c>
      <c r="AT46" s="43">
        <f t="shared" si="83"/>
        <v>-75</v>
      </c>
      <c r="AU46" s="47">
        <f t="shared" si="84"/>
        <v>-2.4449319819922611E-4</v>
      </c>
      <c r="AV46" s="136">
        <f t="shared" si="85"/>
        <v>6346184</v>
      </c>
      <c r="AW46" s="137">
        <f t="shared" si="86"/>
        <v>543802</v>
      </c>
      <c r="AX46" s="138">
        <f t="shared" si="87"/>
        <v>6889986</v>
      </c>
      <c r="AY46" s="40"/>
      <c r="AZ46" s="42">
        <f>+'OCT-DEC 2022'!AZ46+'JUL-SEP 2022'!AZ46+'JAN-MAR 2023'!AZ46+'APR-JUN 2023'!AZ46</f>
        <v>18500574</v>
      </c>
      <c r="BA46" s="46">
        <f t="shared" si="134"/>
        <v>166.30775869043447</v>
      </c>
      <c r="BB46" s="43">
        <f>+'OCT-DEC 2022'!BB46+'JUL-SEP 2022'!BB46+'JAN-MAR 2023'!BB46+'APR-JUN 2023'!BB46</f>
        <v>0</v>
      </c>
      <c r="BC46" s="46">
        <f t="shared" si="135"/>
        <v>0</v>
      </c>
      <c r="BD46" s="43">
        <f t="shared" si="88"/>
        <v>18500574</v>
      </c>
      <c r="BE46" s="47">
        <v>122.06418622946738</v>
      </c>
      <c r="BF46" s="45">
        <f>+'OCT-DEC 2022'!BF46+'JUL-SEP 2022'!BF46+'JAN-MAR 2023'!BF46+'APR-JUN 2023'!BF46</f>
        <v>0</v>
      </c>
      <c r="BG46" s="46">
        <v>0</v>
      </c>
      <c r="BH46" s="43">
        <f>+'OCT-DEC 2022'!BH46+'JUL-SEP 2022'!BH46+'JAN-MAR 2023'!BH46+'APR-JUN 2023'!BH46</f>
        <v>0</v>
      </c>
      <c r="BI46" s="46">
        <v>0</v>
      </c>
      <c r="BJ46" s="43">
        <f t="shared" si="92"/>
        <v>0</v>
      </c>
      <c r="BK46" s="47">
        <v>0</v>
      </c>
      <c r="BL46" s="136">
        <f t="shared" si="94"/>
        <v>18500574</v>
      </c>
      <c r="BM46" s="137">
        <f t="shared" si="95"/>
        <v>0</v>
      </c>
      <c r="BN46" s="138">
        <f t="shared" si="96"/>
        <v>18500574</v>
      </c>
      <c r="BO46" s="40"/>
      <c r="BP46" s="42">
        <f>+'OCT-DEC 2022'!BP46+'JUL-SEP 2022'!BP46+'JAN-MAR 2023'!BP46+'APR-JUN 2023'!BP46</f>
        <v>18540500</v>
      </c>
      <c r="BQ46" s="46">
        <v>154.51862162360962</v>
      </c>
      <c r="BR46" s="43">
        <f>+'OCT-DEC 2022'!BR46+'JUL-SEP 2022'!BR46+'JAN-MAR 2023'!BR46+'APR-JUN 2023'!BR46</f>
        <v>0</v>
      </c>
      <c r="BS46" s="46">
        <v>0</v>
      </c>
      <c r="BT46" s="43">
        <f t="shared" si="99"/>
        <v>18540500</v>
      </c>
      <c r="BU46" s="47">
        <v>135.46696202704379</v>
      </c>
      <c r="BV46" s="45">
        <f>+'OCT-DEC 2022'!BV46+'JUL-SEP 2022'!BV46+'JAN-MAR 2023'!BV46+'APR-JUN 2023'!BV46</f>
        <v>0</v>
      </c>
      <c r="BW46" s="46">
        <f t="shared" si="101"/>
        <v>0</v>
      </c>
      <c r="BX46" s="43">
        <f>+'OCT-DEC 2022'!BX46+'JUL-SEP 2022'!BX46+'JAN-MAR 2023'!BX46+'APR-JUN 2023'!BX46</f>
        <v>0</v>
      </c>
      <c r="BY46" s="46">
        <f t="shared" si="102"/>
        <v>0</v>
      </c>
      <c r="BZ46" s="43">
        <f t="shared" si="103"/>
        <v>0</v>
      </c>
      <c r="CA46" s="47">
        <f t="shared" si="104"/>
        <v>0</v>
      </c>
      <c r="CB46" s="136">
        <f t="shared" si="105"/>
        <v>18540500</v>
      </c>
      <c r="CC46" s="137">
        <f t="shared" si="106"/>
        <v>0</v>
      </c>
      <c r="CD46" s="138">
        <f t="shared" si="107"/>
        <v>18540500</v>
      </c>
      <c r="CE46" s="40"/>
      <c r="CF46" s="42">
        <f>+'OCT-DEC 2022'!CF46+'JUL-SEP 2022'!CF46+'JAN-MAR 2023'!CF46+'APR-JUN 2023'!CF46</f>
        <v>17928661</v>
      </c>
      <c r="CG46" s="46">
        <f t="shared" si="108"/>
        <v>143.93825366495929</v>
      </c>
      <c r="CH46" s="43">
        <f>+'OCT-DEC 2022'!CH46+'JUL-SEP 2022'!CH46+'JAN-MAR 2023'!CH46+'APR-JUN 2023'!CH46</f>
        <v>1353021</v>
      </c>
      <c r="CI46" s="46">
        <f t="shared" si="109"/>
        <v>53.483318839433949</v>
      </c>
      <c r="CJ46" s="43">
        <f t="shared" si="110"/>
        <v>19281682</v>
      </c>
      <c r="CK46" s="47">
        <f t="shared" si="111"/>
        <v>128.66806801195816</v>
      </c>
      <c r="CL46" s="45">
        <f>+'OCT-DEC 2022'!CL46+'JUL-SEP 2022'!CL46+'JAN-MAR 2023'!CL46+'APR-JUN 2023'!CL46</f>
        <v>0</v>
      </c>
      <c r="CM46" s="46">
        <f t="shared" si="112"/>
        <v>0</v>
      </c>
      <c r="CN46" s="43">
        <f>+'OCT-DEC 2022'!CN46+'JUL-SEP 2022'!CN46+'JAN-MAR 2023'!CN46+'APR-JUN 2023'!CN46</f>
        <v>0</v>
      </c>
      <c r="CO46" s="46">
        <f t="shared" si="113"/>
        <v>0</v>
      </c>
      <c r="CP46" s="43">
        <f t="shared" si="114"/>
        <v>0</v>
      </c>
      <c r="CQ46" s="47">
        <f t="shared" si="115"/>
        <v>0</v>
      </c>
      <c r="CR46" s="136">
        <f t="shared" si="116"/>
        <v>17928661</v>
      </c>
      <c r="CS46" s="137">
        <f t="shared" si="117"/>
        <v>1353021</v>
      </c>
      <c r="CT46" s="138">
        <f t="shared" si="118"/>
        <v>19281682</v>
      </c>
      <c r="CU46" s="40"/>
      <c r="CV46" s="45">
        <f t="shared" si="119"/>
        <v>149639499</v>
      </c>
      <c r="CW46" s="46">
        <f t="shared" si="120"/>
        <v>215.87643326620233</v>
      </c>
      <c r="CX46" s="46">
        <f t="shared" si="121"/>
        <v>6393231</v>
      </c>
      <c r="CY46" s="46">
        <f t="shared" si="122"/>
        <v>34.640956452478093</v>
      </c>
      <c r="CZ46" s="43">
        <f t="shared" si="123"/>
        <v>156032730</v>
      </c>
      <c r="DA46" s="47">
        <f t="shared" si="124"/>
        <v>177.76868486742492</v>
      </c>
      <c r="DB46" s="45">
        <f t="shared" si="125"/>
        <v>0</v>
      </c>
      <c r="DC46" s="46">
        <f t="shared" si="126"/>
        <v>0</v>
      </c>
      <c r="DD46" s="43">
        <f t="shared" si="127"/>
        <v>-75</v>
      </c>
      <c r="DE46" s="46">
        <f t="shared" si="128"/>
        <v>-4.3662071864277322E-5</v>
      </c>
      <c r="DF46" s="43">
        <f t="shared" si="129"/>
        <v>-75</v>
      </c>
      <c r="DG46" s="47">
        <f t="shared" si="130"/>
        <v>-1.5782326782124559E-5</v>
      </c>
      <c r="DH46" s="172"/>
      <c r="DI46" s="185" t="s">
        <v>47</v>
      </c>
      <c r="DJ46" s="45">
        <f t="shared" si="131"/>
        <v>156032730</v>
      </c>
      <c r="DK46" s="43">
        <f t="shared" si="132"/>
        <v>-75</v>
      </c>
      <c r="DL46" s="44">
        <f t="shared" si="133"/>
        <v>156032655</v>
      </c>
      <c r="DM46"/>
    </row>
    <row r="47" spans="1:117" s="59" customFormat="1" ht="15.6" x14ac:dyDescent="0.3">
      <c r="A47" s="32">
        <v>35</v>
      </c>
      <c r="B47" s="32" t="s">
        <v>40</v>
      </c>
      <c r="C47" s="41"/>
      <c r="D47" s="42">
        <f>+'JUL-SEP 2022'!D47+'OCT-DEC 2022'!D47+'JAN-MAR 2023'!D47+'APR-JUN 2023'!D47</f>
        <v>3372740</v>
      </c>
      <c r="E47" s="46">
        <f t="shared" si="55"/>
        <v>30.74456254215967</v>
      </c>
      <c r="F47" s="43">
        <f>+'JUL-SEP 2022'!F47+'OCT-DEC 2022'!F47+'JAN-MAR 2023'!F47+'APR-JUN 2023'!F47</f>
        <v>173617</v>
      </c>
      <c r="G47" s="46">
        <f t="shared" si="56"/>
        <v>6.3324579640369114</v>
      </c>
      <c r="H47" s="43">
        <f t="shared" si="57"/>
        <v>3546357</v>
      </c>
      <c r="I47" s="231">
        <f t="shared" si="58"/>
        <v>25.863352270655415</v>
      </c>
      <c r="J47" s="45">
        <f>+'JUL-SEP 2022'!J47+'OCT-DEC 2022'!J47+'JAN-MAR 2023'!J47+'APR-JUN 2023'!J47</f>
        <v>0</v>
      </c>
      <c r="K47" s="46">
        <f t="shared" si="59"/>
        <v>0</v>
      </c>
      <c r="L47" s="43">
        <f>+'JUL-SEP 2022'!L47+'OCT-DEC 2022'!L47+'JAN-MAR 2023'!L47+'APR-JUN 2023'!L47</f>
        <v>0</v>
      </c>
      <c r="M47" s="46">
        <f t="shared" si="60"/>
        <v>0</v>
      </c>
      <c r="N47" s="43">
        <f t="shared" si="61"/>
        <v>0</v>
      </c>
      <c r="O47" s="47">
        <f t="shared" si="62"/>
        <v>0</v>
      </c>
      <c r="P47" s="136">
        <f t="shared" si="63"/>
        <v>3372740</v>
      </c>
      <c r="Q47" s="137">
        <f t="shared" si="64"/>
        <v>173617</v>
      </c>
      <c r="R47" s="138">
        <f t="shared" si="65"/>
        <v>3546357</v>
      </c>
      <c r="S47" s="38"/>
      <c r="T47" s="45">
        <f>+'JUL-SEP 2022'!T47+'OCT-DEC 2022'!T47+'JAN-MAR 2023'!T47+'APR-JUN 2023'!T47</f>
        <v>2258468</v>
      </c>
      <c r="U47" s="46">
        <f t="shared" si="66"/>
        <v>11.727001303307077</v>
      </c>
      <c r="V47" s="43">
        <f>+'JUL-SEP 2022'!V47+'OCT-DEC 2022'!V47+'JAN-MAR 2023'!V47+'APR-JUN 2023'!V47</f>
        <v>0</v>
      </c>
      <c r="W47" s="46">
        <f t="shared" si="67"/>
        <v>0</v>
      </c>
      <c r="X47" s="43">
        <f t="shared" si="68"/>
        <v>2258468</v>
      </c>
      <c r="Y47" s="47">
        <f t="shared" si="69"/>
        <v>9.1315060628237106</v>
      </c>
      <c r="Z47" s="274">
        <f>+'OCT-DEC 2022'!Z47+'JUL-SEP 2022'!Z47+'JAN-MAR 2023'!Z47+'APR-JUN 2023'!Z47</f>
        <v>0</v>
      </c>
      <c r="AA47" s="46">
        <f t="shared" si="70"/>
        <v>0</v>
      </c>
      <c r="AB47" s="43">
        <f>+'OCT-DEC 2022'!AB47+'JUL-SEP 2022'!AB47+'JAN-MAR 2023'!AB47+'APR-JUN 2023'!AB47</f>
        <v>0</v>
      </c>
      <c r="AC47" s="46">
        <f t="shared" si="71"/>
        <v>0</v>
      </c>
      <c r="AD47" s="43">
        <f t="shared" si="72"/>
        <v>0</v>
      </c>
      <c r="AE47" s="47">
        <f t="shared" si="73"/>
        <v>0</v>
      </c>
      <c r="AF47" s="136">
        <f t="shared" si="74"/>
        <v>2258468</v>
      </c>
      <c r="AG47" s="137">
        <f t="shared" si="75"/>
        <v>0</v>
      </c>
      <c r="AH47" s="138">
        <f t="shared" si="76"/>
        <v>2258468</v>
      </c>
      <c r="AI47" s="40"/>
      <c r="AJ47" s="42">
        <f>+'OCT-DEC 2022'!AJ47+'JUL-SEP 2022'!AJ47+'JAN-MAR 2023'!AJ47+'APR-JUN 2023'!AJ47</f>
        <v>923017</v>
      </c>
      <c r="AK47" s="46">
        <f t="shared" si="77"/>
        <v>15.342192746251786</v>
      </c>
      <c r="AL47" s="43">
        <f>+'OCT-DEC 2022'!AL47+'JUL-SEP 2022'!AL47+'JAN-MAR 2023'!AL47+'APR-JUN 2023'!AL47</f>
        <v>98983</v>
      </c>
      <c r="AM47" s="46">
        <f t="shared" si="78"/>
        <v>4.0826149721592078</v>
      </c>
      <c r="AN47" s="43">
        <f t="shared" si="79"/>
        <v>1022000</v>
      </c>
      <c r="AO47" s="47">
        <f t="shared" si="80"/>
        <v>12.108000521283779</v>
      </c>
      <c r="AP47" s="43">
        <f>+'OCT-DEC 2022'!AP47+'JUL-SEP 2022'!AP47+'JAN-MAR 2023'!AP47+'APR-JUN 2023'!AP47</f>
        <v>0</v>
      </c>
      <c r="AQ47" s="46">
        <f t="shared" si="81"/>
        <v>0</v>
      </c>
      <c r="AR47" s="43">
        <f>+'OCT-DEC 2022'!AR47+'JUL-SEP 2022'!AR47+'JAN-MAR 2023'!AR47+'APR-JUN 2023'!AR47</f>
        <v>0</v>
      </c>
      <c r="AS47" s="46">
        <f t="shared" si="82"/>
        <v>0</v>
      </c>
      <c r="AT47" s="43">
        <f t="shared" si="83"/>
        <v>0</v>
      </c>
      <c r="AU47" s="47">
        <f t="shared" si="84"/>
        <v>0</v>
      </c>
      <c r="AV47" s="136">
        <f t="shared" si="85"/>
        <v>923017</v>
      </c>
      <c r="AW47" s="137">
        <f t="shared" si="86"/>
        <v>98983</v>
      </c>
      <c r="AX47" s="138">
        <f t="shared" si="87"/>
        <v>1022000</v>
      </c>
      <c r="AY47" s="40"/>
      <c r="AZ47" s="42">
        <f>+'OCT-DEC 2022'!AZ47+'JUL-SEP 2022'!AZ47+'JAN-MAR 2023'!AZ47+'APR-JUN 2023'!AZ47</f>
        <v>1999055</v>
      </c>
      <c r="BA47" s="46">
        <f t="shared" si="134"/>
        <v>17.970164414839587</v>
      </c>
      <c r="BB47" s="43">
        <f>+'OCT-DEC 2022'!BB47+'JUL-SEP 2022'!BB47+'JAN-MAR 2023'!BB47+'APR-JUN 2023'!BB47</f>
        <v>0</v>
      </c>
      <c r="BC47" s="46">
        <f t="shared" si="135"/>
        <v>0</v>
      </c>
      <c r="BD47" s="43">
        <f t="shared" si="88"/>
        <v>1999055</v>
      </c>
      <c r="BE47" s="47">
        <v>12.285214634016819</v>
      </c>
      <c r="BF47" s="45">
        <f>+'OCT-DEC 2022'!BF47+'JUL-SEP 2022'!BF47+'JAN-MAR 2023'!BF47+'APR-JUN 2023'!BF47</f>
        <v>0</v>
      </c>
      <c r="BG47" s="46">
        <v>0</v>
      </c>
      <c r="BH47" s="43">
        <f>+'OCT-DEC 2022'!BH47+'JUL-SEP 2022'!BH47+'JAN-MAR 2023'!BH47+'APR-JUN 2023'!BH47</f>
        <v>0</v>
      </c>
      <c r="BI47" s="46">
        <v>0</v>
      </c>
      <c r="BJ47" s="43">
        <f t="shared" si="92"/>
        <v>0</v>
      </c>
      <c r="BK47" s="47">
        <v>0</v>
      </c>
      <c r="BL47" s="136">
        <f t="shared" si="94"/>
        <v>1999055</v>
      </c>
      <c r="BM47" s="137">
        <f t="shared" si="95"/>
        <v>0</v>
      </c>
      <c r="BN47" s="138">
        <f t="shared" si="96"/>
        <v>1999055</v>
      </c>
      <c r="BO47" s="40"/>
      <c r="BP47" s="42">
        <f>+'OCT-DEC 2022'!BP47+'JUL-SEP 2022'!BP47+'JAN-MAR 2023'!BP47+'APR-JUN 2023'!BP47</f>
        <v>2713164</v>
      </c>
      <c r="BQ47" s="46">
        <v>21.124579542487965</v>
      </c>
      <c r="BR47" s="43">
        <f>+'OCT-DEC 2022'!BR47+'JUL-SEP 2022'!BR47+'JAN-MAR 2023'!BR47+'APR-JUN 2023'!BR47</f>
        <v>0</v>
      </c>
      <c r="BS47" s="46">
        <v>0</v>
      </c>
      <c r="BT47" s="43">
        <f t="shared" si="99"/>
        <v>2713164</v>
      </c>
      <c r="BU47" s="47">
        <v>18.519985388494</v>
      </c>
      <c r="BV47" s="45">
        <f>+'OCT-DEC 2022'!BV47+'JUL-SEP 2022'!BV47+'JAN-MAR 2023'!BV47+'APR-JUN 2023'!BV47</f>
        <v>0</v>
      </c>
      <c r="BW47" s="46">
        <f t="shared" si="101"/>
        <v>0</v>
      </c>
      <c r="BX47" s="43">
        <f>+'OCT-DEC 2022'!BX47+'JUL-SEP 2022'!BX47+'JAN-MAR 2023'!BX47+'APR-JUN 2023'!BX47</f>
        <v>0</v>
      </c>
      <c r="BY47" s="46">
        <f t="shared" si="102"/>
        <v>0</v>
      </c>
      <c r="BZ47" s="43">
        <f t="shared" si="103"/>
        <v>0</v>
      </c>
      <c r="CA47" s="47">
        <f t="shared" si="104"/>
        <v>0</v>
      </c>
      <c r="CB47" s="136">
        <f t="shared" si="105"/>
        <v>2713164</v>
      </c>
      <c r="CC47" s="137">
        <f t="shared" si="106"/>
        <v>0</v>
      </c>
      <c r="CD47" s="138">
        <f t="shared" si="107"/>
        <v>2713164</v>
      </c>
      <c r="CE47" s="40"/>
      <c r="CF47" s="42">
        <f>+'OCT-DEC 2022'!CF47+'JUL-SEP 2022'!CF47+'JAN-MAR 2023'!CF47+'APR-JUN 2023'!CF47</f>
        <v>2622781</v>
      </c>
      <c r="CG47" s="46">
        <f t="shared" si="108"/>
        <v>21.056704507137237</v>
      </c>
      <c r="CH47" s="43">
        <f>+'OCT-DEC 2022'!CH47+'JUL-SEP 2022'!CH47+'JAN-MAR 2023'!CH47+'APR-JUN 2023'!CH47</f>
        <v>196795</v>
      </c>
      <c r="CI47" s="46">
        <f t="shared" si="109"/>
        <v>7.7790734445410701</v>
      </c>
      <c r="CJ47" s="43">
        <f t="shared" si="110"/>
        <v>2819576</v>
      </c>
      <c r="CK47" s="47">
        <f t="shared" si="111"/>
        <v>18.815235959854792</v>
      </c>
      <c r="CL47" s="45">
        <f>+'OCT-DEC 2022'!CL47+'JUL-SEP 2022'!CL47+'JAN-MAR 2023'!CL47+'APR-JUN 2023'!CL47</f>
        <v>0</v>
      </c>
      <c r="CM47" s="46">
        <f t="shared" si="112"/>
        <v>0</v>
      </c>
      <c r="CN47" s="43">
        <f>+'OCT-DEC 2022'!CN47+'JUL-SEP 2022'!CN47+'JAN-MAR 2023'!CN47+'APR-JUN 2023'!CN47</f>
        <v>0</v>
      </c>
      <c r="CO47" s="46">
        <f t="shared" si="113"/>
        <v>0</v>
      </c>
      <c r="CP47" s="43">
        <f t="shared" si="114"/>
        <v>0</v>
      </c>
      <c r="CQ47" s="47">
        <f t="shared" si="115"/>
        <v>0</v>
      </c>
      <c r="CR47" s="136">
        <f t="shared" si="116"/>
        <v>2622781</v>
      </c>
      <c r="CS47" s="137">
        <f t="shared" si="117"/>
        <v>196795</v>
      </c>
      <c r="CT47" s="138">
        <f t="shared" si="118"/>
        <v>2819576</v>
      </c>
      <c r="CU47" s="40"/>
      <c r="CV47" s="45">
        <f t="shared" si="119"/>
        <v>13889225</v>
      </c>
      <c r="CW47" s="46">
        <f t="shared" si="120"/>
        <v>20.037198559664844</v>
      </c>
      <c r="CX47" s="46">
        <f t="shared" si="121"/>
        <v>469395</v>
      </c>
      <c r="CY47" s="46">
        <f t="shared" si="122"/>
        <v>2.5433605877858874</v>
      </c>
      <c r="CZ47" s="43">
        <f t="shared" si="123"/>
        <v>14358620</v>
      </c>
      <c r="DA47" s="47">
        <f t="shared" si="124"/>
        <v>16.358830572990069</v>
      </c>
      <c r="DB47" s="45">
        <f t="shared" si="125"/>
        <v>0</v>
      </c>
      <c r="DC47" s="46">
        <f t="shared" si="126"/>
        <v>0</v>
      </c>
      <c r="DD47" s="43">
        <f t="shared" si="127"/>
        <v>0</v>
      </c>
      <c r="DE47" s="46">
        <f t="shared" si="128"/>
        <v>0</v>
      </c>
      <c r="DF47" s="43">
        <f t="shared" si="129"/>
        <v>0</v>
      </c>
      <c r="DG47" s="47">
        <f t="shared" si="130"/>
        <v>0</v>
      </c>
      <c r="DH47" s="172"/>
      <c r="DI47" s="185" t="s">
        <v>40</v>
      </c>
      <c r="DJ47" s="45">
        <f t="shared" si="131"/>
        <v>14358620</v>
      </c>
      <c r="DK47" s="43">
        <f t="shared" si="132"/>
        <v>0</v>
      </c>
      <c r="DL47" s="44">
        <f t="shared" si="133"/>
        <v>14358620</v>
      </c>
      <c r="DM47"/>
    </row>
    <row r="48" spans="1:117" s="59" customFormat="1" ht="15.6" x14ac:dyDescent="0.3">
      <c r="A48" s="32">
        <v>36</v>
      </c>
      <c r="B48" s="32" t="s">
        <v>53</v>
      </c>
      <c r="C48" s="41"/>
      <c r="D48" s="42">
        <f>+'JUL-SEP 2022'!D48+'OCT-DEC 2022'!D48+'JAN-MAR 2023'!D48+'APR-JUN 2023'!D48</f>
        <v>21660594</v>
      </c>
      <c r="E48" s="46">
        <f t="shared" si="55"/>
        <v>197.4493992816904</v>
      </c>
      <c r="F48" s="43">
        <f>+'JUL-SEP 2022'!F48+'OCT-DEC 2022'!F48+'JAN-MAR 2023'!F48+'APR-JUN 2023'!F48</f>
        <v>12460627</v>
      </c>
      <c r="G48" s="46">
        <f t="shared" si="56"/>
        <v>454.48542874858663</v>
      </c>
      <c r="H48" s="43">
        <f t="shared" si="57"/>
        <v>34121221</v>
      </c>
      <c r="I48" s="231">
        <f t="shared" si="58"/>
        <v>248.84385825450886</v>
      </c>
      <c r="J48" s="45">
        <f>+'JUL-SEP 2022'!J48+'OCT-DEC 2022'!J48+'JAN-MAR 2023'!J48+'APR-JUN 2023'!J48</f>
        <v>17701992</v>
      </c>
      <c r="K48" s="46">
        <f t="shared" si="59"/>
        <v>51.337203974270487</v>
      </c>
      <c r="L48" s="43">
        <f>+'JUL-SEP 2022'!L48+'OCT-DEC 2022'!L48+'JAN-MAR 2023'!L48+'APR-JUN 2023'!L48</f>
        <v>43085008</v>
      </c>
      <c r="M48" s="46">
        <f t="shared" si="60"/>
        <v>141.67666749970405</v>
      </c>
      <c r="N48" s="43">
        <f t="shared" si="61"/>
        <v>60787000</v>
      </c>
      <c r="O48" s="47">
        <f t="shared" si="62"/>
        <v>93.673238551082861</v>
      </c>
      <c r="P48" s="136">
        <f t="shared" si="63"/>
        <v>39362586</v>
      </c>
      <c r="Q48" s="137">
        <f t="shared" si="64"/>
        <v>55545635</v>
      </c>
      <c r="R48" s="138">
        <f t="shared" si="65"/>
        <v>94908221</v>
      </c>
      <c r="S48" s="38"/>
      <c r="T48" s="45">
        <f>+'JUL-SEP 2022'!T48+'OCT-DEC 2022'!T48+'JAN-MAR 2023'!T48+'APR-JUN 2023'!T48</f>
        <v>43230727</v>
      </c>
      <c r="U48" s="46">
        <f t="shared" si="66"/>
        <v>224.47375471864663</v>
      </c>
      <c r="V48" s="43">
        <f>+'JUL-SEP 2022'!V48+'OCT-DEC 2022'!V48+'JAN-MAR 2023'!V48+'APR-JUN 2023'!V48</f>
        <v>27024046</v>
      </c>
      <c r="W48" s="46">
        <f t="shared" si="67"/>
        <v>493.68005115089517</v>
      </c>
      <c r="X48" s="43">
        <f t="shared" si="68"/>
        <v>70254773</v>
      </c>
      <c r="Y48" s="47">
        <f t="shared" si="69"/>
        <v>284.05622111617413</v>
      </c>
      <c r="Z48" s="274">
        <f>+'OCT-DEC 2022'!Z48+'JUL-SEP 2022'!Z48+'JAN-MAR 2023'!Z48+'APR-JUN 2023'!Z48</f>
        <v>51076717</v>
      </c>
      <c r="AA48" s="46">
        <f t="shared" si="70"/>
        <v>50.853774054544878</v>
      </c>
      <c r="AB48" s="43">
        <f>+'OCT-DEC 2022'!AB48+'JUL-SEP 2022'!AB48+'JAN-MAR 2023'!AB48+'APR-JUN 2023'!AB48</f>
        <v>52853058</v>
      </c>
      <c r="AC48" s="46">
        <f t="shared" si="71"/>
        <v>121.82081736232279</v>
      </c>
      <c r="AD48" s="43">
        <f t="shared" si="72"/>
        <v>103929775</v>
      </c>
      <c r="AE48" s="47">
        <f t="shared" si="73"/>
        <v>72.261624078823957</v>
      </c>
      <c r="AF48" s="136">
        <f t="shared" si="74"/>
        <v>94307444</v>
      </c>
      <c r="AG48" s="137">
        <f t="shared" si="75"/>
        <v>79877104</v>
      </c>
      <c r="AH48" s="138">
        <f t="shared" si="76"/>
        <v>174184548</v>
      </c>
      <c r="AI48" s="40"/>
      <c r="AJ48" s="42">
        <f>+'OCT-DEC 2022'!AJ48+'JUL-SEP 2022'!AJ48+'JAN-MAR 2023'!AJ48+'APR-JUN 2023'!AJ48</f>
        <v>10129623</v>
      </c>
      <c r="AK48" s="46">
        <f t="shared" si="77"/>
        <v>168.37244440011969</v>
      </c>
      <c r="AL48" s="43">
        <f>+'OCT-DEC 2022'!AL48+'JUL-SEP 2022'!AL48+'JAN-MAR 2023'!AL48+'APR-JUN 2023'!AL48</f>
        <v>9055328</v>
      </c>
      <c r="AM48" s="46">
        <f t="shared" si="78"/>
        <v>373.49259641163127</v>
      </c>
      <c r="AN48" s="43">
        <f t="shared" si="79"/>
        <v>19184951</v>
      </c>
      <c r="AO48" s="47">
        <f t="shared" si="80"/>
        <v>227.29099482270428</v>
      </c>
      <c r="AP48" s="43">
        <f>+'OCT-DEC 2022'!AP48+'JUL-SEP 2022'!AP48+'JAN-MAR 2023'!AP48+'APR-JUN 2023'!AP48</f>
        <v>5649748</v>
      </c>
      <c r="AQ48" s="46">
        <f t="shared" si="81"/>
        <v>36.153990874709635</v>
      </c>
      <c r="AR48" s="43">
        <f>+'OCT-DEC 2022'!AR48+'JUL-SEP 2022'!AR48+'JAN-MAR 2023'!AR48+'APR-JUN 2023'!AR48</f>
        <v>14330007</v>
      </c>
      <c r="AS48" s="46">
        <f t="shared" si="82"/>
        <v>95.223585933762166</v>
      </c>
      <c r="AT48" s="43">
        <f t="shared" si="83"/>
        <v>19979755</v>
      </c>
      <c r="AU48" s="47">
        <f t="shared" si="84"/>
        <v>65.132189322493048</v>
      </c>
      <c r="AV48" s="136">
        <f t="shared" si="85"/>
        <v>15779371</v>
      </c>
      <c r="AW48" s="137">
        <f t="shared" si="86"/>
        <v>23385335</v>
      </c>
      <c r="AX48" s="138">
        <f t="shared" si="87"/>
        <v>39164706</v>
      </c>
      <c r="AY48" s="40"/>
      <c r="AZ48" s="42">
        <f>+'OCT-DEC 2022'!AZ48+'JUL-SEP 2022'!AZ48+'JAN-MAR 2023'!AZ48+'APR-JUN 2023'!AZ48</f>
        <v>30402273</v>
      </c>
      <c r="BA48" s="46">
        <f t="shared" si="134"/>
        <v>273.29605458320975</v>
      </c>
      <c r="BB48" s="43">
        <f>+'OCT-DEC 2022'!BB48+'JUL-SEP 2022'!BB48+'JAN-MAR 2023'!BB48+'APR-JUN 2023'!BB48</f>
        <v>11782687</v>
      </c>
      <c r="BC48" s="46">
        <f t="shared" si="135"/>
        <v>376.43164755119642</v>
      </c>
      <c r="BD48" s="43">
        <f t="shared" si="88"/>
        <v>42184960</v>
      </c>
      <c r="BE48" s="47">
        <v>288.07181874913329</v>
      </c>
      <c r="BF48" s="45">
        <f>+'OCT-DEC 2022'!BF48+'JUL-SEP 2022'!BF48+'JAN-MAR 2023'!BF48+'APR-JUN 2023'!BF48</f>
        <v>29415291</v>
      </c>
      <c r="BG48" s="46">
        <v>45.575948019389976</v>
      </c>
      <c r="BH48" s="43">
        <f>+'OCT-DEC 2022'!BH48+'JUL-SEP 2022'!BH48+'JAN-MAR 2023'!BH48+'APR-JUN 2023'!BH48</f>
        <v>43504798</v>
      </c>
      <c r="BI48" s="46">
        <v>133.36785980265026</v>
      </c>
      <c r="BJ48" s="43">
        <f t="shared" si="92"/>
        <v>72920089</v>
      </c>
      <c r="BK48" s="47">
        <v>69.978845981211762</v>
      </c>
      <c r="BL48" s="136">
        <f t="shared" si="94"/>
        <v>59817564</v>
      </c>
      <c r="BM48" s="137">
        <f t="shared" si="95"/>
        <v>55287485</v>
      </c>
      <c r="BN48" s="138">
        <f t="shared" si="96"/>
        <v>115105049</v>
      </c>
      <c r="BO48" s="40"/>
      <c r="BP48" s="42">
        <f>+'OCT-DEC 2022'!BP48+'JUL-SEP 2022'!BP48+'JAN-MAR 2023'!BP48+'APR-JUN 2023'!BP48</f>
        <v>11733051</v>
      </c>
      <c r="BQ48" s="46">
        <v>127.06840757440305</v>
      </c>
      <c r="BR48" s="43">
        <f>+'OCT-DEC 2022'!BR48+'JUL-SEP 2022'!BR48+'JAN-MAR 2023'!BR48+'APR-JUN 2023'!BR48</f>
        <v>9265534</v>
      </c>
      <c r="BS48" s="46">
        <v>370.78641439034499</v>
      </c>
      <c r="BT48" s="43">
        <f t="shared" si="99"/>
        <v>20998585</v>
      </c>
      <c r="BU48" s="47">
        <v>157.11807055108454</v>
      </c>
      <c r="BV48" s="45">
        <f>+'OCT-DEC 2022'!BV48+'JUL-SEP 2022'!BV48+'JAN-MAR 2023'!BV48+'APR-JUN 2023'!BV48</f>
        <v>9290870</v>
      </c>
      <c r="BW48" s="46">
        <f t="shared" si="101"/>
        <v>30.857656233393559</v>
      </c>
      <c r="BX48" s="43">
        <f>+'OCT-DEC 2022'!BX48+'JUL-SEP 2022'!BX48+'JAN-MAR 2023'!BX48+'APR-JUN 2023'!BX48</f>
        <v>24477595</v>
      </c>
      <c r="BY48" s="46">
        <f t="shared" si="102"/>
        <v>120.27711168984325</v>
      </c>
      <c r="BZ48" s="43">
        <f t="shared" si="103"/>
        <v>33768465</v>
      </c>
      <c r="CA48" s="47">
        <f t="shared" si="104"/>
        <v>66.921519704794704</v>
      </c>
      <c r="CB48" s="136">
        <f t="shared" si="105"/>
        <v>21023921</v>
      </c>
      <c r="CC48" s="137">
        <f t="shared" si="106"/>
        <v>33743129</v>
      </c>
      <c r="CD48" s="138">
        <f t="shared" si="107"/>
        <v>54767050</v>
      </c>
      <c r="CE48" s="40"/>
      <c r="CF48" s="42">
        <f>+'OCT-DEC 2022'!CF48+'JUL-SEP 2022'!CF48+'JAN-MAR 2023'!CF48+'APR-JUN 2023'!CF48</f>
        <v>35869799</v>
      </c>
      <c r="CG48" s="46">
        <f t="shared" si="108"/>
        <v>287.97667753175227</v>
      </c>
      <c r="CH48" s="43">
        <f>+'OCT-DEC 2022'!CH48+'JUL-SEP 2022'!CH48+'JAN-MAR 2023'!CH48+'APR-JUN 2023'!CH48</f>
        <v>13030955</v>
      </c>
      <c r="CI48" s="46">
        <f t="shared" si="109"/>
        <v>515.09822910902051</v>
      </c>
      <c r="CJ48" s="43">
        <f t="shared" si="110"/>
        <v>48900754</v>
      </c>
      <c r="CK48" s="47">
        <f t="shared" si="111"/>
        <v>326.31829222720478</v>
      </c>
      <c r="CL48" s="45">
        <f>+'OCT-DEC 2022'!CL48+'JUL-SEP 2022'!CL48+'JAN-MAR 2023'!CL48+'APR-JUN 2023'!CL48</f>
        <v>39939743</v>
      </c>
      <c r="CM48" s="46">
        <f t="shared" si="112"/>
        <v>64.48061290879825</v>
      </c>
      <c r="CN48" s="43">
        <f>+'OCT-DEC 2022'!CN48+'JUL-SEP 2022'!CN48+'JAN-MAR 2023'!CN48+'APR-JUN 2023'!CN48</f>
        <v>33708914</v>
      </c>
      <c r="CO48" s="46">
        <f t="shared" si="113"/>
        <v>106.46018431375026</v>
      </c>
      <c r="CP48" s="43">
        <f t="shared" si="114"/>
        <v>73648657</v>
      </c>
      <c r="CQ48" s="47">
        <f t="shared" si="115"/>
        <v>78.681016109337094</v>
      </c>
      <c r="CR48" s="136">
        <f t="shared" si="116"/>
        <v>75809542</v>
      </c>
      <c r="CS48" s="137">
        <f t="shared" si="117"/>
        <v>46739869</v>
      </c>
      <c r="CT48" s="138">
        <f t="shared" si="118"/>
        <v>122549411</v>
      </c>
      <c r="CU48" s="40"/>
      <c r="CV48" s="45">
        <f t="shared" si="119"/>
        <v>153026067</v>
      </c>
      <c r="CW48" s="46">
        <f t="shared" si="120"/>
        <v>220.76204318697236</v>
      </c>
      <c r="CX48" s="60">
        <f t="shared" si="121"/>
        <v>82619177</v>
      </c>
      <c r="CY48" s="60">
        <f t="shared" si="122"/>
        <v>447.66211522727394</v>
      </c>
      <c r="CZ48" s="43">
        <f t="shared" si="123"/>
        <v>235645244</v>
      </c>
      <c r="DA48" s="47">
        <f t="shared" si="124"/>
        <v>268.47152594935341</v>
      </c>
      <c r="DB48" s="62">
        <f t="shared" si="125"/>
        <v>153074361</v>
      </c>
      <c r="DC48" s="60">
        <f t="shared" si="126"/>
        <v>50.446119562498581</v>
      </c>
      <c r="DD48" s="63">
        <f t="shared" si="127"/>
        <v>211959380</v>
      </c>
      <c r="DE48" s="60">
        <f t="shared" si="128"/>
        <v>123.39447575823554</v>
      </c>
      <c r="DF48" s="63">
        <f t="shared" si="129"/>
        <v>365033741</v>
      </c>
      <c r="DG48" s="61">
        <f t="shared" si="130"/>
        <v>76.814423826178924</v>
      </c>
      <c r="DH48" s="174"/>
      <c r="DI48" s="185" t="s">
        <v>53</v>
      </c>
      <c r="DJ48" s="45">
        <f t="shared" si="131"/>
        <v>235645244</v>
      </c>
      <c r="DK48" s="63">
        <f t="shared" si="132"/>
        <v>365033741</v>
      </c>
      <c r="DL48" s="64">
        <f t="shared" si="133"/>
        <v>600678985</v>
      </c>
      <c r="DM48"/>
    </row>
    <row r="49" spans="1:119" s="59" customFormat="1" ht="15.6" x14ac:dyDescent="0.3">
      <c r="A49" s="32">
        <v>37</v>
      </c>
      <c r="B49" s="32" t="s">
        <v>41</v>
      </c>
      <c r="C49" s="41"/>
      <c r="D49" s="42">
        <f>+'JUL-SEP 2022'!D49+'OCT-DEC 2022'!D49+'JAN-MAR 2023'!D49+'APR-JUN 2023'!D49</f>
        <v>2121</v>
      </c>
      <c r="E49" s="46">
        <f t="shared" si="55"/>
        <v>1.9334196277187288E-2</v>
      </c>
      <c r="F49" s="43">
        <f>+'JUL-SEP 2022'!F49+'OCT-DEC 2022'!F49+'JAN-MAR 2023'!F49+'APR-JUN 2023'!F49</f>
        <v>880</v>
      </c>
      <c r="G49" s="46">
        <f t="shared" si="56"/>
        <v>3.209687420213736E-2</v>
      </c>
      <c r="H49" s="43">
        <f t="shared" si="57"/>
        <v>3001</v>
      </c>
      <c r="I49" s="231">
        <f t="shared" si="58"/>
        <v>2.1886098935960736E-2</v>
      </c>
      <c r="J49" s="45">
        <f>+'JUL-SEP 2022'!J49+'OCT-DEC 2022'!J49+'JAN-MAR 2023'!J49+'APR-JUN 2023'!J49</f>
        <v>4810</v>
      </c>
      <c r="K49" s="46">
        <f t="shared" si="59"/>
        <v>1.3949387792980645E-2</v>
      </c>
      <c r="L49" s="43">
        <f>+'JUL-SEP 2022'!L49+'OCT-DEC 2022'!L49+'JAN-MAR 2023'!L49+'APR-JUN 2023'!L49</f>
        <v>3985</v>
      </c>
      <c r="M49" s="46">
        <f t="shared" si="60"/>
        <v>1.3103897299643548E-2</v>
      </c>
      <c r="N49" s="43">
        <f t="shared" si="61"/>
        <v>8795</v>
      </c>
      <c r="O49" s="47">
        <f t="shared" si="62"/>
        <v>1.3553163226623683E-2</v>
      </c>
      <c r="P49" s="136">
        <f t="shared" si="63"/>
        <v>6931</v>
      </c>
      <c r="Q49" s="137">
        <f t="shared" si="64"/>
        <v>4865</v>
      </c>
      <c r="R49" s="138">
        <f t="shared" si="65"/>
        <v>11796</v>
      </c>
      <c r="S49" s="38"/>
      <c r="T49" s="45">
        <f>+'JUL-SEP 2022'!T49+'OCT-DEC 2022'!T49+'JAN-MAR 2023'!T49+'APR-JUN 2023'!T49</f>
        <v>464077</v>
      </c>
      <c r="U49" s="46">
        <f t="shared" si="66"/>
        <v>2.4097005509198439</v>
      </c>
      <c r="V49" s="43">
        <f>+'JUL-SEP 2022'!V49+'OCT-DEC 2022'!V49+'JAN-MAR 2023'!V49+'APR-JUN 2023'!V49</f>
        <v>58330</v>
      </c>
      <c r="W49" s="46">
        <f t="shared" si="67"/>
        <v>1.0655827548410668</v>
      </c>
      <c r="X49" s="43">
        <f t="shared" si="68"/>
        <v>522407</v>
      </c>
      <c r="Y49" s="47">
        <f t="shared" si="69"/>
        <v>2.1122117682258712</v>
      </c>
      <c r="Z49" s="274">
        <f>+'OCT-DEC 2022'!Z49+'JUL-SEP 2022'!Z49+'JAN-MAR 2023'!Z49+'APR-JUN 2023'!Z49</f>
        <v>21984</v>
      </c>
      <c r="AA49" s="46">
        <f t="shared" si="70"/>
        <v>2.188804282027591E-2</v>
      </c>
      <c r="AB49" s="43">
        <f>+'OCT-DEC 2022'!AB49+'JUL-SEP 2022'!AB49+'JAN-MAR 2023'!AB49+'APR-JUN 2023'!AB49</f>
        <v>3738</v>
      </c>
      <c r="AC49" s="46">
        <f t="shared" si="71"/>
        <v>8.6157023364733711E-3</v>
      </c>
      <c r="AD49" s="43">
        <f t="shared" si="72"/>
        <v>25722</v>
      </c>
      <c r="AE49" s="47">
        <f t="shared" si="73"/>
        <v>1.7884321355987828E-2</v>
      </c>
      <c r="AF49" s="136">
        <f t="shared" si="74"/>
        <v>486061</v>
      </c>
      <c r="AG49" s="137">
        <f t="shared" si="75"/>
        <v>62068</v>
      </c>
      <c r="AH49" s="138">
        <f t="shared" si="76"/>
        <v>548129</v>
      </c>
      <c r="AI49" s="40"/>
      <c r="AJ49" s="42">
        <f>+'OCT-DEC 2022'!AJ49+'JUL-SEP 2022'!AJ49+'JAN-MAR 2023'!AJ49+'APR-JUN 2023'!AJ49</f>
        <v>260145</v>
      </c>
      <c r="AK49" s="46">
        <f t="shared" si="77"/>
        <v>4.3240749975067319</v>
      </c>
      <c r="AL49" s="43">
        <f>+'OCT-DEC 2022'!AL49+'JUL-SEP 2022'!AL49+'JAN-MAR 2023'!AL49+'APR-JUN 2023'!AL49</f>
        <v>218986</v>
      </c>
      <c r="AM49" s="46">
        <f t="shared" si="78"/>
        <v>9.0322128273870899</v>
      </c>
      <c r="AN49" s="43">
        <f t="shared" si="79"/>
        <v>479131</v>
      </c>
      <c r="AO49" s="47">
        <f t="shared" si="80"/>
        <v>5.6764367884180222</v>
      </c>
      <c r="AP49" s="43">
        <f>+'OCT-DEC 2022'!AP49+'JUL-SEP 2022'!AP49+'JAN-MAR 2023'!AP49+'APR-JUN 2023'!AP49</f>
        <v>152066</v>
      </c>
      <c r="AQ49" s="46">
        <f t="shared" si="81"/>
        <v>0.97310407054502168</v>
      </c>
      <c r="AR49" s="43">
        <f>+'OCT-DEC 2022'!AR49+'JUL-SEP 2022'!AR49+'JAN-MAR 2023'!AR49+'APR-JUN 2023'!AR49</f>
        <v>415256</v>
      </c>
      <c r="AS49" s="46">
        <f t="shared" si="82"/>
        <v>2.7593960980277497</v>
      </c>
      <c r="AT49" s="43">
        <f t="shared" si="83"/>
        <v>567322</v>
      </c>
      <c r="AU49" s="47">
        <f t="shared" si="84"/>
        <v>1.8494182691837513</v>
      </c>
      <c r="AV49" s="136">
        <f t="shared" si="85"/>
        <v>412211</v>
      </c>
      <c r="AW49" s="137">
        <f t="shared" si="86"/>
        <v>634242</v>
      </c>
      <c r="AX49" s="138">
        <f t="shared" si="87"/>
        <v>1046453</v>
      </c>
      <c r="AY49" s="40"/>
      <c r="AZ49" s="42">
        <f>+'OCT-DEC 2022'!AZ49+'JUL-SEP 2022'!AZ49+'JAN-MAR 2023'!AZ49+'APR-JUN 2023'!AZ49</f>
        <v>49216</v>
      </c>
      <c r="BA49" s="46">
        <f t="shared" si="134"/>
        <v>0.442418848826443</v>
      </c>
      <c r="BB49" s="43">
        <f>+'OCT-DEC 2022'!BB49+'JUL-SEP 2022'!BB49+'JAN-MAR 2023'!BB49+'APR-JUN 2023'!BB49</f>
        <v>23898</v>
      </c>
      <c r="BC49" s="46">
        <f t="shared" si="135"/>
        <v>0.76348998434554805</v>
      </c>
      <c r="BD49" s="43">
        <f t="shared" si="88"/>
        <v>73114</v>
      </c>
      <c r="BE49" s="47">
        <v>0.14607441267679189</v>
      </c>
      <c r="BF49" s="45">
        <f>+'OCT-DEC 2022'!BF49+'JUL-SEP 2022'!BF49+'JAN-MAR 2023'!BF49+'APR-JUN 2023'!BF49</f>
        <v>65082</v>
      </c>
      <c r="BG49" s="46">
        <v>0.10414497002918791</v>
      </c>
      <c r="BH49" s="43">
        <f>+'OCT-DEC 2022'!BH49+'JUL-SEP 2022'!BH49+'JAN-MAR 2023'!BH49+'APR-JUN 2023'!BH49</f>
        <v>29842</v>
      </c>
      <c r="BI49" s="46">
        <v>0.15827173319796631</v>
      </c>
      <c r="BJ49" s="43">
        <f t="shared" si="92"/>
        <v>94924</v>
      </c>
      <c r="BK49" s="47">
        <v>0.11919020428575919</v>
      </c>
      <c r="BL49" s="136">
        <f t="shared" si="94"/>
        <v>114298</v>
      </c>
      <c r="BM49" s="137">
        <f t="shared" si="95"/>
        <v>53740</v>
      </c>
      <c r="BN49" s="138">
        <f t="shared" si="96"/>
        <v>168038</v>
      </c>
      <c r="BO49" s="40"/>
      <c r="BP49" s="42">
        <f>+'OCT-DEC 2022'!BP49+'JUL-SEP 2022'!BP49+'JAN-MAR 2023'!BP49+'APR-JUN 2023'!BP49</f>
        <v>149027</v>
      </c>
      <c r="BQ49" s="46">
        <v>1.3521949762886381</v>
      </c>
      <c r="BR49" s="43">
        <f>+'OCT-DEC 2022'!BR49+'JUL-SEP 2022'!BR49+'JAN-MAR 2023'!BR49+'APR-JUN 2023'!BR49</f>
        <v>15401</v>
      </c>
      <c r="BS49" s="46">
        <v>0.50234200082256941</v>
      </c>
      <c r="BT49" s="43">
        <f t="shared" si="99"/>
        <v>164428</v>
      </c>
      <c r="BU49" s="47">
        <v>1.2474107798883627</v>
      </c>
      <c r="BV49" s="45">
        <f>+'OCT-DEC 2022'!BV49+'JUL-SEP 2022'!BV49+'JAN-MAR 2023'!BV49+'APR-JUN 2023'!BV49</f>
        <v>18791</v>
      </c>
      <c r="BW49" s="46">
        <f t="shared" si="101"/>
        <v>6.2410325220533532E-2</v>
      </c>
      <c r="BX49" s="43">
        <f>+'OCT-DEC 2022'!BX49+'JUL-SEP 2022'!BX49+'JAN-MAR 2023'!BX49+'APR-JUN 2023'!BX49</f>
        <v>8859</v>
      </c>
      <c r="BY49" s="46">
        <f t="shared" si="102"/>
        <v>4.3531030416195764E-2</v>
      </c>
      <c r="BZ49" s="43">
        <f t="shared" si="103"/>
        <v>27650</v>
      </c>
      <c r="CA49" s="47">
        <f t="shared" si="104"/>
        <v>5.4796095109374193E-2</v>
      </c>
      <c r="CB49" s="136">
        <f t="shared" si="105"/>
        <v>167818</v>
      </c>
      <c r="CC49" s="137">
        <f t="shared" si="106"/>
        <v>24260</v>
      </c>
      <c r="CD49" s="138">
        <f t="shared" si="107"/>
        <v>192078</v>
      </c>
      <c r="CE49" s="40"/>
      <c r="CF49" s="42">
        <f>+'OCT-DEC 2022'!CF49+'JUL-SEP 2022'!CF49+'JAN-MAR 2023'!CF49+'APR-JUN 2023'!CF49</f>
        <v>2276</v>
      </c>
      <c r="CG49" s="46">
        <f t="shared" si="108"/>
        <v>1.8272611955875977E-2</v>
      </c>
      <c r="CH49" s="43">
        <f>+'OCT-DEC 2022'!CH49+'JUL-SEP 2022'!CH49+'JAN-MAR 2023'!CH49+'APR-JUN 2023'!CH49</f>
        <v>190</v>
      </c>
      <c r="CI49" s="46">
        <f t="shared" si="109"/>
        <v>7.5104751363744169E-3</v>
      </c>
      <c r="CJ49" s="43">
        <f t="shared" si="110"/>
        <v>2466</v>
      </c>
      <c r="CK49" s="47">
        <f t="shared" si="111"/>
        <v>1.6455797565663035E-2</v>
      </c>
      <c r="CL49" s="45">
        <f>+'OCT-DEC 2022'!CL49+'JUL-SEP 2022'!CL49+'JAN-MAR 2023'!CL49+'APR-JUN 2023'!CL49</f>
        <v>39962</v>
      </c>
      <c r="CM49" s="46">
        <f t="shared" si="112"/>
        <v>6.4516545663836536E-2</v>
      </c>
      <c r="CN49" s="43">
        <f>+'OCT-DEC 2022'!CN49+'JUL-SEP 2022'!CN49+'JAN-MAR 2023'!CN49+'APR-JUN 2023'!CN49</f>
        <v>13216</v>
      </c>
      <c r="CO49" s="46">
        <f t="shared" si="113"/>
        <v>4.1739042553863452E-2</v>
      </c>
      <c r="CP49" s="43">
        <f t="shared" si="114"/>
        <v>53178</v>
      </c>
      <c r="CQ49" s="47">
        <f t="shared" si="115"/>
        <v>5.6811614021180699E-2</v>
      </c>
      <c r="CR49" s="136">
        <f t="shared" si="116"/>
        <v>42238</v>
      </c>
      <c r="CS49" s="137">
        <f t="shared" si="117"/>
        <v>13406</v>
      </c>
      <c r="CT49" s="138">
        <f t="shared" si="118"/>
        <v>55644</v>
      </c>
      <c r="CU49" s="40"/>
      <c r="CV49" s="45">
        <f t="shared" si="119"/>
        <v>926862</v>
      </c>
      <c r="CW49" s="46">
        <f t="shared" si="120"/>
        <v>1.3371313324831355</v>
      </c>
      <c r="CX49" s="46">
        <f t="shared" si="121"/>
        <v>317685</v>
      </c>
      <c r="CY49" s="46">
        <f t="shared" si="122"/>
        <v>1.7213381231814562</v>
      </c>
      <c r="CZ49" s="43">
        <f t="shared" si="123"/>
        <v>1244547</v>
      </c>
      <c r="DA49" s="47">
        <f t="shared" si="124"/>
        <v>1.4179171475478194</v>
      </c>
      <c r="DB49" s="45">
        <f t="shared" si="125"/>
        <v>302695</v>
      </c>
      <c r="DC49" s="46">
        <f t="shared" si="126"/>
        <v>9.9754054573322745E-2</v>
      </c>
      <c r="DD49" s="43">
        <f t="shared" si="127"/>
        <v>474896</v>
      </c>
      <c r="DE49" s="46">
        <f t="shared" si="128"/>
        <v>0.27646591040077123</v>
      </c>
      <c r="DF49" s="43">
        <f t="shared" si="129"/>
        <v>777591</v>
      </c>
      <c r="DG49" s="47">
        <f t="shared" si="130"/>
        <v>0.16362927019785356</v>
      </c>
      <c r="DH49" s="172"/>
      <c r="DI49" s="185" t="s">
        <v>41</v>
      </c>
      <c r="DJ49" s="45">
        <f t="shared" si="131"/>
        <v>1244547</v>
      </c>
      <c r="DK49" s="43">
        <f t="shared" si="132"/>
        <v>777591</v>
      </c>
      <c r="DL49" s="44">
        <f t="shared" si="133"/>
        <v>2022138</v>
      </c>
      <c r="DM49"/>
    </row>
    <row r="50" spans="1:119" s="59" customFormat="1" ht="15.6" x14ac:dyDescent="0.3">
      <c r="A50" s="32">
        <v>38</v>
      </c>
      <c r="B50" s="32" t="s">
        <v>42</v>
      </c>
      <c r="C50" s="41"/>
      <c r="D50" s="42">
        <f>+'JUL-SEP 2022'!D50+'OCT-DEC 2022'!D50+'JAN-MAR 2023'!D50+'APR-JUN 2023'!D50</f>
        <v>15512</v>
      </c>
      <c r="E50" s="46">
        <f t="shared" si="55"/>
        <v>0.1414012506608813</v>
      </c>
      <c r="F50" s="43">
        <f>+'JUL-SEP 2022'!F50+'OCT-DEC 2022'!F50+'JAN-MAR 2023'!F50+'APR-JUN 2023'!F50</f>
        <v>11138</v>
      </c>
      <c r="G50" s="46">
        <f t="shared" si="56"/>
        <v>0.40624430098114311</v>
      </c>
      <c r="H50" s="43">
        <f t="shared" si="57"/>
        <v>26650</v>
      </c>
      <c r="I50" s="231">
        <f t="shared" si="58"/>
        <v>0.19435672663890488</v>
      </c>
      <c r="J50" s="45">
        <f>+'JUL-SEP 2022'!J50+'OCT-DEC 2022'!J50+'JAN-MAR 2023'!J50+'APR-JUN 2023'!J50</f>
        <v>13570</v>
      </c>
      <c r="K50" s="46">
        <f t="shared" si="59"/>
        <v>3.9354094043814417E-2</v>
      </c>
      <c r="L50" s="43">
        <f>+'JUL-SEP 2022'!L50+'OCT-DEC 2022'!L50+'JAN-MAR 2023'!L50+'APR-JUN 2023'!L50</f>
        <v>31397</v>
      </c>
      <c r="M50" s="46">
        <f t="shared" si="60"/>
        <v>0.10324292685493311</v>
      </c>
      <c r="N50" s="43">
        <f t="shared" si="61"/>
        <v>44967</v>
      </c>
      <c r="O50" s="47">
        <f t="shared" si="62"/>
        <v>6.9294495828491995E-2</v>
      </c>
      <c r="P50" s="136">
        <f t="shared" si="63"/>
        <v>29082</v>
      </c>
      <c r="Q50" s="137">
        <f t="shared" si="64"/>
        <v>42535</v>
      </c>
      <c r="R50" s="138">
        <f t="shared" si="65"/>
        <v>71617</v>
      </c>
      <c r="S50" s="38"/>
      <c r="T50" s="45">
        <f>+'JUL-SEP 2022'!T50+'OCT-DEC 2022'!T50+'JAN-MAR 2023'!T50+'APR-JUN 2023'!T50</f>
        <v>23931</v>
      </c>
      <c r="U50" s="46">
        <f t="shared" si="66"/>
        <v>0.12426072372486201</v>
      </c>
      <c r="V50" s="43">
        <f>+'JUL-SEP 2022'!V50+'OCT-DEC 2022'!V50+'JAN-MAR 2023'!V50+'APR-JUN 2023'!V50</f>
        <v>21830</v>
      </c>
      <c r="W50" s="46">
        <f t="shared" si="67"/>
        <v>0.39879430032882718</v>
      </c>
      <c r="X50" s="43">
        <f t="shared" si="68"/>
        <v>45761</v>
      </c>
      <c r="Y50" s="47">
        <f t="shared" si="69"/>
        <v>0.18502225798234725</v>
      </c>
      <c r="Z50" s="274">
        <f>+'OCT-DEC 2022'!Z50+'JUL-SEP 2022'!Z50+'JAN-MAR 2023'!Z50+'APR-JUN 2023'!Z50</f>
        <v>39540</v>
      </c>
      <c r="AA50" s="46">
        <f t="shared" si="70"/>
        <v>3.9367413260266992E-2</v>
      </c>
      <c r="AB50" s="43">
        <f>+'OCT-DEC 2022'!AB50+'JUL-SEP 2022'!AB50+'JAN-MAR 2023'!AB50+'APR-JUN 2023'!AB50</f>
        <v>25747</v>
      </c>
      <c r="AC50" s="46">
        <f t="shared" si="71"/>
        <v>5.9344164809304406E-2</v>
      </c>
      <c r="AD50" s="43">
        <f t="shared" si="72"/>
        <v>65287</v>
      </c>
      <c r="AE50" s="47">
        <f t="shared" si="73"/>
        <v>4.5393580917828212E-2</v>
      </c>
      <c r="AF50" s="136">
        <f t="shared" si="74"/>
        <v>63471</v>
      </c>
      <c r="AG50" s="137">
        <f t="shared" si="75"/>
        <v>47577</v>
      </c>
      <c r="AH50" s="138">
        <f t="shared" si="76"/>
        <v>111048</v>
      </c>
      <c r="AI50" s="40"/>
      <c r="AJ50" s="42">
        <f>+'OCT-DEC 2022'!AJ50+'JUL-SEP 2022'!AJ50+'JAN-MAR 2023'!AJ50+'APR-JUN 2023'!AJ50</f>
        <v>13822</v>
      </c>
      <c r="AK50" s="46">
        <f t="shared" si="77"/>
        <v>0.22974635151756923</v>
      </c>
      <c r="AL50" s="43">
        <f>+'OCT-DEC 2022'!AL50+'JUL-SEP 2022'!AL50+'JAN-MAR 2023'!AL50+'APR-JUN 2023'!AL50</f>
        <v>11602</v>
      </c>
      <c r="AM50" s="46">
        <f t="shared" si="78"/>
        <v>0.47853165601154879</v>
      </c>
      <c r="AN50" s="43">
        <f t="shared" si="79"/>
        <v>25424</v>
      </c>
      <c r="AO50" s="47">
        <f t="shared" si="80"/>
        <v>0.30120724584453895</v>
      </c>
      <c r="AP50" s="43">
        <f>+'OCT-DEC 2022'!AP50+'JUL-SEP 2022'!AP50+'JAN-MAR 2023'!AP50+'APR-JUN 2023'!AP50</f>
        <v>6412</v>
      </c>
      <c r="AQ50" s="46">
        <f t="shared" si="81"/>
        <v>4.1031810531839331E-2</v>
      </c>
      <c r="AR50" s="43">
        <f>+'OCT-DEC 2022'!AR50+'JUL-SEP 2022'!AR50+'JAN-MAR 2023'!AR50+'APR-JUN 2023'!AR50</f>
        <v>17917</v>
      </c>
      <c r="AS50" s="46">
        <f t="shared" si="82"/>
        <v>0.1190593269895274</v>
      </c>
      <c r="AT50" s="43">
        <f t="shared" si="83"/>
        <v>24329</v>
      </c>
      <c r="AU50" s="47">
        <f t="shared" si="84"/>
        <v>7.9310333586519621E-2</v>
      </c>
      <c r="AV50" s="136">
        <f t="shared" si="85"/>
        <v>20234</v>
      </c>
      <c r="AW50" s="137">
        <f t="shared" si="86"/>
        <v>29519</v>
      </c>
      <c r="AX50" s="138">
        <f t="shared" si="87"/>
        <v>49753</v>
      </c>
      <c r="AY50" s="40"/>
      <c r="AZ50" s="42">
        <f>+'OCT-DEC 2022'!AZ50+'JUL-SEP 2022'!AZ50+'JAN-MAR 2023'!AZ50+'APR-JUN 2023'!AZ50</f>
        <v>26656</v>
      </c>
      <c r="BA50" s="46">
        <f t="shared" si="134"/>
        <v>0.23961957156854813</v>
      </c>
      <c r="BB50" s="43">
        <f>+'OCT-DEC 2022'!BB50+'JUL-SEP 2022'!BB50+'JAN-MAR 2023'!BB50+'APR-JUN 2023'!BB50</f>
        <v>16135</v>
      </c>
      <c r="BC50" s="46">
        <f t="shared" si="135"/>
        <v>0.51547873869844418</v>
      </c>
      <c r="BD50" s="43">
        <f t="shared" si="88"/>
        <v>42791</v>
      </c>
      <c r="BE50" s="47">
        <v>5.7277952982882022E-3</v>
      </c>
      <c r="BF50" s="45">
        <f>+'OCT-DEC 2022'!BF50+'JUL-SEP 2022'!BF50+'JAN-MAR 2023'!BF50+'APR-JUN 2023'!BF50</f>
        <v>32475</v>
      </c>
      <c r="BG50" s="46">
        <v>5.0995830671534282E-4</v>
      </c>
      <c r="BH50" s="43">
        <f>+'OCT-DEC 2022'!BH50+'JUL-SEP 2022'!BH50+'JAN-MAR 2023'!BH50+'APR-JUN 2023'!BH50</f>
        <v>33922</v>
      </c>
      <c r="BI50" s="46">
        <v>4.053294084454968E-3</v>
      </c>
      <c r="BJ50" s="43">
        <f t="shared" si="92"/>
        <v>66397</v>
      </c>
      <c r="BK50" s="47">
        <v>1.494874339095671E-3</v>
      </c>
      <c r="BL50" s="136">
        <f t="shared" si="94"/>
        <v>59131</v>
      </c>
      <c r="BM50" s="137">
        <f t="shared" si="95"/>
        <v>50057</v>
      </c>
      <c r="BN50" s="138">
        <f t="shared" si="96"/>
        <v>109188</v>
      </c>
      <c r="BO50" s="40"/>
      <c r="BP50" s="42">
        <f>+'OCT-DEC 2022'!BP50+'JUL-SEP 2022'!BP50+'JAN-MAR 2023'!BP50+'APR-JUN 2023'!BP50</f>
        <v>7284</v>
      </c>
      <c r="BQ50" s="46">
        <v>3.8893963540249541E-3</v>
      </c>
      <c r="BR50" s="43">
        <f>+'OCT-DEC 2022'!BR50+'JUL-SEP 2022'!BR50+'JAN-MAR 2023'!BR50+'APR-JUN 2023'!BR50</f>
        <v>3406</v>
      </c>
      <c r="BS50" s="46">
        <v>0</v>
      </c>
      <c r="BT50" s="43">
        <f t="shared" si="99"/>
        <v>10690</v>
      </c>
      <c r="BU50" s="47">
        <v>3.4098460280227861E-3</v>
      </c>
      <c r="BV50" s="45">
        <f>+'OCT-DEC 2022'!BV50+'JUL-SEP 2022'!BV50+'JAN-MAR 2023'!BV50+'APR-JUN 2023'!BV50</f>
        <v>15712</v>
      </c>
      <c r="BW50" s="46">
        <f t="shared" si="101"/>
        <v>5.2184079073227758E-2</v>
      </c>
      <c r="BX50" s="43">
        <f>+'OCT-DEC 2022'!BX50+'JUL-SEP 2022'!BX50+'JAN-MAR 2023'!BX50+'APR-JUN 2023'!BX50</f>
        <v>22078</v>
      </c>
      <c r="BY50" s="46">
        <f t="shared" si="102"/>
        <v>0.1084860694806152</v>
      </c>
      <c r="BZ50" s="43">
        <f t="shared" si="103"/>
        <v>37790</v>
      </c>
      <c r="CA50" s="47">
        <f t="shared" si="104"/>
        <v>7.4891299608797493E-2</v>
      </c>
      <c r="CB50" s="136">
        <f t="shared" si="105"/>
        <v>22996</v>
      </c>
      <c r="CC50" s="137">
        <f t="shared" si="106"/>
        <v>25484</v>
      </c>
      <c r="CD50" s="138">
        <f t="shared" si="107"/>
        <v>48480</v>
      </c>
      <c r="CE50" s="40"/>
      <c r="CF50" s="42">
        <f>+'OCT-DEC 2022'!CF50+'JUL-SEP 2022'!CF50+'JAN-MAR 2023'!CF50+'APR-JUN 2023'!CF50</f>
        <v>20836</v>
      </c>
      <c r="CG50" s="46">
        <f t="shared" si="108"/>
        <v>0.16727950031310715</v>
      </c>
      <c r="CH50" s="43">
        <f>+'OCT-DEC 2022'!CH50+'JUL-SEP 2022'!CH50+'JAN-MAR 2023'!CH50+'APR-JUN 2023'!CH50</f>
        <v>31118</v>
      </c>
      <c r="CI50" s="46">
        <f t="shared" si="109"/>
        <v>1.2300577120721006</v>
      </c>
      <c r="CJ50" s="43">
        <f t="shared" si="110"/>
        <v>51954</v>
      </c>
      <c r="CK50" s="47">
        <f t="shared" si="111"/>
        <v>0.34669282511210764</v>
      </c>
      <c r="CL50" s="45">
        <f>+'OCT-DEC 2022'!CL50+'JUL-SEP 2022'!CL50+'JAN-MAR 2023'!CL50+'APR-JUN 2023'!CL50</f>
        <v>39234</v>
      </c>
      <c r="CM50" s="46">
        <f t="shared" si="112"/>
        <v>6.3341227980955983E-2</v>
      </c>
      <c r="CN50" s="43">
        <f>+'OCT-DEC 2022'!CN50+'JUL-SEP 2022'!CN50+'JAN-MAR 2023'!CN50+'APR-JUN 2023'!CN50</f>
        <v>36748</v>
      </c>
      <c r="CO50" s="46">
        <f t="shared" si="113"/>
        <v>0.11605828811814271</v>
      </c>
      <c r="CP50" s="43">
        <f t="shared" si="114"/>
        <v>75982</v>
      </c>
      <c r="CQ50" s="47">
        <f t="shared" si="115"/>
        <v>8.1173794737623678E-2</v>
      </c>
      <c r="CR50" s="136">
        <f t="shared" si="116"/>
        <v>60070</v>
      </c>
      <c r="CS50" s="137">
        <f t="shared" si="117"/>
        <v>67866</v>
      </c>
      <c r="CT50" s="138">
        <f t="shared" si="118"/>
        <v>127936</v>
      </c>
      <c r="CU50" s="40"/>
      <c r="CV50" s="45">
        <f t="shared" si="119"/>
        <v>108041</v>
      </c>
      <c r="CW50" s="46">
        <f t="shared" si="120"/>
        <v>0.15586463388596192</v>
      </c>
      <c r="CX50" s="46">
        <f t="shared" si="121"/>
        <v>95229</v>
      </c>
      <c r="CY50" s="46">
        <f t="shared" si="122"/>
        <v>0.51598693086688663</v>
      </c>
      <c r="CZ50" s="43">
        <f t="shared" si="123"/>
        <v>203270</v>
      </c>
      <c r="DA50" s="47">
        <f t="shared" si="124"/>
        <v>0.23158628688353694</v>
      </c>
      <c r="DB50" s="45">
        <f t="shared" si="125"/>
        <v>146943</v>
      </c>
      <c r="DC50" s="46">
        <f t="shared" si="126"/>
        <v>4.8425510963734993E-2</v>
      </c>
      <c r="DD50" s="43">
        <f t="shared" si="127"/>
        <v>167809</v>
      </c>
      <c r="DE50" s="46">
        <f t="shared" si="128"/>
        <v>9.7691848232966838E-2</v>
      </c>
      <c r="DF50" s="43">
        <f t="shared" si="129"/>
        <v>314752</v>
      </c>
      <c r="DG50" s="47">
        <f t="shared" si="130"/>
        <v>6.623358559103025E-2</v>
      </c>
      <c r="DH50" s="172"/>
      <c r="DI50" s="185" t="s">
        <v>42</v>
      </c>
      <c r="DJ50" s="45">
        <f t="shared" si="131"/>
        <v>203270</v>
      </c>
      <c r="DK50" s="43">
        <f t="shared" si="132"/>
        <v>314752</v>
      </c>
      <c r="DL50" s="44">
        <f t="shared" si="133"/>
        <v>518022</v>
      </c>
      <c r="DM50"/>
    </row>
    <row r="51" spans="1:119" s="59" customFormat="1" ht="15.6" x14ac:dyDescent="0.3">
      <c r="A51" s="32">
        <v>39</v>
      </c>
      <c r="B51" s="32" t="s">
        <v>62</v>
      </c>
      <c r="C51" s="41"/>
      <c r="D51" s="42">
        <f>+'JUL-SEP 2022'!D51+'OCT-DEC 2022'!D51+'JAN-MAR 2023'!D51+'APR-JUN 2023'!D51</f>
        <v>46398</v>
      </c>
      <c r="E51" s="46">
        <f t="shared" si="55"/>
        <v>0.42294579861807441</v>
      </c>
      <c r="F51" s="43">
        <f>+'JUL-SEP 2022'!F51+'OCT-DEC 2022'!F51+'JAN-MAR 2023'!F51+'APR-JUN 2023'!F51</f>
        <v>12987</v>
      </c>
      <c r="G51" s="46">
        <f t="shared" si="56"/>
        <v>0.47368421052631576</v>
      </c>
      <c r="H51" s="43">
        <f t="shared" si="57"/>
        <v>59385</v>
      </c>
      <c r="I51" s="231">
        <f t="shared" si="58"/>
        <v>0.43309096478241527</v>
      </c>
      <c r="J51" s="45">
        <f>+'JUL-SEP 2022'!J51+'OCT-DEC 2022'!J51+'JAN-MAR 2023'!J51+'APR-JUN 2023'!J51</f>
        <v>1590786</v>
      </c>
      <c r="K51" s="46">
        <f t="shared" si="59"/>
        <v>4.6134076527327457</v>
      </c>
      <c r="L51" s="43">
        <f>+'JUL-SEP 2022'!L51+'OCT-DEC 2022'!L51+'JAN-MAR 2023'!L51+'APR-JUN 2023'!L51</f>
        <v>510757</v>
      </c>
      <c r="M51" s="46">
        <f t="shared" si="60"/>
        <v>1.6795250371578518</v>
      </c>
      <c r="N51" s="43">
        <f t="shared" si="61"/>
        <v>2101543</v>
      </c>
      <c r="O51" s="47">
        <f t="shared" si="62"/>
        <v>3.2384940655791263</v>
      </c>
      <c r="P51" s="136">
        <f t="shared" si="63"/>
        <v>1637184</v>
      </c>
      <c r="Q51" s="137">
        <f t="shared" si="64"/>
        <v>523744</v>
      </c>
      <c r="R51" s="138">
        <f t="shared" si="65"/>
        <v>2160928</v>
      </c>
      <c r="S51" s="38"/>
      <c r="T51" s="45">
        <f>+'JUL-SEP 2022'!T51+'OCT-DEC 2022'!T51+'JAN-MAR 2023'!T51+'APR-JUN 2023'!T51</f>
        <v>31212</v>
      </c>
      <c r="U51" s="46">
        <f t="shared" si="66"/>
        <v>0.16206701386905659</v>
      </c>
      <c r="V51" s="43">
        <f>+'JUL-SEP 2022'!V51+'OCT-DEC 2022'!V51+'JAN-MAR 2023'!V51+'APR-JUN 2023'!V51</f>
        <v>39944</v>
      </c>
      <c r="W51" s="46">
        <f t="shared" si="67"/>
        <v>0.72970405553525763</v>
      </c>
      <c r="X51" s="43">
        <f t="shared" si="68"/>
        <v>71156</v>
      </c>
      <c r="Y51" s="47">
        <f t="shared" si="69"/>
        <v>0.28770008935538782</v>
      </c>
      <c r="Z51" s="274">
        <f>+'OCT-DEC 2022'!Z51+'JUL-SEP 2022'!Z51+'JAN-MAR 2023'!Z51+'APR-JUN 2023'!Z51</f>
        <v>2587077</v>
      </c>
      <c r="AA51" s="46">
        <f t="shared" si="70"/>
        <v>2.5757847596138528</v>
      </c>
      <c r="AB51" s="43">
        <f>+'OCT-DEC 2022'!AB51+'JUL-SEP 2022'!AB51+'JAN-MAR 2023'!AB51+'APR-JUN 2023'!AB51</f>
        <v>719955</v>
      </c>
      <c r="AC51" s="46">
        <f t="shared" si="71"/>
        <v>1.6594216093246885</v>
      </c>
      <c r="AD51" s="43">
        <f t="shared" si="72"/>
        <v>3307032</v>
      </c>
      <c r="AE51" s="47">
        <f t="shared" si="73"/>
        <v>2.2993555331053237</v>
      </c>
      <c r="AF51" s="136">
        <f t="shared" si="74"/>
        <v>2618289</v>
      </c>
      <c r="AG51" s="137">
        <f t="shared" si="75"/>
        <v>759899</v>
      </c>
      <c r="AH51" s="138">
        <f t="shared" si="76"/>
        <v>3378188</v>
      </c>
      <c r="AI51" s="40"/>
      <c r="AJ51" s="42">
        <f>+'OCT-DEC 2022'!AJ51+'JUL-SEP 2022'!AJ51+'JAN-MAR 2023'!AJ51+'APR-JUN 2023'!AJ51</f>
        <v>16834</v>
      </c>
      <c r="AK51" s="46">
        <f t="shared" si="77"/>
        <v>0.27981117649014325</v>
      </c>
      <c r="AL51" s="43">
        <f>+'OCT-DEC 2022'!AL51+'JUL-SEP 2022'!AL51+'JAN-MAR 2023'!AL51+'APR-JUN 2023'!AL51</f>
        <v>11992</v>
      </c>
      <c r="AM51" s="46">
        <f t="shared" si="78"/>
        <v>0.4946174468962673</v>
      </c>
      <c r="AN51" s="43">
        <f t="shared" si="79"/>
        <v>28826</v>
      </c>
      <c r="AO51" s="47">
        <f t="shared" si="80"/>
        <v>0.34151195990853839</v>
      </c>
      <c r="AP51" s="43">
        <f>+'OCT-DEC 2022'!AP51+'JUL-SEP 2022'!AP51+'JAN-MAR 2023'!AP51+'APR-JUN 2023'!AP51</f>
        <v>779615</v>
      </c>
      <c r="AQ51" s="46">
        <f t="shared" si="81"/>
        <v>4.9889293461915027</v>
      </c>
      <c r="AR51" s="43">
        <f>+'OCT-DEC 2022'!AR51+'JUL-SEP 2022'!AR51+'JAN-MAR 2023'!AR51+'APR-JUN 2023'!AR51</f>
        <v>263755</v>
      </c>
      <c r="AS51" s="46">
        <f t="shared" si="82"/>
        <v>1.7526646642921695</v>
      </c>
      <c r="AT51" s="43">
        <f t="shared" si="83"/>
        <v>1043370</v>
      </c>
      <c r="AU51" s="47">
        <f t="shared" si="84"/>
        <v>3.401291576068354</v>
      </c>
      <c r="AV51" s="136">
        <f t="shared" si="85"/>
        <v>796449</v>
      </c>
      <c r="AW51" s="137">
        <f t="shared" si="86"/>
        <v>275747</v>
      </c>
      <c r="AX51" s="138">
        <f t="shared" si="87"/>
        <v>1072196</v>
      </c>
      <c r="AY51" s="40"/>
      <c r="AZ51" s="42">
        <f>+'OCT-DEC 2022'!AZ51+'JUL-SEP 2022'!AZ51+'JAN-MAR 2023'!AZ51+'APR-JUN 2023'!AZ51</f>
        <v>57135</v>
      </c>
      <c r="BA51" s="46">
        <f t="shared" si="134"/>
        <v>0.51360535044901701</v>
      </c>
      <c r="BB51" s="43">
        <f>+'OCT-DEC 2022'!BB51+'JUL-SEP 2022'!BB51+'JAN-MAR 2023'!BB51+'APR-JUN 2023'!BB51</f>
        <v>24704</v>
      </c>
      <c r="BC51" s="46">
        <f t="shared" si="135"/>
        <v>0.78923996038465227</v>
      </c>
      <c r="BD51" s="43">
        <f t="shared" si="88"/>
        <v>81839</v>
      </c>
      <c r="BE51" s="47">
        <v>0.54960628014203217</v>
      </c>
      <c r="BF51" s="45">
        <f>+'OCT-DEC 2022'!BF51+'JUL-SEP 2022'!BF51+'JAN-MAR 2023'!BF51+'APR-JUN 2023'!BF51</f>
        <v>2177084</v>
      </c>
      <c r="BG51" s="46">
        <v>4.4983011547851612</v>
      </c>
      <c r="BH51" s="43">
        <f>+'OCT-DEC 2022'!BH51+'JUL-SEP 2022'!BH51+'JAN-MAR 2023'!BH51+'APR-JUN 2023'!BH51</f>
        <v>720542</v>
      </c>
      <c r="BI51" s="46">
        <v>2.0014693470844604</v>
      </c>
      <c r="BJ51" s="43">
        <f t="shared" si="92"/>
        <v>2897626</v>
      </c>
      <c r="BK51" s="47">
        <v>3.8042744432861064</v>
      </c>
      <c r="BL51" s="136">
        <f t="shared" si="94"/>
        <v>2234219</v>
      </c>
      <c r="BM51" s="137">
        <f t="shared" si="95"/>
        <v>745246</v>
      </c>
      <c r="BN51" s="138">
        <f t="shared" si="96"/>
        <v>2979465</v>
      </c>
      <c r="BO51" s="40"/>
      <c r="BP51" s="42">
        <f>+'OCT-DEC 2022'!BP51+'JUL-SEP 2022'!BP51+'JAN-MAR 2023'!BP51+'APR-JUN 2023'!BP51</f>
        <v>20070</v>
      </c>
      <c r="BQ51" s="46">
        <v>0.3400737096664912</v>
      </c>
      <c r="BR51" s="43">
        <f>+'OCT-DEC 2022'!BR51+'JUL-SEP 2022'!BR51+'JAN-MAR 2023'!BR51+'APR-JUN 2023'!BR51</f>
        <v>7208</v>
      </c>
      <c r="BS51" s="46">
        <v>0.63723067193148419</v>
      </c>
      <c r="BT51" s="43">
        <f t="shared" si="99"/>
        <v>27278</v>
      </c>
      <c r="BU51" s="47">
        <v>0.37671222761556133</v>
      </c>
      <c r="BV51" s="45">
        <f>+'OCT-DEC 2022'!BV51+'JUL-SEP 2022'!BV51+'JAN-MAR 2023'!BV51+'APR-JUN 2023'!BV51</f>
        <v>1002994</v>
      </c>
      <c r="BW51" s="46">
        <f t="shared" si="101"/>
        <v>3.3312320650441065</v>
      </c>
      <c r="BX51" s="43">
        <f>+'OCT-DEC 2022'!BX51+'JUL-SEP 2022'!BX51+'JAN-MAR 2023'!BX51+'APR-JUN 2023'!BX51</f>
        <v>244379</v>
      </c>
      <c r="BY51" s="46">
        <f t="shared" si="102"/>
        <v>1.2008205984963884</v>
      </c>
      <c r="BZ51" s="43">
        <f t="shared" si="103"/>
        <v>1247373</v>
      </c>
      <c r="CA51" s="47">
        <f t="shared" si="104"/>
        <v>2.4720133650945901</v>
      </c>
      <c r="CB51" s="136">
        <f t="shared" si="105"/>
        <v>1023064</v>
      </c>
      <c r="CC51" s="137">
        <f t="shared" si="106"/>
        <v>251587</v>
      </c>
      <c r="CD51" s="138">
        <f t="shared" si="107"/>
        <v>1274651</v>
      </c>
      <c r="CE51" s="40"/>
      <c r="CF51" s="42">
        <f>+'OCT-DEC 2022'!CF51+'JUL-SEP 2022'!CF51+'JAN-MAR 2023'!CF51+'APR-JUN 2023'!CF51</f>
        <v>37394</v>
      </c>
      <c r="CG51" s="46">
        <f t="shared" si="108"/>
        <v>0.300213555130943</v>
      </c>
      <c r="CH51" s="43">
        <f>+'OCT-DEC 2022'!CH51+'JUL-SEP 2022'!CH51+'JAN-MAR 2023'!CH51+'APR-JUN 2023'!CH51</f>
        <v>23285</v>
      </c>
      <c r="CI51" s="46">
        <f t="shared" si="109"/>
        <v>0.92042849237093838</v>
      </c>
      <c r="CJ51" s="43">
        <f t="shared" si="110"/>
        <v>60679</v>
      </c>
      <c r="CK51" s="47">
        <f t="shared" si="111"/>
        <v>0.40491538543668587</v>
      </c>
      <c r="CL51" s="45">
        <f>+'OCT-DEC 2022'!CL51+'JUL-SEP 2022'!CL51+'JAN-MAR 2023'!CL51+'APR-JUN 2023'!CL51</f>
        <v>1517256</v>
      </c>
      <c r="CM51" s="46">
        <f t="shared" si="112"/>
        <v>2.4495299536492161</v>
      </c>
      <c r="CN51" s="43">
        <f>+'OCT-DEC 2022'!CN51+'JUL-SEP 2022'!CN51+'JAN-MAR 2023'!CN51+'APR-JUN 2023'!CN51</f>
        <v>503315</v>
      </c>
      <c r="CO51" s="46">
        <f t="shared" si="113"/>
        <v>1.5895797671759824</v>
      </c>
      <c r="CP51" s="43">
        <f t="shared" si="114"/>
        <v>2020571</v>
      </c>
      <c r="CQ51" s="47">
        <f t="shared" si="115"/>
        <v>2.1586351452553894</v>
      </c>
      <c r="CR51" s="136">
        <f t="shared" si="116"/>
        <v>1554650</v>
      </c>
      <c r="CS51" s="137">
        <f t="shared" si="117"/>
        <v>526600</v>
      </c>
      <c r="CT51" s="138">
        <f t="shared" si="118"/>
        <v>2081250</v>
      </c>
      <c r="CU51" s="40"/>
      <c r="CV51" s="45">
        <f t="shared" si="119"/>
        <v>209043</v>
      </c>
      <c r="CW51" s="46">
        <f t="shared" si="120"/>
        <v>0.30157450098965338</v>
      </c>
      <c r="CX51" s="46">
        <f t="shared" si="121"/>
        <v>120120</v>
      </c>
      <c r="CY51" s="46">
        <f t="shared" si="122"/>
        <v>0.65085583315723594</v>
      </c>
      <c r="CZ51" s="43">
        <f t="shared" si="123"/>
        <v>329163</v>
      </c>
      <c r="DA51" s="47">
        <f t="shared" si="124"/>
        <v>0.37501666231832376</v>
      </c>
      <c r="DB51" s="45">
        <f t="shared" si="125"/>
        <v>9654812</v>
      </c>
      <c r="DC51" s="46">
        <f t="shared" si="126"/>
        <v>3.1817725537031381</v>
      </c>
      <c r="DD51" s="43">
        <f t="shared" si="127"/>
        <v>2962703</v>
      </c>
      <c r="DE51" s="46">
        <f t="shared" si="128"/>
        <v>1.7247700173134668</v>
      </c>
      <c r="DF51" s="43">
        <f t="shared" si="129"/>
        <v>12617515</v>
      </c>
      <c r="DG51" s="47">
        <f t="shared" si="130"/>
        <v>2.6551165987781111</v>
      </c>
      <c r="DH51" s="172"/>
      <c r="DI51" s="185" t="s">
        <v>62</v>
      </c>
      <c r="DJ51" s="45">
        <f t="shared" si="131"/>
        <v>329163</v>
      </c>
      <c r="DK51" s="43">
        <f t="shared" si="132"/>
        <v>12617515</v>
      </c>
      <c r="DL51" s="44">
        <f t="shared" si="133"/>
        <v>12946678</v>
      </c>
      <c r="DM51"/>
    </row>
    <row r="52" spans="1:119" s="59" customFormat="1" ht="15.6" x14ac:dyDescent="0.3">
      <c r="A52" s="32">
        <v>40</v>
      </c>
      <c r="B52" s="32" t="s">
        <v>43</v>
      </c>
      <c r="C52" s="41"/>
      <c r="D52" s="42">
        <f>+'JUL-SEP 2022'!D52+'OCT-DEC 2022'!D52+'JAN-MAR 2023'!D52+'APR-JUN 2023'!D52</f>
        <v>659020</v>
      </c>
      <c r="E52" s="46">
        <f t="shared" si="55"/>
        <v>6.0073654081055947</v>
      </c>
      <c r="F52" s="43">
        <f>+'JUL-SEP 2022'!F52+'OCT-DEC 2022'!F52+'JAN-MAR 2023'!F52+'APR-JUN 2023'!F52</f>
        <v>597331</v>
      </c>
      <c r="G52" s="46">
        <f t="shared" si="56"/>
        <v>21.786884050041945</v>
      </c>
      <c r="H52" s="43">
        <f t="shared" si="57"/>
        <v>1256351</v>
      </c>
      <c r="I52" s="231">
        <f t="shared" si="58"/>
        <v>9.1624865992313254</v>
      </c>
      <c r="J52" s="45">
        <f>+'JUL-SEP 2022'!J52+'OCT-DEC 2022'!J52+'JAN-MAR 2023'!J52+'APR-JUN 2023'!J52</f>
        <v>16395</v>
      </c>
      <c r="K52" s="46">
        <f t="shared" si="59"/>
        <v>4.7546821801646086E-2</v>
      </c>
      <c r="L52" s="43">
        <f>+'JUL-SEP 2022'!L52+'OCT-DEC 2022'!L52+'JAN-MAR 2023'!L52+'APR-JUN 2023'!L52</f>
        <v>50810</v>
      </c>
      <c r="M52" s="46">
        <f t="shared" si="60"/>
        <v>0.16707880095229327</v>
      </c>
      <c r="N52" s="43">
        <f t="shared" si="61"/>
        <v>67205</v>
      </c>
      <c r="O52" s="47">
        <f t="shared" si="62"/>
        <v>0.10356342633828819</v>
      </c>
      <c r="P52" s="136">
        <f t="shared" si="63"/>
        <v>675415</v>
      </c>
      <c r="Q52" s="137">
        <f t="shared" si="64"/>
        <v>648141</v>
      </c>
      <c r="R52" s="138">
        <f t="shared" si="65"/>
        <v>1323556</v>
      </c>
      <c r="S52" s="38"/>
      <c r="T52" s="45">
        <f>+'JUL-SEP 2022'!T52+'OCT-DEC 2022'!T52+'JAN-MAR 2023'!T52+'APR-JUN 2023'!T52</f>
        <v>1171266</v>
      </c>
      <c r="U52" s="46">
        <f t="shared" si="66"/>
        <v>6.0817500662038455</v>
      </c>
      <c r="V52" s="43">
        <f>+'JUL-SEP 2022'!V52+'OCT-DEC 2022'!V52+'JAN-MAR 2023'!V52+'APR-JUN 2023'!V52</f>
        <v>907480</v>
      </c>
      <c r="W52" s="46">
        <f t="shared" si="67"/>
        <v>16.578005115089514</v>
      </c>
      <c r="X52" s="43">
        <f t="shared" si="68"/>
        <v>2078746</v>
      </c>
      <c r="Y52" s="47">
        <f t="shared" si="69"/>
        <v>8.4048486416768089</v>
      </c>
      <c r="Z52" s="274">
        <f>+'OCT-DEC 2022'!Z52+'JUL-SEP 2022'!Z52+'JAN-MAR 2023'!Z52+'APR-JUN 2023'!Z52</f>
        <v>6102621</v>
      </c>
      <c r="AA52" s="46">
        <f t="shared" si="70"/>
        <v>6.0759838866409659</v>
      </c>
      <c r="AB52" s="43">
        <f>+'OCT-DEC 2022'!AB52+'JUL-SEP 2022'!AB52+'JAN-MAR 2023'!AB52+'APR-JUN 2023'!AB52</f>
        <v>2854002</v>
      </c>
      <c r="AC52" s="46">
        <f t="shared" si="71"/>
        <v>6.5781786248527752</v>
      </c>
      <c r="AD52" s="43">
        <f t="shared" si="72"/>
        <v>8956623</v>
      </c>
      <c r="AE52" s="47">
        <f t="shared" si="73"/>
        <v>6.2274754683318463</v>
      </c>
      <c r="AF52" s="136">
        <f t="shared" si="74"/>
        <v>7273887</v>
      </c>
      <c r="AG52" s="137">
        <f t="shared" si="75"/>
        <v>3761482</v>
      </c>
      <c r="AH52" s="138">
        <f t="shared" si="76"/>
        <v>11035369</v>
      </c>
      <c r="AI52" s="40"/>
      <c r="AJ52" s="42">
        <f>+'OCT-DEC 2022'!AJ52+'JUL-SEP 2022'!AJ52+'JAN-MAR 2023'!AJ52+'APR-JUN 2023'!AJ52</f>
        <v>273507</v>
      </c>
      <c r="AK52" s="46">
        <f t="shared" si="77"/>
        <v>4.5461753266181306</v>
      </c>
      <c r="AL52" s="43">
        <f>+'OCT-DEC 2022'!AL52+'JUL-SEP 2022'!AL52+'JAN-MAR 2023'!AL52+'APR-JUN 2023'!AL52</f>
        <v>288350</v>
      </c>
      <c r="AM52" s="46">
        <f t="shared" si="78"/>
        <v>11.893173850278409</v>
      </c>
      <c r="AN52" s="43">
        <f t="shared" si="79"/>
        <v>561857</v>
      </c>
      <c r="AO52" s="47">
        <f t="shared" si="80"/>
        <v>6.6565213785586508</v>
      </c>
      <c r="AP52" s="43">
        <f>+'OCT-DEC 2022'!AP52+'JUL-SEP 2022'!AP52+'JAN-MAR 2023'!AP52+'APR-JUN 2023'!AP52</f>
        <v>736290</v>
      </c>
      <c r="AQ52" s="46">
        <f t="shared" si="81"/>
        <v>4.7116830593399843</v>
      </c>
      <c r="AR52" s="43">
        <f>+'OCT-DEC 2022'!AR52+'JUL-SEP 2022'!AR52+'JAN-MAR 2023'!AR52+'APR-JUN 2023'!AR52</f>
        <v>627088</v>
      </c>
      <c r="AS52" s="46">
        <f t="shared" si="82"/>
        <v>4.1670299292966879</v>
      </c>
      <c r="AT52" s="43">
        <f t="shared" si="83"/>
        <v>1363378</v>
      </c>
      <c r="AU52" s="47">
        <f t="shared" si="84"/>
        <v>4.4444886343261931</v>
      </c>
      <c r="AV52" s="136">
        <f t="shared" si="85"/>
        <v>1009797</v>
      </c>
      <c r="AW52" s="137">
        <f t="shared" si="86"/>
        <v>915438</v>
      </c>
      <c r="AX52" s="138">
        <f t="shared" si="87"/>
        <v>1925235</v>
      </c>
      <c r="AY52" s="40"/>
      <c r="AZ52" s="42">
        <f>+'OCT-DEC 2022'!AZ52+'JUL-SEP 2022'!AZ52+'JAN-MAR 2023'!AZ52+'APR-JUN 2023'!AZ52</f>
        <v>1000933</v>
      </c>
      <c r="BA52" s="46">
        <f t="shared" si="134"/>
        <v>8.9977167102649158</v>
      </c>
      <c r="BB52" s="43">
        <f>+'OCT-DEC 2022'!BB52+'JUL-SEP 2022'!BB52+'JAN-MAR 2023'!BB52+'APR-JUN 2023'!BB52</f>
        <v>684475</v>
      </c>
      <c r="BC52" s="46">
        <f t="shared" si="135"/>
        <v>21.867512220056867</v>
      </c>
      <c r="BD52" s="43">
        <f t="shared" si="88"/>
        <v>1685408</v>
      </c>
      <c r="BE52" s="47">
        <v>9.6498514338682395E-2</v>
      </c>
      <c r="BF52" s="45">
        <f>+'OCT-DEC 2022'!BF52+'JUL-SEP 2022'!BF52+'JAN-MAR 2023'!BF52+'APR-JUN 2023'!BF52</f>
        <v>4502495</v>
      </c>
      <c r="BG52" s="46">
        <v>1.8592246898574066E-2</v>
      </c>
      <c r="BH52" s="43">
        <f>+'OCT-DEC 2022'!BH52+'JUL-SEP 2022'!BH52+'JAN-MAR 2023'!BH52+'APR-JUN 2023'!BH52</f>
        <v>2264598</v>
      </c>
      <c r="BI52" s="46">
        <v>9.1970375754054576E-2</v>
      </c>
      <c r="BJ52" s="43">
        <f t="shared" si="92"/>
        <v>6767093</v>
      </c>
      <c r="BK52" s="47">
        <v>3.8988647372349049E-2</v>
      </c>
      <c r="BL52" s="136">
        <f t="shared" si="94"/>
        <v>5503428</v>
      </c>
      <c r="BM52" s="137">
        <f t="shared" si="95"/>
        <v>2949073</v>
      </c>
      <c r="BN52" s="138">
        <f t="shared" si="96"/>
        <v>8452501</v>
      </c>
      <c r="BO52" s="40"/>
      <c r="BP52" s="42">
        <f>+'OCT-DEC 2022'!BP52+'JUL-SEP 2022'!BP52+'JAN-MAR 2023'!BP52+'APR-JUN 2023'!BP52</f>
        <v>305675</v>
      </c>
      <c r="BQ52" s="46">
        <v>6.3539031422479662E-3</v>
      </c>
      <c r="BR52" s="43">
        <f>+'OCT-DEC 2022'!BR52+'JUL-SEP 2022'!BR52+'JAN-MAR 2023'!BR52+'APR-JUN 2023'!BR52</f>
        <v>102598</v>
      </c>
      <c r="BS52" s="46">
        <v>0</v>
      </c>
      <c r="BT52" s="43">
        <f t="shared" si="99"/>
        <v>408273</v>
      </c>
      <c r="BU52" s="47">
        <v>5.5704868879240792E-3</v>
      </c>
      <c r="BV52" s="45">
        <f>+'OCT-DEC 2022'!BV52+'JUL-SEP 2022'!BV52+'JAN-MAR 2023'!BV52+'APR-JUN 2023'!BV52</f>
        <v>1299471</v>
      </c>
      <c r="BW52" s="46">
        <f t="shared" si="101"/>
        <v>4.3159176054841106</v>
      </c>
      <c r="BX52" s="43">
        <f>+'OCT-DEC 2022'!BX52+'JUL-SEP 2022'!BX52+'JAN-MAR 2023'!BX52+'APR-JUN 2023'!BX52</f>
        <v>1088311</v>
      </c>
      <c r="BY52" s="46">
        <f t="shared" si="102"/>
        <v>5.3477028155864579</v>
      </c>
      <c r="BZ52" s="43">
        <f t="shared" si="103"/>
        <v>2387782</v>
      </c>
      <c r="CA52" s="47">
        <f t="shared" si="104"/>
        <v>4.7320480858029557</v>
      </c>
      <c r="CB52" s="136">
        <f t="shared" si="105"/>
        <v>1605146</v>
      </c>
      <c r="CC52" s="137">
        <f t="shared" si="106"/>
        <v>1190909</v>
      </c>
      <c r="CD52" s="138">
        <f t="shared" si="107"/>
        <v>2796055</v>
      </c>
      <c r="CE52" s="40"/>
      <c r="CF52" s="42">
        <f>+'OCT-DEC 2022'!CF52+'JUL-SEP 2022'!CF52+'JAN-MAR 2023'!CF52+'APR-JUN 2023'!CF52</f>
        <v>1008265</v>
      </c>
      <c r="CG52" s="46">
        <f t="shared" si="108"/>
        <v>8.094743011287914</v>
      </c>
      <c r="CH52" s="43">
        <f>+'OCT-DEC 2022'!CH52+'JUL-SEP 2022'!CH52+'JAN-MAR 2023'!CH52+'APR-JUN 2023'!CH52</f>
        <v>445055</v>
      </c>
      <c r="CI52" s="46">
        <f t="shared" si="109"/>
        <v>17.592497430626928</v>
      </c>
      <c r="CJ52" s="43">
        <f t="shared" si="110"/>
        <v>1453320</v>
      </c>
      <c r="CK52" s="47">
        <f t="shared" si="111"/>
        <v>9.6981101857783472</v>
      </c>
      <c r="CL52" s="45">
        <f>+'OCT-DEC 2022'!CL52+'JUL-SEP 2022'!CL52+'JAN-MAR 2023'!CL52+'APR-JUN 2023'!CL52</f>
        <v>3619408</v>
      </c>
      <c r="CM52" s="46">
        <f t="shared" si="112"/>
        <v>5.843343714229901</v>
      </c>
      <c r="CN52" s="43">
        <f>+'OCT-DEC 2022'!CN52+'JUL-SEP 2022'!CN52+'JAN-MAR 2023'!CN52+'APR-JUN 2023'!CN52</f>
        <v>1513888</v>
      </c>
      <c r="CO52" s="46">
        <f t="shared" si="113"/>
        <v>4.7811921650865035</v>
      </c>
      <c r="CP52" s="43">
        <f t="shared" si="114"/>
        <v>5133296</v>
      </c>
      <c r="CQ52" s="47">
        <f t="shared" si="115"/>
        <v>5.4840503781351462</v>
      </c>
      <c r="CR52" s="136">
        <f t="shared" si="116"/>
        <v>4627673</v>
      </c>
      <c r="CS52" s="137">
        <f t="shared" si="117"/>
        <v>1958943</v>
      </c>
      <c r="CT52" s="138">
        <f t="shared" si="118"/>
        <v>6586616</v>
      </c>
      <c r="CU52" s="40"/>
      <c r="CV52" s="45">
        <f t="shared" si="119"/>
        <v>4418666</v>
      </c>
      <c r="CW52" s="46">
        <f t="shared" si="120"/>
        <v>6.3745592724460884</v>
      </c>
      <c r="CX52" s="46">
        <f t="shared" si="121"/>
        <v>3025289</v>
      </c>
      <c r="CY52" s="46">
        <f t="shared" si="122"/>
        <v>16.392166105864312</v>
      </c>
      <c r="CZ52" s="43">
        <f t="shared" si="123"/>
        <v>7443955</v>
      </c>
      <c r="DA52" s="47">
        <f t="shared" si="124"/>
        <v>8.4809263451475339</v>
      </c>
      <c r="DB52" s="45">
        <f t="shared" si="125"/>
        <v>16276680</v>
      </c>
      <c r="DC52" s="46">
        <f t="shared" si="126"/>
        <v>5.36402922080811</v>
      </c>
      <c r="DD52" s="43">
        <f t="shared" si="127"/>
        <v>8398697</v>
      </c>
      <c r="DE52" s="46">
        <f t="shared" si="128"/>
        <v>4.8893934930705383</v>
      </c>
      <c r="DF52" s="43">
        <f t="shared" si="129"/>
        <v>24675377</v>
      </c>
      <c r="DG52" s="47">
        <f t="shared" si="130"/>
        <v>5.1924648438149381</v>
      </c>
      <c r="DH52" s="172"/>
      <c r="DI52" s="185" t="s">
        <v>43</v>
      </c>
      <c r="DJ52" s="45">
        <f t="shared" si="131"/>
        <v>7443955</v>
      </c>
      <c r="DK52" s="43">
        <f t="shared" si="132"/>
        <v>24675377</v>
      </c>
      <c r="DL52" s="44">
        <f t="shared" si="133"/>
        <v>32119332</v>
      </c>
      <c r="DM52"/>
    </row>
    <row r="53" spans="1:119" s="59" customFormat="1" ht="15.6" x14ac:dyDescent="0.3">
      <c r="A53" s="32">
        <v>41</v>
      </c>
      <c r="B53" s="32" t="s">
        <v>44</v>
      </c>
      <c r="C53" s="41"/>
      <c r="D53" s="42">
        <f>+'JUL-SEP 2022'!D53+'OCT-DEC 2022'!D53+'JAN-MAR 2023'!D53+'APR-JUN 2023'!D53</f>
        <v>904555</v>
      </c>
      <c r="E53" s="46">
        <f t="shared" si="55"/>
        <v>8.2455652586096875</v>
      </c>
      <c r="F53" s="43">
        <f>+'JUL-SEP 2022'!F53+'OCT-DEC 2022'!F53+'JAN-MAR 2023'!F53+'APR-JUN 2023'!F53</f>
        <v>620347</v>
      </c>
      <c r="G53" s="46">
        <f t="shared" si="56"/>
        <v>22.626363205310575</v>
      </c>
      <c r="H53" s="43">
        <f t="shared" si="57"/>
        <v>1524902</v>
      </c>
      <c r="I53" s="231">
        <f t="shared" si="58"/>
        <v>11.121011675989468</v>
      </c>
      <c r="J53" s="45">
        <f>+'JUL-SEP 2022'!J53+'OCT-DEC 2022'!J53+'JAN-MAR 2023'!J53+'APR-JUN 2023'!J53</f>
        <v>1058595</v>
      </c>
      <c r="K53" s="46">
        <f t="shared" si="59"/>
        <v>3.070010846301527</v>
      </c>
      <c r="L53" s="43">
        <f>+'JUL-SEP 2022'!L53+'OCT-DEC 2022'!L53+'JAN-MAR 2023'!L53+'APR-JUN 2023'!L53</f>
        <v>2521582</v>
      </c>
      <c r="M53" s="46">
        <f t="shared" si="60"/>
        <v>8.2917318847251629</v>
      </c>
      <c r="N53" s="43">
        <f t="shared" si="61"/>
        <v>3580177</v>
      </c>
      <c r="O53" s="47">
        <f t="shared" si="62"/>
        <v>5.5170805299833878</v>
      </c>
      <c r="P53" s="136">
        <f t="shared" si="63"/>
        <v>1963150</v>
      </c>
      <c r="Q53" s="137">
        <f t="shared" si="64"/>
        <v>3141929</v>
      </c>
      <c r="R53" s="138">
        <f t="shared" si="65"/>
        <v>5105079</v>
      </c>
      <c r="S53" s="38"/>
      <c r="T53" s="45">
        <f>+'JUL-SEP 2022'!T53+'OCT-DEC 2022'!T53+'JAN-MAR 2023'!T53+'APR-JUN 2023'!T53</f>
        <v>2081675</v>
      </c>
      <c r="U53" s="46">
        <f t="shared" si="66"/>
        <v>10.809010992434589</v>
      </c>
      <c r="V53" s="43">
        <f>+'JUL-SEP 2022'!V53+'OCT-DEC 2022'!V53+'JAN-MAR 2023'!V53+'APR-JUN 2023'!V53</f>
        <v>1581247</v>
      </c>
      <c r="W53" s="46">
        <f t="shared" si="67"/>
        <v>28.886499817318231</v>
      </c>
      <c r="X53" s="43">
        <f t="shared" si="68"/>
        <v>3662922</v>
      </c>
      <c r="Y53" s="47">
        <f t="shared" si="69"/>
        <v>14.810036914691885</v>
      </c>
      <c r="Z53" s="274">
        <f>+'OCT-DEC 2022'!Z53+'JUL-SEP 2022'!Z53+'JAN-MAR 2023'!Z53+'APR-JUN 2023'!Z53</f>
        <v>5510308</v>
      </c>
      <c r="AA53" s="46">
        <f t="shared" si="70"/>
        <v>5.4862562525886513</v>
      </c>
      <c r="AB53" s="43">
        <f>+'OCT-DEC 2022'!AB53+'JUL-SEP 2022'!AB53+'JAN-MAR 2023'!AB53+'APR-JUN 2023'!AB53</f>
        <v>4571659</v>
      </c>
      <c r="AC53" s="46">
        <f t="shared" si="71"/>
        <v>10.537199873691684</v>
      </c>
      <c r="AD53" s="43">
        <f t="shared" si="72"/>
        <v>10081967</v>
      </c>
      <c r="AE53" s="47">
        <f t="shared" si="73"/>
        <v>7.0099190470595021</v>
      </c>
      <c r="AF53" s="136">
        <f t="shared" si="74"/>
        <v>7591983</v>
      </c>
      <c r="AG53" s="137">
        <f t="shared" si="75"/>
        <v>6152906</v>
      </c>
      <c r="AH53" s="138">
        <f t="shared" si="76"/>
        <v>13744889</v>
      </c>
      <c r="AI53" s="40"/>
      <c r="AJ53" s="42">
        <f>+'OCT-DEC 2022'!AJ53+'JUL-SEP 2022'!AJ53+'JAN-MAR 2023'!AJ53+'APR-JUN 2023'!AJ53</f>
        <v>456983</v>
      </c>
      <c r="AK53" s="46">
        <f t="shared" si="77"/>
        <v>7.5958744722582363</v>
      </c>
      <c r="AL53" s="43">
        <f>+'OCT-DEC 2022'!AL53+'JUL-SEP 2022'!AL53+'JAN-MAR 2023'!AL53+'APR-JUN 2023'!AL53</f>
        <v>620421</v>
      </c>
      <c r="AM53" s="46">
        <f t="shared" si="78"/>
        <v>25.589647349969066</v>
      </c>
      <c r="AN53" s="43">
        <f t="shared" si="79"/>
        <v>1077404</v>
      </c>
      <c r="AO53" s="47">
        <f t="shared" si="80"/>
        <v>12.764391578897484</v>
      </c>
      <c r="AP53" s="43">
        <f>+'OCT-DEC 2022'!AP53+'JUL-SEP 2022'!AP53+'JAN-MAR 2023'!AP53+'APR-JUN 2023'!AP53</f>
        <v>677812</v>
      </c>
      <c r="AQ53" s="46">
        <f t="shared" si="81"/>
        <v>4.3374693637253712</v>
      </c>
      <c r="AR53" s="43">
        <f>+'OCT-DEC 2022'!AR53+'JUL-SEP 2022'!AR53+'JAN-MAR 2023'!AR53+'APR-JUN 2023'!AR53</f>
        <v>1305250</v>
      </c>
      <c r="AS53" s="46">
        <f t="shared" si="82"/>
        <v>8.6734490457710915</v>
      </c>
      <c r="AT53" s="43">
        <f t="shared" si="83"/>
        <v>1983062</v>
      </c>
      <c r="AU53" s="47">
        <f t="shared" si="84"/>
        <v>6.4646022747647161</v>
      </c>
      <c r="AV53" s="136">
        <f t="shared" si="85"/>
        <v>1134795</v>
      </c>
      <c r="AW53" s="137">
        <f t="shared" si="86"/>
        <v>1925671</v>
      </c>
      <c r="AX53" s="138">
        <f t="shared" si="87"/>
        <v>3060466</v>
      </c>
      <c r="AY53" s="40"/>
      <c r="AZ53" s="42">
        <f>+'OCT-DEC 2022'!AZ53+'JUL-SEP 2022'!AZ53+'JAN-MAR 2023'!AZ53+'APR-JUN 2023'!AZ53</f>
        <v>1601555</v>
      </c>
      <c r="BA53" s="46">
        <f t="shared" si="134"/>
        <v>14.39690587272907</v>
      </c>
      <c r="BB53" s="43">
        <f>+'OCT-DEC 2022'!BB53+'JUL-SEP 2022'!BB53+'JAN-MAR 2023'!BB53+'APR-JUN 2023'!BB53</f>
        <v>919004</v>
      </c>
      <c r="BC53" s="46">
        <f t="shared" si="135"/>
        <v>29.360212133797642</v>
      </c>
      <c r="BD53" s="43">
        <f t="shared" si="88"/>
        <v>2520559</v>
      </c>
      <c r="BE53" s="47">
        <v>16.008052257227199</v>
      </c>
      <c r="BF53" s="45">
        <f>+'OCT-DEC 2022'!BF53+'JUL-SEP 2022'!BF53+'JAN-MAR 2023'!BF53+'APR-JUN 2023'!BF53</f>
        <v>2943623</v>
      </c>
      <c r="BG53" s="46">
        <v>4.9054643467136394</v>
      </c>
      <c r="BH53" s="43">
        <f>+'OCT-DEC 2022'!BH53+'JUL-SEP 2022'!BH53+'JAN-MAR 2023'!BH53+'APR-JUN 2023'!BH53</f>
        <v>3751615</v>
      </c>
      <c r="BI53" s="46">
        <v>13.507663958622363</v>
      </c>
      <c r="BJ53" s="43">
        <f t="shared" si="92"/>
        <v>6695238</v>
      </c>
      <c r="BK53" s="47">
        <v>7.2965570466297356</v>
      </c>
      <c r="BL53" s="136">
        <f t="shared" si="94"/>
        <v>4545178</v>
      </c>
      <c r="BM53" s="137">
        <f t="shared" si="95"/>
        <v>4670619</v>
      </c>
      <c r="BN53" s="138">
        <f t="shared" si="96"/>
        <v>9215797</v>
      </c>
      <c r="BO53" s="40"/>
      <c r="BP53" s="42">
        <f>+'OCT-DEC 2022'!BP53+'JUL-SEP 2022'!BP53+'JAN-MAR 2023'!BP53+'APR-JUN 2023'!BP53</f>
        <v>679831</v>
      </c>
      <c r="BQ53" s="46">
        <v>7.899640789361607</v>
      </c>
      <c r="BR53" s="43">
        <f>+'OCT-DEC 2022'!BR53+'JUL-SEP 2022'!BR53+'JAN-MAR 2023'!BR53+'APR-JUN 2023'!BR53</f>
        <v>537392</v>
      </c>
      <c r="BS53" s="46">
        <v>29.003616520005398</v>
      </c>
      <c r="BT53" s="43">
        <f t="shared" si="99"/>
        <v>1217223</v>
      </c>
      <c r="BU53" s="47">
        <v>10.501694558219318</v>
      </c>
      <c r="BV53" s="45">
        <f>+'OCT-DEC 2022'!BV53+'JUL-SEP 2022'!BV53+'JAN-MAR 2023'!BV53+'APR-JUN 2023'!BV53</f>
        <v>1518529</v>
      </c>
      <c r="BW53" s="46">
        <f t="shared" si="101"/>
        <v>5.0434723403124666</v>
      </c>
      <c r="BX53" s="43">
        <f>+'OCT-DEC 2022'!BX53+'JUL-SEP 2022'!BX53+'JAN-MAR 2023'!BX53+'APR-JUN 2023'!BX53</f>
        <v>1820179</v>
      </c>
      <c r="BY53" s="46">
        <f t="shared" si="102"/>
        <v>8.9439290452557607</v>
      </c>
      <c r="BZ53" s="43">
        <f t="shared" si="103"/>
        <v>3338708</v>
      </c>
      <c r="CA53" s="47">
        <f t="shared" si="104"/>
        <v>6.6165700220769805</v>
      </c>
      <c r="CB53" s="136">
        <f t="shared" si="105"/>
        <v>2198360</v>
      </c>
      <c r="CC53" s="137">
        <f t="shared" si="106"/>
        <v>2357571</v>
      </c>
      <c r="CD53" s="138">
        <f t="shared" si="107"/>
        <v>4555931</v>
      </c>
      <c r="CE53" s="40"/>
      <c r="CF53" s="42">
        <f>+'OCT-DEC 2022'!CF53+'JUL-SEP 2022'!CF53+'JAN-MAR 2023'!CF53+'APR-JUN 2023'!CF53</f>
        <v>2510660</v>
      </c>
      <c r="CG53" s="46">
        <f t="shared" si="108"/>
        <v>20.156553573435669</v>
      </c>
      <c r="CH53" s="43">
        <f>+'OCT-DEC 2022'!CH53+'JUL-SEP 2022'!CH53+'JAN-MAR 2023'!CH53+'APR-JUN 2023'!CH53</f>
        <v>973214</v>
      </c>
      <c r="CI53" s="46">
        <f t="shared" si="109"/>
        <v>38.46999762827101</v>
      </c>
      <c r="CJ53" s="43">
        <f t="shared" si="110"/>
        <v>3483874</v>
      </c>
      <c r="CK53" s="47">
        <f t="shared" si="111"/>
        <v>23.248144885756993</v>
      </c>
      <c r="CL53" s="45">
        <f>+'OCT-DEC 2022'!CL53+'JUL-SEP 2022'!CL53+'JAN-MAR 2023'!CL53+'APR-JUN 2023'!CL53</f>
        <v>6865211</v>
      </c>
      <c r="CM53" s="46">
        <f t="shared" si="112"/>
        <v>11.083521820063384</v>
      </c>
      <c r="CN53" s="43">
        <f>+'OCT-DEC 2022'!CN53+'JUL-SEP 2022'!CN53+'JAN-MAR 2023'!CN53+'APR-JUN 2023'!CN53</f>
        <v>4170401</v>
      </c>
      <c r="CO53" s="46">
        <f t="shared" si="113"/>
        <v>13.171046065804683</v>
      </c>
      <c r="CP53" s="43">
        <f t="shared" si="114"/>
        <v>11035612</v>
      </c>
      <c r="CQ53" s="47">
        <f t="shared" si="115"/>
        <v>11.789667332948023</v>
      </c>
      <c r="CR53" s="136">
        <f t="shared" si="116"/>
        <v>9375871</v>
      </c>
      <c r="CS53" s="137">
        <f t="shared" si="117"/>
        <v>5143615</v>
      </c>
      <c r="CT53" s="138">
        <f t="shared" si="118"/>
        <v>14519486</v>
      </c>
      <c r="CU53" s="40"/>
      <c r="CV53" s="45">
        <f t="shared" si="119"/>
        <v>8235259</v>
      </c>
      <c r="CW53" s="46">
        <f t="shared" si="120"/>
        <v>11.880541914560888</v>
      </c>
      <c r="CX53" s="46">
        <f t="shared" si="121"/>
        <v>5251625</v>
      </c>
      <c r="CY53" s="46">
        <f t="shared" si="122"/>
        <v>28.455301072297448</v>
      </c>
      <c r="CZ53" s="43">
        <f t="shared" si="123"/>
        <v>13486884</v>
      </c>
      <c r="DA53" s="47">
        <f t="shared" si="124"/>
        <v>15.365658420765406</v>
      </c>
      <c r="DB53" s="45">
        <f t="shared" si="125"/>
        <v>18574078</v>
      </c>
      <c r="DC53" s="46">
        <f t="shared" si="126"/>
        <v>6.1211436940192385</v>
      </c>
      <c r="DD53" s="43">
        <f t="shared" si="127"/>
        <v>18140686</v>
      </c>
      <c r="DE53" s="46">
        <f t="shared" si="128"/>
        <v>10.560799143990527</v>
      </c>
      <c r="DF53" s="43">
        <f t="shared" si="129"/>
        <v>36714764</v>
      </c>
      <c r="DG53" s="47">
        <f t="shared" si="130"/>
        <v>7.7259253756877673</v>
      </c>
      <c r="DH53" s="172"/>
      <c r="DI53" s="185" t="s">
        <v>44</v>
      </c>
      <c r="DJ53" s="45">
        <f t="shared" si="131"/>
        <v>13486884</v>
      </c>
      <c r="DK53" s="43">
        <f t="shared" si="132"/>
        <v>36714764</v>
      </c>
      <c r="DL53" s="44">
        <f t="shared" si="133"/>
        <v>50201648</v>
      </c>
      <c r="DM53"/>
    </row>
    <row r="54" spans="1:119" s="59" customFormat="1" ht="15.6" x14ac:dyDescent="0.3">
      <c r="A54" s="32">
        <v>42</v>
      </c>
      <c r="B54" s="32" t="s">
        <v>45</v>
      </c>
      <c r="C54" s="41"/>
      <c r="D54" s="42">
        <f>+'JUL-SEP 2022'!D54+'OCT-DEC 2022'!D54+'JAN-MAR 2023'!D54+'APR-JUN 2023'!D54</f>
        <v>4285666</v>
      </c>
      <c r="E54" s="46">
        <f t="shared" si="55"/>
        <v>39.066434522615815</v>
      </c>
      <c r="F54" s="43">
        <f>+'JUL-SEP 2022'!F54+'OCT-DEC 2022'!F54+'JAN-MAR 2023'!F54+'APR-JUN 2023'!F54</f>
        <v>2628459</v>
      </c>
      <c r="G54" s="46">
        <f t="shared" si="56"/>
        <v>95.869679395995192</v>
      </c>
      <c r="H54" s="43">
        <f t="shared" si="57"/>
        <v>6914125</v>
      </c>
      <c r="I54" s="231">
        <f t="shared" si="58"/>
        <v>50.424266513028826</v>
      </c>
      <c r="J54" s="45">
        <f>+'JUL-SEP 2022'!J54+'OCT-DEC 2022'!J54+'JAN-MAR 2023'!J54+'APR-JUN 2023'!J54</f>
        <v>9750850</v>
      </c>
      <c r="K54" s="46">
        <f t="shared" si="59"/>
        <v>28.278251135381563</v>
      </c>
      <c r="L54" s="43">
        <f>+'JUL-SEP 2022'!L54+'OCT-DEC 2022'!L54+'JAN-MAR 2023'!L54+'APR-JUN 2023'!L54</f>
        <v>11128807</v>
      </c>
      <c r="M54" s="46">
        <f t="shared" si="60"/>
        <v>36.594916937403816</v>
      </c>
      <c r="N54" s="43">
        <f t="shared" si="61"/>
        <v>20879657</v>
      </c>
      <c r="O54" s="47">
        <f t="shared" si="62"/>
        <v>32.175713409541302</v>
      </c>
      <c r="P54" s="136">
        <f t="shared" si="63"/>
        <v>14036516</v>
      </c>
      <c r="Q54" s="137">
        <f t="shared" si="64"/>
        <v>13757266</v>
      </c>
      <c r="R54" s="138">
        <f t="shared" si="65"/>
        <v>27793782</v>
      </c>
      <c r="S54" s="38"/>
      <c r="T54" s="45">
        <f>+'JUL-SEP 2022'!T54+'OCT-DEC 2022'!T54+'JAN-MAR 2023'!T54+'APR-JUN 2023'!T54</f>
        <v>7485138</v>
      </c>
      <c r="U54" s="46">
        <f t="shared" si="66"/>
        <v>38.866268232019813</v>
      </c>
      <c r="V54" s="43">
        <f>+'JUL-SEP 2022'!V54+'OCT-DEC 2022'!V54+'JAN-MAR 2023'!V54+'APR-JUN 2023'!V54</f>
        <v>5082728</v>
      </c>
      <c r="W54" s="46">
        <f t="shared" si="67"/>
        <v>92.852173913043472</v>
      </c>
      <c r="X54" s="43">
        <f t="shared" si="68"/>
        <v>12567866</v>
      </c>
      <c r="Y54" s="47">
        <f t="shared" si="69"/>
        <v>50.814775580506776</v>
      </c>
      <c r="Z54" s="274">
        <f>+'OCT-DEC 2022'!Z54+'JUL-SEP 2022'!Z54+'JAN-MAR 2023'!Z54+'APR-JUN 2023'!Z54</f>
        <v>28648890</v>
      </c>
      <c r="AA54" s="46">
        <f t="shared" si="70"/>
        <v>28.523841478956257</v>
      </c>
      <c r="AB54" s="43">
        <f>+'OCT-DEC 2022'!AB54+'JUL-SEP 2022'!AB54+'JAN-MAR 2023'!AB54+'APR-JUN 2023'!AB54</f>
        <v>13731091</v>
      </c>
      <c r="AC54" s="46">
        <f t="shared" si="71"/>
        <v>31.648740719911309</v>
      </c>
      <c r="AD54" s="43">
        <f t="shared" si="72"/>
        <v>42379981</v>
      </c>
      <c r="AE54" s="47">
        <f t="shared" si="73"/>
        <v>29.46649557828545</v>
      </c>
      <c r="AF54" s="136">
        <f t="shared" si="74"/>
        <v>36134028</v>
      </c>
      <c r="AG54" s="137">
        <f t="shared" si="75"/>
        <v>18813819</v>
      </c>
      <c r="AH54" s="138">
        <f t="shared" si="76"/>
        <v>54947847</v>
      </c>
      <c r="AI54" s="40"/>
      <c r="AJ54" s="42">
        <f>+'OCT-DEC 2022'!AJ54+'JUL-SEP 2022'!AJ54+'JAN-MAR 2023'!AJ54+'APR-JUN 2023'!AJ54</f>
        <v>1991131</v>
      </c>
      <c r="AK54" s="46">
        <f t="shared" si="77"/>
        <v>33.096157042651505</v>
      </c>
      <c r="AL54" s="43">
        <f>+'OCT-DEC 2022'!AL54+'JUL-SEP 2022'!AL54+'JAN-MAR 2023'!AL54+'APR-JUN 2023'!AL54</f>
        <v>1827082</v>
      </c>
      <c r="AM54" s="46">
        <f t="shared" si="78"/>
        <v>75.359125592905755</v>
      </c>
      <c r="AN54" s="43">
        <f t="shared" si="79"/>
        <v>3818213</v>
      </c>
      <c r="AO54" s="47">
        <f t="shared" si="80"/>
        <v>45.235738742047459</v>
      </c>
      <c r="AP54" s="43">
        <f>+'OCT-DEC 2022'!AP54+'JUL-SEP 2022'!AP54+'JAN-MAR 2023'!AP54+'APR-JUN 2023'!AP54</f>
        <v>4120702</v>
      </c>
      <c r="AQ54" s="46">
        <f t="shared" si="81"/>
        <v>26.369286294786555</v>
      </c>
      <c r="AR54" s="43">
        <f>+'OCT-DEC 2022'!AR54+'JUL-SEP 2022'!AR54+'JAN-MAR 2023'!AR54+'APR-JUN 2023'!AR54</f>
        <v>3831914</v>
      </c>
      <c r="AS54" s="46">
        <f t="shared" si="82"/>
        <v>25.463252883950879</v>
      </c>
      <c r="AT54" s="43">
        <f t="shared" si="83"/>
        <v>7952616</v>
      </c>
      <c r="AU54" s="47">
        <f t="shared" si="84"/>
        <v>25.924806931871156</v>
      </c>
      <c r="AV54" s="136">
        <f t="shared" si="85"/>
        <v>6111833</v>
      </c>
      <c r="AW54" s="137">
        <f t="shared" si="86"/>
        <v>5658996</v>
      </c>
      <c r="AX54" s="138">
        <f t="shared" si="87"/>
        <v>11770829</v>
      </c>
      <c r="AY54" s="40"/>
      <c r="AZ54" s="42">
        <f>+'OCT-DEC 2022'!AZ54+'JUL-SEP 2022'!AZ54+'JAN-MAR 2023'!AZ54+'APR-JUN 2023'!AZ54</f>
        <v>5453116</v>
      </c>
      <c r="BA54" s="46">
        <f t="shared" si="134"/>
        <v>49.0198574292315</v>
      </c>
      <c r="BB54" s="43">
        <f>+'OCT-DEC 2022'!BB54+'JUL-SEP 2022'!BB54+'JAN-MAR 2023'!BB54+'APR-JUN 2023'!BB54</f>
        <v>2503195</v>
      </c>
      <c r="BC54" s="46">
        <f t="shared" si="135"/>
        <v>79.971726142934727</v>
      </c>
      <c r="BD54" s="43">
        <f t="shared" si="88"/>
        <v>7956311</v>
      </c>
      <c r="BE54" s="47">
        <v>53.253096201093207</v>
      </c>
      <c r="BF54" s="45">
        <f>+'OCT-DEC 2022'!BF54+'JUL-SEP 2022'!BF54+'JAN-MAR 2023'!BF54+'APR-JUN 2023'!BF54</f>
        <v>17918568</v>
      </c>
      <c r="BG54" s="46">
        <v>30.32925459269179</v>
      </c>
      <c r="BH54" s="43">
        <f>+'OCT-DEC 2022'!BH54+'JUL-SEP 2022'!BH54+'JAN-MAR 2023'!BH54+'APR-JUN 2023'!BH54</f>
        <v>10149582</v>
      </c>
      <c r="BI54" s="46">
        <v>39.988103811890007</v>
      </c>
      <c r="BJ54" s="43">
        <f t="shared" si="92"/>
        <v>28068150</v>
      </c>
      <c r="BK54" s="47">
        <v>33.014056724653777</v>
      </c>
      <c r="BL54" s="136">
        <f t="shared" si="94"/>
        <v>23371684</v>
      </c>
      <c r="BM54" s="137">
        <f t="shared" si="95"/>
        <v>12652777</v>
      </c>
      <c r="BN54" s="138">
        <f t="shared" si="96"/>
        <v>36024461</v>
      </c>
      <c r="BO54" s="40"/>
      <c r="BP54" s="42">
        <f>+'OCT-DEC 2022'!BP54+'JUL-SEP 2022'!BP54+'JAN-MAR 2023'!BP54+'APR-JUN 2023'!BP54</f>
        <v>2257279</v>
      </c>
      <c r="BQ54" s="46">
        <v>27.053877300626937</v>
      </c>
      <c r="BR54" s="43">
        <f>+'OCT-DEC 2022'!BR54+'JUL-SEP 2022'!BR54+'JAN-MAR 2023'!BR54+'APR-JUN 2023'!BR54</f>
        <v>1594226</v>
      </c>
      <c r="BS54" s="46">
        <v>94.315160099152664</v>
      </c>
      <c r="BT54" s="43">
        <f t="shared" si="99"/>
        <v>3851505</v>
      </c>
      <c r="BU54" s="47">
        <v>35.346981720282614</v>
      </c>
      <c r="BV54" s="45">
        <f>+'OCT-DEC 2022'!BV54+'JUL-SEP 2022'!BV54+'JAN-MAR 2023'!BV54+'APR-JUN 2023'!BV54</f>
        <v>7462949</v>
      </c>
      <c r="BW54" s="46">
        <f t="shared" si="101"/>
        <v>24.786603916462962</v>
      </c>
      <c r="BX54" s="43">
        <f>+'OCT-DEC 2022'!BX54+'JUL-SEP 2022'!BX54+'JAN-MAR 2023'!BX54+'APR-JUN 2023'!BX54</f>
        <v>5440298</v>
      </c>
      <c r="BY54" s="46">
        <f t="shared" si="102"/>
        <v>26.732337477273845</v>
      </c>
      <c r="BZ54" s="43">
        <f t="shared" si="103"/>
        <v>12903247</v>
      </c>
      <c r="CA54" s="47">
        <f t="shared" si="104"/>
        <v>25.571339957748545</v>
      </c>
      <c r="CB54" s="136">
        <f t="shared" si="105"/>
        <v>9720228</v>
      </c>
      <c r="CC54" s="137">
        <f t="shared" si="106"/>
        <v>7034524</v>
      </c>
      <c r="CD54" s="138">
        <f t="shared" si="107"/>
        <v>16754752</v>
      </c>
      <c r="CE54" s="40"/>
      <c r="CF54" s="42">
        <f>+'OCT-DEC 2022'!CF54+'JUL-SEP 2022'!CF54+'JAN-MAR 2023'!CF54+'APR-JUN 2023'!CF54</f>
        <v>4934096</v>
      </c>
      <c r="CG54" s="46">
        <f t="shared" si="108"/>
        <v>39.612838998699402</v>
      </c>
      <c r="CH54" s="43">
        <f>+'OCT-DEC 2022'!CH54+'JUL-SEP 2022'!CH54+'JAN-MAR 2023'!CH54+'APR-JUN 2023'!CH54</f>
        <v>2037821</v>
      </c>
      <c r="CI54" s="46">
        <f t="shared" si="109"/>
        <v>80.552652383587642</v>
      </c>
      <c r="CJ54" s="43">
        <f t="shared" si="110"/>
        <v>6971917</v>
      </c>
      <c r="CK54" s="47">
        <f t="shared" si="111"/>
        <v>46.524109812086266</v>
      </c>
      <c r="CL54" s="45">
        <f>+'OCT-DEC 2022'!CL54+'JUL-SEP 2022'!CL54+'JAN-MAR 2023'!CL54+'APR-JUN 2023'!CL54</f>
        <v>13110575</v>
      </c>
      <c r="CM54" s="46">
        <f t="shared" si="112"/>
        <v>21.166333283285464</v>
      </c>
      <c r="CN54" s="43">
        <f>+'OCT-DEC 2022'!CN54+'JUL-SEP 2022'!CN54+'JAN-MAR 2023'!CN54+'APR-JUN 2023'!CN54</f>
        <v>7377224</v>
      </c>
      <c r="CO54" s="46">
        <f t="shared" si="113"/>
        <v>23.29890030761068</v>
      </c>
      <c r="CP54" s="43">
        <f t="shared" si="114"/>
        <v>20487799</v>
      </c>
      <c r="CQ54" s="47">
        <f t="shared" si="115"/>
        <v>21.88771538853533</v>
      </c>
      <c r="CR54" s="136">
        <f t="shared" si="116"/>
        <v>18044671</v>
      </c>
      <c r="CS54" s="137">
        <f t="shared" si="117"/>
        <v>9415045</v>
      </c>
      <c r="CT54" s="138">
        <f t="shared" si="118"/>
        <v>27459716</v>
      </c>
      <c r="CU54" s="40"/>
      <c r="CV54" s="45">
        <f t="shared" si="119"/>
        <v>26406426</v>
      </c>
      <c r="CW54" s="46">
        <f t="shared" si="120"/>
        <v>38.095055772593241</v>
      </c>
      <c r="CX54" s="46">
        <f t="shared" si="121"/>
        <v>15673511</v>
      </c>
      <c r="CY54" s="46">
        <f t="shared" si="122"/>
        <v>84.925042127906281</v>
      </c>
      <c r="CZ54" s="43">
        <f t="shared" si="123"/>
        <v>42079937</v>
      </c>
      <c r="DA54" s="47">
        <f t="shared" si="124"/>
        <v>47.941832843622578</v>
      </c>
      <c r="DB54" s="45">
        <f t="shared" si="125"/>
        <v>81012534</v>
      </c>
      <c r="DC54" s="46">
        <f t="shared" si="126"/>
        <v>26.697926089823632</v>
      </c>
      <c r="DD54" s="43">
        <f t="shared" si="127"/>
        <v>51658916</v>
      </c>
      <c r="DE54" s="46">
        <f t="shared" si="128"/>
        <v>30.07380403763554</v>
      </c>
      <c r="DF54" s="43">
        <f t="shared" si="129"/>
        <v>132671450</v>
      </c>
      <c r="DG54" s="47">
        <f t="shared" si="130"/>
        <v>27.918189047443988</v>
      </c>
      <c r="DH54" s="172"/>
      <c r="DI54" s="185" t="s">
        <v>45</v>
      </c>
      <c r="DJ54" s="45">
        <f t="shared" si="131"/>
        <v>42079937</v>
      </c>
      <c r="DK54" s="43">
        <f t="shared" si="132"/>
        <v>132671450</v>
      </c>
      <c r="DL54" s="44">
        <f t="shared" si="133"/>
        <v>174751387</v>
      </c>
      <c r="DM54"/>
    </row>
    <row r="55" spans="1:119" s="59" customFormat="1" ht="15.6" x14ac:dyDescent="0.3">
      <c r="A55" s="32">
        <v>43</v>
      </c>
      <c r="B55" s="32" t="s">
        <v>179</v>
      </c>
      <c r="C55" s="41"/>
      <c r="D55" s="42">
        <f>+'JUL-SEP 2022'!D55+'OCT-DEC 2022'!D55+'JAN-MAR 2023'!D55+'APR-JUN 2023'!D55</f>
        <v>4466672</v>
      </c>
      <c r="E55" s="46">
        <f t="shared" si="55"/>
        <v>40.716413556726401</v>
      </c>
      <c r="F55" s="43">
        <f>+'JUL-SEP 2022'!F55+'OCT-DEC 2022'!F55+'JAN-MAR 2023'!F55+'APR-JUN 2023'!F55</f>
        <v>54507</v>
      </c>
      <c r="G55" s="46">
        <f t="shared" si="56"/>
        <v>1.9880730933362512</v>
      </c>
      <c r="H55" s="43">
        <f t="shared" si="57"/>
        <v>4521179</v>
      </c>
      <c r="I55" s="231">
        <f t="shared" si="58"/>
        <v>32.972666078369883</v>
      </c>
      <c r="J55" s="45">
        <f>+'JUL-SEP 2022'!J55+'OCT-DEC 2022'!J55+'JAN-MAR 2023'!J55+'APR-JUN 2023'!J55</f>
        <v>652572</v>
      </c>
      <c r="K55" s="46">
        <f t="shared" si="59"/>
        <v>1.8925114118172486</v>
      </c>
      <c r="L55" s="43">
        <f>+'JUL-SEP 2022'!L55+'OCT-DEC 2022'!L55+'JAN-MAR 2023'!L55+'APR-JUN 2023'!L55</f>
        <v>1791</v>
      </c>
      <c r="M55" s="46">
        <f t="shared" si="60"/>
        <v>5.88935509753114E-3</v>
      </c>
      <c r="N55" s="43">
        <f t="shared" si="61"/>
        <v>654363</v>
      </c>
      <c r="O55" s="47">
        <f t="shared" si="62"/>
        <v>1.0083784591771634</v>
      </c>
      <c r="P55" s="136">
        <f t="shared" ref="P55" si="136">+D55+J55</f>
        <v>5119244</v>
      </c>
      <c r="Q55" s="137">
        <f t="shared" ref="Q55" si="137">+F55+L55</f>
        <v>56298</v>
      </c>
      <c r="R55" s="138">
        <f t="shared" ref="R55" si="138">+P55+Q55</f>
        <v>5175542</v>
      </c>
      <c r="S55" s="38"/>
      <c r="T55" s="45">
        <f>+'JUL-SEP 2022'!T55+'OCT-DEC 2022'!T55+'JAN-MAR 2023'!T55+'APR-JUN 2023'!T55</f>
        <v>30085395</v>
      </c>
      <c r="U55" s="46">
        <f t="shared" si="66"/>
        <v>156.21716419072939</v>
      </c>
      <c r="V55" s="43">
        <f>+'JUL-SEP 2022'!V55+'OCT-DEC 2022'!V55+'JAN-MAR 2023'!V55+'APR-JUN 2023'!V55</f>
        <v>211115</v>
      </c>
      <c r="W55" s="46">
        <f t="shared" si="67"/>
        <v>3.8566861527219585</v>
      </c>
      <c r="X55" s="43">
        <f t="shared" si="68"/>
        <v>30296510</v>
      </c>
      <c r="Y55" s="47">
        <f t="shared" si="69"/>
        <v>122.49576471634718</v>
      </c>
      <c r="Z55" s="274">
        <f>+'OCT-DEC 2022'!Z55+'JUL-SEP 2022'!Z55+'JAN-MAR 2023'!Z55+'APR-JUN 2023'!Z55</f>
        <v>2511277</v>
      </c>
      <c r="AA55" s="46">
        <f t="shared" si="70"/>
        <v>2.5003156163379745</v>
      </c>
      <c r="AB55" s="43">
        <f>+'OCT-DEC 2022'!AB55+'JUL-SEP 2022'!AB55+'JAN-MAR 2023'!AB55+'APR-JUN 2023'!AB55</f>
        <v>12256</v>
      </c>
      <c r="AC55" s="46">
        <f t="shared" si="71"/>
        <v>2.8248808944841528E-2</v>
      </c>
      <c r="AD55" s="43">
        <f t="shared" si="72"/>
        <v>2523533</v>
      </c>
      <c r="AE55" s="47">
        <f t="shared" si="73"/>
        <v>1.7545943209874826</v>
      </c>
      <c r="AF55" s="136">
        <f t="shared" ref="AF55" si="139">+T55+Z55</f>
        <v>32596672</v>
      </c>
      <c r="AG55" s="137">
        <f t="shared" ref="AG55" si="140">+V55+AB55</f>
        <v>223371</v>
      </c>
      <c r="AH55" s="138">
        <f t="shared" ref="AH55" si="141">+AF55+AG55</f>
        <v>32820043</v>
      </c>
      <c r="AI55" s="40"/>
      <c r="AJ55" s="42">
        <f>+'OCT-DEC 2022'!AJ55+'JUL-SEP 2022'!AJ55+'JAN-MAR 2023'!AJ55+'APR-JUN 2023'!AJ55</f>
        <v>929643</v>
      </c>
      <c r="AK55" s="46">
        <f t="shared" si="77"/>
        <v>15.452328712476314</v>
      </c>
      <c r="AL55" s="43">
        <f>+'OCT-DEC 2022'!AL55+'JUL-SEP 2022'!AL55+'JAN-MAR 2023'!AL55+'APR-JUN 2023'!AL55</f>
        <v>0</v>
      </c>
      <c r="AM55" s="46">
        <f t="shared" si="78"/>
        <v>0</v>
      </c>
      <c r="AN55" s="43">
        <f t="shared" si="79"/>
        <v>929643</v>
      </c>
      <c r="AO55" s="47">
        <f t="shared" si="80"/>
        <v>11.013814020164205</v>
      </c>
      <c r="AP55" s="43">
        <f>+'OCT-DEC 2022'!AP55+'JUL-SEP 2022'!AP55+'JAN-MAR 2023'!AP55+'APR-JUN 2023'!AP55</f>
        <v>164119</v>
      </c>
      <c r="AQ55" s="46">
        <f t="shared" si="81"/>
        <v>1.0502338915587865</v>
      </c>
      <c r="AR55" s="43">
        <f>+'OCT-DEC 2022'!AR55+'JUL-SEP 2022'!AR55+'JAN-MAR 2023'!AR55+'APR-JUN 2023'!AR55</f>
        <v>1127</v>
      </c>
      <c r="AS55" s="46">
        <f t="shared" si="82"/>
        <v>7.488969220137154E-3</v>
      </c>
      <c r="AT55" s="43">
        <f t="shared" si="83"/>
        <v>165246</v>
      </c>
      <c r="AU55" s="47">
        <f t="shared" si="84"/>
        <v>0.53868697372839092</v>
      </c>
      <c r="AV55" s="136">
        <f t="shared" ref="AV55" si="142">+AJ55+AP55</f>
        <v>1093762</v>
      </c>
      <c r="AW55" s="137">
        <f t="shared" ref="AW55" si="143">+AL55+AR55</f>
        <v>1127</v>
      </c>
      <c r="AX55" s="138">
        <f t="shared" ref="AX55" si="144">+AV55+AW55</f>
        <v>1094889</v>
      </c>
      <c r="AY55" s="40"/>
      <c r="AZ55" s="42">
        <f>+'OCT-DEC 2022'!AZ55+'JUL-SEP 2022'!AZ55+'JAN-MAR 2023'!AZ55+'APR-JUN 2023'!AZ55</f>
        <v>9659575</v>
      </c>
      <c r="BA55" s="46">
        <f t="shared" si="134"/>
        <v>86.833104105426855</v>
      </c>
      <c r="BB55" s="43">
        <f>+'OCT-DEC 2022'!BB55+'JUL-SEP 2022'!BB55+'JAN-MAR 2023'!BB55+'APR-JUN 2023'!BB55</f>
        <v>141250</v>
      </c>
      <c r="BC55" s="46">
        <f t="shared" si="135"/>
        <v>4.512635379061372</v>
      </c>
      <c r="BD55" s="43">
        <f t="shared" si="88"/>
        <v>9800825</v>
      </c>
      <c r="BE55" s="46">
        <f>+BD55/BD111</f>
        <v>68.756489224379834</v>
      </c>
      <c r="BF55" s="45">
        <f>+'OCT-DEC 2022'!BF55+'JUL-SEP 2022'!BF55+'JAN-MAR 2023'!BF55+'APR-JUN 2023'!BF55</f>
        <v>1001998</v>
      </c>
      <c r="BG55" s="46">
        <v>0.28199560343097002</v>
      </c>
      <c r="BH55" s="43">
        <f>+'OCT-DEC 2022'!BH55+'JUL-SEP 2022'!BH55+'JAN-MAR 2023'!BH55+'APR-JUN 2023'!BH55</f>
        <v>5182</v>
      </c>
      <c r="BI55" s="46">
        <v>1.4851850004975142E-2</v>
      </c>
      <c r="BJ55" s="43">
        <f t="shared" si="92"/>
        <v>1007180</v>
      </c>
      <c r="BK55" s="47">
        <v>0.2077395401607354</v>
      </c>
      <c r="BL55" s="136">
        <f t="shared" ref="BL55" si="145">+AZ55+BF55</f>
        <v>10661573</v>
      </c>
      <c r="BM55" s="137">
        <f t="shared" ref="BM55" si="146">+BB55+BH55</f>
        <v>146432</v>
      </c>
      <c r="BN55" s="138">
        <f t="shared" ref="BN55" si="147">+BL55+BM55</f>
        <v>10808005</v>
      </c>
      <c r="BO55" s="40"/>
      <c r="BP55" s="42">
        <f>+'OCT-DEC 2022'!BP55+'JUL-SEP 2022'!BP55+'JAN-MAR 2023'!BP55+'APR-JUN 2023'!BP55</f>
        <v>2240263</v>
      </c>
      <c r="BQ55" s="46">
        <f>+BP55/BP111</f>
        <v>23.601590813316477</v>
      </c>
      <c r="BR55" s="43">
        <f>+'OCT-DEC 2022'!BR55+'JUL-SEP 2022'!BR55+'JAN-MAR 2023'!BR55+'APR-JUN 2023'!BR55</f>
        <v>102092</v>
      </c>
      <c r="BS55" s="46">
        <f>+BR55/BR111</f>
        <v>4.7361291519762476</v>
      </c>
      <c r="BT55" s="43">
        <f t="shared" si="99"/>
        <v>2342355</v>
      </c>
      <c r="BU55" s="47">
        <f>+BT55/BT111</f>
        <v>20.110194374806827</v>
      </c>
      <c r="BV55" s="45">
        <f>+'OCT-DEC 2022'!BV55+'JUL-SEP 2022'!BV55+'JAN-MAR 2023'!BV55+'APR-JUN 2023'!BV55</f>
        <v>687283</v>
      </c>
      <c r="BW55" s="46">
        <f t="shared" si="101"/>
        <v>2.2826648687426934</v>
      </c>
      <c r="BX55" s="43">
        <f>+'OCT-DEC 2022'!BX55+'JUL-SEP 2022'!BX55+'JAN-MAR 2023'!BX55+'APR-JUN 2023'!BX55</f>
        <v>1551</v>
      </c>
      <c r="BY55" s="46">
        <f t="shared" si="102"/>
        <v>7.6212471131639724E-3</v>
      </c>
      <c r="BZ55" s="43">
        <f t="shared" si="103"/>
        <v>688834</v>
      </c>
      <c r="CA55" s="47">
        <f t="shared" si="104"/>
        <v>1.3651144079049065</v>
      </c>
      <c r="CB55" s="136">
        <f t="shared" ref="CB55" si="148">+BP55+BV55</f>
        <v>2927546</v>
      </c>
      <c r="CC55" s="137">
        <f t="shared" ref="CC55" si="149">+BR55+BX55</f>
        <v>103643</v>
      </c>
      <c r="CD55" s="138">
        <f t="shared" ref="CD55" si="150">+CB55+CC55</f>
        <v>3031189</v>
      </c>
      <c r="CE55" s="40"/>
      <c r="CF55" s="42">
        <f>+'OCT-DEC 2022'!CF55+'JUL-SEP 2022'!CF55+'JAN-MAR 2023'!CF55+'APR-JUN 2023'!CF55</f>
        <v>3001650</v>
      </c>
      <c r="CG55" s="46">
        <f t="shared" si="108"/>
        <v>24.098411984778174</v>
      </c>
      <c r="CH55" s="43">
        <f>+'OCT-DEC 2022'!CH55+'JUL-SEP 2022'!CH55+'JAN-MAR 2023'!CH55+'APR-JUN 2023'!CH55</f>
        <v>7488</v>
      </c>
      <c r="CI55" s="46">
        <f t="shared" si="109"/>
        <v>0.29599177800616649</v>
      </c>
      <c r="CJ55" s="43">
        <f t="shared" si="110"/>
        <v>3009138</v>
      </c>
      <c r="CK55" s="47">
        <f t="shared" si="111"/>
        <v>20.080196989109545</v>
      </c>
      <c r="CL55" s="45">
        <f>+'OCT-DEC 2022'!CL55+'JUL-SEP 2022'!CL55+'JAN-MAR 2023'!CL55+'APR-JUN 2023'!CL55</f>
        <v>1090047</v>
      </c>
      <c r="CM55" s="46">
        <f t="shared" si="112"/>
        <v>1.7598235086138838</v>
      </c>
      <c r="CN55" s="43">
        <f>+'OCT-DEC 2022'!CN55+'JUL-SEP 2022'!CN55+'JAN-MAR 2023'!CN55+'APR-JUN 2023'!CN55</f>
        <v>22280</v>
      </c>
      <c r="CO55" s="46">
        <f t="shared" si="113"/>
        <v>7.0365153457935661E-2</v>
      </c>
      <c r="CP55" s="43">
        <f t="shared" si="114"/>
        <v>1112327</v>
      </c>
      <c r="CQ55" s="47">
        <f t="shared" si="115"/>
        <v>1.1883314940264369</v>
      </c>
      <c r="CR55" s="136">
        <f t="shared" ref="CR55" si="151">+CF55+CL55</f>
        <v>4091697</v>
      </c>
      <c r="CS55" s="137">
        <f t="shared" ref="CS55" si="152">+CH55+CN55</f>
        <v>29768</v>
      </c>
      <c r="CT55" s="138">
        <f t="shared" ref="CT55" si="153">+CR55+CS55</f>
        <v>4121465</v>
      </c>
      <c r="CU55" s="40"/>
      <c r="CV55" s="45">
        <f t="shared" si="119"/>
        <v>50383198</v>
      </c>
      <c r="CW55" s="46">
        <f>+CV55/CV111</f>
        <v>72.684987275885348</v>
      </c>
      <c r="CX55" s="46">
        <f t="shared" si="121"/>
        <v>516452</v>
      </c>
      <c r="CY55" s="46">
        <f>+CX55/CX111</f>
        <v>2.7983333062414322</v>
      </c>
      <c r="CZ55" s="43">
        <f t="shared" si="123"/>
        <v>50899650</v>
      </c>
      <c r="DA55" s="46">
        <f>+CZ55/CZ111</f>
        <v>57.990165529451573</v>
      </c>
      <c r="DB55" s="45">
        <f t="shared" si="125"/>
        <v>6107296</v>
      </c>
      <c r="DC55" s="46">
        <f>+DB55/DB111</f>
        <v>2.0126779050841135</v>
      </c>
      <c r="DD55" s="43">
        <f t="shared" si="127"/>
        <v>44187</v>
      </c>
      <c r="DE55" s="46">
        <f>+DD55/DD111</f>
        <v>2.5723946259557626E-2</v>
      </c>
      <c r="DF55" s="43">
        <f t="shared" si="129"/>
        <v>6151483</v>
      </c>
      <c r="DG55" s="46">
        <f>+DF55/DF111</f>
        <v>1.2944628653424524</v>
      </c>
      <c r="DH55" s="172"/>
      <c r="DI55" s="185" t="s">
        <v>179</v>
      </c>
      <c r="DJ55" s="45">
        <f t="shared" si="131"/>
        <v>50899650</v>
      </c>
      <c r="DK55" s="43">
        <f t="shared" ref="DK55" si="154">+DF55</f>
        <v>6151483</v>
      </c>
      <c r="DL55" s="44">
        <f t="shared" ref="DL55" si="155">+DJ55+DK55</f>
        <v>57051133</v>
      </c>
      <c r="DM55"/>
    </row>
    <row r="56" spans="1:119" s="59" customFormat="1" ht="15.6" x14ac:dyDescent="0.3">
      <c r="A56" s="32">
        <v>44</v>
      </c>
      <c r="B56" s="32" t="s">
        <v>46</v>
      </c>
      <c r="C56" s="41"/>
      <c r="D56" s="42">
        <f>+'JUL-SEP 2022'!D56+'OCT-DEC 2022'!D56+'JAN-MAR 2023'!D56+'APR-JUN 2023'!D56</f>
        <v>9536941</v>
      </c>
      <c r="E56" s="46">
        <f t="shared" si="55"/>
        <v>86.934978396018309</v>
      </c>
      <c r="F56" s="43">
        <f>+'JUL-SEP 2022'!F56+'OCT-DEC 2022'!F56+'JAN-MAR 2023'!F56+'APR-JUN 2023'!F56</f>
        <v>2083603</v>
      </c>
      <c r="G56" s="46">
        <f t="shared" si="56"/>
        <v>75.996753838859107</v>
      </c>
      <c r="H56" s="43">
        <f t="shared" si="57"/>
        <v>11620544</v>
      </c>
      <c r="I56" s="231">
        <f t="shared" si="58"/>
        <v>84.747875932584108</v>
      </c>
      <c r="J56" s="45">
        <f>+'JUL-SEP 2022'!J56+'OCT-DEC 2022'!J56+'JAN-MAR 2023'!J56+'APR-JUN 2023'!J56</f>
        <v>7877381</v>
      </c>
      <c r="K56" s="46">
        <f t="shared" si="59"/>
        <v>22.845039992111779</v>
      </c>
      <c r="L56" s="43">
        <f>+'JUL-SEP 2022'!L56+'OCT-DEC 2022'!L56+'JAN-MAR 2023'!L56+'APR-JUN 2023'!L56</f>
        <v>8453669</v>
      </c>
      <c r="M56" s="46">
        <f t="shared" si="60"/>
        <v>27.798246017862077</v>
      </c>
      <c r="N56" s="43">
        <f t="shared" si="61"/>
        <v>16331050</v>
      </c>
      <c r="O56" s="47">
        <f t="shared" si="62"/>
        <v>25.166274737027027</v>
      </c>
      <c r="P56" s="136">
        <f t="shared" si="63"/>
        <v>17414322</v>
      </c>
      <c r="Q56" s="137">
        <f t="shared" si="64"/>
        <v>10537272</v>
      </c>
      <c r="R56" s="138">
        <f t="shared" si="65"/>
        <v>27951594</v>
      </c>
      <c r="S56" s="38"/>
      <c r="T56" s="45">
        <f>+'JUL-SEP 2022'!T56+'OCT-DEC 2022'!T56+'JAN-MAR 2023'!T56+'APR-JUN 2023'!T56</f>
        <v>9611891</v>
      </c>
      <c r="U56" s="46">
        <f t="shared" si="66"/>
        <v>49.90934486751442</v>
      </c>
      <c r="V56" s="43">
        <f>+'JUL-SEP 2022'!V56+'OCT-DEC 2022'!V56+'JAN-MAR 2023'!V56+'APR-JUN 2023'!V56</f>
        <v>4304438</v>
      </c>
      <c r="W56" s="46">
        <f t="shared" si="67"/>
        <v>78.634234563390578</v>
      </c>
      <c r="X56" s="43">
        <f t="shared" si="68"/>
        <v>13916329</v>
      </c>
      <c r="Y56" s="47">
        <f t="shared" si="69"/>
        <v>56.266921929267731</v>
      </c>
      <c r="Z56" s="274">
        <f>+'OCT-DEC 2022'!Z56+'JUL-SEP 2022'!Z56+'JAN-MAR 2023'!Z56+'APR-JUN 2023'!Z56</f>
        <v>22572905</v>
      </c>
      <c r="AA56" s="46">
        <f t="shared" si="70"/>
        <v>22.474377329786218</v>
      </c>
      <c r="AB56" s="43">
        <f>+'OCT-DEC 2022'!AB56+'JUL-SEP 2022'!AB56+'JAN-MAR 2023'!AB56+'APR-JUN 2023'!AB56</f>
        <v>7218460</v>
      </c>
      <c r="AC56" s="46">
        <f t="shared" si="71"/>
        <v>16.637801682113313</v>
      </c>
      <c r="AD56" s="43">
        <f t="shared" si="72"/>
        <v>29791365</v>
      </c>
      <c r="AE56" s="47">
        <f t="shared" si="73"/>
        <v>20.713721533843724</v>
      </c>
      <c r="AF56" s="136">
        <f t="shared" si="74"/>
        <v>32184796</v>
      </c>
      <c r="AG56" s="137">
        <f t="shared" si="75"/>
        <v>11522898</v>
      </c>
      <c r="AH56" s="138">
        <f t="shared" si="76"/>
        <v>43707694</v>
      </c>
      <c r="AI56" s="40"/>
      <c r="AJ56" s="42">
        <f>+'OCT-DEC 2022'!AJ56+'JUL-SEP 2022'!AJ56+'JAN-MAR 2023'!AJ56+'APR-JUN 2023'!AJ56</f>
        <v>4304091</v>
      </c>
      <c r="AK56" s="46">
        <f t="shared" si="77"/>
        <v>71.541687443901466</v>
      </c>
      <c r="AL56" s="43">
        <f>+'OCT-DEC 2022'!AL56+'JUL-SEP 2022'!AL56+'JAN-MAR 2023'!AL56+'APR-JUN 2023'!AL56</f>
        <v>4070514</v>
      </c>
      <c r="AM56" s="46">
        <f t="shared" si="78"/>
        <v>167.89086409568984</v>
      </c>
      <c r="AN56" s="43">
        <f t="shared" si="79"/>
        <v>8374605</v>
      </c>
      <c r="AO56" s="47">
        <f t="shared" si="80"/>
        <v>99.216948831258065</v>
      </c>
      <c r="AP56" s="43">
        <f>+'OCT-DEC 2022'!AP56+'JUL-SEP 2022'!AP56+'JAN-MAR 2023'!AP56+'APR-JUN 2023'!AP56</f>
        <v>3479243</v>
      </c>
      <c r="AQ56" s="46">
        <f t="shared" si="81"/>
        <v>22.264447843142275</v>
      </c>
      <c r="AR56" s="43">
        <f>+'OCT-DEC 2022'!AR56+'JUL-SEP 2022'!AR56+'JAN-MAR 2023'!AR56+'APR-JUN 2023'!AR56</f>
        <v>7068657</v>
      </c>
      <c r="AS56" s="46">
        <f t="shared" si="82"/>
        <v>46.971565839136673</v>
      </c>
      <c r="AT56" s="43">
        <f t="shared" si="83"/>
        <v>10547900</v>
      </c>
      <c r="AU56" s="47">
        <f t="shared" si="84"/>
        <v>34.385197403808228</v>
      </c>
      <c r="AV56" s="136">
        <f t="shared" si="85"/>
        <v>7783334</v>
      </c>
      <c r="AW56" s="137">
        <f t="shared" si="86"/>
        <v>11139171</v>
      </c>
      <c r="AX56" s="138">
        <f t="shared" si="87"/>
        <v>18922505</v>
      </c>
      <c r="AY56" s="40"/>
      <c r="AZ56" s="42">
        <f>+'OCT-DEC 2022'!AZ56+'JUL-SEP 2022'!AZ56+'JAN-MAR 2023'!AZ56+'APR-JUN 2023'!AZ56</f>
        <v>9572866</v>
      </c>
      <c r="BA56" s="46">
        <f t="shared" si="134"/>
        <v>86.053648319444818</v>
      </c>
      <c r="BB56" s="43">
        <f>+'OCT-DEC 2022'!BB56+'JUL-SEP 2022'!BB56+'JAN-MAR 2023'!BB56+'APR-JUN 2023'!BB56</f>
        <v>3245245</v>
      </c>
      <c r="BC56" s="46">
        <f t="shared" si="135"/>
        <v>103.67863646528865</v>
      </c>
      <c r="BD56" s="43">
        <f t="shared" si="88"/>
        <v>12818111</v>
      </c>
      <c r="BE56" s="47">
        <v>50.80947592488706</v>
      </c>
      <c r="BF56" s="45">
        <f>+'OCT-DEC 2022'!BF56+'JUL-SEP 2022'!BF56+'JAN-MAR 2023'!BF56+'APR-JUN 2023'!BF56</f>
        <v>10441906</v>
      </c>
      <c r="BG56" s="46">
        <v>11.209649980770365</v>
      </c>
      <c r="BH56" s="43">
        <f>+'OCT-DEC 2022'!BH56+'JUL-SEP 2022'!BH56+'JAN-MAR 2023'!BH56+'APR-JUN 2023'!BH56</f>
        <v>6844354</v>
      </c>
      <c r="BI56" s="46">
        <v>25.15986996509827</v>
      </c>
      <c r="BJ56" s="43">
        <f t="shared" si="92"/>
        <v>17286260</v>
      </c>
      <c r="BK56" s="47">
        <v>15.087294149893376</v>
      </c>
      <c r="BL56" s="136">
        <f t="shared" si="94"/>
        <v>20014772</v>
      </c>
      <c r="BM56" s="137">
        <f t="shared" si="95"/>
        <v>10089599</v>
      </c>
      <c r="BN56" s="138">
        <f t="shared" si="96"/>
        <v>30104371</v>
      </c>
      <c r="BO56" s="40"/>
      <c r="BP56" s="42">
        <f>+'OCT-DEC 2022'!BP56+'JUL-SEP 2022'!BP56+'JAN-MAR 2023'!BP56+'APR-JUN 2023'!BP56</f>
        <v>3985847</v>
      </c>
      <c r="BQ56" s="46">
        <v>15.834512638465943</v>
      </c>
      <c r="BR56" s="43">
        <f>+'OCT-DEC 2022'!BR56+'JUL-SEP 2022'!BR56+'JAN-MAR 2023'!BR56+'APR-JUN 2023'!BR56</f>
        <v>1234797</v>
      </c>
      <c r="BS56" s="46">
        <v>41.97673480889474</v>
      </c>
      <c r="BT56" s="43">
        <f t="shared" si="99"/>
        <v>5220644</v>
      </c>
      <c r="BU56" s="47">
        <v>19.057766332134058</v>
      </c>
      <c r="BV56" s="45">
        <f>+'OCT-DEC 2022'!BV56+'JUL-SEP 2022'!BV56+'JAN-MAR 2023'!BV56+'APR-JUN 2023'!BV56</f>
        <v>4774433</v>
      </c>
      <c r="BW56" s="46">
        <f t="shared" si="101"/>
        <v>15.857267642682539</v>
      </c>
      <c r="BX56" s="43">
        <f>+'OCT-DEC 2022'!BX56+'JUL-SEP 2022'!BX56+'JAN-MAR 2023'!BX56+'APR-JUN 2023'!BX56</f>
        <v>2651492</v>
      </c>
      <c r="BY56" s="46">
        <f t="shared" si="102"/>
        <v>13.028804481352267</v>
      </c>
      <c r="BZ56" s="43">
        <f t="shared" si="103"/>
        <v>7425925</v>
      </c>
      <c r="CA56" s="47">
        <f t="shared" si="104"/>
        <v>14.716516910491123</v>
      </c>
      <c r="CB56" s="136">
        <f t="shared" si="105"/>
        <v>8760280</v>
      </c>
      <c r="CC56" s="137">
        <f t="shared" si="106"/>
        <v>3886289</v>
      </c>
      <c r="CD56" s="138">
        <f t="shared" si="107"/>
        <v>12646569</v>
      </c>
      <c r="CE56" s="40"/>
      <c r="CF56" s="42">
        <f>+'OCT-DEC 2022'!CF56+'JUL-SEP 2022'!CF56+'JAN-MAR 2023'!CF56+'APR-JUN 2023'!CF56</f>
        <v>7210139</v>
      </c>
      <c r="CG56" s="46">
        <f t="shared" si="108"/>
        <v>57.885796175275772</v>
      </c>
      <c r="CH56" s="43">
        <f>+'OCT-DEC 2022'!CH56+'JUL-SEP 2022'!CH56+'JAN-MAR 2023'!CH56+'APR-JUN 2023'!CH56</f>
        <v>1005131</v>
      </c>
      <c r="CI56" s="46">
        <f t="shared" si="109"/>
        <v>39.731638864732389</v>
      </c>
      <c r="CJ56" s="43">
        <f t="shared" si="110"/>
        <v>8215270</v>
      </c>
      <c r="CK56" s="47">
        <f t="shared" si="111"/>
        <v>54.82109491778774</v>
      </c>
      <c r="CL56" s="45">
        <f>+'OCT-DEC 2022'!CL56+'JUL-SEP 2022'!CL56+'JAN-MAR 2023'!CL56+'APR-JUN 2023'!CL56</f>
        <v>6831435</v>
      </c>
      <c r="CM56" s="46">
        <f t="shared" si="112"/>
        <v>11.028992245809299</v>
      </c>
      <c r="CN56" s="43">
        <f>+'OCT-DEC 2022'!CN56+'JUL-SEP 2022'!CN56+'JAN-MAR 2023'!CN56+'APR-JUN 2023'!CN56</f>
        <v>3186165</v>
      </c>
      <c r="CO56" s="46">
        <f t="shared" si="113"/>
        <v>10.062611722051328</v>
      </c>
      <c r="CP56" s="43">
        <f t="shared" si="114"/>
        <v>10017600</v>
      </c>
      <c r="CQ56" s="47">
        <f t="shared" si="115"/>
        <v>10.70209531420098</v>
      </c>
      <c r="CR56" s="136">
        <f t="shared" si="116"/>
        <v>14041574</v>
      </c>
      <c r="CS56" s="137">
        <f t="shared" si="117"/>
        <v>4191296</v>
      </c>
      <c r="CT56" s="138">
        <f t="shared" si="118"/>
        <v>18232870</v>
      </c>
      <c r="CU56" s="40"/>
      <c r="CV56" s="45">
        <f t="shared" si="119"/>
        <v>44221775</v>
      </c>
      <c r="CW56" s="46">
        <f t="shared" ref="CW56:CW63" si="156">+CV56/$CV$111</f>
        <v>63.79625114690149</v>
      </c>
      <c r="CX56" s="46">
        <f t="shared" si="121"/>
        <v>15943728</v>
      </c>
      <c r="CY56" s="46">
        <f t="shared" ref="CY56:CY63" si="157">+CX56/$CX$111</f>
        <v>86.389180578357909</v>
      </c>
      <c r="CZ56" s="43">
        <f t="shared" si="123"/>
        <v>60165503</v>
      </c>
      <c r="DA56" s="47">
        <f t="shared" ref="DA56:DA63" si="158">+CZ56/$CZ$111</f>
        <v>68.546787220201224</v>
      </c>
      <c r="DB56" s="45">
        <f t="shared" si="125"/>
        <v>55977303</v>
      </c>
      <c r="DC56" s="46">
        <f t="shared" ref="DC56:DC63" si="159">+DB56/$DB$111</f>
        <v>18.447489843999481</v>
      </c>
      <c r="DD56" s="43">
        <f t="shared" si="127"/>
        <v>35422797</v>
      </c>
      <c r="DE56" s="46">
        <f t="shared" ref="DE56:DE63" si="160">+DD56/$DD$111</f>
        <v>20.621769443302764</v>
      </c>
      <c r="DF56" s="43">
        <f t="shared" si="129"/>
        <v>91400100</v>
      </c>
      <c r="DG56" s="47">
        <f t="shared" ref="DG56:DG63" si="161">+DF56/$DF$111</f>
        <v>19.23341661491817</v>
      </c>
      <c r="DH56" s="172"/>
      <c r="DI56" s="185" t="s">
        <v>46</v>
      </c>
      <c r="DJ56" s="45">
        <f t="shared" ref="DJ56:DJ60" si="162">+CZ56</f>
        <v>60165503</v>
      </c>
      <c r="DK56" s="43">
        <f t="shared" si="132"/>
        <v>91400100</v>
      </c>
      <c r="DL56" s="44">
        <f t="shared" si="133"/>
        <v>151565603</v>
      </c>
      <c r="DM56"/>
    </row>
    <row r="57" spans="1:119" s="59" customFormat="1" ht="15.6" x14ac:dyDescent="0.3">
      <c r="A57" s="32">
        <v>45</v>
      </c>
      <c r="B57" s="32" t="s">
        <v>57</v>
      </c>
      <c r="C57" s="41"/>
      <c r="D57" s="42">
        <f>+'JUL-SEP 2022'!D57+'OCT-DEC 2022'!D57+'JAN-MAR 2023'!D57+'APR-JUN 2023'!D57</f>
        <v>665408</v>
      </c>
      <c r="E57" s="46">
        <f t="shared" si="55"/>
        <v>6.065595887039434</v>
      </c>
      <c r="F57" s="43">
        <f>+'JUL-SEP 2022'!F57+'OCT-DEC 2022'!F57+'JAN-MAR 2023'!F57+'APR-JUN 2023'!F57</f>
        <v>155702</v>
      </c>
      <c r="G57" s="46">
        <f t="shared" si="56"/>
        <v>5.6790312579786262</v>
      </c>
      <c r="H57" s="43">
        <f t="shared" si="57"/>
        <v>821110</v>
      </c>
      <c r="I57" s="231">
        <f t="shared" si="58"/>
        <v>5.988302131724998</v>
      </c>
      <c r="J57" s="45">
        <f>+'JUL-SEP 2022'!J57+'OCT-DEC 2022'!J57+'JAN-MAR 2023'!J57+'APR-JUN 2023'!J57</f>
        <v>251434</v>
      </c>
      <c r="K57" s="46">
        <f t="shared" si="59"/>
        <v>0.72917887117261859</v>
      </c>
      <c r="L57" s="43">
        <f>+'JUL-SEP 2022'!L57+'OCT-DEC 2022'!L57+'JAN-MAR 2023'!L57+'APR-JUN 2023'!L57</f>
        <v>538286</v>
      </c>
      <c r="M57" s="46">
        <f t="shared" si="60"/>
        <v>1.7700487984531812</v>
      </c>
      <c r="N57" s="43">
        <f t="shared" si="61"/>
        <v>789720</v>
      </c>
      <c r="O57" s="47">
        <f t="shared" si="62"/>
        <v>1.216964646200029</v>
      </c>
      <c r="P57" s="136">
        <f t="shared" si="63"/>
        <v>916842</v>
      </c>
      <c r="Q57" s="137">
        <f t="shared" si="64"/>
        <v>693988</v>
      </c>
      <c r="R57" s="138">
        <f t="shared" si="65"/>
        <v>1610830</v>
      </c>
      <c r="S57" s="38"/>
      <c r="T57" s="45">
        <f>+'JUL-SEP 2022'!T57+'OCT-DEC 2022'!T57+'JAN-MAR 2023'!T57+'APR-JUN 2023'!T57</f>
        <v>540528</v>
      </c>
      <c r="U57" s="46">
        <f t="shared" si="66"/>
        <v>2.8066691936631236</v>
      </c>
      <c r="V57" s="43">
        <f>+'JUL-SEP 2022'!V57+'OCT-DEC 2022'!V57+'JAN-MAR 2023'!V57+'APR-JUN 2023'!V57</f>
        <v>326204</v>
      </c>
      <c r="W57" s="46">
        <f t="shared" si="67"/>
        <v>5.9591523565948119</v>
      </c>
      <c r="X57" s="43">
        <f t="shared" si="68"/>
        <v>866732</v>
      </c>
      <c r="Y57" s="47">
        <f t="shared" si="69"/>
        <v>3.5043970128615154</v>
      </c>
      <c r="Z57" s="274">
        <f>+'OCT-DEC 2022'!Z57+'JUL-SEP 2022'!Z57+'JAN-MAR 2023'!Z57+'APR-JUN 2023'!Z57</f>
        <v>704529</v>
      </c>
      <c r="AA57" s="46">
        <f t="shared" si="70"/>
        <v>0.70145382642495302</v>
      </c>
      <c r="AB57" s="43">
        <f>+'OCT-DEC 2022'!AB57+'JUL-SEP 2022'!AB57+'JAN-MAR 2023'!AB57+'APR-JUN 2023'!AB57</f>
        <v>515213</v>
      </c>
      <c r="AC57" s="46">
        <f t="shared" si="71"/>
        <v>1.1875125328735834</v>
      </c>
      <c r="AD57" s="43">
        <f t="shared" si="72"/>
        <v>1219742</v>
      </c>
      <c r="AE57" s="47">
        <f t="shared" si="73"/>
        <v>0.84807782829466227</v>
      </c>
      <c r="AF57" s="136">
        <f t="shared" si="74"/>
        <v>1245057</v>
      </c>
      <c r="AG57" s="137">
        <f t="shared" si="75"/>
        <v>841417</v>
      </c>
      <c r="AH57" s="138">
        <f t="shared" si="76"/>
        <v>2086474</v>
      </c>
      <c r="AI57" s="40"/>
      <c r="AJ57" s="42">
        <f>+'OCT-DEC 2022'!AJ57+'JUL-SEP 2022'!AJ57+'JAN-MAR 2023'!AJ57+'APR-JUN 2023'!AJ57</f>
        <v>204825</v>
      </c>
      <c r="AK57" s="46">
        <f t="shared" si="77"/>
        <v>3.4045576942255908</v>
      </c>
      <c r="AL57" s="43">
        <f>+'OCT-DEC 2022'!AL57+'JUL-SEP 2022'!AL57+'JAN-MAR 2023'!AL57+'APR-JUN 2023'!AL57</f>
        <v>150215</v>
      </c>
      <c r="AM57" s="46">
        <f t="shared" si="78"/>
        <v>6.1957104557640754</v>
      </c>
      <c r="AN57" s="43">
        <f t="shared" si="79"/>
        <v>355040</v>
      </c>
      <c r="AO57" s="47">
        <f t="shared" si="80"/>
        <v>4.2062862084898169</v>
      </c>
      <c r="AP57" s="43">
        <f>+'OCT-DEC 2022'!AP57+'JUL-SEP 2022'!AP57+'JAN-MAR 2023'!AP57+'APR-JUN 2023'!AP57</f>
        <v>109902</v>
      </c>
      <c r="AQ57" s="46">
        <f t="shared" si="81"/>
        <v>0.70328728026671961</v>
      </c>
      <c r="AR57" s="43">
        <f>+'OCT-DEC 2022'!AR57+'JUL-SEP 2022'!AR57+'JAN-MAR 2023'!AR57+'APR-JUN 2023'!AR57</f>
        <v>226250</v>
      </c>
      <c r="AS57" s="46">
        <f t="shared" si="82"/>
        <v>1.5034421349210569</v>
      </c>
      <c r="AT57" s="43">
        <f t="shared" si="83"/>
        <v>336152</v>
      </c>
      <c r="AU57" s="47">
        <f t="shared" si="84"/>
        <v>1.0958250341475499</v>
      </c>
      <c r="AV57" s="136">
        <f t="shared" si="85"/>
        <v>314727</v>
      </c>
      <c r="AW57" s="137">
        <f t="shared" si="86"/>
        <v>376465</v>
      </c>
      <c r="AX57" s="138">
        <f t="shared" si="87"/>
        <v>691192</v>
      </c>
      <c r="AY57" s="40"/>
      <c r="AZ57" s="42">
        <f>+'OCT-DEC 2022'!AZ57+'JUL-SEP 2022'!AZ57+'JAN-MAR 2023'!AZ57+'APR-JUN 2023'!AZ57</f>
        <v>729688</v>
      </c>
      <c r="BA57" s="46">
        <f t="shared" si="134"/>
        <v>6.5594059850956912</v>
      </c>
      <c r="BB57" s="43">
        <f>+'OCT-DEC 2022'!BB57+'JUL-SEP 2022'!BB57+'JAN-MAR 2023'!BB57+'APR-JUN 2023'!BB57</f>
        <v>235519</v>
      </c>
      <c r="BC57" s="46">
        <f t="shared" si="135"/>
        <v>7.5243282962205678</v>
      </c>
      <c r="BD57" s="43">
        <f t="shared" si="88"/>
        <v>965207</v>
      </c>
      <c r="BE57" s="47">
        <v>7.0790023178873547</v>
      </c>
      <c r="BF57" s="45">
        <f>+'OCT-DEC 2022'!BF57+'JUL-SEP 2022'!BF57+'JAN-MAR 2023'!BF57+'APR-JUN 2023'!BF57</f>
        <v>564853</v>
      </c>
      <c r="BG57" s="46">
        <v>0.79587894630892797</v>
      </c>
      <c r="BH57" s="43">
        <f>+'OCT-DEC 2022'!BH57+'JUL-SEP 2022'!BH57+'JAN-MAR 2023'!BH57+'APR-JUN 2023'!BH57</f>
        <v>618837</v>
      </c>
      <c r="BI57" s="46">
        <v>1.9847123428871014</v>
      </c>
      <c r="BJ57" s="43">
        <f t="shared" si="92"/>
        <v>1183690</v>
      </c>
      <c r="BK57" s="47">
        <v>1.1263305731276396</v>
      </c>
      <c r="BL57" s="136">
        <f t="shared" si="94"/>
        <v>1294541</v>
      </c>
      <c r="BM57" s="137">
        <f t="shared" si="95"/>
        <v>854356</v>
      </c>
      <c r="BN57" s="138">
        <f t="shared" si="96"/>
        <v>2148897</v>
      </c>
      <c r="BO57" s="40"/>
      <c r="BP57" s="42">
        <f>+'OCT-DEC 2022'!BP57+'JUL-SEP 2022'!BP57+'JAN-MAR 2023'!BP57+'APR-JUN 2023'!BP57</f>
        <v>240653</v>
      </c>
      <c r="BQ57" s="46">
        <v>2.506760405675728</v>
      </c>
      <c r="BR57" s="43">
        <f>+'OCT-DEC 2022'!BR57+'JUL-SEP 2022'!BR57+'JAN-MAR 2023'!BR57+'APR-JUN 2023'!BR57</f>
        <v>119473</v>
      </c>
      <c r="BS57" s="46">
        <v>6.7464085503134879</v>
      </c>
      <c r="BT57" s="43">
        <f t="shared" si="99"/>
        <v>360126</v>
      </c>
      <c r="BU57" s="47">
        <v>3.0294956748111397</v>
      </c>
      <c r="BV57" s="45">
        <f>+'OCT-DEC 2022'!BV57+'JUL-SEP 2022'!BV57+'JAN-MAR 2023'!BV57+'APR-JUN 2023'!BV57</f>
        <v>187716</v>
      </c>
      <c r="BW57" s="46">
        <f t="shared" si="101"/>
        <v>0.62345892230842814</v>
      </c>
      <c r="BX57" s="43">
        <f>+'OCT-DEC 2022'!BX57+'JUL-SEP 2022'!BX57+'JAN-MAR 2023'!BX57+'APR-JUN 2023'!BX57</f>
        <v>323074</v>
      </c>
      <c r="BY57" s="46">
        <f t="shared" si="102"/>
        <v>1.5875092133064714</v>
      </c>
      <c r="BZ57" s="43">
        <f t="shared" si="103"/>
        <v>510790</v>
      </c>
      <c r="CA57" s="47">
        <f t="shared" si="104"/>
        <v>1.0122711544635532</v>
      </c>
      <c r="CB57" s="136">
        <f t="shared" si="105"/>
        <v>428369</v>
      </c>
      <c r="CC57" s="137">
        <f t="shared" si="106"/>
        <v>442547</v>
      </c>
      <c r="CD57" s="138">
        <f t="shared" si="107"/>
        <v>870916</v>
      </c>
      <c r="CE57" s="40"/>
      <c r="CF57" s="42">
        <f>+'OCT-DEC 2022'!CF57+'JUL-SEP 2022'!CF57+'JAN-MAR 2023'!CF57+'APR-JUN 2023'!CF57</f>
        <v>459563</v>
      </c>
      <c r="CG57" s="46">
        <f t="shared" si="108"/>
        <v>3.6895502496828785</v>
      </c>
      <c r="CH57" s="43">
        <f>+'OCT-DEC 2022'!CH57+'JUL-SEP 2022'!CH57+'JAN-MAR 2023'!CH57+'APR-JUN 2023'!CH57</f>
        <v>178281</v>
      </c>
      <c r="CI57" s="46">
        <f t="shared" si="109"/>
        <v>7.0472369357261444</v>
      </c>
      <c r="CJ57" s="43">
        <f t="shared" si="110"/>
        <v>637844</v>
      </c>
      <c r="CK57" s="47">
        <f t="shared" si="111"/>
        <v>4.256379457612641</v>
      </c>
      <c r="CL57" s="45">
        <f>+'OCT-DEC 2022'!CL57+'JUL-SEP 2022'!CL57+'JAN-MAR 2023'!CL57+'APR-JUN 2023'!CL57</f>
        <v>405977</v>
      </c>
      <c r="CM57" s="46">
        <f t="shared" si="112"/>
        <v>0.65542849854780461</v>
      </c>
      <c r="CN57" s="43">
        <f>+'OCT-DEC 2022'!CN57+'JUL-SEP 2022'!CN57+'JAN-MAR 2023'!CN57+'APR-JUN 2023'!CN57</f>
        <v>423748</v>
      </c>
      <c r="CO57" s="46">
        <f t="shared" si="113"/>
        <v>1.338289634088569</v>
      </c>
      <c r="CP57" s="43">
        <f t="shared" si="114"/>
        <v>829725</v>
      </c>
      <c r="CQ57" s="47">
        <f t="shared" si="115"/>
        <v>0.88641950512851464</v>
      </c>
      <c r="CR57" s="136">
        <f t="shared" si="116"/>
        <v>865540</v>
      </c>
      <c r="CS57" s="137">
        <f t="shared" si="117"/>
        <v>602029</v>
      </c>
      <c r="CT57" s="138">
        <f t="shared" si="118"/>
        <v>1467569</v>
      </c>
      <c r="CU57" s="40"/>
      <c r="CV57" s="45">
        <f t="shared" si="119"/>
        <v>2840665</v>
      </c>
      <c r="CW57" s="46">
        <f t="shared" si="156"/>
        <v>4.0980665693363267</v>
      </c>
      <c r="CX57" s="46">
        <f t="shared" si="121"/>
        <v>1165394</v>
      </c>
      <c r="CY57" s="46">
        <f t="shared" si="157"/>
        <v>6.3145478090779541</v>
      </c>
      <c r="CZ57" s="43">
        <f t="shared" si="123"/>
        <v>4006059</v>
      </c>
      <c r="DA57" s="47">
        <f t="shared" si="158"/>
        <v>4.5641183098655738</v>
      </c>
      <c r="DB57" s="45">
        <f t="shared" si="125"/>
        <v>2224411</v>
      </c>
      <c r="DC57" s="46">
        <f t="shared" si="159"/>
        <v>0.73306138617254801</v>
      </c>
      <c r="DD57" s="43">
        <f t="shared" si="127"/>
        <v>2645408</v>
      </c>
      <c r="DE57" s="46">
        <f t="shared" si="160"/>
        <v>1.5400532560844553</v>
      </c>
      <c r="DF57" s="43">
        <f t="shared" si="129"/>
        <v>4869819</v>
      </c>
      <c r="DG57" s="47">
        <f t="shared" si="161"/>
        <v>1.0247609977039871</v>
      </c>
      <c r="DH57" s="172"/>
      <c r="DI57" s="185" t="s">
        <v>57</v>
      </c>
      <c r="DJ57" s="45">
        <f t="shared" si="162"/>
        <v>4006059</v>
      </c>
      <c r="DK57" s="43">
        <f t="shared" si="132"/>
        <v>4869819</v>
      </c>
      <c r="DL57" s="44">
        <f t="shared" si="133"/>
        <v>8875878</v>
      </c>
      <c r="DM57"/>
    </row>
    <row r="58" spans="1:119" s="59" customFormat="1" ht="15.6" x14ac:dyDescent="0.3">
      <c r="A58" s="32">
        <v>46</v>
      </c>
      <c r="B58" s="32" t="s">
        <v>58</v>
      </c>
      <c r="C58" s="41"/>
      <c r="D58" s="42">
        <f>+'JUL-SEP 2022'!D58+'OCT-DEC 2022'!D58+'JAN-MAR 2023'!D58+'APR-JUN 2023'!D58</f>
        <v>3639090</v>
      </c>
      <c r="E58" s="46">
        <f t="shared" si="55"/>
        <v>33.172503691819657</v>
      </c>
      <c r="F58" s="43">
        <f>+'JUL-SEP 2022'!F58+'OCT-DEC 2022'!F58+'JAN-MAR 2023'!F58+'APR-JUN 2023'!F58</f>
        <v>515</v>
      </c>
      <c r="G58" s="46">
        <f t="shared" si="56"/>
        <v>1.8783966152387206E-2</v>
      </c>
      <c r="H58" s="43">
        <f t="shared" si="57"/>
        <v>3639605</v>
      </c>
      <c r="I58" s="231">
        <f t="shared" si="58"/>
        <v>26.543403904637579</v>
      </c>
      <c r="J58" s="45">
        <f>+'JUL-SEP 2022'!J58+'OCT-DEC 2022'!J58+'JAN-MAR 2023'!J58+'APR-JUN 2023'!J58</f>
        <v>1338112</v>
      </c>
      <c r="K58" s="46">
        <f t="shared" si="59"/>
        <v>3.8806326815885481</v>
      </c>
      <c r="L58" s="43">
        <f>+'JUL-SEP 2022'!L58+'OCT-DEC 2022'!L58+'JAN-MAR 2023'!L58+'APR-JUN 2023'!L58</f>
        <v>3858</v>
      </c>
      <c r="M58" s="46">
        <f t="shared" si="60"/>
        <v>1.2686282504899575E-2</v>
      </c>
      <c r="N58" s="43">
        <f t="shared" si="61"/>
        <v>1341970</v>
      </c>
      <c r="O58" s="47">
        <f t="shared" si="62"/>
        <v>2.0679861802424315</v>
      </c>
      <c r="P58" s="136">
        <f t="shared" si="63"/>
        <v>4977202</v>
      </c>
      <c r="Q58" s="137">
        <f t="shared" si="64"/>
        <v>4373</v>
      </c>
      <c r="R58" s="138">
        <f t="shared" si="65"/>
        <v>4981575</v>
      </c>
      <c r="S58" s="38"/>
      <c r="T58" s="45">
        <f>+'JUL-SEP 2022'!T58+'OCT-DEC 2022'!T58+'JAN-MAR 2023'!T58+'APR-JUN 2023'!T58</f>
        <v>9379643</v>
      </c>
      <c r="U58" s="46">
        <f t="shared" si="66"/>
        <v>48.703406772004342</v>
      </c>
      <c r="V58" s="43">
        <f>+'JUL-SEP 2022'!V58+'OCT-DEC 2022'!V58+'JAN-MAR 2023'!V58+'APR-JUN 2023'!V58</f>
        <v>2785850</v>
      </c>
      <c r="W58" s="46">
        <f t="shared" si="67"/>
        <v>50.892400438436248</v>
      </c>
      <c r="X58" s="43">
        <f t="shared" si="68"/>
        <v>12165493</v>
      </c>
      <c r="Y58" s="47">
        <f t="shared" si="69"/>
        <v>49.187888908206546</v>
      </c>
      <c r="Z58" s="274">
        <f>+'OCT-DEC 2022'!Z58+'JUL-SEP 2022'!Z58+'JAN-MAR 2023'!Z58+'APR-JUN 2023'!Z58</f>
        <v>2098653</v>
      </c>
      <c r="AA58" s="46">
        <f t="shared" si="70"/>
        <v>2.0894926641603213</v>
      </c>
      <c r="AB58" s="43">
        <f>+'OCT-DEC 2022'!AB58+'JUL-SEP 2022'!AB58+'JAN-MAR 2023'!AB58+'APR-JUN 2023'!AB58</f>
        <v>2057967</v>
      </c>
      <c r="AC58" s="46">
        <f t="shared" si="71"/>
        <v>4.7434005056942459</v>
      </c>
      <c r="AD58" s="43">
        <f t="shared" si="72"/>
        <v>4156620</v>
      </c>
      <c r="AE58" s="47">
        <f t="shared" si="73"/>
        <v>2.8900679509651708</v>
      </c>
      <c r="AF58" s="136">
        <f t="shared" si="74"/>
        <v>11478296</v>
      </c>
      <c r="AG58" s="137">
        <f t="shared" si="75"/>
        <v>4843817</v>
      </c>
      <c r="AH58" s="138">
        <f t="shared" si="76"/>
        <v>16322113</v>
      </c>
      <c r="AI58" s="40"/>
      <c r="AJ58" s="42">
        <f>+'OCT-DEC 2022'!AJ58+'JUL-SEP 2022'!AJ58+'JAN-MAR 2023'!AJ58+'APR-JUN 2023'!AJ58</f>
        <v>2030726</v>
      </c>
      <c r="AK58" s="46">
        <f t="shared" si="77"/>
        <v>33.754296732156511</v>
      </c>
      <c r="AL58" s="43">
        <f>+'OCT-DEC 2022'!AL58+'JUL-SEP 2022'!AL58+'JAN-MAR 2023'!AL58+'APR-JUN 2023'!AL58</f>
        <v>631544</v>
      </c>
      <c r="AM58" s="46">
        <f t="shared" si="78"/>
        <v>26.048422355124767</v>
      </c>
      <c r="AN58" s="43">
        <f t="shared" si="79"/>
        <v>2662270</v>
      </c>
      <c r="AO58" s="47">
        <f t="shared" si="80"/>
        <v>31.540867463598989</v>
      </c>
      <c r="AP58" s="43">
        <f>+'OCT-DEC 2022'!AP58+'JUL-SEP 2022'!AP58+'JAN-MAR 2023'!AP58+'APR-JUN 2023'!AP58</f>
        <v>214615</v>
      </c>
      <c r="AQ58" s="46">
        <f t="shared" si="81"/>
        <v>1.3733689983298032</v>
      </c>
      <c r="AR58" s="43">
        <f>+'OCT-DEC 2022'!AR58+'JUL-SEP 2022'!AR58+'JAN-MAR 2023'!AR58+'APR-JUN 2023'!AR58</f>
        <v>591893</v>
      </c>
      <c r="AS58" s="46">
        <f t="shared" si="82"/>
        <v>3.9331574610600182</v>
      </c>
      <c r="AT58" s="43">
        <f t="shared" si="83"/>
        <v>806508</v>
      </c>
      <c r="AU58" s="47">
        <f t="shared" si="84"/>
        <v>2.6291429372434858</v>
      </c>
      <c r="AV58" s="136">
        <f t="shared" si="85"/>
        <v>2245341</v>
      </c>
      <c r="AW58" s="137">
        <f t="shared" si="86"/>
        <v>1223437</v>
      </c>
      <c r="AX58" s="138">
        <f t="shared" si="87"/>
        <v>3468778</v>
      </c>
      <c r="AY58" s="40"/>
      <c r="AZ58" s="42">
        <f>+'OCT-DEC 2022'!AZ58+'JUL-SEP 2022'!AZ58+'JAN-MAR 2023'!AZ58+'APR-JUN 2023'!AZ58</f>
        <v>3584768</v>
      </c>
      <c r="BA58" s="46">
        <f t="shared" si="134"/>
        <v>32.224661327004846</v>
      </c>
      <c r="BB58" s="43">
        <f>+'OCT-DEC 2022'!BB58+'JUL-SEP 2022'!BB58+'JAN-MAR 2023'!BB58+'APR-JUN 2023'!BB58</f>
        <v>653201</v>
      </c>
      <c r="BC58" s="46">
        <f t="shared" si="135"/>
        <v>20.868374812306318</v>
      </c>
      <c r="BD58" s="43">
        <f t="shared" si="88"/>
        <v>4237969</v>
      </c>
      <c r="BE58" s="47">
        <v>33.610944026370717</v>
      </c>
      <c r="BF58" s="45">
        <f>+'OCT-DEC 2022'!BF58+'JUL-SEP 2022'!BF58+'JAN-MAR 2023'!BF58+'APR-JUN 2023'!BF58</f>
        <v>531259</v>
      </c>
      <c r="BG58" s="46">
        <v>1.0989130189078158</v>
      </c>
      <c r="BH58" s="43">
        <f>+'OCT-DEC 2022'!BH58+'JUL-SEP 2022'!BH58+'JAN-MAR 2023'!BH58+'APR-JUN 2023'!BH58</f>
        <v>858720</v>
      </c>
      <c r="BI58" s="46">
        <v>2.1798132101881804</v>
      </c>
      <c r="BJ58" s="43">
        <f t="shared" si="92"/>
        <v>1389979</v>
      </c>
      <c r="BK58" s="47">
        <v>1.3993632145915351</v>
      </c>
      <c r="BL58" s="136">
        <f t="shared" si="94"/>
        <v>4116027</v>
      </c>
      <c r="BM58" s="137">
        <f t="shared" si="95"/>
        <v>1511921</v>
      </c>
      <c r="BN58" s="138">
        <f t="shared" si="96"/>
        <v>5627948</v>
      </c>
      <c r="BO58" s="40"/>
      <c r="BP58" s="42">
        <f>+'OCT-DEC 2022'!BP58+'JUL-SEP 2022'!BP58+'JAN-MAR 2023'!BP58+'APR-JUN 2023'!BP58</f>
        <v>3344860</v>
      </c>
      <c r="BQ58" s="46">
        <v>32.670404673328129</v>
      </c>
      <c r="BR58" s="43">
        <f>+'OCT-DEC 2022'!BR58+'JUL-SEP 2022'!BR58+'JAN-MAR 2023'!BR58+'APR-JUN 2023'!BR58</f>
        <v>741753</v>
      </c>
      <c r="BS58" s="46">
        <v>55.389053253672934</v>
      </c>
      <c r="BT58" s="43">
        <f t="shared" si="99"/>
        <v>4086613</v>
      </c>
      <c r="BU58" s="47">
        <v>35.471542521302553</v>
      </c>
      <c r="BV58" s="45">
        <f>+'OCT-DEC 2022'!BV58+'JUL-SEP 2022'!BV58+'JAN-MAR 2023'!BV58+'APR-JUN 2023'!BV58</f>
        <v>957572</v>
      </c>
      <c r="BW58" s="46">
        <f t="shared" si="101"/>
        <v>3.1803725156764799</v>
      </c>
      <c r="BX58" s="43">
        <f>+'OCT-DEC 2022'!BX58+'JUL-SEP 2022'!BX58+'JAN-MAR 2023'!BX58+'APR-JUN 2023'!BX58</f>
        <v>647934</v>
      </c>
      <c r="BY58" s="46">
        <f t="shared" si="102"/>
        <v>3.1837944081371923</v>
      </c>
      <c r="BZ58" s="43">
        <f t="shared" si="103"/>
        <v>1605506</v>
      </c>
      <c r="CA58" s="47">
        <f t="shared" si="104"/>
        <v>3.1817526030622396</v>
      </c>
      <c r="CB58" s="136">
        <f t="shared" si="105"/>
        <v>4302432</v>
      </c>
      <c r="CC58" s="137">
        <f t="shared" si="106"/>
        <v>1389687</v>
      </c>
      <c r="CD58" s="138">
        <f t="shared" si="107"/>
        <v>5692119</v>
      </c>
      <c r="CE58" s="40"/>
      <c r="CF58" s="42">
        <f>+'OCT-DEC 2022'!CF58+'JUL-SEP 2022'!CF58+'JAN-MAR 2023'!CF58+'APR-JUN 2023'!CF58</f>
        <v>5414427</v>
      </c>
      <c r="CG58" s="46">
        <f t="shared" si="108"/>
        <v>43.469122818285456</v>
      </c>
      <c r="CH58" s="43">
        <f>+'OCT-DEC 2022'!CH58+'JUL-SEP 2022'!CH58+'JAN-MAR 2023'!CH58+'APR-JUN 2023'!CH58</f>
        <v>1094837</v>
      </c>
      <c r="CI58" s="46">
        <f t="shared" si="109"/>
        <v>43.2776108783303</v>
      </c>
      <c r="CJ58" s="43">
        <f t="shared" si="110"/>
        <v>6509264</v>
      </c>
      <c r="CK58" s="47">
        <f t="shared" si="111"/>
        <v>43.43679265428144</v>
      </c>
      <c r="CL58" s="45">
        <f>+'OCT-DEC 2022'!CL58+'JUL-SEP 2022'!CL58+'JAN-MAR 2023'!CL58+'APR-JUN 2023'!CL58</f>
        <v>1662528</v>
      </c>
      <c r="CM58" s="46">
        <f t="shared" si="112"/>
        <v>2.6840639514890854</v>
      </c>
      <c r="CN58" s="43">
        <f>+'OCT-DEC 2022'!CN58+'JUL-SEP 2022'!CN58+'JAN-MAR 2023'!CN58+'APR-JUN 2023'!CN58</f>
        <v>792917</v>
      </c>
      <c r="CO58" s="46">
        <f t="shared" si="113"/>
        <v>2.5042067497489215</v>
      </c>
      <c r="CP58" s="43">
        <f t="shared" si="114"/>
        <v>2455445</v>
      </c>
      <c r="CQ58" s="47">
        <f t="shared" si="115"/>
        <v>2.6232237690443045</v>
      </c>
      <c r="CR58" s="136">
        <f t="shared" si="116"/>
        <v>7076955</v>
      </c>
      <c r="CS58" s="137">
        <f t="shared" si="117"/>
        <v>1887754</v>
      </c>
      <c r="CT58" s="138">
        <f t="shared" si="118"/>
        <v>8964709</v>
      </c>
      <c r="CU58" s="40"/>
      <c r="CV58" s="45">
        <f t="shared" si="119"/>
        <v>27393514</v>
      </c>
      <c r="CW58" s="46">
        <f t="shared" si="156"/>
        <v>39.519071745540792</v>
      </c>
      <c r="CX58" s="46">
        <f t="shared" si="121"/>
        <v>5907700</v>
      </c>
      <c r="CY58" s="46">
        <f t="shared" si="157"/>
        <v>32.010164881310381</v>
      </c>
      <c r="CZ58" s="43">
        <f t="shared" si="123"/>
        <v>33301214</v>
      </c>
      <c r="DA58" s="47">
        <f t="shared" si="158"/>
        <v>37.940200221252802</v>
      </c>
      <c r="DB58" s="45">
        <f t="shared" si="125"/>
        <v>6802739</v>
      </c>
      <c r="DC58" s="46">
        <f t="shared" si="159"/>
        <v>2.2418632532881979</v>
      </c>
      <c r="DD58" s="43">
        <f t="shared" si="127"/>
        <v>4953289</v>
      </c>
      <c r="DE58" s="46">
        <f t="shared" si="160"/>
        <v>2.8836114704337916</v>
      </c>
      <c r="DF58" s="43">
        <f t="shared" si="129"/>
        <v>11756028</v>
      </c>
      <c r="DG58" s="47">
        <f t="shared" si="161"/>
        <v>2.4738330074107493</v>
      </c>
      <c r="DH58" s="172"/>
      <c r="DI58" s="185" t="s">
        <v>58</v>
      </c>
      <c r="DJ58" s="45">
        <f t="shared" si="162"/>
        <v>33301214</v>
      </c>
      <c r="DK58" s="43">
        <f t="shared" si="132"/>
        <v>11756028</v>
      </c>
      <c r="DL58" s="44">
        <f t="shared" si="133"/>
        <v>45057242</v>
      </c>
      <c r="DM58"/>
    </row>
    <row r="59" spans="1:119" s="59" customFormat="1" ht="15.6" x14ac:dyDescent="0.3">
      <c r="A59" s="32">
        <v>47</v>
      </c>
      <c r="B59" s="32" t="s">
        <v>6</v>
      </c>
      <c r="C59" s="41"/>
      <c r="D59" s="42">
        <f>+'JUL-SEP 2022'!D59+'OCT-DEC 2022'!D59+'JAN-MAR 2023'!D59+'APR-JUN 2023'!D59</f>
        <v>37859035</v>
      </c>
      <c r="E59" s="46">
        <f t="shared" si="55"/>
        <v>345.10797433045889</v>
      </c>
      <c r="F59" s="43">
        <f>+'JUL-SEP 2022'!F59+'OCT-DEC 2022'!F59+'JAN-MAR 2023'!F59+'APR-JUN 2023'!F59</f>
        <v>23110460</v>
      </c>
      <c r="G59" s="46">
        <f t="shared" si="56"/>
        <v>842.92446292446289</v>
      </c>
      <c r="H59" s="43">
        <f t="shared" si="57"/>
        <v>60969495</v>
      </c>
      <c r="I59" s="231">
        <f t="shared" si="58"/>
        <v>444.64658435373656</v>
      </c>
      <c r="J59" s="45">
        <f>+'JUL-SEP 2022'!J59+'OCT-DEC 2022'!J59+'JAN-MAR 2023'!J59+'APR-JUN 2023'!J59</f>
        <v>25354964</v>
      </c>
      <c r="K59" s="46">
        <f t="shared" si="59"/>
        <v>73.531439774025714</v>
      </c>
      <c r="L59" s="43">
        <f>+'JUL-SEP 2022'!L59+'OCT-DEC 2022'!L59+'JAN-MAR 2023'!L59+'APR-JUN 2023'!L59</f>
        <v>21575200</v>
      </c>
      <c r="M59" s="46">
        <f t="shared" si="60"/>
        <v>70.945848185513043</v>
      </c>
      <c r="N59" s="43">
        <f t="shared" si="61"/>
        <v>46930164</v>
      </c>
      <c r="O59" s="47">
        <f t="shared" si="62"/>
        <v>72.319746781605303</v>
      </c>
      <c r="P59" s="136">
        <f t="shared" si="63"/>
        <v>63213999</v>
      </c>
      <c r="Q59" s="137">
        <f t="shared" si="64"/>
        <v>44685660</v>
      </c>
      <c r="R59" s="138">
        <f t="shared" si="65"/>
        <v>107899659</v>
      </c>
      <c r="S59" s="38"/>
      <c r="T59" s="45">
        <f>+'JUL-SEP 2022'!T59+'OCT-DEC 2022'!T59+'JAN-MAR 2023'!T59+'APR-JUN 2023'!T59</f>
        <v>0</v>
      </c>
      <c r="U59" s="46">
        <f t="shared" si="66"/>
        <v>0</v>
      </c>
      <c r="V59" s="43">
        <f>+'JUL-SEP 2022'!V59+'OCT-DEC 2022'!V59+'JAN-MAR 2023'!V59+'APR-JUN 2023'!V59</f>
        <v>0</v>
      </c>
      <c r="W59" s="46">
        <f t="shared" si="67"/>
        <v>0</v>
      </c>
      <c r="X59" s="43">
        <f t="shared" si="68"/>
        <v>0</v>
      </c>
      <c r="Y59" s="47">
        <f t="shared" si="69"/>
        <v>0</v>
      </c>
      <c r="Z59" s="274">
        <f>+'OCT-DEC 2022'!Z59+'JUL-SEP 2022'!Z59+'JAN-MAR 2023'!Z59+'APR-JUN 2023'!Z59</f>
        <v>13847</v>
      </c>
      <c r="AA59" s="46">
        <f t="shared" si="70"/>
        <v>1.3786559722177972E-2</v>
      </c>
      <c r="AB59" s="43">
        <f>+'OCT-DEC 2022'!AB59+'JUL-SEP 2022'!AB59+'JAN-MAR 2023'!AB59+'APR-JUN 2023'!AB59</f>
        <v>0</v>
      </c>
      <c r="AC59" s="46">
        <f t="shared" si="71"/>
        <v>0</v>
      </c>
      <c r="AD59" s="43">
        <f t="shared" si="72"/>
        <v>13847</v>
      </c>
      <c r="AE59" s="47">
        <f t="shared" si="73"/>
        <v>9.6277193770454642E-3</v>
      </c>
      <c r="AF59" s="136">
        <f t="shared" si="74"/>
        <v>13847</v>
      </c>
      <c r="AG59" s="137">
        <f t="shared" si="75"/>
        <v>0</v>
      </c>
      <c r="AH59" s="138">
        <f t="shared" si="76"/>
        <v>13847</v>
      </c>
      <c r="AI59" s="40"/>
      <c r="AJ59" s="42">
        <f>+'OCT-DEC 2022'!AJ59+'JUL-SEP 2022'!AJ59+'JAN-MAR 2023'!AJ59+'APR-JUN 2023'!AJ59</f>
        <v>9476450</v>
      </c>
      <c r="AK59" s="46">
        <f t="shared" si="77"/>
        <v>157.51554137162992</v>
      </c>
      <c r="AL59" s="43">
        <f>+'OCT-DEC 2022'!AL59+'JUL-SEP 2022'!AL59+'JAN-MAR 2023'!AL59+'APR-JUN 2023'!AL59</f>
        <v>10926124</v>
      </c>
      <c r="AM59" s="46">
        <f t="shared" si="78"/>
        <v>450.65473293462571</v>
      </c>
      <c r="AN59" s="43">
        <f t="shared" si="79"/>
        <v>20402574</v>
      </c>
      <c r="AO59" s="47">
        <f t="shared" si="80"/>
        <v>241.71661118153708</v>
      </c>
      <c r="AP59" s="43">
        <f>+'OCT-DEC 2022'!AP59+'JUL-SEP 2022'!AP59+'JAN-MAR 2023'!AP59+'APR-JUN 2023'!AP59</f>
        <v>10412281</v>
      </c>
      <c r="AQ59" s="46">
        <f t="shared" si="81"/>
        <v>66.630496131670384</v>
      </c>
      <c r="AR59" s="43">
        <f>+'OCT-DEC 2022'!AR59+'JUL-SEP 2022'!AR59+'JAN-MAR 2023'!AR59+'APR-JUN 2023'!AR59</f>
        <v>18487298</v>
      </c>
      <c r="AS59" s="46">
        <f t="shared" si="82"/>
        <v>122.84898463664877</v>
      </c>
      <c r="AT59" s="43">
        <f t="shared" si="83"/>
        <v>28899579</v>
      </c>
      <c r="AU59" s="47">
        <f t="shared" si="84"/>
        <v>94.210006617615903</v>
      </c>
      <c r="AV59" s="136">
        <f t="shared" si="85"/>
        <v>19888731</v>
      </c>
      <c r="AW59" s="137">
        <f t="shared" si="86"/>
        <v>29413422</v>
      </c>
      <c r="AX59" s="138">
        <f t="shared" si="87"/>
        <v>49302153</v>
      </c>
      <c r="AY59" s="40"/>
      <c r="AZ59" s="42">
        <f>+'OCT-DEC 2022'!AZ59+'JUL-SEP 2022'!AZ59+'JAN-MAR 2023'!AZ59+'APR-JUN 2023'!AZ59</f>
        <v>685137</v>
      </c>
      <c r="BA59" s="46">
        <f t="shared" si="134"/>
        <v>6.1589223591596776</v>
      </c>
      <c r="BB59" s="43">
        <f>+'OCT-DEC 2022'!BB59+'JUL-SEP 2022'!BB59+'JAN-MAR 2023'!BB59+'APR-JUN 2023'!BB59</f>
        <v>164135</v>
      </c>
      <c r="BC59" s="46">
        <f t="shared" si="135"/>
        <v>5.2437621801220411</v>
      </c>
      <c r="BD59" s="43">
        <f t="shared" si="88"/>
        <v>849272</v>
      </c>
      <c r="BE59" s="47">
        <v>2.6062535015947863</v>
      </c>
      <c r="BF59" s="45">
        <f>+'OCT-DEC 2022'!BF59+'JUL-SEP 2022'!BF59+'JAN-MAR 2023'!BF59+'APR-JUN 2023'!BF59</f>
        <v>627170</v>
      </c>
      <c r="BG59" s="46">
        <v>0.70714376017586966</v>
      </c>
      <c r="BH59" s="43">
        <f>+'OCT-DEC 2022'!BH59+'JUL-SEP 2022'!BH59+'JAN-MAR 2023'!BH59+'APR-JUN 2023'!BH59</f>
        <v>556501</v>
      </c>
      <c r="BI59" s="46">
        <v>2.2530797414903483</v>
      </c>
      <c r="BJ59" s="43">
        <f t="shared" si="92"/>
        <v>1183671</v>
      </c>
      <c r="BK59" s="47">
        <v>1.1368566715504609</v>
      </c>
      <c r="BL59" s="136">
        <f t="shared" si="94"/>
        <v>1312307</v>
      </c>
      <c r="BM59" s="137">
        <f t="shared" si="95"/>
        <v>720636</v>
      </c>
      <c r="BN59" s="138">
        <f t="shared" si="96"/>
        <v>2032943</v>
      </c>
      <c r="BO59" s="40"/>
      <c r="BP59" s="42">
        <f>+'OCT-DEC 2022'!BP59+'JUL-SEP 2022'!BP59+'JAN-MAR 2023'!BP59+'APR-JUN 2023'!BP59</f>
        <v>0</v>
      </c>
      <c r="BQ59" s="46">
        <v>3.239139166375144E-3</v>
      </c>
      <c r="BR59" s="43">
        <f>+'OCT-DEC 2022'!BR59+'JUL-SEP 2022'!BR59+'JAN-MAR 2023'!BR59+'APR-JUN 2023'!BR59</f>
        <v>0</v>
      </c>
      <c r="BS59" s="46">
        <v>0</v>
      </c>
      <c r="BT59" s="43">
        <f t="shared" si="99"/>
        <v>0</v>
      </c>
      <c r="BU59" s="47">
        <v>2.8397635044953456E-3</v>
      </c>
      <c r="BV59" s="45">
        <f>+'OCT-DEC 2022'!BV59+'JUL-SEP 2022'!BV59+'JAN-MAR 2023'!BV59+'APR-JUN 2023'!BV59</f>
        <v>0</v>
      </c>
      <c r="BW59" s="46">
        <f t="shared" si="101"/>
        <v>0</v>
      </c>
      <c r="BX59" s="43">
        <f>+'OCT-DEC 2022'!BX59+'JUL-SEP 2022'!BX59+'JAN-MAR 2023'!BX59+'APR-JUN 2023'!BX59</f>
        <v>0</v>
      </c>
      <c r="BY59" s="46">
        <f t="shared" si="102"/>
        <v>0</v>
      </c>
      <c r="BZ59" s="43">
        <f t="shared" si="103"/>
        <v>0</v>
      </c>
      <c r="CA59" s="47">
        <f t="shared" si="104"/>
        <v>0</v>
      </c>
      <c r="CB59" s="136">
        <f t="shared" si="105"/>
        <v>0</v>
      </c>
      <c r="CC59" s="137">
        <f t="shared" si="106"/>
        <v>0</v>
      </c>
      <c r="CD59" s="138">
        <f t="shared" si="107"/>
        <v>0</v>
      </c>
      <c r="CE59" s="40"/>
      <c r="CF59" s="42">
        <f>+'OCT-DEC 2022'!CF59+'JUL-SEP 2022'!CF59+'JAN-MAR 2023'!CF59+'APR-JUN 2023'!CF59</f>
        <v>0</v>
      </c>
      <c r="CG59" s="46">
        <f t="shared" si="108"/>
        <v>0</v>
      </c>
      <c r="CH59" s="43">
        <f>+'OCT-DEC 2022'!CH59+'JUL-SEP 2022'!CH59+'JAN-MAR 2023'!CH59+'APR-JUN 2023'!CH59</f>
        <v>0</v>
      </c>
      <c r="CI59" s="46">
        <f t="shared" si="109"/>
        <v>0</v>
      </c>
      <c r="CJ59" s="43">
        <f t="shared" si="110"/>
        <v>0</v>
      </c>
      <c r="CK59" s="47">
        <f t="shared" si="111"/>
        <v>0</v>
      </c>
      <c r="CL59" s="45">
        <f>+'OCT-DEC 2022'!CL59+'JUL-SEP 2022'!CL59+'JAN-MAR 2023'!CL59+'APR-JUN 2023'!CL59</f>
        <v>0</v>
      </c>
      <c r="CM59" s="46">
        <f t="shared" si="112"/>
        <v>0</v>
      </c>
      <c r="CN59" s="43">
        <f>+'OCT-DEC 2022'!CN59+'JUL-SEP 2022'!CN59+'JAN-MAR 2023'!CN59+'APR-JUN 2023'!CN59</f>
        <v>0</v>
      </c>
      <c r="CO59" s="46">
        <f t="shared" si="113"/>
        <v>0</v>
      </c>
      <c r="CP59" s="43">
        <f t="shared" si="114"/>
        <v>0</v>
      </c>
      <c r="CQ59" s="47">
        <f t="shared" si="115"/>
        <v>0</v>
      </c>
      <c r="CR59" s="136">
        <f t="shared" si="116"/>
        <v>0</v>
      </c>
      <c r="CS59" s="137">
        <f t="shared" si="117"/>
        <v>0</v>
      </c>
      <c r="CT59" s="138">
        <f t="shared" si="118"/>
        <v>0</v>
      </c>
      <c r="CU59" s="40"/>
      <c r="CV59" s="45">
        <f t="shared" si="119"/>
        <v>48020622</v>
      </c>
      <c r="CW59" s="46">
        <f t="shared" si="156"/>
        <v>69.276632639518041</v>
      </c>
      <c r="CX59" s="46">
        <f t="shared" si="121"/>
        <v>34200719</v>
      </c>
      <c r="CY59" s="46">
        <f t="shared" si="157"/>
        <v>185.31249966135124</v>
      </c>
      <c r="CZ59" s="43">
        <f t="shared" si="123"/>
        <v>82221341</v>
      </c>
      <c r="DA59" s="47">
        <f t="shared" si="158"/>
        <v>93.675087640946117</v>
      </c>
      <c r="DB59" s="45">
        <f t="shared" si="125"/>
        <v>36408262</v>
      </c>
      <c r="DC59" s="46">
        <f t="shared" si="159"/>
        <v>11.998453078074737</v>
      </c>
      <c r="DD59" s="43">
        <f t="shared" si="127"/>
        <v>40618999</v>
      </c>
      <c r="DE59" s="46">
        <f t="shared" si="160"/>
        <v>23.646795378573451</v>
      </c>
      <c r="DF59" s="43">
        <f t="shared" si="129"/>
        <v>77027261</v>
      </c>
      <c r="DG59" s="47">
        <f t="shared" si="161"/>
        <v>16.208925389786646</v>
      </c>
      <c r="DH59" s="172"/>
      <c r="DI59" s="185" t="s">
        <v>6</v>
      </c>
      <c r="DJ59" s="45">
        <f t="shared" si="162"/>
        <v>82221341</v>
      </c>
      <c r="DK59" s="43">
        <f t="shared" si="132"/>
        <v>77027261</v>
      </c>
      <c r="DL59" s="44">
        <f t="shared" si="133"/>
        <v>159248602</v>
      </c>
      <c r="DM59"/>
    </row>
    <row r="60" spans="1:119" s="59" customFormat="1" ht="15.6" x14ac:dyDescent="0.3">
      <c r="A60" s="32">
        <v>48</v>
      </c>
      <c r="B60" s="32" t="s">
        <v>7</v>
      </c>
      <c r="C60" s="41"/>
      <c r="D60" s="42">
        <f>+'JUL-SEP 2022'!D60+'OCT-DEC 2022'!D60+'JAN-MAR 2023'!D60+'APR-JUN 2023'!D60</f>
        <v>361642</v>
      </c>
      <c r="E60" s="46">
        <f t="shared" si="55"/>
        <v>3.2965852947074801</v>
      </c>
      <c r="F60" s="43">
        <f>+'JUL-SEP 2022'!F60+'OCT-DEC 2022'!F60+'JAN-MAR 2023'!F60+'APR-JUN 2023'!F60</f>
        <v>63505</v>
      </c>
      <c r="G60" s="46">
        <f t="shared" si="56"/>
        <v>2.3162636320531056</v>
      </c>
      <c r="H60" s="43">
        <f t="shared" si="57"/>
        <v>425147</v>
      </c>
      <c r="I60" s="231">
        <f t="shared" si="58"/>
        <v>3.1005695782495497</v>
      </c>
      <c r="J60" s="45">
        <f>+'JUL-SEP 2022'!J60+'OCT-DEC 2022'!J60+'JAN-MAR 2023'!J60+'APR-JUN 2023'!J60</f>
        <v>106637</v>
      </c>
      <c r="K60" s="46">
        <f t="shared" si="59"/>
        <v>0.30925589731394532</v>
      </c>
      <c r="L60" s="43">
        <f>+'JUL-SEP 2022'!L60+'OCT-DEC 2022'!L60+'JAN-MAR 2023'!L60+'APR-JUN 2023'!L60</f>
        <v>177109</v>
      </c>
      <c r="M60" s="46">
        <f t="shared" si="60"/>
        <v>0.58238849356149791</v>
      </c>
      <c r="N60" s="43">
        <f t="shared" si="61"/>
        <v>283746</v>
      </c>
      <c r="O60" s="47">
        <f t="shared" si="62"/>
        <v>0.43725478714059846</v>
      </c>
      <c r="P60" s="136">
        <f t="shared" si="63"/>
        <v>468279</v>
      </c>
      <c r="Q60" s="137">
        <f t="shared" si="64"/>
        <v>240614</v>
      </c>
      <c r="R60" s="138">
        <f t="shared" si="65"/>
        <v>708893</v>
      </c>
      <c r="S60" s="38"/>
      <c r="T60" s="45">
        <f>+'JUL-SEP 2022'!T60+'OCT-DEC 2022'!T60+'JAN-MAR 2023'!T60+'APR-JUN 2023'!T60</f>
        <v>116048</v>
      </c>
      <c r="U60" s="46">
        <f t="shared" si="66"/>
        <v>0.60257442091106872</v>
      </c>
      <c r="V60" s="43">
        <f>+'JUL-SEP 2022'!V60+'OCT-DEC 2022'!V60+'JAN-MAR 2023'!V60+'APR-JUN 2023'!V60</f>
        <v>34942</v>
      </c>
      <c r="W60" s="46">
        <f t="shared" si="67"/>
        <v>0.63832663500182685</v>
      </c>
      <c r="X60" s="43">
        <f t="shared" si="68"/>
        <v>150990</v>
      </c>
      <c r="Y60" s="47">
        <f t="shared" si="69"/>
        <v>0.61048733053811355</v>
      </c>
      <c r="Z60" s="274">
        <f>+'OCT-DEC 2022'!Z60+'JUL-SEP 2022'!Z60+'JAN-MAR 2023'!Z60+'APR-JUN 2023'!Z60</f>
        <v>5900826</v>
      </c>
      <c r="AA60" s="46">
        <f t="shared" si="70"/>
        <v>5.8750696944594898</v>
      </c>
      <c r="AB60" s="43">
        <f>+'OCT-DEC 2022'!AB60+'JUL-SEP 2022'!AB60+'JAN-MAR 2023'!AB60+'APR-JUN 2023'!AB60</f>
        <v>373157</v>
      </c>
      <c r="AC60" s="46">
        <f t="shared" si="71"/>
        <v>0.86008818533210096</v>
      </c>
      <c r="AD60" s="43">
        <f t="shared" si="72"/>
        <v>6273983</v>
      </c>
      <c r="AE60" s="47">
        <f t="shared" si="73"/>
        <v>4.3622551960969043</v>
      </c>
      <c r="AF60" s="136">
        <f t="shared" si="74"/>
        <v>6016874</v>
      </c>
      <c r="AG60" s="137">
        <f t="shared" si="75"/>
        <v>408099</v>
      </c>
      <c r="AH60" s="138">
        <f t="shared" si="76"/>
        <v>6424973</v>
      </c>
      <c r="AI60" s="40"/>
      <c r="AJ60" s="42">
        <f>+'OCT-DEC 2022'!AJ60+'JUL-SEP 2022'!AJ60+'JAN-MAR 2023'!AJ60+'APR-JUN 2023'!AJ60</f>
        <v>100917</v>
      </c>
      <c r="AK60" s="46">
        <f t="shared" si="77"/>
        <v>1.6774209633988231</v>
      </c>
      <c r="AL60" s="43">
        <f>+'OCT-DEC 2022'!AL60+'JUL-SEP 2022'!AL60+'JAN-MAR 2023'!AL60+'APR-JUN 2023'!AL60</f>
        <v>72899</v>
      </c>
      <c r="AM60" s="46">
        <f t="shared" si="78"/>
        <v>3.0067642812951125</v>
      </c>
      <c r="AN60" s="43">
        <f t="shared" si="79"/>
        <v>173816</v>
      </c>
      <c r="AO60" s="47">
        <f t="shared" si="80"/>
        <v>2.0592604878742287</v>
      </c>
      <c r="AP60" s="43">
        <f>+'OCT-DEC 2022'!AP60+'JUL-SEP 2022'!AP60+'JAN-MAR 2023'!AP60+'APR-JUN 2023'!AP60</f>
        <v>121378</v>
      </c>
      <c r="AQ60" s="46">
        <f t="shared" si="81"/>
        <v>0.77672475027036714</v>
      </c>
      <c r="AR60" s="43">
        <f>+'OCT-DEC 2022'!AR60+'JUL-SEP 2022'!AR60+'JAN-MAR 2023'!AR60+'APR-JUN 2023'!AR60</f>
        <v>197622</v>
      </c>
      <c r="AS60" s="46">
        <f t="shared" si="82"/>
        <v>1.3132076976237308</v>
      </c>
      <c r="AT60" s="43">
        <f t="shared" si="83"/>
        <v>319000</v>
      </c>
      <c r="AU60" s="47">
        <f t="shared" si="84"/>
        <v>1.0399110696740417</v>
      </c>
      <c r="AV60" s="136">
        <f t="shared" si="85"/>
        <v>222295</v>
      </c>
      <c r="AW60" s="137">
        <f t="shared" si="86"/>
        <v>270521</v>
      </c>
      <c r="AX60" s="138">
        <f t="shared" si="87"/>
        <v>492816</v>
      </c>
      <c r="AY60" s="40"/>
      <c r="AZ60" s="42">
        <f>+'OCT-DEC 2022'!AZ60+'JUL-SEP 2022'!AZ60+'JAN-MAR 2023'!AZ60+'APR-JUN 2023'!AZ60</f>
        <v>32752</v>
      </c>
      <c r="BA60" s="46">
        <f t="shared" si="134"/>
        <v>0.29441852521057504</v>
      </c>
      <c r="BB60" s="43">
        <f>+'OCT-DEC 2022'!BB60+'JUL-SEP 2022'!BB60+'JAN-MAR 2023'!BB60+'APR-JUN 2023'!BB60</f>
        <v>3969</v>
      </c>
      <c r="BC60" s="46">
        <f t="shared" si="135"/>
        <v>0.12680106066898822</v>
      </c>
      <c r="BD60" s="43">
        <f t="shared" si="88"/>
        <v>36721</v>
      </c>
      <c r="BE60" s="47">
        <v>4.5561405590665061</v>
      </c>
      <c r="BF60" s="45">
        <f>+'OCT-DEC 2022'!BF60+'JUL-SEP 2022'!BF60+'JAN-MAR 2023'!BF60+'APR-JUN 2023'!BF60</f>
        <v>-201905</v>
      </c>
      <c r="BG60" s="46">
        <v>2.7878745497322486</v>
      </c>
      <c r="BH60" s="43">
        <f>+'OCT-DEC 2022'!BH60+'JUL-SEP 2022'!BH60+'JAN-MAR 2023'!BH60+'APR-JUN 2023'!BH60</f>
        <v>759395</v>
      </c>
      <c r="BI60" s="46">
        <v>5.0527625008375798</v>
      </c>
      <c r="BJ60" s="43">
        <f t="shared" si="92"/>
        <v>557490</v>
      </c>
      <c r="BK60" s="47">
        <v>3.4174294647935879</v>
      </c>
      <c r="BL60" s="136">
        <f t="shared" si="94"/>
        <v>-169153</v>
      </c>
      <c r="BM60" s="137">
        <f t="shared" si="95"/>
        <v>763364</v>
      </c>
      <c r="BN60" s="138">
        <f t="shared" si="96"/>
        <v>594211</v>
      </c>
      <c r="BO60" s="40"/>
      <c r="BP60" s="42">
        <f>+'OCT-DEC 2022'!BP60+'JUL-SEP 2022'!BP60+'JAN-MAR 2023'!BP60+'APR-JUN 2023'!BP60</f>
        <v>-761265</v>
      </c>
      <c r="BQ60" s="46">
        <v>2.0373182519013695</v>
      </c>
      <c r="BR60" s="43">
        <f>+'OCT-DEC 2022'!BR60+'JUL-SEP 2022'!BR60+'JAN-MAR 2023'!BR60+'APR-JUN 2023'!BR60</f>
        <v>35286</v>
      </c>
      <c r="BS60" s="46">
        <v>0</v>
      </c>
      <c r="BT60" s="43">
        <f t="shared" si="99"/>
        <v>-725979</v>
      </c>
      <c r="BU60" s="47">
        <v>1.7861233252494686</v>
      </c>
      <c r="BV60" s="45">
        <f>+'OCT-DEC 2022'!BV60+'JUL-SEP 2022'!BV60+'JAN-MAR 2023'!BV60+'APR-JUN 2023'!BV60</f>
        <v>906307</v>
      </c>
      <c r="BW60" s="46">
        <f t="shared" si="101"/>
        <v>3.0101066797746836</v>
      </c>
      <c r="BX60" s="43">
        <f>+'OCT-DEC 2022'!BX60+'JUL-SEP 2022'!BX60+'JAN-MAR 2023'!BX60+'APR-JUN 2023'!BX60</f>
        <v>625763</v>
      </c>
      <c r="BY60" s="46">
        <f t="shared" si="102"/>
        <v>3.0748513586555943</v>
      </c>
      <c r="BZ60" s="43">
        <f t="shared" si="103"/>
        <v>1532070</v>
      </c>
      <c r="CA60" s="47">
        <f t="shared" si="104"/>
        <v>3.036218930713162</v>
      </c>
      <c r="CB60" s="136">
        <f t="shared" si="105"/>
        <v>145042</v>
      </c>
      <c r="CC60" s="137">
        <f t="shared" si="106"/>
        <v>661049</v>
      </c>
      <c r="CD60" s="138">
        <f t="shared" si="107"/>
        <v>806091</v>
      </c>
      <c r="CE60" s="40"/>
      <c r="CF60" s="42">
        <f>+'OCT-DEC 2022'!CF60+'JUL-SEP 2022'!CF60+'JAN-MAR 2023'!CF60+'APR-JUN 2023'!CF60</f>
        <v>241866</v>
      </c>
      <c r="CG60" s="46">
        <f t="shared" si="108"/>
        <v>1.9417941842354565</v>
      </c>
      <c r="CH60" s="43">
        <f>+'OCT-DEC 2022'!CH60+'JUL-SEP 2022'!CH60+'JAN-MAR 2023'!CH60+'APR-JUN 2023'!CH60</f>
        <v>46716</v>
      </c>
      <c r="CI60" s="46">
        <f t="shared" si="109"/>
        <v>1.846628191951933</v>
      </c>
      <c r="CJ60" s="43">
        <f t="shared" si="110"/>
        <v>288582</v>
      </c>
      <c r="CK60" s="47">
        <f t="shared" si="111"/>
        <v>1.9257286995515694</v>
      </c>
      <c r="CL60" s="45">
        <f>+'OCT-DEC 2022'!CL60+'JUL-SEP 2022'!CL60+'JAN-MAR 2023'!CL60+'APR-JUN 2023'!CL60</f>
        <v>1299364</v>
      </c>
      <c r="CM60" s="46">
        <f t="shared" si="112"/>
        <v>2.0977547880472773</v>
      </c>
      <c r="CN60" s="43">
        <f>+'OCT-DEC 2022'!CN60+'JUL-SEP 2022'!CN60+'JAN-MAR 2023'!CN60+'APR-JUN 2023'!CN60</f>
        <v>664842</v>
      </c>
      <c r="CO60" s="46">
        <f t="shared" si="113"/>
        <v>2.0997176550844192</v>
      </c>
      <c r="CP60" s="43">
        <f t="shared" si="114"/>
        <v>1964206</v>
      </c>
      <c r="CQ60" s="47">
        <f t="shared" si="115"/>
        <v>2.0984187658446585</v>
      </c>
      <c r="CR60" s="136">
        <f t="shared" si="116"/>
        <v>1541230</v>
      </c>
      <c r="CS60" s="137">
        <f t="shared" si="117"/>
        <v>711558</v>
      </c>
      <c r="CT60" s="138">
        <f t="shared" si="118"/>
        <v>2252788</v>
      </c>
      <c r="CU60" s="40"/>
      <c r="CV60" s="45">
        <f t="shared" si="119"/>
        <v>91960</v>
      </c>
      <c r="CW60" s="46">
        <f t="shared" si="156"/>
        <v>0.13266548562261604</v>
      </c>
      <c r="CX60" s="46">
        <f t="shared" si="121"/>
        <v>257317</v>
      </c>
      <c r="CY60" s="46">
        <f t="shared" si="157"/>
        <v>1.3942413454921785</v>
      </c>
      <c r="CZ60" s="43">
        <f t="shared" si="123"/>
        <v>349277</v>
      </c>
      <c r="DA60" s="47">
        <f t="shared" si="158"/>
        <v>0.39793261929365442</v>
      </c>
      <c r="DB60" s="45">
        <f t="shared" si="125"/>
        <v>8132607</v>
      </c>
      <c r="DC60" s="46">
        <f t="shared" si="159"/>
        <v>2.6801252828800828</v>
      </c>
      <c r="DD60" s="43">
        <f t="shared" si="127"/>
        <v>2797888</v>
      </c>
      <c r="DE60" s="46">
        <f t="shared" si="160"/>
        <v>1.628821158989322</v>
      </c>
      <c r="DF60" s="43">
        <f t="shared" si="129"/>
        <v>10930495</v>
      </c>
      <c r="DG60" s="47">
        <f t="shared" si="161"/>
        <v>2.3001152530717142</v>
      </c>
      <c r="DH60" s="172"/>
      <c r="DI60" s="185" t="s">
        <v>7</v>
      </c>
      <c r="DJ60" s="45">
        <f t="shared" si="162"/>
        <v>349277</v>
      </c>
      <c r="DK60" s="43">
        <f t="shared" si="132"/>
        <v>10930495</v>
      </c>
      <c r="DL60" s="44">
        <f t="shared" si="133"/>
        <v>11279772</v>
      </c>
      <c r="DM60"/>
    </row>
    <row r="61" spans="1:119" s="59" customFormat="1" ht="15.6" x14ac:dyDescent="0.3">
      <c r="A61" s="32">
        <v>49</v>
      </c>
      <c r="B61" s="32" t="s">
        <v>172</v>
      </c>
      <c r="C61" s="49"/>
      <c r="D61" s="50">
        <f>SUM(D20:D60)</f>
        <v>224254043</v>
      </c>
      <c r="E61" s="230">
        <f t="shared" si="55"/>
        <v>2044.211071812729</v>
      </c>
      <c r="F61" s="51">
        <f>SUM(F20:F60)</f>
        <v>67890147</v>
      </c>
      <c r="G61" s="54">
        <f t="shared" si="56"/>
        <v>2476.2062588904696</v>
      </c>
      <c r="H61" s="51">
        <f>SUM(H20:H60)</f>
        <v>292144190</v>
      </c>
      <c r="I61" s="230">
        <f t="shared" si="58"/>
        <v>2130.5886857401238</v>
      </c>
      <c r="J61" s="53">
        <f>SUM(J20:J60)</f>
        <v>115244738</v>
      </c>
      <c r="K61" s="230">
        <f t="shared" si="59"/>
        <v>334.21903148907541</v>
      </c>
      <c r="L61" s="51">
        <f>SUM(L20:L60)</f>
        <v>157511796</v>
      </c>
      <c r="M61" s="54">
        <f t="shared" si="60"/>
        <v>517.94690044326353</v>
      </c>
      <c r="N61" s="51">
        <f>SUM(N20:N60)</f>
        <v>272756534</v>
      </c>
      <c r="O61" s="55">
        <f t="shared" si="62"/>
        <v>420.31993478455172</v>
      </c>
      <c r="P61" s="142">
        <f>SUM(P20:P60)</f>
        <v>339498781</v>
      </c>
      <c r="Q61" s="143">
        <f t="shared" ref="Q61:R61" si="163">SUM(Q20:Q60)</f>
        <v>225401943</v>
      </c>
      <c r="R61" s="144">
        <f t="shared" si="163"/>
        <v>564900724</v>
      </c>
      <c r="S61" s="38"/>
      <c r="T61" s="53">
        <f>SUM(T20:T60)</f>
        <v>379876277</v>
      </c>
      <c r="U61" s="230">
        <f t="shared" si="66"/>
        <v>1972.4917933193829</v>
      </c>
      <c r="V61" s="51">
        <f>SUM(V20:V60)</f>
        <v>97983986</v>
      </c>
      <c r="W61" s="230">
        <f t="shared" si="67"/>
        <v>1789.9887833394228</v>
      </c>
      <c r="X61" s="51">
        <f>SUM(X20:X60)</f>
        <v>477860263</v>
      </c>
      <c r="Y61" s="55">
        <f t="shared" si="69"/>
        <v>1932.0990550970982</v>
      </c>
      <c r="Z61" s="275">
        <f>SUM(Z20:Z60)</f>
        <v>247404450</v>
      </c>
      <c r="AA61" s="230">
        <f t="shared" si="70"/>
        <v>246.32456311530251</v>
      </c>
      <c r="AB61" s="51">
        <f>SUM(AB20:AB60)</f>
        <v>156040261</v>
      </c>
      <c r="AC61" s="54">
        <f t="shared" si="71"/>
        <v>359.6566188554346</v>
      </c>
      <c r="AD61" s="51">
        <f>SUM(AD20:AD60)</f>
        <v>403444711</v>
      </c>
      <c r="AE61" s="55">
        <f t="shared" si="73"/>
        <v>280.51220204096251</v>
      </c>
      <c r="AF61" s="142">
        <f>SUM(AF20:AF60)</f>
        <v>627280727</v>
      </c>
      <c r="AG61" s="143">
        <f t="shared" ref="AG61:AH61" si="164">SUM(AG20:AG60)</f>
        <v>254024247</v>
      </c>
      <c r="AH61" s="144">
        <f t="shared" si="164"/>
        <v>881304974</v>
      </c>
      <c r="AI61" s="40"/>
      <c r="AJ61" s="50">
        <f>SUM(AJ20:AJ60)</f>
        <v>113521023</v>
      </c>
      <c r="AK61" s="54">
        <f t="shared" si="77"/>
        <v>1886.9223596290017</v>
      </c>
      <c r="AL61" s="51">
        <f>SUM(AL20:AL60)</f>
        <v>54151332</v>
      </c>
      <c r="AM61" s="54">
        <f t="shared" si="78"/>
        <v>2233.5051350793979</v>
      </c>
      <c r="AN61" s="53">
        <f>SUM(AN20:AN60)</f>
        <v>167672355</v>
      </c>
      <c r="AO61" s="55">
        <f t="shared" si="80"/>
        <v>1986.4745222552631</v>
      </c>
      <c r="AP61" s="53">
        <f>SUM(AP20:AP60)</f>
        <v>47518486</v>
      </c>
      <c r="AQ61" s="54">
        <f t="shared" si="81"/>
        <v>304.08133410977223</v>
      </c>
      <c r="AR61" s="51">
        <f>SUM(AR20:AR60)</f>
        <v>76511522</v>
      </c>
      <c r="AS61" s="54">
        <f t="shared" si="82"/>
        <v>508.42274467067142</v>
      </c>
      <c r="AT61" s="51">
        <f>SUM(AT20:AT60)</f>
        <v>124030008</v>
      </c>
      <c r="AU61" s="55">
        <f t="shared" si="84"/>
        <v>404.32657771460799</v>
      </c>
      <c r="AV61" s="142">
        <f>SUM(AV20:AV60)</f>
        <v>161039509</v>
      </c>
      <c r="AW61" s="143">
        <f t="shared" ref="AW61" si="165">SUM(AW20:AW60)</f>
        <v>130662854</v>
      </c>
      <c r="AX61" s="144">
        <f t="shared" ref="AX61" si="166">SUM(AX20:AX60)</f>
        <v>291702363</v>
      </c>
      <c r="AY61" s="40"/>
      <c r="AZ61" s="50">
        <f>SUM(AZ20:AZ60)</f>
        <v>208894670</v>
      </c>
      <c r="BA61" s="54">
        <f t="shared" ref="BA61:BA63" si="167">+AZ61/$AZ$111</f>
        <v>1877.8230540348607</v>
      </c>
      <c r="BB61" s="51">
        <f>SUM(BB20:BB60)</f>
        <v>49791303</v>
      </c>
      <c r="BC61" s="54">
        <v>1667.5433244105764</v>
      </c>
      <c r="BD61" s="51">
        <f>SUM(BD20:BD60)</f>
        <v>258685973</v>
      </c>
      <c r="BE61" s="55">
        <v>1797.2136558555205</v>
      </c>
      <c r="BF61" s="53">
        <f>SUM(BF20:BF60)</f>
        <v>158375741</v>
      </c>
      <c r="BG61" s="54">
        <v>263.29198855260745</v>
      </c>
      <c r="BH61" s="51">
        <f>SUM(BH20:BH60)</f>
        <v>141385039</v>
      </c>
      <c r="BI61" s="54">
        <v>475.79120916717926</v>
      </c>
      <c r="BJ61" s="51">
        <f>SUM(BJ20:BJ60)</f>
        <v>299760780</v>
      </c>
      <c r="BK61" s="55">
        <v>322.35889679383814</v>
      </c>
      <c r="BL61" s="142">
        <f>SUM(BL20:BL60)</f>
        <v>367270411</v>
      </c>
      <c r="BM61" s="143">
        <f t="shared" ref="BM61" si="168">SUM(BM20:BM60)</f>
        <v>191176342</v>
      </c>
      <c r="BN61" s="144">
        <f t="shared" ref="BN61" si="169">SUM(BN20:BN60)</f>
        <v>558446753</v>
      </c>
      <c r="BO61" s="40"/>
      <c r="BP61" s="50">
        <f>SUM(BP20:BP60)</f>
        <v>149102404</v>
      </c>
      <c r="BQ61" s="54">
        <v>1518.2495125743383</v>
      </c>
      <c r="BR61" s="51">
        <f>SUM(BR20:BR60)</f>
        <v>35123510</v>
      </c>
      <c r="BS61" s="54">
        <v>1623.8872939794555</v>
      </c>
      <c r="BT61" s="51">
        <f>SUM(BT20:BT60)</f>
        <v>184225914</v>
      </c>
      <c r="BU61" s="55">
        <v>1531.2743184567587</v>
      </c>
      <c r="BV61" s="53">
        <f>SUM(BV20:BV60)</f>
        <v>61534773</v>
      </c>
      <c r="BW61" s="54">
        <f t="shared" si="101"/>
        <v>204.37471104793283</v>
      </c>
      <c r="BX61" s="51">
        <f>SUM(BX20:BX60)</f>
        <v>77921148</v>
      </c>
      <c r="BY61" s="54">
        <f t="shared" si="102"/>
        <v>382.88608913566901</v>
      </c>
      <c r="BZ61" s="51">
        <f>SUM(BZ20:BZ60)</f>
        <v>139455921</v>
      </c>
      <c r="CA61" s="55">
        <f t="shared" si="104"/>
        <v>276.37034035014011</v>
      </c>
      <c r="CB61" s="142">
        <f>SUM(CB20:CB60)</f>
        <v>210637177</v>
      </c>
      <c r="CC61" s="143">
        <f t="shared" ref="CC61" si="170">SUM(CC20:CC60)</f>
        <v>113044658</v>
      </c>
      <c r="CD61" s="144">
        <f t="shared" ref="CD61" si="171">SUM(CD20:CD60)</f>
        <v>323681835</v>
      </c>
      <c r="CE61" s="40"/>
      <c r="CF61" s="50">
        <f>SUM(CF20:CF60)</f>
        <v>236008338</v>
      </c>
      <c r="CG61" s="54">
        <f t="shared" si="108"/>
        <v>1894.7665986929783</v>
      </c>
      <c r="CH61" s="51">
        <f>SUM(CH20:CH60)</f>
        <v>51360620</v>
      </c>
      <c r="CI61" s="54">
        <f t="shared" si="109"/>
        <v>2030.224523677761</v>
      </c>
      <c r="CJ61" s="51">
        <f>SUM(CJ20:CJ60)</f>
        <v>287368958</v>
      </c>
      <c r="CK61" s="55">
        <f t="shared" si="111"/>
        <v>1917.6339819560112</v>
      </c>
      <c r="CL61" s="53">
        <f>SUM(CL20:CL60)</f>
        <v>151222540</v>
      </c>
      <c r="CM61" s="54">
        <f t="shared" si="112"/>
        <v>244.14083147268275</v>
      </c>
      <c r="CN61" s="51">
        <f>SUM(CN20:CN60)</f>
        <v>115350701</v>
      </c>
      <c r="CO61" s="54">
        <f t="shared" si="113"/>
        <v>364.30295230455351</v>
      </c>
      <c r="CP61" s="51">
        <f>SUM(CP20:CP60)</f>
        <v>266573241</v>
      </c>
      <c r="CQ61" s="55">
        <f t="shared" si="115"/>
        <v>284.78799646596678</v>
      </c>
      <c r="CR61" s="142">
        <f>SUM(CR20:CR60)</f>
        <v>387230878</v>
      </c>
      <c r="CS61" s="143">
        <f t="shared" ref="CS61" si="172">SUM(CS20:CS60)</f>
        <v>166711321</v>
      </c>
      <c r="CT61" s="144">
        <f t="shared" ref="CT61" si="173">SUM(CT20:CT60)</f>
        <v>553942199</v>
      </c>
      <c r="CU61" s="40"/>
      <c r="CV61" s="53">
        <f>SUM(CV20:CV60)</f>
        <v>1311656755</v>
      </c>
      <c r="CW61" s="54">
        <f t="shared" si="156"/>
        <v>1892.2529401072172</v>
      </c>
      <c r="CX61" s="54">
        <f>SUM(CX20:CX60)</f>
        <v>356300898</v>
      </c>
      <c r="CY61" s="54">
        <f t="shared" si="157"/>
        <v>1930.5737414457321</v>
      </c>
      <c r="CZ61" s="51">
        <f t="shared" si="123"/>
        <v>1667957653</v>
      </c>
      <c r="DA61" s="54">
        <f t="shared" si="158"/>
        <v>1900.3105206732373</v>
      </c>
      <c r="DB61" s="53">
        <f>SUM(DB20:DB60)</f>
        <v>781300728</v>
      </c>
      <c r="DC61" s="54">
        <f t="shared" si="159"/>
        <v>257.48002266006637</v>
      </c>
      <c r="DD61" s="51">
        <f>SUM(DD20:DD60)</f>
        <v>724720467</v>
      </c>
      <c r="DE61" s="54">
        <f t="shared" si="160"/>
        <v>421.90396148888829</v>
      </c>
      <c r="DF61" s="51">
        <f>SUM(DF20:DF60)</f>
        <v>1506021195</v>
      </c>
      <c r="DG61" s="55">
        <f t="shared" si="161"/>
        <v>316.91358187060973</v>
      </c>
      <c r="DH61" s="173"/>
      <c r="DI61" s="185" t="s">
        <v>172</v>
      </c>
      <c r="DJ61" s="53">
        <f>SUM(DJ20:DJ60)</f>
        <v>1667957653</v>
      </c>
      <c r="DK61" s="51">
        <f>SUM(DK20:DK60)</f>
        <v>1506021195</v>
      </c>
      <c r="DL61" s="52">
        <f t="shared" si="133"/>
        <v>3173978848</v>
      </c>
      <c r="DM61"/>
      <c r="DN61" s="65"/>
      <c r="DO61" s="56"/>
    </row>
    <row r="62" spans="1:119" s="59" customFormat="1" ht="15.6" x14ac:dyDescent="0.3">
      <c r="A62" s="32">
        <v>50</v>
      </c>
      <c r="B62" s="32" t="s">
        <v>8</v>
      </c>
      <c r="C62" s="41"/>
      <c r="D62" s="42">
        <f>+'JUL-SEP 2022'!D62+'OCT-DEC 2022'!D62+'JAN-MAR 2023'!D62+'APR-JUN 2023'!D62</f>
        <v>0</v>
      </c>
      <c r="E62" s="46">
        <f t="shared" si="55"/>
        <v>0</v>
      </c>
      <c r="F62" s="43">
        <f>+'JUL-SEP 2022'!F62+'OCT-DEC 2022'!F62+'JAN-MAR 2023'!F62+'APR-JUN 2023'!F62</f>
        <v>0</v>
      </c>
      <c r="G62" s="46">
        <f t="shared" si="56"/>
        <v>0</v>
      </c>
      <c r="H62" s="43">
        <f>+D62+F62</f>
        <v>0</v>
      </c>
      <c r="I62" s="231">
        <f t="shared" si="58"/>
        <v>0</v>
      </c>
      <c r="J62" s="45">
        <f>+'JUL-SEP 2022'!J62+'OCT-DEC 2022'!J62+'JAN-MAR 2023'!J62+'APR-JUN 2023'!J62</f>
        <v>0</v>
      </c>
      <c r="K62" s="46">
        <f t="shared" si="59"/>
        <v>0</v>
      </c>
      <c r="L62" s="43">
        <f>+'JUL-SEP 2022'!L62+'OCT-DEC 2022'!L62+'JAN-MAR 2023'!L62+'APR-JUN 2023'!L62</f>
        <v>0</v>
      </c>
      <c r="M62" s="46">
        <f t="shared" si="60"/>
        <v>0</v>
      </c>
      <c r="N62" s="43">
        <f t="shared" si="61"/>
        <v>0</v>
      </c>
      <c r="O62" s="47">
        <f t="shared" si="62"/>
        <v>0</v>
      </c>
      <c r="P62" s="136">
        <f>+D62+J62</f>
        <v>0</v>
      </c>
      <c r="Q62" s="137">
        <f>+F62+L62</f>
        <v>0</v>
      </c>
      <c r="R62" s="138">
        <f>+P62+Q62</f>
        <v>0</v>
      </c>
      <c r="S62" s="38"/>
      <c r="T62" s="45">
        <f>+'JUL-SEP 2022'!T62+'OCT-DEC 2022'!T62+'JAN-MAR 2023'!T62+'APR-JUN 2023'!T62</f>
        <v>332946</v>
      </c>
      <c r="U62" s="46">
        <f t="shared" si="66"/>
        <v>1.7288082788557899</v>
      </c>
      <c r="V62" s="43">
        <f>+'JUL-SEP 2022'!V62+'OCT-DEC 2022'!V62+'JAN-MAR 2023'!V62+'APR-JUN 2023'!V62</f>
        <v>97212</v>
      </c>
      <c r="W62" s="46">
        <f t="shared" si="67"/>
        <v>1.7758860065765436</v>
      </c>
      <c r="X62" s="43">
        <f>+T62+V62</f>
        <v>430158</v>
      </c>
      <c r="Y62" s="47">
        <f t="shared" si="69"/>
        <v>1.7392278238930647</v>
      </c>
      <c r="Z62" s="274">
        <f>+'OCT-DEC 2022'!Z62+'JUL-SEP 2022'!Z62+'JAN-MAR 2023'!Z62+'APR-JUN 2023'!Z62</f>
        <v>2962404</v>
      </c>
      <c r="AA62" s="231">
        <f t="shared" si="70"/>
        <v>2.9494735081403127</v>
      </c>
      <c r="AB62" s="43">
        <f>+'OCT-DEC 2022'!AB62+'JUL-SEP 2022'!AB62+'JAN-MAR 2023'!AB62+'APR-JUN 2023'!AB62</f>
        <v>859153</v>
      </c>
      <c r="AC62" s="46">
        <f t="shared" si="71"/>
        <v>1.980258563265946</v>
      </c>
      <c r="AD62" s="43">
        <f>+Z62+AB62</f>
        <v>3821557</v>
      </c>
      <c r="AE62" s="47">
        <f t="shared" si="73"/>
        <v>2.6571010601129292</v>
      </c>
      <c r="AF62" s="136">
        <f>+T62+Z62</f>
        <v>3295350</v>
      </c>
      <c r="AG62" s="137">
        <f>+V62+AB62</f>
        <v>956365</v>
      </c>
      <c r="AH62" s="138">
        <f>+AF62+AG62</f>
        <v>4251715</v>
      </c>
      <c r="AI62" s="40"/>
      <c r="AJ62" s="42">
        <f>+'OCT-DEC 2022'!AJ62+'JUL-SEP 2022'!AJ62+'JAN-MAR 2023'!AJ62+'APR-JUN 2023'!AJ62</f>
        <v>0</v>
      </c>
      <c r="AK62" s="46">
        <f t="shared" si="77"/>
        <v>0</v>
      </c>
      <c r="AL62" s="43">
        <f>+'OCT-DEC 2022'!AL62+'JUL-SEP 2022'!AL62+'JAN-MAR 2023'!AL62+'APR-JUN 2023'!AL62</f>
        <v>0</v>
      </c>
      <c r="AM62" s="46">
        <f t="shared" si="78"/>
        <v>0</v>
      </c>
      <c r="AN62" s="45">
        <f t="shared" ref="AN62" si="174">+AJ62+AL62</f>
        <v>0</v>
      </c>
      <c r="AO62" s="47">
        <f t="shared" si="80"/>
        <v>0</v>
      </c>
      <c r="AP62" s="43">
        <f>+'OCT-DEC 2022'!AP62+'JUL-SEP 2022'!AP62+'JAN-MAR 2023'!AP62+'APR-JUN 2023'!AP62</f>
        <v>0</v>
      </c>
      <c r="AQ62" s="46">
        <f t="shared" si="81"/>
        <v>0</v>
      </c>
      <c r="AR62" s="43">
        <f>+'OCT-DEC 2022'!AR62+'JUL-SEP 2022'!AR62+'JAN-MAR 2023'!AR62+'APR-JUN 2023'!AR62</f>
        <v>0</v>
      </c>
      <c r="AS62" s="46">
        <f t="shared" si="82"/>
        <v>0</v>
      </c>
      <c r="AT62" s="43">
        <f t="shared" ref="AT62" si="175">+AP62+AR62</f>
        <v>0</v>
      </c>
      <c r="AU62" s="47">
        <f t="shared" si="84"/>
        <v>0</v>
      </c>
      <c r="AV62" s="136">
        <f>+AJ62+AP62</f>
        <v>0</v>
      </c>
      <c r="AW62" s="137">
        <f>+AL62+AR62</f>
        <v>0</v>
      </c>
      <c r="AX62" s="138">
        <f>+AV62+AW62</f>
        <v>0</v>
      </c>
      <c r="AY62" s="40"/>
      <c r="AZ62" s="42">
        <f>+'OCT-DEC 2022'!AZ62+'JUL-SEP 2022'!AZ62+'JAN-MAR 2023'!AZ62+'APR-JUN 2023'!AZ62</f>
        <v>0</v>
      </c>
      <c r="BA62" s="46">
        <f t="shared" si="167"/>
        <v>0</v>
      </c>
      <c r="BB62" s="43">
        <f>+'OCT-DEC 2022'!BB62+'JUL-SEP 2022'!BB62+'JAN-MAR 2023'!BB62+'APR-JUN 2023'!BB62</f>
        <v>0</v>
      </c>
      <c r="BC62" s="46">
        <v>0</v>
      </c>
      <c r="BD62" s="43">
        <f t="shared" ref="BD62" si="176">+AZ62+BB62</f>
        <v>0</v>
      </c>
      <c r="BE62" s="47">
        <v>0</v>
      </c>
      <c r="BF62" s="45">
        <f>+'OCT-DEC 2022'!BF62+'JUL-SEP 2022'!BF62+'JAN-MAR 2023'!BF62+'APR-JUN 2023'!BF62</f>
        <v>6102</v>
      </c>
      <c r="BG62" s="46">
        <v>0</v>
      </c>
      <c r="BH62" s="43">
        <f>+'OCT-DEC 2022'!BH62+'JUL-SEP 2022'!BH62+'JAN-MAR 2023'!BH62+'APR-JUN 2023'!BH62</f>
        <v>0</v>
      </c>
      <c r="BI62" s="46">
        <v>0</v>
      </c>
      <c r="BJ62" s="43">
        <f t="shared" ref="BJ62" si="177">+BF62+BH62</f>
        <v>6102</v>
      </c>
      <c r="BK62" s="47">
        <v>0</v>
      </c>
      <c r="BL62" s="136">
        <f>+AZ62+BF62</f>
        <v>6102</v>
      </c>
      <c r="BM62" s="137">
        <f>+BB62+BH62</f>
        <v>0</v>
      </c>
      <c r="BN62" s="138">
        <f>+BL62+BM62</f>
        <v>6102</v>
      </c>
      <c r="BO62" s="40"/>
      <c r="BP62" s="42">
        <f>+'OCT-DEC 2022'!BP62+'JUL-SEP 2022'!BP62+'JAN-MAR 2023'!BP62+'APR-JUN 2023'!BP62</f>
        <v>0</v>
      </c>
      <c r="BQ62" s="46">
        <v>0</v>
      </c>
      <c r="BR62" s="43">
        <f>+'OCT-DEC 2022'!BR62+'JUL-SEP 2022'!BR62+'JAN-MAR 2023'!BR62+'APR-JUN 2023'!BR62</f>
        <v>0</v>
      </c>
      <c r="BS62" s="46">
        <v>0</v>
      </c>
      <c r="BT62" s="43">
        <f t="shared" ref="BT62" si="178">+BP62+BR62</f>
        <v>0</v>
      </c>
      <c r="BU62" s="47">
        <v>0</v>
      </c>
      <c r="BV62" s="45">
        <f>+'OCT-DEC 2022'!BV62+'JUL-SEP 2022'!BV62+'JAN-MAR 2023'!BV62+'APR-JUN 2023'!BV62</f>
        <v>0</v>
      </c>
      <c r="BW62" s="46">
        <f t="shared" si="101"/>
        <v>0</v>
      </c>
      <c r="BX62" s="43">
        <f>+'OCT-DEC 2022'!BX62+'JUL-SEP 2022'!BX62+'JAN-MAR 2023'!BX62+'APR-JUN 2023'!BX62</f>
        <v>0</v>
      </c>
      <c r="BY62" s="46">
        <f t="shared" si="102"/>
        <v>0</v>
      </c>
      <c r="BZ62" s="43">
        <f t="shared" ref="BZ62" si="179">+BV62+BX62</f>
        <v>0</v>
      </c>
      <c r="CA62" s="47">
        <f t="shared" si="104"/>
        <v>0</v>
      </c>
      <c r="CB62" s="136">
        <f>+BP62+BV62</f>
        <v>0</v>
      </c>
      <c r="CC62" s="137">
        <f>+BR62+BX62</f>
        <v>0</v>
      </c>
      <c r="CD62" s="138">
        <f>+CB62+CC62</f>
        <v>0</v>
      </c>
      <c r="CE62" s="40"/>
      <c r="CF62" s="42">
        <f>+'OCT-DEC 2022'!CF62+'JUL-SEP 2022'!CF62+'JAN-MAR 2023'!CF62+'APR-JUN 2023'!CF62</f>
        <v>1197796</v>
      </c>
      <c r="CG62" s="46">
        <f t="shared" si="108"/>
        <v>9.6163714895871806</v>
      </c>
      <c r="CH62" s="43">
        <f>+'OCT-DEC 2022'!CH62+'JUL-SEP 2022'!CH62+'JAN-MAR 2023'!CH62+'APR-JUN 2023'!CH62</f>
        <v>0</v>
      </c>
      <c r="CI62" s="46">
        <f t="shared" si="109"/>
        <v>0</v>
      </c>
      <c r="CJ62" s="43">
        <f t="shared" ref="CJ62" si="180">+CF62+CH62</f>
        <v>1197796</v>
      </c>
      <c r="CK62" s="47">
        <f t="shared" si="111"/>
        <v>7.9929799273969682</v>
      </c>
      <c r="CL62" s="45">
        <f>+'OCT-DEC 2022'!CL62+'JUL-SEP 2022'!CL62+'JAN-MAR 2023'!CL62+'APR-JUN 2023'!CL62</f>
        <v>-1130</v>
      </c>
      <c r="CM62" s="46">
        <f t="shared" si="112"/>
        <v>-1.824325524251421E-3</v>
      </c>
      <c r="CN62" s="43">
        <f>+'OCT-DEC 2022'!CN62+'JUL-SEP 2022'!CN62+'JAN-MAR 2023'!CN62+'APR-JUN 2023'!CN62</f>
        <v>0</v>
      </c>
      <c r="CO62" s="46">
        <f t="shared" si="113"/>
        <v>0</v>
      </c>
      <c r="CP62" s="43">
        <f t="shared" ref="CP62" si="181">+CL62+CN62</f>
        <v>-1130</v>
      </c>
      <c r="CQ62" s="47">
        <f t="shared" si="115"/>
        <v>-1.207212077248753E-3</v>
      </c>
      <c r="CR62" s="136">
        <f>+CF62+CL62</f>
        <v>1196666</v>
      </c>
      <c r="CS62" s="137">
        <f>+CH62+CN62</f>
        <v>0</v>
      </c>
      <c r="CT62" s="138">
        <f>+CR62+CS62</f>
        <v>1196666</v>
      </c>
      <c r="CU62" s="40"/>
      <c r="CV62" s="45">
        <f>+D62+T62+AJ62+AZ62+BP62+CF62</f>
        <v>1530742</v>
      </c>
      <c r="CW62" s="46">
        <f t="shared" si="156"/>
        <v>2.2083148194099009</v>
      </c>
      <c r="CX62" s="46">
        <f>+F62+V62+AL62+BB62+BR62+CH62</f>
        <v>97212</v>
      </c>
      <c r="CY62" s="46">
        <f t="shared" si="157"/>
        <v>0.5267315788618151</v>
      </c>
      <c r="CZ62" s="43">
        <f t="shared" si="123"/>
        <v>1627954</v>
      </c>
      <c r="DA62" s="46">
        <f t="shared" si="158"/>
        <v>1.8547342061160108</v>
      </c>
      <c r="DB62" s="45">
        <f t="shared" ref="DB62" si="182">+J62+Z62+AP62+BF62+BV62+CL62</f>
        <v>2967376</v>
      </c>
      <c r="DC62" s="46">
        <f t="shared" si="159"/>
        <v>0.97790775349301495</v>
      </c>
      <c r="DD62" s="43">
        <f>+L62+AB62+AR62+BH62+BX62+CN62</f>
        <v>859153</v>
      </c>
      <c r="DE62" s="46">
        <f t="shared" si="160"/>
        <v>0.50016533371212601</v>
      </c>
      <c r="DF62" s="43">
        <f>+DB62+DD62</f>
        <v>3826529</v>
      </c>
      <c r="DG62" s="47">
        <f t="shared" si="161"/>
        <v>0.80522041492368401</v>
      </c>
      <c r="DH62" s="172"/>
      <c r="DI62" s="185" t="s">
        <v>8</v>
      </c>
      <c r="DJ62" s="45">
        <f t="shared" ref="DJ62" si="183">+CZ62</f>
        <v>1627954</v>
      </c>
      <c r="DK62" s="43">
        <f t="shared" ref="DK62" si="184">+DF62</f>
        <v>3826529</v>
      </c>
      <c r="DL62" s="44">
        <f t="shared" si="133"/>
        <v>5454483</v>
      </c>
      <c r="DM62"/>
    </row>
    <row r="63" spans="1:119" s="59" customFormat="1" ht="15.6" x14ac:dyDescent="0.3">
      <c r="A63" s="32">
        <v>51</v>
      </c>
      <c r="B63" s="32" t="s">
        <v>173</v>
      </c>
      <c r="C63" s="49"/>
      <c r="D63" s="50">
        <f>+D61-D62</f>
        <v>224254043</v>
      </c>
      <c r="E63" s="54">
        <f t="shared" si="55"/>
        <v>2044.211071812729</v>
      </c>
      <c r="F63" s="51">
        <f>+F61-F62</f>
        <v>67890147</v>
      </c>
      <c r="G63" s="54">
        <f t="shared" si="56"/>
        <v>2476.2062588904696</v>
      </c>
      <c r="H63" s="51">
        <f>+H61-H62</f>
        <v>292144190</v>
      </c>
      <c r="I63" s="230">
        <f t="shared" si="58"/>
        <v>2130.5886857401238</v>
      </c>
      <c r="J63" s="53">
        <f>+J61-J62</f>
        <v>115244738</v>
      </c>
      <c r="K63" s="54">
        <f t="shared" si="59"/>
        <v>334.21903148907541</v>
      </c>
      <c r="L63" s="51">
        <f>+L61-L62</f>
        <v>157511796</v>
      </c>
      <c r="M63" s="54">
        <f t="shared" si="60"/>
        <v>517.94690044326353</v>
      </c>
      <c r="N63" s="51">
        <f>+N61-N62</f>
        <v>272756534</v>
      </c>
      <c r="O63" s="55">
        <f t="shared" si="62"/>
        <v>420.31993478455172</v>
      </c>
      <c r="P63" s="142">
        <f>+P61-P62</f>
        <v>339498781</v>
      </c>
      <c r="Q63" s="143">
        <f t="shared" ref="Q63:R63" si="185">+Q61-Q62</f>
        <v>225401943</v>
      </c>
      <c r="R63" s="144">
        <f t="shared" si="185"/>
        <v>564900724</v>
      </c>
      <c r="S63" s="38"/>
      <c r="T63" s="53">
        <f>+T61-T62</f>
        <v>379543331</v>
      </c>
      <c r="U63" s="230">
        <f t="shared" si="66"/>
        <v>1970.7629850405272</v>
      </c>
      <c r="V63" s="51">
        <f>+V61-V62</f>
        <v>97886774</v>
      </c>
      <c r="W63" s="230">
        <f t="shared" si="67"/>
        <v>1788.2128973328461</v>
      </c>
      <c r="X63" s="51">
        <f>+X61-X62</f>
        <v>477430105</v>
      </c>
      <c r="Y63" s="55">
        <f t="shared" si="69"/>
        <v>1930.3598272732052</v>
      </c>
      <c r="Z63" s="275">
        <f>+Z61-Z62</f>
        <v>244442046</v>
      </c>
      <c r="AA63" s="230">
        <f t="shared" si="70"/>
        <v>243.37508960716221</v>
      </c>
      <c r="AB63" s="51">
        <f>+AB61-AB62</f>
        <v>155181108</v>
      </c>
      <c r="AC63" s="54">
        <f t="shared" si="71"/>
        <v>357.67636029216868</v>
      </c>
      <c r="AD63" s="51">
        <f>+AD61-AD62</f>
        <v>399623154</v>
      </c>
      <c r="AE63" s="55">
        <f t="shared" si="73"/>
        <v>277.85510098084956</v>
      </c>
      <c r="AF63" s="142">
        <f>+AF61-AF62</f>
        <v>623985377</v>
      </c>
      <c r="AG63" s="143">
        <f t="shared" ref="AG63:AH63" si="186">+AG61-AG62</f>
        <v>253067882</v>
      </c>
      <c r="AH63" s="144">
        <f t="shared" si="186"/>
        <v>877053259</v>
      </c>
      <c r="AI63" s="40"/>
      <c r="AJ63" s="50">
        <f>+AJ61-AJ62</f>
        <v>113521023</v>
      </c>
      <c r="AK63" s="54">
        <f t="shared" si="77"/>
        <v>1886.9223596290017</v>
      </c>
      <c r="AL63" s="51">
        <f>+AL61-AL62</f>
        <v>54151332</v>
      </c>
      <c r="AM63" s="54">
        <f t="shared" si="78"/>
        <v>2233.5051350793979</v>
      </c>
      <c r="AN63" s="53">
        <f>+AN61-AN62</f>
        <v>167672355</v>
      </c>
      <c r="AO63" s="55">
        <f t="shared" si="80"/>
        <v>1986.4745222552631</v>
      </c>
      <c r="AP63" s="53">
        <f>+AP61-AP62</f>
        <v>47518486</v>
      </c>
      <c r="AQ63" s="54">
        <f t="shared" si="81"/>
        <v>304.08133410977223</v>
      </c>
      <c r="AR63" s="51">
        <f>+AR61-AR62</f>
        <v>76511522</v>
      </c>
      <c r="AS63" s="54">
        <f t="shared" si="82"/>
        <v>508.42274467067142</v>
      </c>
      <c r="AT63" s="51">
        <f>+AT61-AT62</f>
        <v>124030008</v>
      </c>
      <c r="AU63" s="55">
        <f t="shared" si="84"/>
        <v>404.32657771460799</v>
      </c>
      <c r="AV63" s="142">
        <f>+AV61-AV62</f>
        <v>161039509</v>
      </c>
      <c r="AW63" s="143">
        <f t="shared" ref="AW63" si="187">+AW61-AW62</f>
        <v>130662854</v>
      </c>
      <c r="AX63" s="144">
        <f t="shared" ref="AX63" si="188">+AX61-AX62</f>
        <v>291702363</v>
      </c>
      <c r="AY63" s="40"/>
      <c r="AZ63" s="50">
        <f>+AZ61-AZ62</f>
        <v>208894670</v>
      </c>
      <c r="BA63" s="54">
        <f t="shared" si="167"/>
        <v>1877.8230540348607</v>
      </c>
      <c r="BB63" s="51">
        <f>+BB61-BB62</f>
        <v>49791303</v>
      </c>
      <c r="BC63" s="54">
        <v>1667.5433244105764</v>
      </c>
      <c r="BD63" s="51">
        <f>+BD61-BD62</f>
        <v>258685973</v>
      </c>
      <c r="BE63" s="55">
        <v>1797.2136558555205</v>
      </c>
      <c r="BF63" s="53">
        <f>+BF61-BF62</f>
        <v>158369639</v>
      </c>
      <c r="BG63" s="54">
        <v>263.29198855260745</v>
      </c>
      <c r="BH63" s="51">
        <f>+BH61-BH62</f>
        <v>141385039</v>
      </c>
      <c r="BI63" s="54">
        <v>475.79120916717926</v>
      </c>
      <c r="BJ63" s="51">
        <f>+BJ61-BJ62</f>
        <v>299754678</v>
      </c>
      <c r="BK63" s="55">
        <v>322.35889679383814</v>
      </c>
      <c r="BL63" s="142">
        <f>+BL61-BL62</f>
        <v>367264309</v>
      </c>
      <c r="BM63" s="143">
        <f t="shared" ref="BM63" si="189">+BM61-BM62</f>
        <v>191176342</v>
      </c>
      <c r="BN63" s="144">
        <f t="shared" ref="BN63" si="190">+BN61-BN62</f>
        <v>558440651</v>
      </c>
      <c r="BO63" s="40"/>
      <c r="BP63" s="50">
        <f>+BP61-BP62</f>
        <v>149102404</v>
      </c>
      <c r="BQ63" s="54">
        <v>1518.2495125743383</v>
      </c>
      <c r="BR63" s="51">
        <f>+BR61-BR62</f>
        <v>35123510</v>
      </c>
      <c r="BS63" s="54">
        <v>1623.8872939794555</v>
      </c>
      <c r="BT63" s="51">
        <f>+BT61-BT62</f>
        <v>184225914</v>
      </c>
      <c r="BU63" s="55">
        <v>1531.2743184567587</v>
      </c>
      <c r="BV63" s="53">
        <f>+BV61-BV62</f>
        <v>61534773</v>
      </c>
      <c r="BW63" s="54">
        <f t="shared" si="101"/>
        <v>204.37471104793283</v>
      </c>
      <c r="BX63" s="51">
        <f>+BX61-BX62</f>
        <v>77921148</v>
      </c>
      <c r="BY63" s="54">
        <f t="shared" si="102"/>
        <v>382.88608913566901</v>
      </c>
      <c r="BZ63" s="51">
        <f>+BZ61-BZ62</f>
        <v>139455921</v>
      </c>
      <c r="CA63" s="55">
        <f t="shared" si="104"/>
        <v>276.37034035014011</v>
      </c>
      <c r="CB63" s="142">
        <f>+CB61-CB62</f>
        <v>210637177</v>
      </c>
      <c r="CC63" s="143">
        <f t="shared" ref="CC63" si="191">+CC61-CC62</f>
        <v>113044658</v>
      </c>
      <c r="CD63" s="144">
        <f t="shared" ref="CD63" si="192">+CD61-CD62</f>
        <v>323681835</v>
      </c>
      <c r="CE63" s="40"/>
      <c r="CF63" s="50">
        <f>+CF61-CF62</f>
        <v>234810542</v>
      </c>
      <c r="CG63" s="54">
        <f t="shared" si="108"/>
        <v>1885.1502272033913</v>
      </c>
      <c r="CH63" s="51">
        <f>+CH61-CH62</f>
        <v>51360620</v>
      </c>
      <c r="CI63" s="54">
        <f t="shared" si="109"/>
        <v>2030.224523677761</v>
      </c>
      <c r="CJ63" s="51">
        <f>+CJ61-CJ62</f>
        <v>286171162</v>
      </c>
      <c r="CK63" s="55">
        <f t="shared" si="111"/>
        <v>1909.6410020286141</v>
      </c>
      <c r="CL63" s="53">
        <f>+CL61-CL62</f>
        <v>151223670</v>
      </c>
      <c r="CM63" s="54">
        <f t="shared" si="112"/>
        <v>244.14265579820699</v>
      </c>
      <c r="CN63" s="51">
        <f>+CN61-CN62</f>
        <v>115350701</v>
      </c>
      <c r="CO63" s="54">
        <f t="shared" si="113"/>
        <v>364.30295230455351</v>
      </c>
      <c r="CP63" s="51">
        <f>+CP61-CP62</f>
        <v>266574371</v>
      </c>
      <c r="CQ63" s="55">
        <f t="shared" si="115"/>
        <v>284.78920367804403</v>
      </c>
      <c r="CR63" s="142">
        <f>+CR61-CR62</f>
        <v>386034212</v>
      </c>
      <c r="CS63" s="143">
        <f t="shared" ref="CS63" si="193">+CS61-CS62</f>
        <v>166711321</v>
      </c>
      <c r="CT63" s="144">
        <f t="shared" ref="CT63" si="194">+CT61-CT62</f>
        <v>552745533</v>
      </c>
      <c r="CU63" s="40"/>
      <c r="CV63" s="53">
        <f>+CV61-CV62</f>
        <v>1310126013</v>
      </c>
      <c r="CW63" s="54">
        <f t="shared" si="156"/>
        <v>1890.0446252878073</v>
      </c>
      <c r="CX63" s="54">
        <f>+CX61-CX62</f>
        <v>356203686</v>
      </c>
      <c r="CY63" s="54">
        <f t="shared" si="157"/>
        <v>1930.0470098668704</v>
      </c>
      <c r="CZ63" s="51">
        <f t="shared" si="123"/>
        <v>1666329699</v>
      </c>
      <c r="DA63" s="54">
        <f t="shared" si="158"/>
        <v>1898.4557864671215</v>
      </c>
      <c r="DB63" s="53">
        <f>+DB61-DB62</f>
        <v>778333352</v>
      </c>
      <c r="DC63" s="54">
        <f t="shared" si="159"/>
        <v>256.50211490657335</v>
      </c>
      <c r="DD63" s="51">
        <f>+DD61-DD62</f>
        <v>723861314</v>
      </c>
      <c r="DE63" s="54">
        <f t="shared" si="160"/>
        <v>421.40379615517617</v>
      </c>
      <c r="DF63" s="51">
        <f>+DF61-DF62</f>
        <v>1502194666</v>
      </c>
      <c r="DG63" s="55">
        <f t="shared" si="161"/>
        <v>316.10836145568607</v>
      </c>
      <c r="DH63" s="173"/>
      <c r="DI63" s="185" t="s">
        <v>173</v>
      </c>
      <c r="DJ63" s="53">
        <f>+DJ61-DJ62</f>
        <v>1666329699</v>
      </c>
      <c r="DK63" s="51">
        <f t="shared" ref="DK63:DL63" si="195">+DK61-DK62</f>
        <v>1502194666</v>
      </c>
      <c r="DL63" s="52">
        <f t="shared" si="195"/>
        <v>3168524365</v>
      </c>
      <c r="DM63"/>
      <c r="DO63" s="56"/>
    </row>
    <row r="64" spans="1:119" s="59" customFormat="1" ht="15.6" x14ac:dyDescent="0.3">
      <c r="A64" s="32"/>
      <c r="B64" s="58" t="s">
        <v>64</v>
      </c>
      <c r="C64" s="41"/>
      <c r="D64" s="42"/>
      <c r="E64" s="46"/>
      <c r="F64" s="46"/>
      <c r="G64" s="46"/>
      <c r="H64" s="46"/>
      <c r="I64" s="231"/>
      <c r="J64" s="45"/>
      <c r="K64" s="46"/>
      <c r="L64" s="46"/>
      <c r="M64" s="46"/>
      <c r="N64" s="46"/>
      <c r="O64" s="47"/>
      <c r="P64" s="145"/>
      <c r="Q64" s="146"/>
      <c r="R64" s="147"/>
      <c r="S64" s="38"/>
      <c r="T64" s="45"/>
      <c r="U64" s="46"/>
      <c r="V64" s="46"/>
      <c r="W64" s="46"/>
      <c r="X64" s="46"/>
      <c r="Y64" s="47"/>
      <c r="Z64" s="274"/>
      <c r="AA64" s="46"/>
      <c r="AB64" s="46"/>
      <c r="AC64" s="46"/>
      <c r="AD64" s="46"/>
      <c r="AE64" s="47"/>
      <c r="AF64" s="145"/>
      <c r="AG64" s="146"/>
      <c r="AH64" s="147"/>
      <c r="AI64" s="40"/>
      <c r="AJ64" s="42"/>
      <c r="AK64" s="46"/>
      <c r="AL64" s="46"/>
      <c r="AM64" s="46"/>
      <c r="AN64" s="46"/>
      <c r="AO64" s="47"/>
      <c r="AP64" s="45"/>
      <c r="AQ64" s="46"/>
      <c r="AR64" s="46"/>
      <c r="AS64" s="46"/>
      <c r="AT64" s="46"/>
      <c r="AU64" s="47"/>
      <c r="AV64" s="145"/>
      <c r="AW64" s="146"/>
      <c r="AX64" s="147"/>
      <c r="AY64" s="40"/>
      <c r="AZ64" s="42"/>
      <c r="BA64" s="46"/>
      <c r="BB64" s="46"/>
      <c r="BC64" s="46"/>
      <c r="BD64" s="46"/>
      <c r="BE64" s="47"/>
      <c r="BF64" s="45"/>
      <c r="BG64" s="46"/>
      <c r="BH64" s="46"/>
      <c r="BI64" s="46"/>
      <c r="BJ64" s="46"/>
      <c r="BK64" s="47"/>
      <c r="BL64" s="145"/>
      <c r="BM64" s="146"/>
      <c r="BN64" s="147"/>
      <c r="BO64" s="40"/>
      <c r="BP64" s="42"/>
      <c r="BQ64" s="46"/>
      <c r="BR64" s="46"/>
      <c r="BS64" s="46"/>
      <c r="BT64" s="46"/>
      <c r="BU64" s="47"/>
      <c r="BV64" s="45"/>
      <c r="BW64" s="46"/>
      <c r="BX64" s="46"/>
      <c r="BY64" s="46"/>
      <c r="BZ64" s="46"/>
      <c r="CA64" s="47"/>
      <c r="CB64" s="145"/>
      <c r="CC64" s="146"/>
      <c r="CD64" s="147"/>
      <c r="CE64" s="40"/>
      <c r="CF64" s="42"/>
      <c r="CG64" s="46"/>
      <c r="CH64" s="46"/>
      <c r="CI64" s="46"/>
      <c r="CJ64" s="46"/>
      <c r="CK64" s="47"/>
      <c r="CL64" s="45"/>
      <c r="CM64" s="46"/>
      <c r="CN64" s="46"/>
      <c r="CO64" s="46"/>
      <c r="CP64" s="46"/>
      <c r="CQ64" s="47"/>
      <c r="CR64" s="145"/>
      <c r="CS64" s="146"/>
      <c r="CT64" s="147"/>
      <c r="CU64" s="40"/>
      <c r="CV64" s="45"/>
      <c r="CW64" s="46"/>
      <c r="CX64" s="46"/>
      <c r="CY64" s="46"/>
      <c r="CZ64" s="43"/>
      <c r="DA64" s="47"/>
      <c r="DB64" s="57"/>
      <c r="DC64" s="46"/>
      <c r="DD64" s="46"/>
      <c r="DE64" s="46"/>
      <c r="DF64" s="46"/>
      <c r="DG64" s="47"/>
      <c r="DH64" s="172"/>
      <c r="DI64" s="187" t="s">
        <v>64</v>
      </c>
      <c r="DJ64" s="45"/>
      <c r="DK64" s="43"/>
      <c r="DL64" s="44"/>
      <c r="DM64"/>
    </row>
    <row r="65" spans="1:119" s="59" customFormat="1" ht="15.6" x14ac:dyDescent="0.3">
      <c r="A65" s="32"/>
      <c r="B65" s="31" t="s">
        <v>65</v>
      </c>
      <c r="C65" s="41"/>
      <c r="D65" s="42"/>
      <c r="E65" s="46"/>
      <c r="F65" s="46"/>
      <c r="G65" s="46"/>
      <c r="H65" s="46"/>
      <c r="I65" s="231"/>
      <c r="J65" s="45"/>
      <c r="K65" s="46"/>
      <c r="L65" s="46"/>
      <c r="M65" s="46"/>
      <c r="N65" s="46"/>
      <c r="O65" s="47"/>
      <c r="P65" s="145"/>
      <c r="Q65" s="146"/>
      <c r="R65" s="147"/>
      <c r="S65" s="38"/>
      <c r="T65" s="45"/>
      <c r="U65" s="46"/>
      <c r="V65" s="46"/>
      <c r="W65" s="46"/>
      <c r="X65" s="46"/>
      <c r="Y65" s="47"/>
      <c r="Z65" s="274"/>
      <c r="AA65" s="46"/>
      <c r="AB65" s="46"/>
      <c r="AC65" s="46"/>
      <c r="AD65" s="46"/>
      <c r="AE65" s="47"/>
      <c r="AF65" s="145"/>
      <c r="AG65" s="146"/>
      <c r="AH65" s="147"/>
      <c r="AI65" s="40"/>
      <c r="AJ65" s="42"/>
      <c r="AK65" s="46"/>
      <c r="AL65" s="46"/>
      <c r="AM65" s="46"/>
      <c r="AN65" s="46"/>
      <c r="AO65" s="47"/>
      <c r="AP65" s="45"/>
      <c r="AQ65" s="46"/>
      <c r="AR65" s="46"/>
      <c r="AS65" s="46"/>
      <c r="AT65" s="46"/>
      <c r="AU65" s="47"/>
      <c r="AV65" s="145"/>
      <c r="AW65" s="146"/>
      <c r="AX65" s="147"/>
      <c r="AY65" s="40"/>
      <c r="AZ65" s="42"/>
      <c r="BA65" s="46"/>
      <c r="BB65" s="46"/>
      <c r="BC65" s="46"/>
      <c r="BD65" s="46"/>
      <c r="BE65" s="47"/>
      <c r="BF65" s="45"/>
      <c r="BG65" s="46"/>
      <c r="BH65" s="46"/>
      <c r="BI65" s="46"/>
      <c r="BJ65" s="46"/>
      <c r="BK65" s="47"/>
      <c r="BL65" s="145"/>
      <c r="BM65" s="146"/>
      <c r="BN65" s="147"/>
      <c r="BO65" s="40"/>
      <c r="BP65" s="42"/>
      <c r="BQ65" s="46"/>
      <c r="BR65" s="46"/>
      <c r="BS65" s="46"/>
      <c r="BT65" s="46"/>
      <c r="BU65" s="47"/>
      <c r="BV65" s="45"/>
      <c r="BW65" s="46"/>
      <c r="BX65" s="46"/>
      <c r="BY65" s="46"/>
      <c r="BZ65" s="46"/>
      <c r="CA65" s="47"/>
      <c r="CB65" s="145"/>
      <c r="CC65" s="146"/>
      <c r="CD65" s="147"/>
      <c r="CE65" s="40"/>
      <c r="CF65" s="42"/>
      <c r="CG65" s="46"/>
      <c r="CH65" s="46"/>
      <c r="CI65" s="46"/>
      <c r="CJ65" s="46"/>
      <c r="CK65" s="47"/>
      <c r="CL65" s="45"/>
      <c r="CM65" s="46"/>
      <c r="CN65" s="46"/>
      <c r="CO65" s="46"/>
      <c r="CP65" s="46"/>
      <c r="CQ65" s="47"/>
      <c r="CR65" s="145"/>
      <c r="CS65" s="146"/>
      <c r="CT65" s="147"/>
      <c r="CU65" s="40"/>
      <c r="CV65" s="45"/>
      <c r="CW65" s="46"/>
      <c r="CX65" s="46"/>
      <c r="CY65" s="46"/>
      <c r="CZ65" s="43"/>
      <c r="DA65" s="47"/>
      <c r="DB65" s="57"/>
      <c r="DC65" s="46"/>
      <c r="DD65" s="46"/>
      <c r="DE65" s="46"/>
      <c r="DF65" s="46"/>
      <c r="DG65" s="47"/>
      <c r="DH65" s="172"/>
      <c r="DI65" s="184" t="s">
        <v>65</v>
      </c>
      <c r="DJ65" s="45"/>
      <c r="DK65" s="43"/>
      <c r="DL65" s="44"/>
      <c r="DM65"/>
      <c r="DO65" s="66"/>
    </row>
    <row r="66" spans="1:119" s="59" customFormat="1" ht="15.6" x14ac:dyDescent="0.3">
      <c r="A66" s="32">
        <v>52</v>
      </c>
      <c r="B66" s="32" t="s">
        <v>66</v>
      </c>
      <c r="C66" s="41"/>
      <c r="D66" s="42">
        <f>+'JUL-SEP 2022'!D66+'OCT-DEC 2022'!D66+'JAN-MAR 2023'!D66+'APR-JUN 2023'!D66</f>
        <v>5935468</v>
      </c>
      <c r="E66" s="46">
        <f t="shared" ref="E66:E73" si="196">+D66/$D$111</f>
        <v>54.105376383292921</v>
      </c>
      <c r="F66" s="43">
        <f>+'JUL-SEP 2022'!F66+'OCT-DEC 2022'!F66+'JAN-MAR 2023'!F66+'APR-JUN 2023'!F66</f>
        <v>52110</v>
      </c>
      <c r="G66" s="46">
        <f t="shared" ref="G66:G73" si="197">+F66/$F$111</f>
        <v>1.9006455848561112</v>
      </c>
      <c r="H66" s="43">
        <f t="shared" ref="H66:H72" si="198">+D66+F66</f>
        <v>5987578</v>
      </c>
      <c r="I66" s="231">
        <f t="shared" ref="I66:I73" si="199">+H66/$H$111</f>
        <v>43.667019158541123</v>
      </c>
      <c r="J66" s="45">
        <f>+'JUL-SEP 2022'!J66+'OCT-DEC 2022'!J66+'JAN-MAR 2023'!J66+'APR-JUN 2023'!J66</f>
        <v>814890</v>
      </c>
      <c r="K66" s="46">
        <f t="shared" ref="K66:K73" si="200">+J66/$J$111</f>
        <v>2.3632466982582114</v>
      </c>
      <c r="L66" s="43">
        <f>+'JUL-SEP 2022'!L66+'OCT-DEC 2022'!L66+'JAN-MAR 2023'!L66+'APR-JUN 2023'!L66</f>
        <v>578003</v>
      </c>
      <c r="M66" s="46">
        <f t="shared" ref="M66:M73" si="201">+L66/$L$111</f>
        <v>1.9006504268220501</v>
      </c>
      <c r="N66" s="43">
        <f t="shared" ref="N66:N72" si="202">+J66+L66</f>
        <v>1392893</v>
      </c>
      <c r="O66" s="47">
        <f t="shared" ref="O66:O73" si="203">+N66/$N$111</f>
        <v>2.1464589182741944</v>
      </c>
      <c r="P66" s="136">
        <f t="shared" ref="P66:P72" si="204">+D66+J66</f>
        <v>6750358</v>
      </c>
      <c r="Q66" s="137">
        <f t="shared" ref="Q66:Q72" si="205">+F66+L66</f>
        <v>630113</v>
      </c>
      <c r="R66" s="138">
        <f t="shared" ref="R66:R73" si="206">+P66+Q66</f>
        <v>7380471</v>
      </c>
      <c r="S66" s="38"/>
      <c r="T66" s="45">
        <f>+'JUL-SEP 2022'!T66+'OCT-DEC 2022'!T66+'JAN-MAR 2023'!T66+'APR-JUN 2023'!T66</f>
        <v>3344120</v>
      </c>
      <c r="U66" s="46">
        <f t="shared" ref="U66:U73" si="207">+T66/$T$111</f>
        <v>17.364204229776671</v>
      </c>
      <c r="V66" s="43">
        <f>+'JUL-SEP 2022'!V66+'OCT-DEC 2022'!V66+'JAN-MAR 2023'!V66+'APR-JUN 2023'!V66</f>
        <v>926903</v>
      </c>
      <c r="W66" s="46">
        <f t="shared" ref="W66:W73" si="208">+V66/$V$111</f>
        <v>16.932827913774204</v>
      </c>
      <c r="X66" s="43">
        <f t="shared" ref="X66:X72" si="209">+T66+V66</f>
        <v>4271023</v>
      </c>
      <c r="Y66" s="47">
        <f t="shared" ref="Y66:Y73" si="210">+X66/$X$111</f>
        <v>17.268729253174946</v>
      </c>
      <c r="Z66" s="274">
        <f>+'OCT-DEC 2022'!Z66+'JUL-SEP 2022'!Z66+'JAN-MAR 2023'!Z66+'APR-JUN 2023'!Z66</f>
        <v>1742735</v>
      </c>
      <c r="AA66" s="46">
        <f t="shared" ref="AA66:AA73" si="211">+Z66/$Z$111</f>
        <v>1.7351281979800555</v>
      </c>
      <c r="AB66" s="43">
        <f>+'OCT-DEC 2022'!AB66+'JUL-SEP 2022'!AB66+'JAN-MAR 2023'!AB66+'APR-JUN 2023'!AB66</f>
        <v>710649</v>
      </c>
      <c r="AC66" s="46">
        <f t="shared" ref="AC66:AC73" si="212">+AB66/$AB$111</f>
        <v>1.6379722444388616</v>
      </c>
      <c r="AD66" s="43">
        <f t="shared" ref="AD66:AD72" si="213">+Z66+AB66</f>
        <v>2453384</v>
      </c>
      <c r="AE66" s="47">
        <f t="shared" ref="AE66:AE73" si="214">+AD66/$AD$111</f>
        <v>1.705820226484676</v>
      </c>
      <c r="AF66" s="136">
        <f t="shared" ref="AF66:AF72" si="215">+T66+Z66</f>
        <v>5086855</v>
      </c>
      <c r="AG66" s="137">
        <f t="shared" ref="AG66:AG72" si="216">+V66+AB66</f>
        <v>1637552</v>
      </c>
      <c r="AH66" s="138">
        <f t="shared" ref="AH66:AH73" si="217">+AF66+AG66</f>
        <v>6724407</v>
      </c>
      <c r="AI66" s="40"/>
      <c r="AJ66" s="42">
        <f>+'OCT-DEC 2022'!AJ66+'JUL-SEP 2022'!AJ66+'JAN-MAR 2023'!AJ66+'APR-JUN 2023'!AJ66</f>
        <v>2371263</v>
      </c>
      <c r="AK66" s="46">
        <f t="shared" ref="AK66:AK73" si="218">+AJ66/$AJ$111</f>
        <v>39.414630497656326</v>
      </c>
      <c r="AL66" s="43">
        <f>+'OCT-DEC 2022'!AL66+'JUL-SEP 2022'!AL66+'JAN-MAR 2023'!AL66+'APR-JUN 2023'!AL66</f>
        <v>980328</v>
      </c>
      <c r="AM66" s="46">
        <f t="shared" ref="AM66:AM73" si="219">+AL66/$AL$111</f>
        <v>40.434233862652093</v>
      </c>
      <c r="AN66" s="43">
        <f t="shared" ref="AN66:AN72" si="220">+AJ66+AL66</f>
        <v>3351591</v>
      </c>
      <c r="AO66" s="47">
        <f t="shared" ref="AO66:AO73" si="221">+AN66/$AN$111</f>
        <v>39.707500562749537</v>
      </c>
      <c r="AP66" s="43">
        <f>+'OCT-DEC 2022'!AP66+'JUL-SEP 2022'!AP66+'JAN-MAR 2023'!AP66+'APR-JUN 2023'!AP66</f>
        <v>265000</v>
      </c>
      <c r="AQ66" s="46">
        <f t="shared" ref="AQ66:AQ73" si="222">+AP66/$AP$111</f>
        <v>1.6957937914749566</v>
      </c>
      <c r="AR66" s="43">
        <f>+'OCT-DEC 2022'!AR66+'JUL-SEP 2022'!AR66+'JAN-MAR 2023'!AR66+'APR-JUN 2023'!AR66</f>
        <v>429580</v>
      </c>
      <c r="AS66" s="46">
        <f t="shared" ref="AS66:AS73" si="223">+AR66/$AR$111</f>
        <v>2.8545797671575142</v>
      </c>
      <c r="AT66" s="43">
        <f t="shared" ref="AT66:AT72" si="224">+AP66+AR66</f>
        <v>694580</v>
      </c>
      <c r="AU66" s="47">
        <f t="shared" ref="AU66:AU73" si="225">+AT66/$AT$111</f>
        <v>2.2642678080695795</v>
      </c>
      <c r="AV66" s="136">
        <f t="shared" ref="AV66:AV72" si="226">+AJ66+AP66</f>
        <v>2636263</v>
      </c>
      <c r="AW66" s="137">
        <f t="shared" ref="AW66:AW72" si="227">+AL66+AR66</f>
        <v>1409908</v>
      </c>
      <c r="AX66" s="138">
        <f t="shared" ref="AX66:AX73" si="228">+AV66+AW66</f>
        <v>4046171</v>
      </c>
      <c r="AY66" s="40"/>
      <c r="AZ66" s="42">
        <f>+'OCT-DEC 2022'!AZ66+'JUL-SEP 2022'!AZ66+'JAN-MAR 2023'!AZ66+'APR-JUN 2023'!AZ66</f>
        <v>1422538</v>
      </c>
      <c r="BA66" s="46">
        <f t="shared" ref="BA66:BA73" si="229">+AZ66/$AZ$111</f>
        <v>12.787663043966811</v>
      </c>
      <c r="BB66" s="43">
        <f>+'OCT-DEC 2022'!BB66+'JUL-SEP 2022'!BB66+'JAN-MAR 2023'!BB66+'APR-JUN 2023'!BB66</f>
        <v>361200</v>
      </c>
      <c r="BC66" s="46">
        <f t="shared" ref="BC66:BC73" si="230">+BB66/$BB$111</f>
        <v>11.539567425960833</v>
      </c>
      <c r="BD66" s="43">
        <f t="shared" ref="BD66:BD72" si="231">+AZ66+BB66</f>
        <v>1783738</v>
      </c>
      <c r="BE66" s="47">
        <v>11.445010777185651</v>
      </c>
      <c r="BF66" s="45">
        <f>+'OCT-DEC 2022'!BF66+'JUL-SEP 2022'!BF66+'JAN-MAR 2023'!BF66+'APR-JUN 2023'!BF66</f>
        <v>1128767</v>
      </c>
      <c r="BG66" s="46">
        <v>1.6203939692529916</v>
      </c>
      <c r="BH66" s="43">
        <f>+'OCT-DEC 2022'!BH66+'JUL-SEP 2022'!BH66+'JAN-MAR 2023'!BH66+'APR-JUN 2023'!BH66</f>
        <v>1133032</v>
      </c>
      <c r="BI66" s="46">
        <v>2.9459968070138087</v>
      </c>
      <c r="BJ66" s="43">
        <f t="shared" ref="BJ66:BJ72" si="232">+BF66+BH66</f>
        <v>2261799</v>
      </c>
      <c r="BK66" s="47">
        <v>1.9888624321296218</v>
      </c>
      <c r="BL66" s="136">
        <f t="shared" ref="BL66:BL72" si="233">+AZ66+BF66</f>
        <v>2551305</v>
      </c>
      <c r="BM66" s="137">
        <f t="shared" ref="BM66:BM72" si="234">+BB66+BH66</f>
        <v>1494232</v>
      </c>
      <c r="BN66" s="138">
        <f t="shared" ref="BN66:BN73" si="235">+BL66+BM66</f>
        <v>4045537</v>
      </c>
      <c r="BO66" s="40"/>
      <c r="BP66" s="42">
        <f>+'OCT-DEC 2022'!BP66+'JUL-SEP 2022'!BP66+'JAN-MAR 2023'!BP66+'APR-JUN 2023'!BP66</f>
        <v>1988689</v>
      </c>
      <c r="BQ66" s="46">
        <v>24.079151280755621</v>
      </c>
      <c r="BR66" s="43">
        <f>+'OCT-DEC 2022'!BR66+'JUL-SEP 2022'!BR66+'JAN-MAR 2023'!BR66+'APR-JUN 2023'!BR66</f>
        <v>499072</v>
      </c>
      <c r="BS66" s="46">
        <v>24.991996176700912</v>
      </c>
      <c r="BT66" s="43">
        <f t="shared" ref="BT66:BT72" si="236">+BP66+BR66</f>
        <v>2487761</v>
      </c>
      <c r="BU66" s="47">
        <v>24.191702182642224</v>
      </c>
      <c r="BV66" s="45">
        <f>+'OCT-DEC 2022'!BV66+'JUL-SEP 2022'!BV66+'JAN-MAR 2023'!BV66+'APR-JUN 2023'!BV66</f>
        <v>412774</v>
      </c>
      <c r="BW66" s="46">
        <f t="shared" ref="BW66:BW73" si="237">+BV66/$BV$111</f>
        <v>1.3709413859071102</v>
      </c>
      <c r="BX66" s="43">
        <f>+'OCT-DEC 2022'!BX66+'JUL-SEP 2022'!BX66+'JAN-MAR 2023'!BX66+'APR-JUN 2023'!BX66</f>
        <v>544928</v>
      </c>
      <c r="BY66" s="46">
        <f t="shared" ref="BY66:BY73" si="238">+BX66/$BX$111</f>
        <v>2.6776472900594563</v>
      </c>
      <c r="BZ66" s="43">
        <f t="shared" ref="BZ66:BZ72" si="239">+BV66+BX66</f>
        <v>957702</v>
      </c>
      <c r="CA66" s="47">
        <f t="shared" ref="CA66:CA73" si="240">+BZ66/$BZ$111</f>
        <v>1.8979504476831062</v>
      </c>
      <c r="CB66" s="136">
        <f t="shared" ref="CB66:CB72" si="241">+BP66+BV66</f>
        <v>2401463</v>
      </c>
      <c r="CC66" s="137">
        <f t="shared" ref="CC66:CC72" si="242">+BR66+BX66</f>
        <v>1044000</v>
      </c>
      <c r="CD66" s="138">
        <f t="shared" ref="CD66:CD73" si="243">+CB66+CC66</f>
        <v>3445463</v>
      </c>
      <c r="CE66" s="40"/>
      <c r="CF66" s="42">
        <f>+'OCT-DEC 2022'!CF66+'JUL-SEP 2022'!CF66+'JAN-MAR 2023'!CF66+'APR-JUN 2023'!CF66</f>
        <v>2216103</v>
      </c>
      <c r="CG66" s="46">
        <f t="shared" ref="CG66:CG73" si="244">+CF66/$CF$111</f>
        <v>17.791735577000274</v>
      </c>
      <c r="CH66" s="43">
        <f>+'OCT-DEC 2022'!CH66+'JUL-SEP 2022'!CH66+'JAN-MAR 2023'!CH66+'APR-JUN 2023'!CH66</f>
        <v>447911</v>
      </c>
      <c r="CI66" s="46">
        <f t="shared" ref="CI66:CI73" si="245">+CH66/$CH$111</f>
        <v>17.705391730571588</v>
      </c>
      <c r="CJ66" s="43">
        <f t="shared" ref="CJ66:CJ72" si="246">+CF66+CH66</f>
        <v>2664014</v>
      </c>
      <c r="CK66" s="47">
        <f t="shared" ref="CK66:CK73" si="247">+CJ66/$CJ$111</f>
        <v>17.777159406363442</v>
      </c>
      <c r="CL66" s="45">
        <f>+'OCT-DEC 2022'!CL66+'JUL-SEP 2022'!CL66+'JAN-MAR 2023'!CL66+'APR-JUN 2023'!CL66</f>
        <v>927941</v>
      </c>
      <c r="CM66" s="46">
        <f t="shared" ref="CM66:CM73" si="248">+CL66/$CL$111</f>
        <v>1.4981119038047681</v>
      </c>
      <c r="CN66" s="43">
        <f>+'OCT-DEC 2022'!CN66+'JUL-SEP 2022'!CN66+'JAN-MAR 2023'!CN66+'APR-JUN 2023'!CN66</f>
        <v>837575</v>
      </c>
      <c r="CO66" s="46">
        <f t="shared" ref="CO66:CO73" si="249">+CN66/$CN$111</f>
        <v>2.6452465622769505</v>
      </c>
      <c r="CP66" s="43">
        <f t="shared" ref="CP66:CP72" si="250">+CL66+CN66</f>
        <v>1765516</v>
      </c>
      <c r="CQ66" s="47">
        <f t="shared" ref="CQ66:CQ73" si="251">+CP66/$CP$111</f>
        <v>1.8861524228105393</v>
      </c>
      <c r="CR66" s="136">
        <f t="shared" ref="CR66:CR72" si="252">+CF66+CL66</f>
        <v>3144044</v>
      </c>
      <c r="CS66" s="137">
        <f t="shared" ref="CS66:CS72" si="253">+CH66+CN66</f>
        <v>1285486</v>
      </c>
      <c r="CT66" s="138">
        <f t="shared" ref="CT66:CT73" si="254">+CR66+CS66</f>
        <v>4429530</v>
      </c>
      <c r="CU66" s="40"/>
      <c r="CV66" s="45">
        <f t="shared" ref="CV66:CV72" si="255">+D66+T66+AJ66+AZ66+BP66+CF66</f>
        <v>17278181</v>
      </c>
      <c r="CW66" s="46">
        <f>+CV66/$CV$111</f>
        <v>24.926253512836642</v>
      </c>
      <c r="CX66" s="46">
        <f t="shared" ref="CX66:CX72" si="256">+F66+V66+AL66+BB66+BR66+CH66</f>
        <v>3267524</v>
      </c>
      <c r="CY66" s="46">
        <f t="shared" ref="CY66:CY73" si="257">+CX66/$CX$111</f>
        <v>17.704687440736468</v>
      </c>
      <c r="CZ66" s="43">
        <f t="shared" ref="CZ66:CZ73" si="258">+CV66+CX66</f>
        <v>20545705</v>
      </c>
      <c r="DA66" s="47">
        <f t="shared" ref="DA66:DA73" si="259">+CZ66/$CZ$111</f>
        <v>23.407800129652774</v>
      </c>
      <c r="DB66" s="45">
        <f t="shared" ref="DB66:DB72" si="260">+J66+Z66+AP66+BF66+BV66+CL66</f>
        <v>5292107</v>
      </c>
      <c r="DC66" s="46">
        <f t="shared" ref="DC66:DC73" si="261">+DB66/$DB$111</f>
        <v>1.7440298996873531</v>
      </c>
      <c r="DD66" s="43">
        <f t="shared" ref="DD66:DD72" si="262">+L66+AB66+AR66+BH66+BX66+CN66</f>
        <v>4233767</v>
      </c>
      <c r="DE66" s="46">
        <f t="shared" ref="DE66:DE73" si="263">+DD66/$DD$111</f>
        <v>2.4647338534747441</v>
      </c>
      <c r="DF66" s="43">
        <f t="shared" ref="DF66:DF72" si="264">+DB66+DD66</f>
        <v>9525874</v>
      </c>
      <c r="DG66" s="47">
        <f t="shared" ref="DG66:DG73" si="265">+DF66/$DF$111</f>
        <v>2.0045394180445864</v>
      </c>
      <c r="DH66" s="172"/>
      <c r="DI66" s="185" t="s">
        <v>66</v>
      </c>
      <c r="DJ66" s="45">
        <f>+CZ66</f>
        <v>20545705</v>
      </c>
      <c r="DK66" s="43">
        <f t="shared" ref="DK66:DK72" si="266">+DF66</f>
        <v>9525874</v>
      </c>
      <c r="DL66" s="44">
        <f t="shared" ref="DL66:DL72" si="267">+DJ66+DK66</f>
        <v>30071579</v>
      </c>
      <c r="DM66"/>
    </row>
    <row r="67" spans="1:119" s="59" customFormat="1" ht="15.6" x14ac:dyDescent="0.3">
      <c r="A67" s="32">
        <v>53</v>
      </c>
      <c r="B67" s="32" t="s">
        <v>67</v>
      </c>
      <c r="C67" s="41"/>
      <c r="D67" s="42">
        <f>+'JUL-SEP 2022'!D67+'OCT-DEC 2022'!D67+'JAN-MAR 2023'!D67+'APR-JUN 2023'!D67</f>
        <v>161954</v>
      </c>
      <c r="E67" s="46">
        <f t="shared" si="196"/>
        <v>1.476308544967275</v>
      </c>
      <c r="F67" s="43">
        <f>+'JUL-SEP 2022'!F67+'OCT-DEC 2022'!F67+'JAN-MAR 2023'!F67+'APR-JUN 2023'!F67</f>
        <v>2916</v>
      </c>
      <c r="G67" s="46">
        <f t="shared" si="197"/>
        <v>0.10635736951526426</v>
      </c>
      <c r="H67" s="43">
        <f t="shared" si="198"/>
        <v>164870</v>
      </c>
      <c r="I67" s="231">
        <f t="shared" si="199"/>
        <v>1.2023862484411352</v>
      </c>
      <c r="J67" s="45">
        <f>+'JUL-SEP 2022'!J67+'OCT-DEC 2022'!J67+'JAN-MAR 2023'!J67+'APR-JUN 2023'!J67</f>
        <v>31938</v>
      </c>
      <c r="K67" s="46">
        <f t="shared" si="200"/>
        <v>9.262277491314258E-2</v>
      </c>
      <c r="L67" s="43">
        <f>+'JUL-SEP 2022'!L67+'OCT-DEC 2022'!L67+'JAN-MAR 2023'!L67+'APR-JUN 2023'!L67</f>
        <v>32346</v>
      </c>
      <c r="M67" s="46">
        <f t="shared" si="201"/>
        <v>0.10636352874636643</v>
      </c>
      <c r="N67" s="43">
        <f t="shared" si="202"/>
        <v>64284</v>
      </c>
      <c r="O67" s="47">
        <f t="shared" si="203"/>
        <v>9.9062142678826251E-2</v>
      </c>
      <c r="P67" s="136">
        <f t="shared" si="204"/>
        <v>193892</v>
      </c>
      <c r="Q67" s="137">
        <f t="shared" si="205"/>
        <v>35262</v>
      </c>
      <c r="R67" s="138">
        <f t="shared" si="206"/>
        <v>229154</v>
      </c>
      <c r="S67" s="38"/>
      <c r="T67" s="45">
        <f>+'JUL-SEP 2022'!T67+'OCT-DEC 2022'!T67+'JAN-MAR 2023'!T67+'APR-JUN 2023'!T67</f>
        <v>3274628</v>
      </c>
      <c r="U67" s="46">
        <f t="shared" si="207"/>
        <v>17.003369905549182</v>
      </c>
      <c r="V67" s="43">
        <f>+'JUL-SEP 2022'!V67+'OCT-DEC 2022'!V67+'JAN-MAR 2023'!V67+'APR-JUN 2023'!V67</f>
        <v>893906</v>
      </c>
      <c r="W67" s="46">
        <f t="shared" si="208"/>
        <v>16.330032882718303</v>
      </c>
      <c r="X67" s="43">
        <f t="shared" si="209"/>
        <v>4168534</v>
      </c>
      <c r="Y67" s="47">
        <f t="shared" si="210"/>
        <v>16.85434263141509</v>
      </c>
      <c r="Z67" s="274">
        <f>+'OCT-DEC 2022'!Z67+'JUL-SEP 2022'!Z67+'JAN-MAR 2023'!Z67+'APR-JUN 2023'!Z67</f>
        <v>745409</v>
      </c>
      <c r="AA67" s="46">
        <f t="shared" si="211"/>
        <v>0.74215539076687798</v>
      </c>
      <c r="AB67" s="43">
        <f>+'OCT-DEC 2022'!AB67+'JUL-SEP 2022'!AB67+'JAN-MAR 2023'!AB67+'APR-JUN 2023'!AB67</f>
        <v>287829</v>
      </c>
      <c r="AC67" s="46">
        <f t="shared" si="212"/>
        <v>0.66341599459732314</v>
      </c>
      <c r="AD67" s="43">
        <f t="shared" si="213"/>
        <v>1033238</v>
      </c>
      <c r="AE67" s="47">
        <f t="shared" si="214"/>
        <v>0.71840294025418516</v>
      </c>
      <c r="AF67" s="136">
        <f t="shared" si="215"/>
        <v>4020037</v>
      </c>
      <c r="AG67" s="137">
        <f t="shared" si="216"/>
        <v>1181735</v>
      </c>
      <c r="AH67" s="138">
        <f t="shared" si="217"/>
        <v>5201772</v>
      </c>
      <c r="AI67" s="40"/>
      <c r="AJ67" s="42">
        <f>+'OCT-DEC 2022'!AJ67+'JUL-SEP 2022'!AJ67+'JAN-MAR 2023'!AJ67+'APR-JUN 2023'!AJ67</f>
        <v>614798</v>
      </c>
      <c r="AK67" s="46">
        <f t="shared" si="218"/>
        <v>10.219041920148932</v>
      </c>
      <c r="AL67" s="43">
        <f>+'OCT-DEC 2022'!AL67+'JUL-SEP 2022'!AL67+'JAN-MAR 2023'!AL67+'APR-JUN 2023'!AL67</f>
        <v>254170</v>
      </c>
      <c r="AM67" s="46">
        <f t="shared" si="219"/>
        <v>10.483398638894618</v>
      </c>
      <c r="AN67" s="43">
        <f t="shared" si="220"/>
        <v>868968</v>
      </c>
      <c r="AO67" s="47">
        <f t="shared" si="221"/>
        <v>10.294975535204426</v>
      </c>
      <c r="AP67" s="43">
        <f>+'OCT-DEC 2022'!AP67+'JUL-SEP 2022'!AP67+'JAN-MAR 2023'!AP67+'APR-JUN 2023'!AP67</f>
        <v>124757</v>
      </c>
      <c r="AQ67" s="46">
        <f t="shared" si="222"/>
        <v>0.79834772091713646</v>
      </c>
      <c r="AR67" s="43">
        <f>+'OCT-DEC 2022'!AR67+'JUL-SEP 2022'!AR67+'JAN-MAR 2023'!AR67+'APR-JUN 2023'!AR67</f>
        <v>202238</v>
      </c>
      <c r="AS67" s="46">
        <f t="shared" si="223"/>
        <v>1.3438812397001754</v>
      </c>
      <c r="AT67" s="43">
        <f t="shared" si="224"/>
        <v>326995</v>
      </c>
      <c r="AU67" s="47">
        <f t="shared" si="225"/>
        <v>1.0659740446020791</v>
      </c>
      <c r="AV67" s="136">
        <f t="shared" si="226"/>
        <v>739555</v>
      </c>
      <c r="AW67" s="137">
        <f t="shared" si="227"/>
        <v>456408</v>
      </c>
      <c r="AX67" s="138">
        <f t="shared" si="228"/>
        <v>1195963</v>
      </c>
      <c r="AY67" s="40"/>
      <c r="AZ67" s="42">
        <f>+'OCT-DEC 2022'!AZ67+'JUL-SEP 2022'!AZ67+'JAN-MAR 2023'!AZ67+'APR-JUN 2023'!AZ67</f>
        <v>1140511</v>
      </c>
      <c r="BA67" s="46">
        <f t="shared" si="229"/>
        <v>10.252429366342152</v>
      </c>
      <c r="BB67" s="43">
        <f>+'OCT-DEC 2022'!BB67+'JUL-SEP 2022'!BB67+'JAN-MAR 2023'!BB67+'APR-JUN 2023'!BB67</f>
        <v>289590</v>
      </c>
      <c r="BC67" s="46">
        <f t="shared" si="230"/>
        <v>9.251781093255806</v>
      </c>
      <c r="BD67" s="43">
        <f t="shared" si="231"/>
        <v>1430101</v>
      </c>
      <c r="BE67" s="47">
        <v>6.1229586425500742</v>
      </c>
      <c r="BF67" s="45">
        <f>+'OCT-DEC 2022'!BF67+'JUL-SEP 2022'!BF67+'JAN-MAR 2023'!BF67+'APR-JUN 2023'!BF67</f>
        <v>771834</v>
      </c>
      <c r="BG67" s="46">
        <v>0.65981263687901226</v>
      </c>
      <c r="BH67" s="43">
        <f>+'OCT-DEC 2022'!BH67+'JUL-SEP 2022'!BH67+'JAN-MAR 2023'!BH67+'APR-JUN 2023'!BH67</f>
        <v>774750</v>
      </c>
      <c r="BI67" s="46">
        <v>1.1995884694442762</v>
      </c>
      <c r="BJ67" s="43">
        <f t="shared" si="232"/>
        <v>1546584</v>
      </c>
      <c r="BK67" s="47">
        <v>0.80985031457381706</v>
      </c>
      <c r="BL67" s="136">
        <f t="shared" si="233"/>
        <v>1912345</v>
      </c>
      <c r="BM67" s="137">
        <f t="shared" si="234"/>
        <v>1064340</v>
      </c>
      <c r="BN67" s="138">
        <f t="shared" si="235"/>
        <v>2976685</v>
      </c>
      <c r="BO67" s="40"/>
      <c r="BP67" s="42">
        <f>+'OCT-DEC 2022'!BP67+'JUL-SEP 2022'!BP67+'JAN-MAR 2023'!BP67+'APR-JUN 2023'!BP67</f>
        <v>1192710</v>
      </c>
      <c r="BQ67" s="46">
        <v>14.812577706948602</v>
      </c>
      <c r="BR67" s="43">
        <f>+'OCT-DEC 2022'!BR67+'JUL-SEP 2022'!BR67+'JAN-MAR 2023'!BR67+'APR-JUN 2023'!BR67</f>
        <v>301529</v>
      </c>
      <c r="BS67" s="46">
        <v>15.368405730342248</v>
      </c>
      <c r="BT67" s="43">
        <f t="shared" si="236"/>
        <v>1494239</v>
      </c>
      <c r="BU67" s="47">
        <v>14.881109552396476</v>
      </c>
      <c r="BV67" s="45">
        <f>+'OCT-DEC 2022'!BV67+'JUL-SEP 2022'!BV67+'JAN-MAR 2023'!BV67+'APR-JUN 2023'!BV67</f>
        <v>172497</v>
      </c>
      <c r="BW67" s="46">
        <f t="shared" si="237"/>
        <v>0.57291223828249549</v>
      </c>
      <c r="BX67" s="43">
        <f>+'OCT-DEC 2022'!BX67+'JUL-SEP 2022'!BX67+'JAN-MAR 2023'!BX67+'APR-JUN 2023'!BX67</f>
        <v>270334</v>
      </c>
      <c r="BY67" s="46">
        <f t="shared" si="238"/>
        <v>1.3283573288781878</v>
      </c>
      <c r="BZ67" s="43">
        <f t="shared" si="239"/>
        <v>442831</v>
      </c>
      <c r="CA67" s="47">
        <f t="shared" si="240"/>
        <v>0.87759166702999214</v>
      </c>
      <c r="CB67" s="136">
        <f t="shared" si="241"/>
        <v>1365207</v>
      </c>
      <c r="CC67" s="137">
        <f t="shared" si="242"/>
        <v>571863</v>
      </c>
      <c r="CD67" s="138">
        <f t="shared" si="243"/>
        <v>1937070</v>
      </c>
      <c r="CE67" s="40"/>
      <c r="CF67" s="42">
        <f>+'OCT-DEC 2022'!CF67+'JUL-SEP 2022'!CF67+'JAN-MAR 2023'!CF67+'APR-JUN 2023'!CF67</f>
        <v>1620663</v>
      </c>
      <c r="CG67" s="46">
        <f t="shared" si="244"/>
        <v>13.011311999229275</v>
      </c>
      <c r="CH67" s="43">
        <f>+'OCT-DEC 2022'!CH67+'JUL-SEP 2022'!CH67+'JAN-MAR 2023'!CH67+'APR-JUN 2023'!CH67</f>
        <v>327563</v>
      </c>
      <c r="CI67" s="46">
        <f t="shared" si="245"/>
        <v>12.948177721559016</v>
      </c>
      <c r="CJ67" s="43">
        <f t="shared" si="246"/>
        <v>1948226</v>
      </c>
      <c r="CK67" s="47">
        <f t="shared" si="247"/>
        <v>13.000653961136024</v>
      </c>
      <c r="CL67" s="45">
        <f>+'OCT-DEC 2022'!CL67+'JUL-SEP 2022'!CL67+'JAN-MAR 2023'!CL67+'APR-JUN 2023'!CL67</f>
        <v>727886</v>
      </c>
      <c r="CM67" s="46">
        <f t="shared" si="248"/>
        <v>1.1751336358807698</v>
      </c>
      <c r="CN67" s="43">
        <f>+'OCT-DEC 2022'!CN67+'JUL-SEP 2022'!CN67+'JAN-MAR 2023'!CN67+'APR-JUN 2023'!CN67</f>
        <v>657002</v>
      </c>
      <c r="CO67" s="46">
        <f t="shared" si="249"/>
        <v>2.0749572061117885</v>
      </c>
      <c r="CP67" s="43">
        <f t="shared" si="250"/>
        <v>1384888</v>
      </c>
      <c r="CQ67" s="47">
        <f t="shared" si="251"/>
        <v>1.4795163887051956</v>
      </c>
      <c r="CR67" s="136">
        <f t="shared" si="252"/>
        <v>2348549</v>
      </c>
      <c r="CS67" s="137">
        <f t="shared" si="253"/>
        <v>984565</v>
      </c>
      <c r="CT67" s="138">
        <f t="shared" si="254"/>
        <v>3333114</v>
      </c>
      <c r="CU67" s="40"/>
      <c r="CV67" s="45">
        <f t="shared" si="255"/>
        <v>8005264</v>
      </c>
      <c r="CW67" s="46">
        <f t="shared" ref="CW67:CW102" si="268">+CV67/$CV$111</f>
        <v>11.548741149382836</v>
      </c>
      <c r="CX67" s="46">
        <f t="shared" si="256"/>
        <v>2069674</v>
      </c>
      <c r="CY67" s="46">
        <f t="shared" si="257"/>
        <v>11.214280682932644</v>
      </c>
      <c r="CZ67" s="43">
        <f t="shared" si="258"/>
        <v>10074938</v>
      </c>
      <c r="DA67" s="47">
        <f t="shared" si="259"/>
        <v>11.478415319534845</v>
      </c>
      <c r="DB67" s="45">
        <f t="shared" si="260"/>
        <v>2574321</v>
      </c>
      <c r="DC67" s="46">
        <f t="shared" si="261"/>
        <v>0.8483752870818837</v>
      </c>
      <c r="DD67" s="43">
        <f t="shared" si="262"/>
        <v>2224499</v>
      </c>
      <c r="DE67" s="46">
        <f t="shared" si="263"/>
        <v>1.2950164693335071</v>
      </c>
      <c r="DF67" s="43">
        <f t="shared" si="264"/>
        <v>4798820</v>
      </c>
      <c r="DG67" s="47">
        <f t="shared" si="265"/>
        <v>1.0098206054479328</v>
      </c>
      <c r="DH67" s="172"/>
      <c r="DI67" s="185" t="s">
        <v>67</v>
      </c>
      <c r="DJ67" s="45">
        <f t="shared" ref="DJ67:DJ72" si="269">+CZ67</f>
        <v>10074938</v>
      </c>
      <c r="DK67" s="43">
        <f t="shared" si="266"/>
        <v>4798820</v>
      </c>
      <c r="DL67" s="44">
        <f t="shared" si="267"/>
        <v>14873758</v>
      </c>
      <c r="DM67"/>
    </row>
    <row r="68" spans="1:119" s="59" customFormat="1" ht="15.6" x14ac:dyDescent="0.3">
      <c r="A68" s="32">
        <v>54</v>
      </c>
      <c r="B68" s="32" t="s">
        <v>68</v>
      </c>
      <c r="C68" s="41"/>
      <c r="D68" s="42">
        <f>+'JUL-SEP 2022'!D68+'OCT-DEC 2022'!D68+'JAN-MAR 2023'!D68+'APR-JUN 2023'!D68</f>
        <v>184772</v>
      </c>
      <c r="E68" s="46">
        <f t="shared" si="196"/>
        <v>1.6843083991176095</v>
      </c>
      <c r="F68" s="43">
        <f>+'JUL-SEP 2022'!F68+'OCT-DEC 2022'!F68+'JAN-MAR 2023'!F68+'APR-JUN 2023'!F68</f>
        <v>1523</v>
      </c>
      <c r="G68" s="46">
        <f t="shared" si="197"/>
        <v>5.5549476602108183E-2</v>
      </c>
      <c r="H68" s="43">
        <f t="shared" si="198"/>
        <v>186295</v>
      </c>
      <c r="I68" s="231">
        <f t="shared" si="199"/>
        <v>1.3586373879622808</v>
      </c>
      <c r="J68" s="45">
        <f>+'JUL-SEP 2022'!J68+'OCT-DEC 2022'!J68+'JAN-MAR 2023'!J68+'APR-JUN 2023'!J68</f>
        <v>23486</v>
      </c>
      <c r="K68" s="46">
        <f t="shared" si="200"/>
        <v>6.8111293493959127E-2</v>
      </c>
      <c r="L68" s="43">
        <f>+'JUL-SEP 2022'!L68+'OCT-DEC 2022'!L68+'JAN-MAR 2023'!L68+'APR-JUN 2023'!L68</f>
        <v>16890</v>
      </c>
      <c r="M68" s="46">
        <f t="shared" si="201"/>
        <v>5.5539479395477924E-2</v>
      </c>
      <c r="N68" s="43">
        <f t="shared" si="202"/>
        <v>40376</v>
      </c>
      <c r="O68" s="47">
        <f t="shared" si="203"/>
        <v>6.2219729214116865E-2</v>
      </c>
      <c r="P68" s="136">
        <f t="shared" si="204"/>
        <v>208258</v>
      </c>
      <c r="Q68" s="137">
        <f t="shared" si="205"/>
        <v>18413</v>
      </c>
      <c r="R68" s="138">
        <f t="shared" si="206"/>
        <v>226671</v>
      </c>
      <c r="S68" s="38"/>
      <c r="T68" s="45">
        <f>+'JUL-SEP 2022'!T68+'OCT-DEC 2022'!T68+'JAN-MAR 2023'!T68+'APR-JUN 2023'!T68</f>
        <v>2833093</v>
      </c>
      <c r="U68" s="46">
        <f t="shared" si="207"/>
        <v>14.710717753534766</v>
      </c>
      <c r="V68" s="43">
        <f>+'JUL-SEP 2022'!V68+'OCT-DEC 2022'!V68+'JAN-MAR 2023'!V68+'APR-JUN 2023'!V68</f>
        <v>791994</v>
      </c>
      <c r="W68" s="46">
        <f t="shared" si="208"/>
        <v>14.468286445012788</v>
      </c>
      <c r="X68" s="43">
        <f t="shared" si="209"/>
        <v>3625087</v>
      </c>
      <c r="Y68" s="47">
        <f t="shared" si="210"/>
        <v>14.657061299413327</v>
      </c>
      <c r="Z68" s="274">
        <f>+'OCT-DEC 2022'!Z68+'JUL-SEP 2022'!Z68+'JAN-MAR 2023'!Z68+'APR-JUN 2023'!Z68</f>
        <v>1132118</v>
      </c>
      <c r="AA68" s="46">
        <f t="shared" si="211"/>
        <v>1.1271764584063466</v>
      </c>
      <c r="AB68" s="43">
        <f>+'OCT-DEC 2022'!AB68+'JUL-SEP 2022'!AB68+'JAN-MAR 2023'!AB68+'APR-JUN 2023'!AB68</f>
        <v>437658</v>
      </c>
      <c r="AC68" s="46">
        <f t="shared" si="212"/>
        <v>1.0087563010102361</v>
      </c>
      <c r="AD68" s="43">
        <f t="shared" si="213"/>
        <v>1569776</v>
      </c>
      <c r="AE68" s="47">
        <f t="shared" si="214"/>
        <v>1.0914539476291558</v>
      </c>
      <c r="AF68" s="136">
        <f t="shared" si="215"/>
        <v>3965211</v>
      </c>
      <c r="AG68" s="137">
        <f t="shared" si="216"/>
        <v>1229652</v>
      </c>
      <c r="AH68" s="138">
        <f t="shared" si="217"/>
        <v>5194863</v>
      </c>
      <c r="AI68" s="40"/>
      <c r="AJ68" s="42">
        <f>+'OCT-DEC 2022'!AJ68+'JUL-SEP 2022'!AJ68+'JAN-MAR 2023'!AJ68+'APR-JUN 2023'!AJ68</f>
        <v>73157</v>
      </c>
      <c r="AK68" s="46">
        <f t="shared" si="218"/>
        <v>1.2160001329743026</v>
      </c>
      <c r="AL68" s="43">
        <f>+'OCT-DEC 2022'!AL68+'JUL-SEP 2022'!AL68+'JAN-MAR 2023'!AL68+'APR-JUN 2023'!AL68</f>
        <v>30244</v>
      </c>
      <c r="AM68" s="46">
        <f t="shared" si="219"/>
        <v>1.2474324603010931</v>
      </c>
      <c r="AN68" s="43">
        <f t="shared" si="220"/>
        <v>103401</v>
      </c>
      <c r="AO68" s="47">
        <f t="shared" si="221"/>
        <v>1.2250287298446811</v>
      </c>
      <c r="AP68" s="43">
        <f>+'OCT-DEC 2022'!AP68+'JUL-SEP 2022'!AP68+'JAN-MAR 2023'!AP68+'APR-JUN 2023'!AP68</f>
        <v>69275</v>
      </c>
      <c r="AQ68" s="46">
        <f t="shared" si="222"/>
        <v>0.44330609397897214</v>
      </c>
      <c r="AR68" s="43">
        <f>+'OCT-DEC 2022'!AR68+'JUL-SEP 2022'!AR68+'JAN-MAR 2023'!AR68+'APR-JUN 2023'!AR68</f>
        <v>112299</v>
      </c>
      <c r="AS68" s="46">
        <f t="shared" si="223"/>
        <v>0.74623225772154589</v>
      </c>
      <c r="AT68" s="43">
        <f t="shared" si="224"/>
        <v>181574</v>
      </c>
      <c r="AU68" s="47">
        <f t="shared" si="225"/>
        <v>0.59191477293101702</v>
      </c>
      <c r="AV68" s="136">
        <f t="shared" si="226"/>
        <v>142432</v>
      </c>
      <c r="AW68" s="137">
        <f t="shared" si="227"/>
        <v>142543</v>
      </c>
      <c r="AX68" s="138">
        <f t="shared" si="228"/>
        <v>284975</v>
      </c>
      <c r="AY68" s="40"/>
      <c r="AZ68" s="42">
        <f>+'OCT-DEC 2022'!AZ68+'JUL-SEP 2022'!AZ68+'JAN-MAR 2023'!AZ68+'APR-JUN 2023'!AZ68</f>
        <v>1158511</v>
      </c>
      <c r="BA68" s="46">
        <f t="shared" si="229"/>
        <v>10.414237300324515</v>
      </c>
      <c r="BB68" s="43">
        <f>+'OCT-DEC 2022'!BB68+'JUL-SEP 2022'!BB68+'JAN-MAR 2023'!BB68+'APR-JUN 2023'!BB68</f>
        <v>294161</v>
      </c>
      <c r="BC68" s="46">
        <f t="shared" si="230"/>
        <v>9.397814766301396</v>
      </c>
      <c r="BD68" s="43">
        <f t="shared" si="231"/>
        <v>1452672</v>
      </c>
      <c r="BE68" s="47">
        <v>7.3936958099728596</v>
      </c>
      <c r="BF68" s="45">
        <f>+'OCT-DEC 2022'!BF68+'JUL-SEP 2022'!BF68+'JAN-MAR 2023'!BF68+'APR-JUN 2023'!BF68</f>
        <v>847372</v>
      </c>
      <c r="BG68" s="46">
        <v>1.0218013612602757</v>
      </c>
      <c r="BH68" s="43">
        <f>+'OCT-DEC 2022'!BH68+'JUL-SEP 2022'!BH68+'JAN-MAR 2023'!BH68+'APR-JUN 2023'!BH68</f>
        <v>850574</v>
      </c>
      <c r="BI68" s="46">
        <v>1.8577109053688103</v>
      </c>
      <c r="BJ68" s="43">
        <f t="shared" si="232"/>
        <v>1697946</v>
      </c>
      <c r="BK68" s="47">
        <v>1.2541532362320089</v>
      </c>
      <c r="BL68" s="136">
        <f t="shared" si="233"/>
        <v>2005883</v>
      </c>
      <c r="BM68" s="137">
        <f t="shared" si="234"/>
        <v>1144735</v>
      </c>
      <c r="BN68" s="138">
        <f t="shared" si="235"/>
        <v>3150618</v>
      </c>
      <c r="BO68" s="40"/>
      <c r="BP68" s="42">
        <f>+'OCT-DEC 2022'!BP68+'JUL-SEP 2022'!BP68+'JAN-MAR 2023'!BP68+'APR-JUN 2023'!BP68</f>
        <v>1114752</v>
      </c>
      <c r="BQ68" s="46">
        <v>12.468196641660509</v>
      </c>
      <c r="BR68" s="43">
        <f>+'OCT-DEC 2022'!BR68+'JUL-SEP 2022'!BR68+'JAN-MAR 2023'!BR68+'APR-JUN 2023'!BR68</f>
        <v>290999</v>
      </c>
      <c r="BS68" s="46">
        <v>13.478204201022619</v>
      </c>
      <c r="BT68" s="43">
        <f t="shared" si="236"/>
        <v>1405751</v>
      </c>
      <c r="BU68" s="47">
        <v>12.592727394062619</v>
      </c>
      <c r="BV68" s="45">
        <f>+'OCT-DEC 2022'!BV68+'JUL-SEP 2022'!BV68+'JAN-MAR 2023'!BV68+'APR-JUN 2023'!BV68</f>
        <v>328650</v>
      </c>
      <c r="BW68" s="46">
        <f t="shared" si="237"/>
        <v>1.0915413433946222</v>
      </c>
      <c r="BX68" s="43">
        <f>+'OCT-DEC 2022'!BX68+'JUL-SEP 2022'!BX68+'JAN-MAR 2023'!BX68+'APR-JUN 2023'!BX68</f>
        <v>439481</v>
      </c>
      <c r="BY68" s="46">
        <f t="shared" si="238"/>
        <v>2.1595056753967863</v>
      </c>
      <c r="BZ68" s="43">
        <f t="shared" si="239"/>
        <v>768131</v>
      </c>
      <c r="CA68" s="47">
        <f t="shared" si="240"/>
        <v>1.5222632669966984</v>
      </c>
      <c r="CB68" s="136">
        <f t="shared" si="241"/>
        <v>1443402</v>
      </c>
      <c r="CC68" s="137">
        <f t="shared" si="242"/>
        <v>730480</v>
      </c>
      <c r="CD68" s="138">
        <f t="shared" si="243"/>
        <v>2173882</v>
      </c>
      <c r="CE68" s="40"/>
      <c r="CF68" s="42">
        <f>+'OCT-DEC 2022'!CF68+'JUL-SEP 2022'!CF68+'JAN-MAR 2023'!CF68+'APR-JUN 2023'!CF68</f>
        <v>1629705</v>
      </c>
      <c r="CG68" s="46">
        <f t="shared" si="244"/>
        <v>13.083904686973137</v>
      </c>
      <c r="CH68" s="43">
        <f>+'OCT-DEC 2022'!CH68+'JUL-SEP 2022'!CH68+'JAN-MAR 2023'!CH68+'APR-JUN 2023'!CH68</f>
        <v>329390</v>
      </c>
      <c r="CI68" s="46">
        <f t="shared" si="245"/>
        <v>13.020396869317732</v>
      </c>
      <c r="CJ68" s="43">
        <f t="shared" si="246"/>
        <v>1959095</v>
      </c>
      <c r="CK68" s="47">
        <f t="shared" si="247"/>
        <v>13.07318358957933</v>
      </c>
      <c r="CL68" s="45">
        <f>+'OCT-DEC 2022'!CL68+'JUL-SEP 2022'!CL68+'JAN-MAR 2023'!CL68+'APR-JUN 2023'!CL68</f>
        <v>754427</v>
      </c>
      <c r="CM68" s="46">
        <f t="shared" si="248"/>
        <v>1.217982683437546</v>
      </c>
      <c r="CN68" s="43">
        <f>+'OCT-DEC 2022'!CN68+'JUL-SEP 2022'!CN68+'JAN-MAR 2023'!CN68+'APR-JUN 2023'!CN68</f>
        <v>680958</v>
      </c>
      <c r="CO68" s="46">
        <f t="shared" si="249"/>
        <v>2.1506155371817304</v>
      </c>
      <c r="CP68" s="43">
        <f t="shared" si="250"/>
        <v>1435385</v>
      </c>
      <c r="CQ68" s="47">
        <f t="shared" si="251"/>
        <v>1.5334638119484083</v>
      </c>
      <c r="CR68" s="136">
        <f t="shared" si="252"/>
        <v>2384132</v>
      </c>
      <c r="CS68" s="137">
        <f t="shared" si="253"/>
        <v>1010348</v>
      </c>
      <c r="CT68" s="138">
        <f t="shared" si="254"/>
        <v>3394480</v>
      </c>
      <c r="CU68" s="40"/>
      <c r="CV68" s="45">
        <f t="shared" si="255"/>
        <v>6993990</v>
      </c>
      <c r="CW68" s="46">
        <f t="shared" si="268"/>
        <v>10.089833403541977</v>
      </c>
      <c r="CX68" s="46">
        <f t="shared" si="256"/>
        <v>1738311</v>
      </c>
      <c r="CY68" s="46">
        <f t="shared" si="257"/>
        <v>9.4188299549732601</v>
      </c>
      <c r="CZ68" s="43">
        <f t="shared" si="258"/>
        <v>8732301</v>
      </c>
      <c r="DA68" s="47">
        <f t="shared" si="259"/>
        <v>9.9487438605765561</v>
      </c>
      <c r="DB68" s="45">
        <f t="shared" si="260"/>
        <v>3155328</v>
      </c>
      <c r="DC68" s="46">
        <f t="shared" si="261"/>
        <v>1.0398479046853544</v>
      </c>
      <c r="DD68" s="43">
        <f t="shared" si="262"/>
        <v>2537860</v>
      </c>
      <c r="DE68" s="46">
        <f t="shared" si="263"/>
        <v>1.477443009352998</v>
      </c>
      <c r="DF68" s="43">
        <f t="shared" si="264"/>
        <v>5693188</v>
      </c>
      <c r="DG68" s="47">
        <f t="shared" si="265"/>
        <v>1.1980233793076021</v>
      </c>
      <c r="DH68" s="172"/>
      <c r="DI68" s="185" t="s">
        <v>68</v>
      </c>
      <c r="DJ68" s="45">
        <f t="shared" si="269"/>
        <v>8732301</v>
      </c>
      <c r="DK68" s="43">
        <f t="shared" si="266"/>
        <v>5693188</v>
      </c>
      <c r="DL68" s="44">
        <f t="shared" si="267"/>
        <v>14425489</v>
      </c>
      <c r="DM68"/>
    </row>
    <row r="69" spans="1:119" s="59" customFormat="1" ht="15.6" x14ac:dyDescent="0.3">
      <c r="A69" s="32">
        <v>55</v>
      </c>
      <c r="B69" s="32" t="s">
        <v>69</v>
      </c>
      <c r="C69" s="41"/>
      <c r="D69" s="42">
        <f>+'JUL-SEP 2022'!D69+'OCT-DEC 2022'!D69+'JAN-MAR 2023'!D69+'APR-JUN 2023'!D69</f>
        <v>313233</v>
      </c>
      <c r="E69" s="46">
        <f t="shared" si="196"/>
        <v>2.8553080162622377</v>
      </c>
      <c r="F69" s="43">
        <f>+'JUL-SEP 2022'!F69+'OCT-DEC 2022'!F69+'JAN-MAR 2023'!F69+'APR-JUN 2023'!F69</f>
        <v>4892</v>
      </c>
      <c r="G69" s="46">
        <f t="shared" si="197"/>
        <v>0.17842944158733631</v>
      </c>
      <c r="H69" s="43">
        <f t="shared" si="198"/>
        <v>318125</v>
      </c>
      <c r="I69" s="231">
        <f t="shared" si="199"/>
        <v>2.3200650529831752</v>
      </c>
      <c r="J69" s="45">
        <f>+'JUL-SEP 2022'!J69+'OCT-DEC 2022'!J69+'JAN-MAR 2023'!J69+'APR-JUN 2023'!J69</f>
        <v>56979</v>
      </c>
      <c r="K69" s="46">
        <f t="shared" si="200"/>
        <v>0.16524369377468692</v>
      </c>
      <c r="L69" s="43">
        <f>+'JUL-SEP 2022'!L69+'OCT-DEC 2022'!L69+'JAN-MAR 2023'!L69+'APR-JUN 2023'!L69</f>
        <v>54264</v>
      </c>
      <c r="M69" s="46">
        <f t="shared" si="201"/>
        <v>0.17843660804714115</v>
      </c>
      <c r="N69" s="43">
        <f t="shared" si="202"/>
        <v>111243</v>
      </c>
      <c r="O69" s="47">
        <f t="shared" si="203"/>
        <v>0.17142632596012489</v>
      </c>
      <c r="P69" s="136">
        <f t="shared" si="204"/>
        <v>370212</v>
      </c>
      <c r="Q69" s="137">
        <f t="shared" si="205"/>
        <v>59156</v>
      </c>
      <c r="R69" s="138">
        <f t="shared" si="206"/>
        <v>429368</v>
      </c>
      <c r="S69" s="38"/>
      <c r="T69" s="45">
        <f>+'JUL-SEP 2022'!T69+'OCT-DEC 2022'!T69+'JAN-MAR 2023'!T69+'APR-JUN 2023'!T69</f>
        <v>1878830</v>
      </c>
      <c r="U69" s="46">
        <f t="shared" si="207"/>
        <v>9.7557467534153393</v>
      </c>
      <c r="V69" s="43">
        <f>+'JUL-SEP 2022'!V69+'OCT-DEC 2022'!V69+'JAN-MAR 2023'!V69+'APR-JUN 2023'!V69</f>
        <v>504114</v>
      </c>
      <c r="W69" s="46">
        <f t="shared" si="208"/>
        <v>9.2092436974789909</v>
      </c>
      <c r="X69" s="43">
        <f t="shared" si="209"/>
        <v>2382944</v>
      </c>
      <c r="Y69" s="47">
        <f t="shared" si="210"/>
        <v>9.6347911873754182</v>
      </c>
      <c r="Z69" s="274">
        <f>+'OCT-DEC 2022'!Z69+'JUL-SEP 2022'!Z69+'JAN-MAR 2023'!Z69+'APR-JUN 2023'!Z69</f>
        <v>506531</v>
      </c>
      <c r="AA69" s="46">
        <f t="shared" si="211"/>
        <v>0.50432006085321945</v>
      </c>
      <c r="AB69" s="43">
        <f>+'OCT-DEC 2022'!AB69+'JUL-SEP 2022'!AB69+'JAN-MAR 2023'!AB69+'APR-JUN 2023'!AB69</f>
        <v>229774</v>
      </c>
      <c r="AC69" s="46">
        <f t="shared" si="212"/>
        <v>0.52960524041220769</v>
      </c>
      <c r="AD69" s="43">
        <f t="shared" si="213"/>
        <v>736305</v>
      </c>
      <c r="AE69" s="47">
        <f t="shared" si="214"/>
        <v>0.51194756379832895</v>
      </c>
      <c r="AF69" s="136">
        <f t="shared" si="215"/>
        <v>2385361</v>
      </c>
      <c r="AG69" s="137">
        <f t="shared" si="216"/>
        <v>733888</v>
      </c>
      <c r="AH69" s="138">
        <f t="shared" si="217"/>
        <v>3119249</v>
      </c>
      <c r="AI69" s="40"/>
      <c r="AJ69" s="42">
        <f>+'OCT-DEC 2022'!AJ69+'JUL-SEP 2022'!AJ69+'JAN-MAR 2023'!AJ69+'APR-JUN 2023'!AJ69</f>
        <v>84300</v>
      </c>
      <c r="AK69" s="46">
        <f t="shared" si="218"/>
        <v>1.4012167148698513</v>
      </c>
      <c r="AL69" s="43">
        <f>+'OCT-DEC 2022'!AL69+'JUL-SEP 2022'!AL69+'JAN-MAR 2023'!AL69+'APR-JUN 2023'!AL69</f>
        <v>34851</v>
      </c>
      <c r="AM69" s="46">
        <f t="shared" si="219"/>
        <v>1.437451020829037</v>
      </c>
      <c r="AN69" s="43">
        <f t="shared" si="220"/>
        <v>119151</v>
      </c>
      <c r="AO69" s="47">
        <f t="shared" si="221"/>
        <v>1.4116246282891229</v>
      </c>
      <c r="AP69" s="43">
        <f>+'OCT-DEC 2022'!AP69+'JUL-SEP 2022'!AP69+'JAN-MAR 2023'!AP69+'APR-JUN 2023'!AP69</f>
        <v>45074</v>
      </c>
      <c r="AQ69" s="46">
        <f t="shared" si="222"/>
        <v>0.28843852587525359</v>
      </c>
      <c r="AR69" s="43">
        <f>+'OCT-DEC 2022'!AR69+'JUL-SEP 2022'!AR69+'JAN-MAR 2023'!AR69+'APR-JUN 2023'!AR69</f>
        <v>73067</v>
      </c>
      <c r="AS69" s="46">
        <f t="shared" si="223"/>
        <v>0.4855337302642071</v>
      </c>
      <c r="AT69" s="43">
        <f t="shared" si="224"/>
        <v>118141</v>
      </c>
      <c r="AU69" s="47">
        <f t="shared" si="225"/>
        <v>0.38512894571273026</v>
      </c>
      <c r="AV69" s="136">
        <f t="shared" si="226"/>
        <v>129374</v>
      </c>
      <c r="AW69" s="137">
        <f t="shared" si="227"/>
        <v>107918</v>
      </c>
      <c r="AX69" s="138">
        <f t="shared" si="228"/>
        <v>237292</v>
      </c>
      <c r="AY69" s="40"/>
      <c r="AZ69" s="42">
        <f>+'OCT-DEC 2022'!AZ69+'JUL-SEP 2022'!AZ69+'JAN-MAR 2023'!AZ69+'APR-JUN 2023'!AZ69</f>
        <v>1146979</v>
      </c>
      <c r="BA69" s="46">
        <f t="shared" si="229"/>
        <v>10.310572350619815</v>
      </c>
      <c r="BB69" s="43">
        <f>+'OCT-DEC 2022'!BB69+'JUL-SEP 2022'!BB69+'JAN-MAR 2023'!BB69+'APR-JUN 2023'!BB69</f>
        <v>291232</v>
      </c>
      <c r="BC69" s="46">
        <f t="shared" si="230"/>
        <v>9.3042394811667357</v>
      </c>
      <c r="BD69" s="43">
        <f t="shared" si="231"/>
        <v>1438211</v>
      </c>
      <c r="BE69" s="47">
        <v>6.1488771797056092</v>
      </c>
      <c r="BF69" s="45">
        <f>+'OCT-DEC 2022'!BF69+'JUL-SEP 2022'!BF69+'JAN-MAR 2023'!BF69+'APR-JUN 2023'!BF69</f>
        <v>806829</v>
      </c>
      <c r="BG69" s="46">
        <v>0.6939620364086635</v>
      </c>
      <c r="BH69" s="43">
        <f>+'OCT-DEC 2022'!BH69+'JUL-SEP 2022'!BH69+'JAN-MAR 2023'!BH69+'APR-JUN 2023'!BH69</f>
        <v>809878</v>
      </c>
      <c r="BI69" s="46">
        <v>1.2616746187911354</v>
      </c>
      <c r="BJ69" s="43">
        <f t="shared" si="232"/>
        <v>1616707</v>
      </c>
      <c r="BK69" s="47">
        <v>0.85176509523399124</v>
      </c>
      <c r="BL69" s="136">
        <f t="shared" si="233"/>
        <v>1953808</v>
      </c>
      <c r="BM69" s="137">
        <f t="shared" si="234"/>
        <v>1101110</v>
      </c>
      <c r="BN69" s="138">
        <f t="shared" si="235"/>
        <v>3054918</v>
      </c>
      <c r="BO69" s="40"/>
      <c r="BP69" s="42">
        <f>+'OCT-DEC 2022'!BP69+'JUL-SEP 2022'!BP69+'JAN-MAR 2023'!BP69+'APR-JUN 2023'!BP69</f>
        <v>834401</v>
      </c>
      <c r="BQ69" s="46">
        <v>9.213006504191446</v>
      </c>
      <c r="BR69" s="43">
        <f>+'OCT-DEC 2022'!BR69+'JUL-SEP 2022'!BR69+'JAN-MAR 2023'!BR69+'APR-JUN 2023'!BR69</f>
        <v>209891</v>
      </c>
      <c r="BS69" s="46">
        <v>9.1961207333364037</v>
      </c>
      <c r="BT69" s="43">
        <f t="shared" si="236"/>
        <v>1044292</v>
      </c>
      <c r="BU69" s="47">
        <v>9.2109245418041592</v>
      </c>
      <c r="BV69" s="45">
        <f>+'OCT-DEC 2022'!BV69+'JUL-SEP 2022'!BV69+'JAN-MAR 2023'!BV69+'APR-JUN 2023'!BV69</f>
        <v>223768</v>
      </c>
      <c r="BW69" s="46">
        <f t="shared" si="237"/>
        <v>0.74319800191306196</v>
      </c>
      <c r="BX69" s="43">
        <f>+'OCT-DEC 2022'!BX69+'JUL-SEP 2022'!BX69+'JAN-MAR 2023'!BX69+'APR-JUN 2023'!BX69</f>
        <v>330445</v>
      </c>
      <c r="BY69" s="46">
        <f t="shared" si="238"/>
        <v>1.6237285637069432</v>
      </c>
      <c r="BZ69" s="43">
        <f t="shared" si="239"/>
        <v>554213</v>
      </c>
      <c r="CA69" s="47">
        <f t="shared" si="240"/>
        <v>1.0983257959801664</v>
      </c>
      <c r="CB69" s="136">
        <f t="shared" si="241"/>
        <v>1058169</v>
      </c>
      <c r="CC69" s="137">
        <f t="shared" si="242"/>
        <v>540336</v>
      </c>
      <c r="CD69" s="138">
        <f t="shared" si="243"/>
        <v>1598505</v>
      </c>
      <c r="CE69" s="40"/>
      <c r="CF69" s="42">
        <f>+'OCT-DEC 2022'!CF69+'JUL-SEP 2022'!CF69+'JAN-MAR 2023'!CF69+'APR-JUN 2023'!CF69</f>
        <v>1626812</v>
      </c>
      <c r="CG69" s="46">
        <f t="shared" si="244"/>
        <v>13.060678559385989</v>
      </c>
      <c r="CH69" s="43">
        <f>+'OCT-DEC 2022'!CH69+'JUL-SEP 2022'!CH69+'JAN-MAR 2023'!CH69+'APR-JUN 2023'!CH69</f>
        <v>328806</v>
      </c>
      <c r="CI69" s="46">
        <f t="shared" si="245"/>
        <v>12.997312040477508</v>
      </c>
      <c r="CJ69" s="43">
        <f t="shared" si="246"/>
        <v>1955618</v>
      </c>
      <c r="CK69" s="47">
        <f t="shared" si="247"/>
        <v>13.049981315396114</v>
      </c>
      <c r="CL69" s="45">
        <f>+'OCT-DEC 2022'!CL69+'JUL-SEP 2022'!CL69+'JAN-MAR 2023'!CL69+'APR-JUN 2023'!CL69</f>
        <v>750174</v>
      </c>
      <c r="CM69" s="46">
        <f t="shared" si="248"/>
        <v>1.2111164387874209</v>
      </c>
      <c r="CN69" s="43">
        <f>+'OCT-DEC 2022'!CN69+'JUL-SEP 2022'!CN69+'JAN-MAR 2023'!CN69+'APR-JUN 2023'!CN69</f>
        <v>677119</v>
      </c>
      <c r="CO69" s="46">
        <f t="shared" si="249"/>
        <v>2.1384911285585249</v>
      </c>
      <c r="CP69" s="43">
        <f t="shared" si="250"/>
        <v>1427293</v>
      </c>
      <c r="CQ69" s="47">
        <f t="shared" si="251"/>
        <v>1.5248188914801808</v>
      </c>
      <c r="CR69" s="136">
        <f t="shared" si="252"/>
        <v>2376986</v>
      </c>
      <c r="CS69" s="137">
        <f t="shared" si="253"/>
        <v>1005925</v>
      </c>
      <c r="CT69" s="138">
        <f t="shared" si="254"/>
        <v>3382911</v>
      </c>
      <c r="CU69" s="40"/>
      <c r="CV69" s="45">
        <f t="shared" si="255"/>
        <v>5884555</v>
      </c>
      <c r="CW69" s="46">
        <f t="shared" si="268"/>
        <v>8.4893143404522977</v>
      </c>
      <c r="CX69" s="46">
        <f t="shared" si="256"/>
        <v>1373786</v>
      </c>
      <c r="CY69" s="46">
        <f t="shared" si="257"/>
        <v>7.4436949018460421</v>
      </c>
      <c r="CZ69" s="43">
        <f t="shared" si="258"/>
        <v>7258341</v>
      </c>
      <c r="DA69" s="47">
        <f t="shared" si="259"/>
        <v>8.2694556064571181</v>
      </c>
      <c r="DB69" s="45">
        <f t="shared" si="260"/>
        <v>2389355</v>
      </c>
      <c r="DC69" s="46">
        <f t="shared" si="261"/>
        <v>0.78741918123867782</v>
      </c>
      <c r="DD69" s="43">
        <f t="shared" si="262"/>
        <v>2174547</v>
      </c>
      <c r="DE69" s="46">
        <f t="shared" si="263"/>
        <v>1.2659363651499822</v>
      </c>
      <c r="DF69" s="43">
        <f t="shared" si="264"/>
        <v>4563902</v>
      </c>
      <c r="DG69" s="47">
        <f t="shared" si="265"/>
        <v>0.96038657020789109</v>
      </c>
      <c r="DH69" s="172"/>
      <c r="DI69" s="185" t="s">
        <v>69</v>
      </c>
      <c r="DJ69" s="45">
        <f t="shared" si="269"/>
        <v>7258341</v>
      </c>
      <c r="DK69" s="43">
        <f t="shared" si="266"/>
        <v>4563902</v>
      </c>
      <c r="DL69" s="44">
        <f t="shared" si="267"/>
        <v>11822243</v>
      </c>
      <c r="DM69"/>
    </row>
    <row r="70" spans="1:119" s="59" customFormat="1" ht="15.6" x14ac:dyDescent="0.3">
      <c r="A70" s="32">
        <v>56</v>
      </c>
      <c r="B70" s="32" t="s">
        <v>70</v>
      </c>
      <c r="C70" s="41"/>
      <c r="D70" s="42">
        <f>+'JUL-SEP 2022'!D70+'OCT-DEC 2022'!D70+'JAN-MAR 2023'!D70+'APR-JUN 2023'!D70</f>
        <v>109816</v>
      </c>
      <c r="E70" s="46">
        <f t="shared" si="196"/>
        <v>1.0010391788663835</v>
      </c>
      <c r="F70" s="43">
        <f>+'JUL-SEP 2022'!F70+'OCT-DEC 2022'!F70+'JAN-MAR 2023'!F70+'APR-JUN 2023'!F70</f>
        <v>3861</v>
      </c>
      <c r="G70" s="46">
        <f t="shared" si="197"/>
        <v>0.14082503556187767</v>
      </c>
      <c r="H70" s="43">
        <f t="shared" si="198"/>
        <v>113677</v>
      </c>
      <c r="I70" s="231">
        <f t="shared" si="199"/>
        <v>0.82903900991109913</v>
      </c>
      <c r="J70" s="45">
        <f>+'JUL-SEP 2022'!J70+'OCT-DEC 2022'!J70+'JAN-MAR 2023'!J70+'APR-JUN 2023'!J70</f>
        <v>36297</v>
      </c>
      <c r="K70" s="46">
        <f t="shared" si="200"/>
        <v>0.1052642263454924</v>
      </c>
      <c r="L70" s="43">
        <f>+'JUL-SEP 2022'!L70+'OCT-DEC 2022'!L70+'JAN-MAR 2023'!L70+'APR-JUN 2023'!L70</f>
        <v>42828</v>
      </c>
      <c r="M70" s="46">
        <f t="shared" si="201"/>
        <v>0.14083154668736106</v>
      </c>
      <c r="N70" s="43">
        <f t="shared" si="202"/>
        <v>79125</v>
      </c>
      <c r="O70" s="47">
        <f t="shared" si="203"/>
        <v>0.12193223880689015</v>
      </c>
      <c r="P70" s="136">
        <f t="shared" si="204"/>
        <v>146113</v>
      </c>
      <c r="Q70" s="137">
        <f t="shared" si="205"/>
        <v>46689</v>
      </c>
      <c r="R70" s="138">
        <f t="shared" si="206"/>
        <v>192802</v>
      </c>
      <c r="S70" s="38"/>
      <c r="T70" s="45">
        <f>+'JUL-SEP 2022'!T70+'OCT-DEC 2022'!T70+'JAN-MAR 2023'!T70+'APR-JUN 2023'!T70</f>
        <v>581891</v>
      </c>
      <c r="U70" s="46">
        <f t="shared" si="207"/>
        <v>3.021444853494784</v>
      </c>
      <c r="V70" s="43">
        <f>+'JUL-SEP 2022'!V70+'OCT-DEC 2022'!V70+'JAN-MAR 2023'!V70+'APR-JUN 2023'!V70</f>
        <v>155905</v>
      </c>
      <c r="W70" s="46">
        <f t="shared" si="208"/>
        <v>2.848100109609061</v>
      </c>
      <c r="X70" s="43">
        <f t="shared" si="209"/>
        <v>737796</v>
      </c>
      <c r="Y70" s="47">
        <f t="shared" si="210"/>
        <v>2.9830790815398238</v>
      </c>
      <c r="Z70" s="274">
        <f>+'OCT-DEC 2022'!Z70+'JUL-SEP 2022'!Z70+'JAN-MAR 2023'!Z70+'APR-JUN 2023'!Z70</f>
        <v>675139</v>
      </c>
      <c r="AA70" s="46">
        <f t="shared" si="211"/>
        <v>0.67219210979067767</v>
      </c>
      <c r="AB70" s="43">
        <f>+'OCT-DEC 2022'!AB70+'JUL-SEP 2022'!AB70+'JAN-MAR 2023'!AB70+'APR-JUN 2023'!AB70</f>
        <v>294190</v>
      </c>
      <c r="AC70" s="46">
        <f t="shared" si="212"/>
        <v>0.67807743990559144</v>
      </c>
      <c r="AD70" s="43">
        <f t="shared" si="213"/>
        <v>969329</v>
      </c>
      <c r="AE70" s="47">
        <f t="shared" si="214"/>
        <v>0.6739674728123134</v>
      </c>
      <c r="AF70" s="136">
        <f t="shared" si="215"/>
        <v>1257030</v>
      </c>
      <c r="AG70" s="137">
        <f t="shared" si="216"/>
        <v>450095</v>
      </c>
      <c r="AH70" s="138">
        <f t="shared" si="217"/>
        <v>1707125</v>
      </c>
      <c r="AI70" s="40"/>
      <c r="AJ70" s="42">
        <f>+'OCT-DEC 2022'!AJ70+'JUL-SEP 2022'!AJ70+'JAN-MAR 2023'!AJ70+'APR-JUN 2023'!AJ70</f>
        <v>76736</v>
      </c>
      <c r="AK70" s="46">
        <f t="shared" si="218"/>
        <v>1.2754895116518732</v>
      </c>
      <c r="AL70" s="43">
        <f>+'OCT-DEC 2022'!AL70+'JUL-SEP 2022'!AL70+'JAN-MAR 2023'!AL70+'APR-JUN 2023'!AL70</f>
        <v>31724</v>
      </c>
      <c r="AM70" s="46">
        <f t="shared" si="219"/>
        <v>1.308475974427717</v>
      </c>
      <c r="AN70" s="43">
        <f t="shared" si="220"/>
        <v>108460</v>
      </c>
      <c r="AO70" s="47">
        <f t="shared" si="221"/>
        <v>1.284964517160899</v>
      </c>
      <c r="AP70" s="43">
        <f>+'OCT-DEC 2022'!AP70+'JUL-SEP 2022'!AP70+'JAN-MAR 2023'!AP70+'APR-JUN 2023'!AP70</f>
        <v>29331</v>
      </c>
      <c r="AQ70" s="46">
        <f t="shared" si="222"/>
        <v>0.1876955762179319</v>
      </c>
      <c r="AR70" s="43">
        <f>+'OCT-DEC 2022'!AR70+'JUL-SEP 2022'!AR70+'JAN-MAR 2023'!AR70+'APR-JUN 2023'!AR70</f>
        <v>47548</v>
      </c>
      <c r="AS70" s="46">
        <f t="shared" si="223"/>
        <v>0.31595874754133219</v>
      </c>
      <c r="AT70" s="43">
        <f t="shared" si="224"/>
        <v>76879</v>
      </c>
      <c r="AU70" s="47">
        <f t="shared" si="225"/>
        <v>0.25061856779144404</v>
      </c>
      <c r="AV70" s="136">
        <f t="shared" si="226"/>
        <v>106067</v>
      </c>
      <c r="AW70" s="137">
        <f t="shared" si="227"/>
        <v>79272</v>
      </c>
      <c r="AX70" s="138">
        <f t="shared" si="228"/>
        <v>185339</v>
      </c>
      <c r="AY70" s="40"/>
      <c r="AZ70" s="42">
        <f>+'OCT-DEC 2022'!AZ70+'JUL-SEP 2022'!AZ70+'JAN-MAR 2023'!AZ70+'APR-JUN 2023'!AZ70</f>
        <v>921417</v>
      </c>
      <c r="BA70" s="46">
        <f t="shared" si="229"/>
        <v>8.2829211725681624</v>
      </c>
      <c r="BB70" s="43">
        <f>+'OCT-DEC 2022'!BB70+'JUL-SEP 2022'!BB70+'JAN-MAR 2023'!BB70+'APR-JUN 2023'!BB70</f>
        <v>233959</v>
      </c>
      <c r="BC70" s="46">
        <f t="shared" si="230"/>
        <v>7.4744896329190764</v>
      </c>
      <c r="BD70" s="43">
        <f t="shared" si="231"/>
        <v>1155376</v>
      </c>
      <c r="BE70" s="47">
        <v>7.2364404936901963</v>
      </c>
      <c r="BF70" s="45">
        <f>+'OCT-DEC 2022'!BF70+'JUL-SEP 2022'!BF70+'JAN-MAR 2023'!BF70+'APR-JUN 2023'!BF70</f>
        <v>828883</v>
      </c>
      <c r="BG70" s="46">
        <v>0.38144788525477585</v>
      </c>
      <c r="BH70" s="43">
        <f>+'OCT-DEC 2022'!BH70+'JUL-SEP 2022'!BH70+'JAN-MAR 2023'!BH70+'APR-JUN 2023'!BH70</f>
        <v>832014</v>
      </c>
      <c r="BI70" s="46">
        <v>0.69350063831747655</v>
      </c>
      <c r="BJ70" s="43">
        <f t="shared" si="232"/>
        <v>1660897</v>
      </c>
      <c r="BK70" s="47">
        <v>0.46818698612427812</v>
      </c>
      <c r="BL70" s="136">
        <f t="shared" si="233"/>
        <v>1750300</v>
      </c>
      <c r="BM70" s="137">
        <f t="shared" si="234"/>
        <v>1065973</v>
      </c>
      <c r="BN70" s="138">
        <f t="shared" si="235"/>
        <v>2816273</v>
      </c>
      <c r="BO70" s="40"/>
      <c r="BP70" s="42">
        <f>+'OCT-DEC 2022'!BP70+'JUL-SEP 2022'!BP70+'JAN-MAR 2023'!BP70+'APR-JUN 2023'!BP70</f>
        <v>314246</v>
      </c>
      <c r="BQ70" s="46">
        <v>1.0361508661458132</v>
      </c>
      <c r="BR70" s="43">
        <f>+'OCT-DEC 2022'!BR70+'JUL-SEP 2022'!BR70+'JAN-MAR 2023'!BR70+'APR-JUN 2023'!BR70</f>
        <v>79017</v>
      </c>
      <c r="BS70" s="46">
        <v>1.080898475286747</v>
      </c>
      <c r="BT70" s="43">
        <f t="shared" si="236"/>
        <v>393263</v>
      </c>
      <c r="BU70" s="47">
        <v>1.0416681054801755</v>
      </c>
      <c r="BV70" s="45">
        <f>+'OCT-DEC 2022'!BV70+'JUL-SEP 2022'!BV70+'JAN-MAR 2023'!BV70+'APR-JUN 2023'!BV70</f>
        <v>154688</v>
      </c>
      <c r="BW70" s="46">
        <f t="shared" si="237"/>
        <v>0.51376341800403869</v>
      </c>
      <c r="BX70" s="43">
        <f>+'OCT-DEC 2022'!BX70+'JUL-SEP 2022'!BX70+'JAN-MAR 2023'!BX70+'APR-JUN 2023'!BX70</f>
        <v>228065</v>
      </c>
      <c r="BY70" s="46">
        <f t="shared" si="238"/>
        <v>1.1206574615498011</v>
      </c>
      <c r="BZ70" s="43">
        <f t="shared" si="239"/>
        <v>382753</v>
      </c>
      <c r="CA70" s="47">
        <f t="shared" si="240"/>
        <v>0.75853055303429662</v>
      </c>
      <c r="CB70" s="136">
        <f t="shared" si="241"/>
        <v>468934</v>
      </c>
      <c r="CC70" s="137">
        <f t="shared" si="242"/>
        <v>307082</v>
      </c>
      <c r="CD70" s="138">
        <f t="shared" si="243"/>
        <v>776016</v>
      </c>
      <c r="CE70" s="40"/>
      <c r="CF70" s="42">
        <f>+'OCT-DEC 2022'!CF70+'JUL-SEP 2022'!CF70+'JAN-MAR 2023'!CF70+'APR-JUN 2023'!CF70</f>
        <v>1949882</v>
      </c>
      <c r="CG70" s="46">
        <f t="shared" si="244"/>
        <v>15.654409993737858</v>
      </c>
      <c r="CH70" s="43">
        <f>+'OCT-DEC 2022'!CH70+'JUL-SEP 2022'!CH70+'JAN-MAR 2023'!CH70+'APR-JUN 2023'!CH70</f>
        <v>394103</v>
      </c>
      <c r="CI70" s="46">
        <f t="shared" si="245"/>
        <v>15.578425171950352</v>
      </c>
      <c r="CJ70" s="43">
        <f t="shared" si="246"/>
        <v>2343985</v>
      </c>
      <c r="CK70" s="47">
        <f t="shared" si="247"/>
        <v>15.641582585949179</v>
      </c>
      <c r="CL70" s="45">
        <f>+'OCT-DEC 2022'!CL70+'JUL-SEP 2022'!CL70+'JAN-MAR 2023'!CL70+'APR-JUN 2023'!CL70</f>
        <v>747527</v>
      </c>
      <c r="CM70" s="46">
        <f t="shared" si="248"/>
        <v>1.2068429966080461</v>
      </c>
      <c r="CN70" s="43">
        <f>+'OCT-DEC 2022'!CN70+'JUL-SEP 2022'!CN70+'JAN-MAR 2023'!CN70+'APR-JUN 2023'!CN70</f>
        <v>674730</v>
      </c>
      <c r="CO70" s="46">
        <f t="shared" si="249"/>
        <v>2.1309461397070435</v>
      </c>
      <c r="CP70" s="43">
        <f t="shared" si="250"/>
        <v>1422257</v>
      </c>
      <c r="CQ70" s="47">
        <f t="shared" si="251"/>
        <v>1.5194387852668847</v>
      </c>
      <c r="CR70" s="136">
        <f t="shared" si="252"/>
        <v>2697409</v>
      </c>
      <c r="CS70" s="137">
        <f t="shared" si="253"/>
        <v>1068833</v>
      </c>
      <c r="CT70" s="138">
        <f t="shared" si="254"/>
        <v>3766242</v>
      </c>
      <c r="CU70" s="40"/>
      <c r="CV70" s="45">
        <f t="shared" si="255"/>
        <v>3953988</v>
      </c>
      <c r="CW70" s="46">
        <f t="shared" si="268"/>
        <v>5.7041946299042658</v>
      </c>
      <c r="CX70" s="46">
        <f t="shared" si="256"/>
        <v>898569</v>
      </c>
      <c r="CY70" s="46">
        <f t="shared" si="257"/>
        <v>4.8687885043645052</v>
      </c>
      <c r="CZ70" s="43">
        <f t="shared" si="258"/>
        <v>4852557</v>
      </c>
      <c r="DA70" s="47">
        <f t="shared" si="259"/>
        <v>5.528536712356547</v>
      </c>
      <c r="DB70" s="45">
        <f t="shared" si="260"/>
        <v>2471865</v>
      </c>
      <c r="DC70" s="46">
        <f t="shared" si="261"/>
        <v>0.81461060178690248</v>
      </c>
      <c r="DD70" s="43">
        <f t="shared" si="262"/>
        <v>2119375</v>
      </c>
      <c r="DE70" s="46">
        <f t="shared" si="263"/>
        <v>1.2338173807647033</v>
      </c>
      <c r="DF70" s="43">
        <f t="shared" si="264"/>
        <v>4591240</v>
      </c>
      <c r="DG70" s="47">
        <f t="shared" si="265"/>
        <v>0.96613933353548742</v>
      </c>
      <c r="DH70" s="172"/>
      <c r="DI70" s="185" t="s">
        <v>70</v>
      </c>
      <c r="DJ70" s="45">
        <f t="shared" si="269"/>
        <v>4852557</v>
      </c>
      <c r="DK70" s="43">
        <f t="shared" si="266"/>
        <v>4591240</v>
      </c>
      <c r="DL70" s="44">
        <f t="shared" si="267"/>
        <v>9443797</v>
      </c>
      <c r="DM70"/>
    </row>
    <row r="71" spans="1:119" s="59" customFormat="1" ht="15.6" x14ac:dyDescent="0.3">
      <c r="A71" s="32">
        <v>57</v>
      </c>
      <c r="B71" s="32" t="s">
        <v>71</v>
      </c>
      <c r="C71" s="41"/>
      <c r="D71" s="42">
        <f>+'JUL-SEP 2022'!D71+'OCT-DEC 2022'!D71+'JAN-MAR 2023'!D71+'APR-JUN 2023'!D71</f>
        <v>0</v>
      </c>
      <c r="E71" s="46">
        <f t="shared" si="196"/>
        <v>0</v>
      </c>
      <c r="F71" s="43">
        <f>+'JUL-SEP 2022'!F71+'OCT-DEC 2022'!F71+'JAN-MAR 2023'!F71+'APR-JUN 2023'!F71</f>
        <v>0</v>
      </c>
      <c r="G71" s="46">
        <f t="shared" si="197"/>
        <v>0</v>
      </c>
      <c r="H71" s="43">
        <f t="shared" si="198"/>
        <v>0</v>
      </c>
      <c r="I71" s="231">
        <f t="shared" si="199"/>
        <v>0</v>
      </c>
      <c r="J71" s="45">
        <f>+'JUL-SEP 2022'!J71+'OCT-DEC 2022'!J71+'JAN-MAR 2023'!J71+'APR-JUN 2023'!J71</f>
        <v>0</v>
      </c>
      <c r="K71" s="46">
        <f t="shared" si="200"/>
        <v>0</v>
      </c>
      <c r="L71" s="43">
        <f>+'JUL-SEP 2022'!L71+'OCT-DEC 2022'!L71+'JAN-MAR 2023'!L71+'APR-JUN 2023'!L71</f>
        <v>0</v>
      </c>
      <c r="M71" s="46">
        <f t="shared" si="201"/>
        <v>0</v>
      </c>
      <c r="N71" s="43">
        <f t="shared" si="202"/>
        <v>0</v>
      </c>
      <c r="O71" s="47">
        <f t="shared" si="203"/>
        <v>0</v>
      </c>
      <c r="P71" s="136">
        <f t="shared" si="204"/>
        <v>0</v>
      </c>
      <c r="Q71" s="137">
        <f t="shared" si="205"/>
        <v>0</v>
      </c>
      <c r="R71" s="138">
        <f t="shared" si="206"/>
        <v>0</v>
      </c>
      <c r="S71" s="38"/>
      <c r="T71" s="45">
        <f>+'JUL-SEP 2022'!T71+'OCT-DEC 2022'!T71+'JAN-MAR 2023'!T71+'APR-JUN 2023'!T71</f>
        <v>0</v>
      </c>
      <c r="U71" s="46">
        <f t="shared" si="207"/>
        <v>0</v>
      </c>
      <c r="V71" s="43">
        <f>+'JUL-SEP 2022'!V71+'OCT-DEC 2022'!V71+'JAN-MAR 2023'!V71+'APR-JUN 2023'!V71</f>
        <v>0</v>
      </c>
      <c r="W71" s="46">
        <f t="shared" si="208"/>
        <v>0</v>
      </c>
      <c r="X71" s="43">
        <f t="shared" si="209"/>
        <v>0</v>
      </c>
      <c r="Y71" s="47">
        <f t="shared" si="210"/>
        <v>0</v>
      </c>
      <c r="Z71" s="274">
        <f>+'OCT-DEC 2022'!Z71+'JUL-SEP 2022'!Z71+'JAN-MAR 2023'!Z71+'APR-JUN 2023'!Z71</f>
        <v>0</v>
      </c>
      <c r="AA71" s="46">
        <f t="shared" si="211"/>
        <v>0</v>
      </c>
      <c r="AB71" s="43">
        <f>+'OCT-DEC 2022'!AB71+'JUL-SEP 2022'!AB71+'JAN-MAR 2023'!AB71+'APR-JUN 2023'!AB71</f>
        <v>0</v>
      </c>
      <c r="AC71" s="46">
        <f t="shared" si="212"/>
        <v>0</v>
      </c>
      <c r="AD71" s="43">
        <f t="shared" si="213"/>
        <v>0</v>
      </c>
      <c r="AE71" s="47">
        <f t="shared" si="214"/>
        <v>0</v>
      </c>
      <c r="AF71" s="136">
        <f t="shared" si="215"/>
        <v>0</v>
      </c>
      <c r="AG71" s="137">
        <f t="shared" si="216"/>
        <v>0</v>
      </c>
      <c r="AH71" s="138">
        <f t="shared" si="217"/>
        <v>0</v>
      </c>
      <c r="AI71" s="40"/>
      <c r="AJ71" s="42">
        <f>+'OCT-DEC 2022'!AJ71+'JUL-SEP 2022'!AJ71+'JAN-MAR 2023'!AJ71+'APR-JUN 2023'!AJ71</f>
        <v>0</v>
      </c>
      <c r="AK71" s="46">
        <f t="shared" si="218"/>
        <v>0</v>
      </c>
      <c r="AL71" s="43">
        <f>+'OCT-DEC 2022'!AL71+'JUL-SEP 2022'!AL71+'JAN-MAR 2023'!AL71+'APR-JUN 2023'!AL71</f>
        <v>0</v>
      </c>
      <c r="AM71" s="46">
        <f t="shared" si="219"/>
        <v>0</v>
      </c>
      <c r="AN71" s="43">
        <f t="shared" si="220"/>
        <v>0</v>
      </c>
      <c r="AO71" s="47">
        <f t="shared" si="221"/>
        <v>0</v>
      </c>
      <c r="AP71" s="43">
        <f>+'OCT-DEC 2022'!AP71+'JUL-SEP 2022'!AP71+'JAN-MAR 2023'!AP71+'APR-JUN 2023'!AP71</f>
        <v>0</v>
      </c>
      <c r="AQ71" s="46">
        <f t="shared" si="222"/>
        <v>0</v>
      </c>
      <c r="AR71" s="43">
        <f>+'OCT-DEC 2022'!AR71+'JUL-SEP 2022'!AR71+'JAN-MAR 2023'!AR71+'APR-JUN 2023'!AR71</f>
        <v>0</v>
      </c>
      <c r="AS71" s="46">
        <f t="shared" si="223"/>
        <v>0</v>
      </c>
      <c r="AT71" s="43">
        <f t="shared" si="224"/>
        <v>0</v>
      </c>
      <c r="AU71" s="47">
        <f t="shared" si="225"/>
        <v>0</v>
      </c>
      <c r="AV71" s="136">
        <f t="shared" si="226"/>
        <v>0</v>
      </c>
      <c r="AW71" s="137">
        <f t="shared" si="227"/>
        <v>0</v>
      </c>
      <c r="AX71" s="138">
        <f t="shared" si="228"/>
        <v>0</v>
      </c>
      <c r="AY71" s="40"/>
      <c r="AZ71" s="42">
        <f>+'OCT-DEC 2022'!AZ71+'JUL-SEP 2022'!AZ71+'JAN-MAR 2023'!AZ71+'APR-JUN 2023'!AZ71</f>
        <v>0</v>
      </c>
      <c r="BA71" s="46">
        <f t="shared" si="229"/>
        <v>0</v>
      </c>
      <c r="BB71" s="43">
        <f>+'OCT-DEC 2022'!BB71+'JUL-SEP 2022'!BB71+'JAN-MAR 2023'!BB71+'APR-JUN 2023'!BB71</f>
        <v>0</v>
      </c>
      <c r="BC71" s="46">
        <f t="shared" si="230"/>
        <v>0</v>
      </c>
      <c r="BD71" s="43">
        <f t="shared" si="231"/>
        <v>0</v>
      </c>
      <c r="BE71" s="47">
        <v>0</v>
      </c>
      <c r="BF71" s="45">
        <f>+'OCT-DEC 2022'!BF71+'JUL-SEP 2022'!BF71+'JAN-MAR 2023'!BF71+'APR-JUN 2023'!BF71</f>
        <v>0</v>
      </c>
      <c r="BG71" s="46">
        <v>0</v>
      </c>
      <c r="BH71" s="43">
        <f>+'OCT-DEC 2022'!BH71+'JUL-SEP 2022'!BH71+'JAN-MAR 2023'!BH71+'APR-JUN 2023'!BH71</f>
        <v>0</v>
      </c>
      <c r="BI71" s="46">
        <v>0</v>
      </c>
      <c r="BJ71" s="43">
        <f t="shared" si="232"/>
        <v>0</v>
      </c>
      <c r="BK71" s="47">
        <v>0</v>
      </c>
      <c r="BL71" s="136">
        <f t="shared" si="233"/>
        <v>0</v>
      </c>
      <c r="BM71" s="137">
        <f t="shared" si="234"/>
        <v>0</v>
      </c>
      <c r="BN71" s="138">
        <f t="shared" si="235"/>
        <v>0</v>
      </c>
      <c r="BO71" s="40"/>
      <c r="BP71" s="42">
        <f>+'OCT-DEC 2022'!BP71+'JUL-SEP 2022'!BP71+'JAN-MAR 2023'!BP71+'APR-JUN 2023'!BP71</f>
        <v>0</v>
      </c>
      <c r="BQ71" s="46">
        <v>0</v>
      </c>
      <c r="BR71" s="43">
        <f>+'OCT-DEC 2022'!BR71+'JUL-SEP 2022'!BR71+'JAN-MAR 2023'!BR71+'APR-JUN 2023'!BR71</f>
        <v>0</v>
      </c>
      <c r="BS71" s="46">
        <v>0</v>
      </c>
      <c r="BT71" s="43">
        <f t="shared" si="236"/>
        <v>0</v>
      </c>
      <c r="BU71" s="47">
        <v>0</v>
      </c>
      <c r="BV71" s="45">
        <f>+'OCT-DEC 2022'!BV71+'JUL-SEP 2022'!BV71+'JAN-MAR 2023'!BV71+'APR-JUN 2023'!BV71</f>
        <v>0</v>
      </c>
      <c r="BW71" s="46">
        <f t="shared" si="237"/>
        <v>0</v>
      </c>
      <c r="BX71" s="43">
        <f>+'OCT-DEC 2022'!BX71+'JUL-SEP 2022'!BX71+'JAN-MAR 2023'!BX71+'APR-JUN 2023'!BX71</f>
        <v>0</v>
      </c>
      <c r="BY71" s="46">
        <f t="shared" si="238"/>
        <v>0</v>
      </c>
      <c r="BZ71" s="43">
        <f t="shared" si="239"/>
        <v>0</v>
      </c>
      <c r="CA71" s="47">
        <f t="shared" si="240"/>
        <v>0</v>
      </c>
      <c r="CB71" s="136">
        <f t="shared" si="241"/>
        <v>0</v>
      </c>
      <c r="CC71" s="137">
        <f t="shared" si="242"/>
        <v>0</v>
      </c>
      <c r="CD71" s="138">
        <f t="shared" si="243"/>
        <v>0</v>
      </c>
      <c r="CE71" s="40"/>
      <c r="CF71" s="42">
        <f>+'OCT-DEC 2022'!CF71+'JUL-SEP 2022'!CF71+'JAN-MAR 2023'!CF71+'APR-JUN 2023'!CF71</f>
        <v>0</v>
      </c>
      <c r="CG71" s="46">
        <f t="shared" si="244"/>
        <v>0</v>
      </c>
      <c r="CH71" s="43">
        <f>+'OCT-DEC 2022'!CH71+'JUL-SEP 2022'!CH71+'JAN-MAR 2023'!CH71+'APR-JUN 2023'!CH71</f>
        <v>0</v>
      </c>
      <c r="CI71" s="46">
        <f t="shared" si="245"/>
        <v>0</v>
      </c>
      <c r="CJ71" s="43">
        <f t="shared" si="246"/>
        <v>0</v>
      </c>
      <c r="CK71" s="47">
        <f t="shared" si="247"/>
        <v>0</v>
      </c>
      <c r="CL71" s="45">
        <f>+'OCT-DEC 2022'!CL71+'JUL-SEP 2022'!CL71+'JAN-MAR 2023'!CL71+'APR-JUN 2023'!CL71</f>
        <v>0</v>
      </c>
      <c r="CM71" s="46">
        <f t="shared" si="248"/>
        <v>0</v>
      </c>
      <c r="CN71" s="43">
        <f>+'OCT-DEC 2022'!CN71+'JUL-SEP 2022'!CN71+'JAN-MAR 2023'!CN71+'APR-JUN 2023'!CN71</f>
        <v>0</v>
      </c>
      <c r="CO71" s="46">
        <f t="shared" si="249"/>
        <v>0</v>
      </c>
      <c r="CP71" s="43">
        <f t="shared" si="250"/>
        <v>0</v>
      </c>
      <c r="CQ71" s="47">
        <f t="shared" si="251"/>
        <v>0</v>
      </c>
      <c r="CR71" s="136">
        <f t="shared" si="252"/>
        <v>0</v>
      </c>
      <c r="CS71" s="137">
        <f t="shared" si="253"/>
        <v>0</v>
      </c>
      <c r="CT71" s="138">
        <f t="shared" si="254"/>
        <v>0</v>
      </c>
      <c r="CU71" s="40"/>
      <c r="CV71" s="45">
        <f t="shared" si="255"/>
        <v>0</v>
      </c>
      <c r="CW71" s="46">
        <f t="shared" si="268"/>
        <v>0</v>
      </c>
      <c r="CX71" s="46">
        <f t="shared" si="256"/>
        <v>0</v>
      </c>
      <c r="CY71" s="46">
        <f t="shared" si="257"/>
        <v>0</v>
      </c>
      <c r="CZ71" s="43">
        <f t="shared" si="258"/>
        <v>0</v>
      </c>
      <c r="DA71" s="47">
        <f t="shared" si="259"/>
        <v>0</v>
      </c>
      <c r="DB71" s="45">
        <f t="shared" si="260"/>
        <v>0</v>
      </c>
      <c r="DC71" s="46">
        <f t="shared" si="261"/>
        <v>0</v>
      </c>
      <c r="DD71" s="43">
        <f t="shared" si="262"/>
        <v>0</v>
      </c>
      <c r="DE71" s="46">
        <f t="shared" si="263"/>
        <v>0</v>
      </c>
      <c r="DF71" s="43">
        <f t="shared" si="264"/>
        <v>0</v>
      </c>
      <c r="DG71" s="47">
        <f t="shared" si="265"/>
        <v>0</v>
      </c>
      <c r="DH71" s="172"/>
      <c r="DI71" s="185" t="s">
        <v>71</v>
      </c>
      <c r="DJ71" s="45">
        <f t="shared" si="269"/>
        <v>0</v>
      </c>
      <c r="DK71" s="43">
        <f t="shared" si="266"/>
        <v>0</v>
      </c>
      <c r="DL71" s="44">
        <f t="shared" si="267"/>
        <v>0</v>
      </c>
      <c r="DM71"/>
    </row>
    <row r="72" spans="1:119" s="59" customFormat="1" ht="15.6" x14ac:dyDescent="0.3">
      <c r="A72" s="32">
        <v>58</v>
      </c>
      <c r="B72" s="32" t="s">
        <v>72</v>
      </c>
      <c r="C72" s="41"/>
      <c r="D72" s="42">
        <f>+'JUL-SEP 2022'!D72+'OCT-DEC 2022'!D72+'JAN-MAR 2023'!D72+'APR-JUN 2023'!D72</f>
        <v>0</v>
      </c>
      <c r="E72" s="46">
        <f t="shared" si="196"/>
        <v>0</v>
      </c>
      <c r="F72" s="43">
        <f>+'JUL-SEP 2022'!F72+'OCT-DEC 2022'!F72+'JAN-MAR 2023'!F72+'APR-JUN 2023'!F72</f>
        <v>0</v>
      </c>
      <c r="G72" s="46">
        <f t="shared" si="197"/>
        <v>0</v>
      </c>
      <c r="H72" s="43">
        <f t="shared" si="198"/>
        <v>0</v>
      </c>
      <c r="I72" s="231">
        <f t="shared" si="199"/>
        <v>0</v>
      </c>
      <c r="J72" s="45">
        <f>+'JUL-SEP 2022'!J72+'OCT-DEC 2022'!J72+'JAN-MAR 2023'!J72+'APR-JUN 2023'!J72</f>
        <v>0</v>
      </c>
      <c r="K72" s="46">
        <f t="shared" si="200"/>
        <v>0</v>
      </c>
      <c r="L72" s="43">
        <f>+'JUL-SEP 2022'!L72+'OCT-DEC 2022'!L72+'JAN-MAR 2023'!L72+'APR-JUN 2023'!L72</f>
        <v>0</v>
      </c>
      <c r="M72" s="46">
        <f t="shared" si="201"/>
        <v>0</v>
      </c>
      <c r="N72" s="43">
        <f t="shared" si="202"/>
        <v>0</v>
      </c>
      <c r="O72" s="47">
        <f t="shared" si="203"/>
        <v>0</v>
      </c>
      <c r="P72" s="136">
        <f t="shared" si="204"/>
        <v>0</v>
      </c>
      <c r="Q72" s="137">
        <f t="shared" si="205"/>
        <v>0</v>
      </c>
      <c r="R72" s="138">
        <f t="shared" si="206"/>
        <v>0</v>
      </c>
      <c r="S72" s="38"/>
      <c r="T72" s="45">
        <f>+'JUL-SEP 2022'!T72+'OCT-DEC 2022'!T72+'JAN-MAR 2023'!T72+'APR-JUN 2023'!T72</f>
        <v>0</v>
      </c>
      <c r="U72" s="46">
        <f t="shared" si="207"/>
        <v>0</v>
      </c>
      <c r="V72" s="43">
        <f>+'JUL-SEP 2022'!V72+'OCT-DEC 2022'!V72+'JAN-MAR 2023'!V72+'APR-JUN 2023'!V72</f>
        <v>0</v>
      </c>
      <c r="W72" s="46">
        <f t="shared" si="208"/>
        <v>0</v>
      </c>
      <c r="X72" s="43">
        <f t="shared" si="209"/>
        <v>0</v>
      </c>
      <c r="Y72" s="47">
        <f t="shared" si="210"/>
        <v>0</v>
      </c>
      <c r="Z72" s="274">
        <f>+'OCT-DEC 2022'!Z72+'JUL-SEP 2022'!Z72+'JAN-MAR 2023'!Z72+'APR-JUN 2023'!Z72</f>
        <v>0</v>
      </c>
      <c r="AA72" s="46">
        <f t="shared" si="211"/>
        <v>0</v>
      </c>
      <c r="AB72" s="43">
        <f>+'OCT-DEC 2022'!AB72+'JUL-SEP 2022'!AB72+'JAN-MAR 2023'!AB72+'APR-JUN 2023'!AB72</f>
        <v>0</v>
      </c>
      <c r="AC72" s="46">
        <f t="shared" si="212"/>
        <v>0</v>
      </c>
      <c r="AD72" s="43">
        <f t="shared" si="213"/>
        <v>0</v>
      </c>
      <c r="AE72" s="47">
        <f t="shared" si="214"/>
        <v>0</v>
      </c>
      <c r="AF72" s="136">
        <f t="shared" si="215"/>
        <v>0</v>
      </c>
      <c r="AG72" s="137">
        <f t="shared" si="216"/>
        <v>0</v>
      </c>
      <c r="AH72" s="138">
        <f t="shared" si="217"/>
        <v>0</v>
      </c>
      <c r="AI72" s="40"/>
      <c r="AJ72" s="42">
        <f>+'OCT-DEC 2022'!AJ72+'JUL-SEP 2022'!AJ72+'JAN-MAR 2023'!AJ72+'APR-JUN 2023'!AJ72</f>
        <v>0</v>
      </c>
      <c r="AK72" s="46">
        <f t="shared" si="218"/>
        <v>0</v>
      </c>
      <c r="AL72" s="43">
        <f>+'OCT-DEC 2022'!AL72+'JUL-SEP 2022'!AL72+'JAN-MAR 2023'!AL72+'APR-JUN 2023'!AL72</f>
        <v>0</v>
      </c>
      <c r="AM72" s="46">
        <f t="shared" si="219"/>
        <v>0</v>
      </c>
      <c r="AN72" s="43">
        <f t="shared" si="220"/>
        <v>0</v>
      </c>
      <c r="AO72" s="47">
        <f t="shared" si="221"/>
        <v>0</v>
      </c>
      <c r="AP72" s="43">
        <f>+'OCT-DEC 2022'!AP72+'JUL-SEP 2022'!AP72+'JAN-MAR 2023'!AP72+'APR-JUN 2023'!AP72</f>
        <v>0</v>
      </c>
      <c r="AQ72" s="46">
        <f t="shared" si="222"/>
        <v>0</v>
      </c>
      <c r="AR72" s="43">
        <f>+'OCT-DEC 2022'!AR72+'JUL-SEP 2022'!AR72+'JAN-MAR 2023'!AR72+'APR-JUN 2023'!AR72</f>
        <v>0</v>
      </c>
      <c r="AS72" s="46">
        <f t="shared" si="223"/>
        <v>0</v>
      </c>
      <c r="AT72" s="43">
        <f t="shared" si="224"/>
        <v>0</v>
      </c>
      <c r="AU72" s="47">
        <f t="shared" si="225"/>
        <v>0</v>
      </c>
      <c r="AV72" s="136">
        <f t="shared" si="226"/>
        <v>0</v>
      </c>
      <c r="AW72" s="137">
        <f t="shared" si="227"/>
        <v>0</v>
      </c>
      <c r="AX72" s="138">
        <f t="shared" si="228"/>
        <v>0</v>
      </c>
      <c r="AY72" s="40"/>
      <c r="AZ72" s="42">
        <f>+'OCT-DEC 2022'!AZ72+'JUL-SEP 2022'!AZ72+'JAN-MAR 2023'!AZ72+'APR-JUN 2023'!AZ72</f>
        <v>857430</v>
      </c>
      <c r="BA72" s="46">
        <f t="shared" si="229"/>
        <v>7.7077209352498581</v>
      </c>
      <c r="BB72" s="43">
        <f>+'OCT-DEC 2022'!BB72+'JUL-SEP 2022'!BB72+'JAN-MAR 2023'!BB72+'APR-JUN 2023'!BB72</f>
        <v>217712</v>
      </c>
      <c r="BC72" s="46">
        <f t="shared" si="230"/>
        <v>6.9554327337784736</v>
      </c>
      <c r="BD72" s="43">
        <f t="shared" si="231"/>
        <v>1075142</v>
      </c>
      <c r="BE72" s="47">
        <v>11.440481248885627</v>
      </c>
      <c r="BF72" s="45">
        <f>+'OCT-DEC 2022'!BF72+'JUL-SEP 2022'!BF72+'JAN-MAR 2023'!BF72+'APR-JUN 2023'!BF72</f>
        <v>0</v>
      </c>
      <c r="BG72" s="46">
        <v>0</v>
      </c>
      <c r="BH72" s="43">
        <f>+'OCT-DEC 2022'!BH72+'JUL-SEP 2022'!BH72+'JAN-MAR 2023'!BH72+'APR-JUN 2023'!BH72</f>
        <v>0</v>
      </c>
      <c r="BI72" s="46">
        <v>0</v>
      </c>
      <c r="BJ72" s="43">
        <f t="shared" si="232"/>
        <v>0</v>
      </c>
      <c r="BK72" s="47">
        <v>0</v>
      </c>
      <c r="BL72" s="136">
        <f t="shared" si="233"/>
        <v>857430</v>
      </c>
      <c r="BM72" s="137">
        <f t="shared" si="234"/>
        <v>217712</v>
      </c>
      <c r="BN72" s="138">
        <f t="shared" si="235"/>
        <v>1075142</v>
      </c>
      <c r="BO72" s="40"/>
      <c r="BP72" s="42">
        <f>+'OCT-DEC 2022'!BP72+'JUL-SEP 2022'!BP72+'JAN-MAR 2023'!BP72+'APR-JUN 2023'!BP72</f>
        <v>0</v>
      </c>
      <c r="BQ72" s="46">
        <v>0</v>
      </c>
      <c r="BR72" s="43">
        <f>+'OCT-DEC 2022'!BR72+'JUL-SEP 2022'!BR72+'JAN-MAR 2023'!BR72+'APR-JUN 2023'!BR72</f>
        <v>0</v>
      </c>
      <c r="BS72" s="46">
        <v>0</v>
      </c>
      <c r="BT72" s="43">
        <f t="shared" si="236"/>
        <v>0</v>
      </c>
      <c r="BU72" s="47">
        <v>0</v>
      </c>
      <c r="BV72" s="45">
        <f>+'OCT-DEC 2022'!BV72+'JUL-SEP 2022'!BV72+'JAN-MAR 2023'!BV72+'APR-JUN 2023'!BV72</f>
        <v>0</v>
      </c>
      <c r="BW72" s="46">
        <f t="shared" si="237"/>
        <v>0</v>
      </c>
      <c r="BX72" s="43">
        <f>+'OCT-DEC 2022'!BX72+'JUL-SEP 2022'!BX72+'JAN-MAR 2023'!BX72+'APR-JUN 2023'!BX72</f>
        <v>0</v>
      </c>
      <c r="BY72" s="46">
        <f t="shared" si="238"/>
        <v>0</v>
      </c>
      <c r="BZ72" s="43">
        <f t="shared" si="239"/>
        <v>0</v>
      </c>
      <c r="CA72" s="47">
        <f t="shared" si="240"/>
        <v>0</v>
      </c>
      <c r="CB72" s="136">
        <f t="shared" si="241"/>
        <v>0</v>
      </c>
      <c r="CC72" s="137">
        <f t="shared" si="242"/>
        <v>0</v>
      </c>
      <c r="CD72" s="138">
        <f t="shared" si="243"/>
        <v>0</v>
      </c>
      <c r="CE72" s="40"/>
      <c r="CF72" s="42">
        <f>+'OCT-DEC 2022'!CF72+'JUL-SEP 2022'!CF72+'JAN-MAR 2023'!CF72+'APR-JUN 2023'!CF72</f>
        <v>0</v>
      </c>
      <c r="CG72" s="46">
        <f t="shared" si="244"/>
        <v>0</v>
      </c>
      <c r="CH72" s="43">
        <f>+'OCT-DEC 2022'!CH72+'JUL-SEP 2022'!CH72+'JAN-MAR 2023'!CH72+'APR-JUN 2023'!CH72</f>
        <v>0</v>
      </c>
      <c r="CI72" s="46">
        <f t="shared" si="245"/>
        <v>0</v>
      </c>
      <c r="CJ72" s="43">
        <f t="shared" si="246"/>
        <v>0</v>
      </c>
      <c r="CK72" s="47">
        <f t="shared" si="247"/>
        <v>0</v>
      </c>
      <c r="CL72" s="45">
        <f>+'OCT-DEC 2022'!CL72+'JUL-SEP 2022'!CL72+'JAN-MAR 2023'!CL72+'APR-JUN 2023'!CL72</f>
        <v>0</v>
      </c>
      <c r="CM72" s="46">
        <f t="shared" si="248"/>
        <v>0</v>
      </c>
      <c r="CN72" s="43">
        <f>+'OCT-DEC 2022'!CN72+'JUL-SEP 2022'!CN72+'JAN-MAR 2023'!CN72+'APR-JUN 2023'!CN72</f>
        <v>0</v>
      </c>
      <c r="CO72" s="46">
        <f t="shared" si="249"/>
        <v>0</v>
      </c>
      <c r="CP72" s="43">
        <f t="shared" si="250"/>
        <v>0</v>
      </c>
      <c r="CQ72" s="47">
        <f t="shared" si="251"/>
        <v>0</v>
      </c>
      <c r="CR72" s="136">
        <f t="shared" si="252"/>
        <v>0</v>
      </c>
      <c r="CS72" s="137">
        <f t="shared" si="253"/>
        <v>0</v>
      </c>
      <c r="CT72" s="138">
        <f t="shared" si="254"/>
        <v>0</v>
      </c>
      <c r="CU72" s="40"/>
      <c r="CV72" s="45">
        <f t="shared" si="255"/>
        <v>857430</v>
      </c>
      <c r="CW72" s="46">
        <f t="shared" si="268"/>
        <v>1.2369657170226149</v>
      </c>
      <c r="CX72" s="46">
        <f t="shared" si="256"/>
        <v>217712</v>
      </c>
      <c r="CY72" s="46">
        <f t="shared" si="257"/>
        <v>1.1796463965062285</v>
      </c>
      <c r="CZ72" s="43">
        <f t="shared" si="258"/>
        <v>1075142</v>
      </c>
      <c r="DA72" s="47">
        <f t="shared" si="259"/>
        <v>1.2249133844273119</v>
      </c>
      <c r="DB72" s="45">
        <f t="shared" si="260"/>
        <v>0</v>
      </c>
      <c r="DC72" s="46">
        <f t="shared" si="261"/>
        <v>0</v>
      </c>
      <c r="DD72" s="43">
        <f t="shared" si="262"/>
        <v>0</v>
      </c>
      <c r="DE72" s="46">
        <f t="shared" si="263"/>
        <v>0</v>
      </c>
      <c r="DF72" s="43">
        <f t="shared" si="264"/>
        <v>0</v>
      </c>
      <c r="DG72" s="47">
        <f t="shared" si="265"/>
        <v>0</v>
      </c>
      <c r="DH72" s="172"/>
      <c r="DI72" s="185" t="s">
        <v>72</v>
      </c>
      <c r="DJ72" s="45">
        <f t="shared" si="269"/>
        <v>1075142</v>
      </c>
      <c r="DK72" s="43">
        <f t="shared" si="266"/>
        <v>0</v>
      </c>
      <c r="DL72" s="44">
        <f t="shared" si="267"/>
        <v>1075142</v>
      </c>
      <c r="DM72"/>
    </row>
    <row r="73" spans="1:119" s="59" customFormat="1" ht="15.6" x14ac:dyDescent="0.3">
      <c r="A73" s="32">
        <v>59</v>
      </c>
      <c r="B73" s="32" t="s">
        <v>174</v>
      </c>
      <c r="C73" s="49"/>
      <c r="D73" s="50">
        <f>SUM(D66:D72)</f>
        <v>6705243</v>
      </c>
      <c r="E73" s="54">
        <f t="shared" si="196"/>
        <v>61.122340522506427</v>
      </c>
      <c r="F73" s="51">
        <f>SUM(F66:F72)</f>
        <v>65302</v>
      </c>
      <c r="G73" s="54">
        <f t="shared" si="197"/>
        <v>2.3818069081226976</v>
      </c>
      <c r="H73" s="51">
        <f>SUM(H66:H72)</f>
        <v>6770545</v>
      </c>
      <c r="I73" s="230">
        <f t="shared" si="199"/>
        <v>49.37714685783881</v>
      </c>
      <c r="J73" s="53">
        <f>SUM(J66:J72)</f>
        <v>963590</v>
      </c>
      <c r="K73" s="54">
        <f t="shared" si="200"/>
        <v>2.7944886867854928</v>
      </c>
      <c r="L73" s="51">
        <f>SUM(L66:L72)</f>
        <v>724331</v>
      </c>
      <c r="M73" s="54">
        <f t="shared" si="201"/>
        <v>2.3818215896983967</v>
      </c>
      <c r="N73" s="51">
        <f>SUM(N66:N72)</f>
        <v>1687921</v>
      </c>
      <c r="O73" s="55">
        <f t="shared" si="203"/>
        <v>2.6010993549341528</v>
      </c>
      <c r="P73" s="142">
        <f>SUM(P66:P72)</f>
        <v>7668833</v>
      </c>
      <c r="Q73" s="143">
        <f>SUM(Q66:Q72)</f>
        <v>789633</v>
      </c>
      <c r="R73" s="144">
        <f t="shared" si="206"/>
        <v>8458466</v>
      </c>
      <c r="S73" s="38"/>
      <c r="T73" s="53">
        <f>SUM(T66:T72)</f>
        <v>11912562</v>
      </c>
      <c r="U73" s="230">
        <f t="shared" si="207"/>
        <v>61.855483495770741</v>
      </c>
      <c r="V73" s="51">
        <f>SUM(V66:V72)</f>
        <v>3272822</v>
      </c>
      <c r="W73" s="230">
        <f t="shared" si="208"/>
        <v>59.78849104859335</v>
      </c>
      <c r="X73" s="51">
        <f>SUM(X66:X72)</f>
        <v>15185384</v>
      </c>
      <c r="Y73" s="55">
        <f t="shared" si="210"/>
        <v>61.398003452918609</v>
      </c>
      <c r="Z73" s="275">
        <f>SUM(Z66:Z72)</f>
        <v>4801932</v>
      </c>
      <c r="AA73" s="230">
        <f t="shared" si="211"/>
        <v>4.780972217797177</v>
      </c>
      <c r="AB73" s="51">
        <f>SUM(AB66:AB72)</f>
        <v>1960100</v>
      </c>
      <c r="AC73" s="54">
        <f t="shared" si="212"/>
        <v>4.5178272203642198</v>
      </c>
      <c r="AD73" s="51">
        <f>SUM(AD66:AD72)</f>
        <v>6762032</v>
      </c>
      <c r="AE73" s="55">
        <f t="shared" si="214"/>
        <v>4.7015921509786596</v>
      </c>
      <c r="AF73" s="142">
        <f>SUM(AF66:AF72)</f>
        <v>16714494</v>
      </c>
      <c r="AG73" s="143">
        <f>SUM(AG66:AG72)</f>
        <v>5232922</v>
      </c>
      <c r="AH73" s="144">
        <f t="shared" si="217"/>
        <v>21947416</v>
      </c>
      <c r="AI73" s="40"/>
      <c r="AJ73" s="50">
        <f>SUM(AJ66:AJ72)</f>
        <v>3220254</v>
      </c>
      <c r="AK73" s="54">
        <f t="shared" si="218"/>
        <v>53.526378777301289</v>
      </c>
      <c r="AL73" s="51">
        <f>SUM(AL66:AL72)</f>
        <v>1331317</v>
      </c>
      <c r="AM73" s="54">
        <f t="shared" si="219"/>
        <v>54.910991957104557</v>
      </c>
      <c r="AN73" s="51">
        <f>SUM(AN66:AN72)</f>
        <v>4551571</v>
      </c>
      <c r="AO73" s="55">
        <f t="shared" si="221"/>
        <v>53.924093973248667</v>
      </c>
      <c r="AP73" s="53">
        <f>SUM(AP66:AP72)</f>
        <v>533437</v>
      </c>
      <c r="AQ73" s="46">
        <f t="shared" si="222"/>
        <v>3.4135817084642506</v>
      </c>
      <c r="AR73" s="51">
        <f>SUM(AR66:AR72)</f>
        <v>864732</v>
      </c>
      <c r="AS73" s="54">
        <f t="shared" si="223"/>
        <v>5.7461857423847746</v>
      </c>
      <c r="AT73" s="51">
        <f>SUM(AT66:AT72)</f>
        <v>1398169</v>
      </c>
      <c r="AU73" s="55">
        <f t="shared" si="225"/>
        <v>4.5579041391068502</v>
      </c>
      <c r="AV73" s="142">
        <f>SUM(AV66:AV72)</f>
        <v>3753691</v>
      </c>
      <c r="AW73" s="143">
        <f>SUM(AW66:AW72)</f>
        <v>2196049</v>
      </c>
      <c r="AX73" s="144">
        <f t="shared" si="228"/>
        <v>5949740</v>
      </c>
      <c r="AY73" s="40"/>
      <c r="AZ73" s="50">
        <f>SUM(AZ66:AZ72)</f>
        <v>6647386</v>
      </c>
      <c r="BA73" s="54">
        <f t="shared" si="229"/>
        <v>59.755544169071314</v>
      </c>
      <c r="BB73" s="51">
        <f>SUM(BB66:BB72)</f>
        <v>1687854</v>
      </c>
      <c r="BC73" s="54">
        <f t="shared" si="230"/>
        <v>53.92332513338232</v>
      </c>
      <c r="BD73" s="51">
        <f>SUM(BD66:BD72)</f>
        <v>8335240</v>
      </c>
      <c r="BE73" s="55">
        <v>49.787464151990015</v>
      </c>
      <c r="BF73" s="53">
        <f>SUM(BF66:BF72)</f>
        <v>4383685</v>
      </c>
      <c r="BG73" s="54">
        <v>4.3774178890557192</v>
      </c>
      <c r="BH73" s="51">
        <f>SUM(BH66:BH72)</f>
        <v>4400248</v>
      </c>
      <c r="BI73" s="54">
        <v>7.9584714389355078</v>
      </c>
      <c r="BJ73" s="51">
        <f>SUM(BJ66:BJ72)</f>
        <v>8783933</v>
      </c>
      <c r="BK73" s="55">
        <v>5.3728180642937176</v>
      </c>
      <c r="BL73" s="142">
        <f>SUM(BL66:BL72)</f>
        <v>11031071</v>
      </c>
      <c r="BM73" s="143">
        <f>SUM(BM66:BM72)</f>
        <v>6088102</v>
      </c>
      <c r="BN73" s="144">
        <f t="shared" si="235"/>
        <v>17119173</v>
      </c>
      <c r="BO73" s="40"/>
      <c r="BP73" s="50">
        <f>SUM(BP66:BP72)</f>
        <v>5444798</v>
      </c>
      <c r="BQ73" s="54">
        <v>61.609082999701997</v>
      </c>
      <c r="BR73" s="51">
        <f>SUM(BR66:BR72)</f>
        <v>1380508</v>
      </c>
      <c r="BS73" s="54">
        <v>64.115625316688934</v>
      </c>
      <c r="BT73" s="51">
        <f>SUM(BT66:BT72)</f>
        <v>6825306</v>
      </c>
      <c r="BU73" s="55">
        <v>61.918131776385657</v>
      </c>
      <c r="BV73" s="53">
        <f>SUM(BV66:BV72)</f>
        <v>1292377</v>
      </c>
      <c r="BW73" s="54">
        <f t="shared" si="237"/>
        <v>4.2923563875013286</v>
      </c>
      <c r="BX73" s="51">
        <f>SUM(BX66:BX72)</f>
        <v>1813253</v>
      </c>
      <c r="BY73" s="54">
        <f t="shared" si="238"/>
        <v>8.9098963195911747</v>
      </c>
      <c r="BZ73" s="51">
        <f>SUM(BZ66:BZ72)</f>
        <v>3105630</v>
      </c>
      <c r="CA73" s="55">
        <f t="shared" si="240"/>
        <v>6.1546617307242597</v>
      </c>
      <c r="CB73" s="142">
        <f>SUM(CB66:CB72)</f>
        <v>6737175</v>
      </c>
      <c r="CC73" s="143">
        <f>SUM(CC66:CC72)</f>
        <v>3193761</v>
      </c>
      <c r="CD73" s="144">
        <f t="shared" si="243"/>
        <v>9930936</v>
      </c>
      <c r="CE73" s="40"/>
      <c r="CF73" s="50">
        <f>SUM(CF66:CF72)</f>
        <v>9043165</v>
      </c>
      <c r="CG73" s="54">
        <f t="shared" si="244"/>
        <v>72.602040816326536</v>
      </c>
      <c r="CH73" s="51">
        <f>SUM(CH66:CH72)</f>
        <v>1827773</v>
      </c>
      <c r="CI73" s="54">
        <f t="shared" si="245"/>
        <v>72.2497035338762</v>
      </c>
      <c r="CJ73" s="51">
        <f>SUM(CJ66:CJ72)</f>
        <v>10870938</v>
      </c>
      <c r="CK73" s="55">
        <f t="shared" si="247"/>
        <v>72.542560858424082</v>
      </c>
      <c r="CL73" s="53">
        <f>SUM(CL66:CL72)</f>
        <v>3907955</v>
      </c>
      <c r="CM73" s="54">
        <f t="shared" si="248"/>
        <v>6.3091876585185505</v>
      </c>
      <c r="CN73" s="51">
        <f>SUM(CN66:CN72)</f>
        <v>3527384</v>
      </c>
      <c r="CO73" s="54">
        <f t="shared" si="249"/>
        <v>11.140256573836037</v>
      </c>
      <c r="CP73" s="51">
        <f>SUM(CP66:CP72)</f>
        <v>7435339</v>
      </c>
      <c r="CQ73" s="55">
        <f t="shared" si="251"/>
        <v>7.9433903002112087</v>
      </c>
      <c r="CR73" s="142">
        <f>SUM(CR66:CR72)</f>
        <v>12951120</v>
      </c>
      <c r="CS73" s="143">
        <f>SUM(CS66:CS72)</f>
        <v>5355157</v>
      </c>
      <c r="CT73" s="144">
        <f t="shared" si="254"/>
        <v>18306277</v>
      </c>
      <c r="CU73" s="40"/>
      <c r="CV73" s="53">
        <f>SUM(CV66:CV72)</f>
        <v>42973408</v>
      </c>
      <c r="CW73" s="54">
        <f t="shared" si="268"/>
        <v>61.995302753140635</v>
      </c>
      <c r="CX73" s="54">
        <f>SUM(CX66:CX72)</f>
        <v>9565576</v>
      </c>
      <c r="CY73" s="54">
        <f t="shared" si="257"/>
        <v>51.829927881359147</v>
      </c>
      <c r="CZ73" s="51">
        <f t="shared" si="258"/>
        <v>52538984</v>
      </c>
      <c r="DA73" s="55">
        <f t="shared" si="259"/>
        <v>59.857865013005153</v>
      </c>
      <c r="DB73" s="53">
        <f>SUM(DB66:DB72)</f>
        <v>15882976</v>
      </c>
      <c r="DC73" s="54">
        <f t="shared" si="261"/>
        <v>5.2342828744801713</v>
      </c>
      <c r="DD73" s="51">
        <f>SUM(DD66:DD72)</f>
        <v>13290048</v>
      </c>
      <c r="DE73" s="54">
        <f t="shared" si="263"/>
        <v>7.7369470780759348</v>
      </c>
      <c r="DF73" s="51">
        <f>SUM(DF66:DF72)</f>
        <v>29173024</v>
      </c>
      <c r="DG73" s="55">
        <f t="shared" si="265"/>
        <v>6.1389093065434999</v>
      </c>
      <c r="DH73" s="173"/>
      <c r="DI73" s="185" t="s">
        <v>174</v>
      </c>
      <c r="DJ73" s="53">
        <f t="shared" ref="DJ73:DK73" si="270">SUM(DJ66:DJ72)</f>
        <v>52538984</v>
      </c>
      <c r="DK73" s="51">
        <f t="shared" si="270"/>
        <v>29173024</v>
      </c>
      <c r="DL73" s="52">
        <f>SUM(DL66:DL72)</f>
        <v>81712008</v>
      </c>
      <c r="DM73"/>
      <c r="DO73" s="56"/>
    </row>
    <row r="74" spans="1:119" s="59" customFormat="1" ht="15.6" x14ac:dyDescent="0.3">
      <c r="A74" s="32"/>
      <c r="B74" s="31" t="s">
        <v>73</v>
      </c>
      <c r="C74" s="41"/>
      <c r="D74" s="42"/>
      <c r="E74" s="46"/>
      <c r="F74" s="46"/>
      <c r="G74" s="46"/>
      <c r="H74" s="46"/>
      <c r="I74" s="231"/>
      <c r="J74" s="45"/>
      <c r="K74" s="46"/>
      <c r="L74" s="46"/>
      <c r="M74" s="46"/>
      <c r="N74" s="46"/>
      <c r="O74" s="47"/>
      <c r="P74" s="145"/>
      <c r="Q74" s="146"/>
      <c r="R74" s="147"/>
      <c r="S74" s="38"/>
      <c r="T74" s="45"/>
      <c r="U74" s="46"/>
      <c r="V74" s="46"/>
      <c r="W74" s="46"/>
      <c r="X74" s="46"/>
      <c r="Y74" s="47"/>
      <c r="Z74" s="274"/>
      <c r="AA74" s="46"/>
      <c r="AB74" s="43"/>
      <c r="AC74" s="46"/>
      <c r="AD74" s="43"/>
      <c r="AE74" s="47"/>
      <c r="AF74" s="145"/>
      <c r="AG74" s="146"/>
      <c r="AH74" s="147"/>
      <c r="AI74" s="40"/>
      <c r="AJ74" s="42"/>
      <c r="AK74" s="46"/>
      <c r="AL74" s="46"/>
      <c r="AM74" s="46"/>
      <c r="AN74" s="46"/>
      <c r="AO74" s="47"/>
      <c r="AP74" s="45"/>
      <c r="AQ74" s="46"/>
      <c r="AR74" s="43"/>
      <c r="AS74" s="46"/>
      <c r="AT74" s="43"/>
      <c r="AU74" s="47"/>
      <c r="AV74" s="145"/>
      <c r="AW74" s="146"/>
      <c r="AX74" s="147"/>
      <c r="AY74" s="40"/>
      <c r="AZ74" s="42"/>
      <c r="BA74" s="46"/>
      <c r="BB74" s="46"/>
      <c r="BC74" s="46"/>
      <c r="BD74" s="46"/>
      <c r="BE74" s="47"/>
      <c r="BF74" s="45"/>
      <c r="BG74" s="46"/>
      <c r="BH74" s="43"/>
      <c r="BI74" s="46"/>
      <c r="BJ74" s="43"/>
      <c r="BK74" s="47"/>
      <c r="BL74" s="145"/>
      <c r="BM74" s="146"/>
      <c r="BN74" s="147"/>
      <c r="BO74" s="40"/>
      <c r="BP74" s="42"/>
      <c r="BQ74" s="46"/>
      <c r="BR74" s="46"/>
      <c r="BS74" s="46"/>
      <c r="BT74" s="46"/>
      <c r="BU74" s="47"/>
      <c r="BV74" s="45"/>
      <c r="BW74" s="46"/>
      <c r="BX74" s="43"/>
      <c r="BY74" s="46"/>
      <c r="BZ74" s="43"/>
      <c r="CA74" s="47"/>
      <c r="CB74" s="145"/>
      <c r="CC74" s="146"/>
      <c r="CD74" s="147"/>
      <c r="CE74" s="40"/>
      <c r="CF74" s="42"/>
      <c r="CG74" s="46"/>
      <c r="CH74" s="46"/>
      <c r="CI74" s="46"/>
      <c r="CJ74" s="46"/>
      <c r="CK74" s="47"/>
      <c r="CL74" s="45"/>
      <c r="CM74" s="46"/>
      <c r="CN74" s="43"/>
      <c r="CO74" s="46"/>
      <c r="CP74" s="43"/>
      <c r="CQ74" s="47"/>
      <c r="CR74" s="145"/>
      <c r="CS74" s="146"/>
      <c r="CT74" s="147"/>
      <c r="CU74" s="40"/>
      <c r="CV74" s="45"/>
      <c r="CW74" s="46"/>
      <c r="CX74" s="46"/>
      <c r="CY74" s="46"/>
      <c r="CZ74" s="43"/>
      <c r="DA74" s="47"/>
      <c r="DB74" s="57"/>
      <c r="DC74" s="46"/>
      <c r="DD74" s="43"/>
      <c r="DE74" s="46"/>
      <c r="DF74" s="43"/>
      <c r="DG74" s="47"/>
      <c r="DH74" s="172"/>
      <c r="DI74" s="184" t="s">
        <v>73</v>
      </c>
      <c r="DJ74" s="45"/>
      <c r="DK74" s="43"/>
      <c r="DL74" s="44"/>
      <c r="DM74"/>
    </row>
    <row r="75" spans="1:119" s="59" customFormat="1" ht="15.6" x14ac:dyDescent="0.3">
      <c r="A75" s="32">
        <v>60</v>
      </c>
      <c r="B75" s="32" t="s">
        <v>74</v>
      </c>
      <c r="C75" s="41"/>
      <c r="D75" s="42">
        <f>+'JUL-SEP 2022'!D75+'OCT-DEC 2022'!D75+'JAN-MAR 2023'!D75+'APR-JUN 2023'!D75</f>
        <v>376823</v>
      </c>
      <c r="E75" s="46">
        <f t="shared" ref="E75:E96" si="271">+D75/$D$111</f>
        <v>3.4349692804142129</v>
      </c>
      <c r="F75" s="43">
        <f>+'JUL-SEP 2022'!F75+'OCT-DEC 2022'!F75+'JAN-MAR 2023'!F75+'APR-JUN 2023'!F75</f>
        <v>104682</v>
      </c>
      <c r="G75" s="46">
        <f t="shared" ref="G75:G96" si="272">+F75/$F$111</f>
        <v>3.8181420286683445</v>
      </c>
      <c r="H75" s="43">
        <f t="shared" ref="H75:H94" si="273">+D75+F75</f>
        <v>481505</v>
      </c>
      <c r="I75" s="231">
        <f t="shared" ref="I75:I96" si="274">+H75/$H$111</f>
        <v>3.5115848277773321</v>
      </c>
      <c r="J75" s="45">
        <f>+'JUL-SEP 2022'!J75+'OCT-DEC 2022'!J75+'JAN-MAR 2023'!J75+'APR-JUN 2023'!J75</f>
        <v>320208</v>
      </c>
      <c r="K75" s="46">
        <f t="shared" ref="K75:K96" si="275">+J75/$J$111</f>
        <v>0.9286290158866416</v>
      </c>
      <c r="L75" s="43">
        <f>+'JUL-SEP 2022'!L75+'OCT-DEC 2022'!L75+'JAN-MAR 2023'!L75+'APR-JUN 2023'!L75</f>
        <v>249945</v>
      </c>
      <c r="M75" s="46">
        <f t="shared" ref="M75:M96" si="276">+L75/$L$111</f>
        <v>0.82189551080537182</v>
      </c>
      <c r="N75" s="43">
        <f t="shared" ref="N75:N94" si="277">+J75+L75</f>
        <v>570153</v>
      </c>
      <c r="O75" s="47">
        <f t="shared" ref="O75:O96" si="278">+N75/$N$111</f>
        <v>0.87861019592372624</v>
      </c>
      <c r="P75" s="136">
        <f t="shared" ref="P75:P94" si="279">+D75+J75</f>
        <v>697031</v>
      </c>
      <c r="Q75" s="137">
        <f t="shared" ref="Q75:Q94" si="280">+F75+L75</f>
        <v>354627</v>
      </c>
      <c r="R75" s="138">
        <f t="shared" ref="R75:R94" si="281">+P75+Q75</f>
        <v>1051658</v>
      </c>
      <c r="S75" s="38"/>
      <c r="T75" s="45">
        <f>+'JUL-SEP 2022'!T75+'OCT-DEC 2022'!T75+'JAN-MAR 2023'!T75+'APR-JUN 2023'!T75</f>
        <v>1117350</v>
      </c>
      <c r="U75" s="46">
        <f t="shared" ref="U75:U96" si="282">+T75/$T$111</f>
        <v>5.8017934751566829</v>
      </c>
      <c r="V75" s="43">
        <f>+'JUL-SEP 2022'!V75+'OCT-DEC 2022'!V75+'JAN-MAR 2023'!V75+'APR-JUN 2023'!V75</f>
        <v>356006</v>
      </c>
      <c r="W75" s="46">
        <f t="shared" ref="W75:W96" si="283">+V75/$V$111</f>
        <v>6.5035805626598462</v>
      </c>
      <c r="X75" s="43">
        <f t="shared" ref="X75:X94" si="284">+T75+V75</f>
        <v>1473356</v>
      </c>
      <c r="Y75" s="47">
        <f t="shared" ref="Y75:Y96" si="285">+X75/$X$111</f>
        <v>5.9571175003133501</v>
      </c>
      <c r="Z75" s="274">
        <f>+'OCT-DEC 2022'!Z75+'JUL-SEP 2022'!Z75+'JAN-MAR 2023'!Z75+'APR-JUN 2023'!Z75</f>
        <v>365593</v>
      </c>
      <c r="AA75" s="46">
        <f t="shared" ref="AA75:AA96" si="286">+Z75/$Z$111</f>
        <v>0.36399723611686369</v>
      </c>
      <c r="AB75" s="43">
        <f>+'OCT-DEC 2022'!AB75+'JUL-SEP 2022'!AB75+'JAN-MAR 2023'!AB75+'APR-JUN 2023'!AB75</f>
        <v>225102</v>
      </c>
      <c r="AC75" s="46">
        <f t="shared" ref="AC75:AC95" si="287">+AB75/$AB$111</f>
        <v>0.5188367649397615</v>
      </c>
      <c r="AD75" s="43">
        <f t="shared" ref="AD75:AD94" si="288">+Z75+AB75</f>
        <v>590695</v>
      </c>
      <c r="AE75" s="47">
        <f t="shared" ref="AE75:AE96" si="289">+AD75/$AD$111</f>
        <v>0.41070597944853549</v>
      </c>
      <c r="AF75" s="136">
        <f t="shared" ref="AF75:AF94" si="290">+T75+Z75</f>
        <v>1482943</v>
      </c>
      <c r="AG75" s="137">
        <f t="shared" ref="AG75:AG94" si="291">+V75+AB75</f>
        <v>581108</v>
      </c>
      <c r="AH75" s="138">
        <f t="shared" ref="AH75:AH94" si="292">+AF75+AG75</f>
        <v>2064051</v>
      </c>
      <c r="AI75" s="40"/>
      <c r="AJ75" s="42">
        <f>+'OCT-DEC 2022'!AJ75+'JUL-SEP 2022'!AJ75+'JAN-MAR 2023'!AJ75+'APR-JUN 2023'!AJ75</f>
        <v>750814</v>
      </c>
      <c r="AK75" s="46">
        <f t="shared" ref="AK75:AK96" si="293">+AJ75/$AJ$111</f>
        <v>12.479871014926365</v>
      </c>
      <c r="AL75" s="43">
        <f>+'OCT-DEC 2022'!AL75+'JUL-SEP 2022'!AL75+'JAN-MAR 2023'!AL75+'APR-JUN 2023'!AL75</f>
        <v>310402</v>
      </c>
      <c r="AM75" s="46">
        <f t="shared" ref="AM75:AM96" si="294">+AL75/$AL$111</f>
        <v>12.802722210765106</v>
      </c>
      <c r="AN75" s="43">
        <f>+AJ75+AL75</f>
        <v>1061216</v>
      </c>
      <c r="AO75" s="47">
        <f t="shared" ref="AO75:AO96" si="295">+AN75/$AN$111</f>
        <v>12.572606537372494</v>
      </c>
      <c r="AP75" s="43">
        <f>+'OCT-DEC 2022'!AP75+'JUL-SEP 2022'!AP75+'JAN-MAR 2023'!AP75+'APR-JUN 2023'!AP75</f>
        <v>237599</v>
      </c>
      <c r="AQ75" s="46">
        <f t="shared" ref="AQ75:AQ96" si="296">+AP75/$AP$111</f>
        <v>1.5204487134364462</v>
      </c>
      <c r="AR75" s="43">
        <f>+'OCT-DEC 2022'!AR75+'JUL-SEP 2022'!AR75+'JAN-MAR 2023'!AR75+'APR-JUN 2023'!AR75</f>
        <v>385162</v>
      </c>
      <c r="AS75" s="46">
        <f t="shared" ref="AS75:AS96" si="297">+AR75/$AR$111</f>
        <v>2.5594200202009461</v>
      </c>
      <c r="AT75" s="43">
        <f>+AP75+AR75</f>
        <v>622761</v>
      </c>
      <c r="AU75" s="47">
        <f t="shared" ref="AU75:AU96" si="298">+AT75/$AT$111</f>
        <v>2.0301443813833098</v>
      </c>
      <c r="AV75" s="136">
        <f t="shared" ref="AV75:AV94" si="299">+AJ75+AP75</f>
        <v>988413</v>
      </c>
      <c r="AW75" s="137">
        <f t="shared" ref="AW75:AW94" si="300">+AL75+AR75</f>
        <v>695564</v>
      </c>
      <c r="AX75" s="138">
        <f t="shared" ref="AX75:AX94" si="301">+AV75+AW75</f>
        <v>1683977</v>
      </c>
      <c r="AY75" s="40"/>
      <c r="AZ75" s="42">
        <f>+'OCT-DEC 2022'!AZ75+'JUL-SEP 2022'!AZ75+'JAN-MAR 2023'!AZ75+'APR-JUN 2023'!AZ75</f>
        <v>1763189</v>
      </c>
      <c r="BA75" s="46">
        <f t="shared" ref="BA75:BA102" si="302">+AZ75/$AZ$111</f>
        <v>15.849887183912696</v>
      </c>
      <c r="BB75" s="43">
        <f>+'OCT-DEC 2022'!BB75+'JUL-SEP 2022'!BB75+'JAN-MAR 2023'!BB75+'APR-JUN 2023'!BB75</f>
        <v>447696</v>
      </c>
      <c r="BC75" s="46">
        <f t="shared" ref="BC75:BC102" si="303">+BB75/$BB$111</f>
        <v>14.302929618862017</v>
      </c>
      <c r="BD75" s="43">
        <f>+AZ75+BB75</f>
        <v>2210885</v>
      </c>
      <c r="BE75" s="47">
        <v>20.699012407353116</v>
      </c>
      <c r="BF75" s="45">
        <f>+'OCT-DEC 2022'!BF75+'JUL-SEP 2022'!BF75+'JAN-MAR 2023'!BF75+'APR-JUN 2023'!BF75</f>
        <v>90799</v>
      </c>
      <c r="BG75" s="46">
        <v>0.97547624969955071</v>
      </c>
      <c r="BH75" s="43">
        <f>+'OCT-DEC 2022'!BH75+'JUL-SEP 2022'!BH75+'JAN-MAR 2023'!BH75+'APR-JUN 2023'!BH75</f>
        <v>91142</v>
      </c>
      <c r="BI75" s="46">
        <v>1.7734884055742892</v>
      </c>
      <c r="BJ75" s="43">
        <f>+BF75+BH75</f>
        <v>181941</v>
      </c>
      <c r="BK75" s="47">
        <v>1.1972940551960456</v>
      </c>
      <c r="BL75" s="136">
        <f t="shared" ref="BL75:BL94" si="304">+AZ75+BF75</f>
        <v>1853988</v>
      </c>
      <c r="BM75" s="137">
        <f t="shared" ref="BM75:BM94" si="305">+BB75+BH75</f>
        <v>538838</v>
      </c>
      <c r="BN75" s="138">
        <f t="shared" ref="BN75:BN94" si="306">+BL75+BM75</f>
        <v>2392826</v>
      </c>
      <c r="BO75" s="40"/>
      <c r="BP75" s="42">
        <f>+'OCT-DEC 2022'!BP75+'JUL-SEP 2022'!BP75+'JAN-MAR 2023'!BP75+'APR-JUN 2023'!BP75</f>
        <v>0</v>
      </c>
      <c r="BQ75" s="46">
        <v>0</v>
      </c>
      <c r="BR75" s="43">
        <f>+'OCT-DEC 2022'!BR75+'JUL-SEP 2022'!BR75+'JAN-MAR 2023'!BR75+'APR-JUN 2023'!BR75</f>
        <v>0</v>
      </c>
      <c r="BS75" s="46">
        <v>0</v>
      </c>
      <c r="BT75" s="43">
        <f>+BP75+BR75</f>
        <v>0</v>
      </c>
      <c r="BU75" s="47">
        <v>0</v>
      </c>
      <c r="BV75" s="45">
        <f>+'OCT-DEC 2022'!BV75+'JUL-SEP 2022'!BV75+'JAN-MAR 2023'!BV75+'APR-JUN 2023'!BV75</f>
        <v>0</v>
      </c>
      <c r="BW75" s="46">
        <f t="shared" ref="BW75:BW96" si="307">+BV75/$BV$111</f>
        <v>0</v>
      </c>
      <c r="BX75" s="43">
        <f>+'OCT-DEC 2022'!BX75+'JUL-SEP 2022'!BX75+'JAN-MAR 2023'!BX75+'APR-JUN 2023'!BX75</f>
        <v>0</v>
      </c>
      <c r="BY75" s="46">
        <f t="shared" ref="BY75:BY96" si="308">+BX75/$BX$111</f>
        <v>0</v>
      </c>
      <c r="BZ75" s="43">
        <f>+BV75+BX75</f>
        <v>0</v>
      </c>
      <c r="CA75" s="47">
        <f t="shared" ref="CA75:CA96" si="309">+BZ75/$BZ$111</f>
        <v>0</v>
      </c>
      <c r="CB75" s="136">
        <f t="shared" ref="CB75:CB94" si="310">+BP75+BV75</f>
        <v>0</v>
      </c>
      <c r="CC75" s="137">
        <f t="shared" ref="CC75:CC94" si="311">+BR75+BX75</f>
        <v>0</v>
      </c>
      <c r="CD75" s="138">
        <f t="shared" ref="CD75:CD94" si="312">+CB75+CC75</f>
        <v>0</v>
      </c>
      <c r="CE75" s="40"/>
      <c r="CF75" s="42">
        <f>+'OCT-DEC 2022'!CF75+'JUL-SEP 2022'!CF75+'JAN-MAR 2023'!CF75+'APR-JUN 2023'!CF75</f>
        <v>30139</v>
      </c>
      <c r="CG75" s="46">
        <f t="shared" ref="CG75:CG96" si="313">+CF75/$CF$111</f>
        <v>0.241967597424493</v>
      </c>
      <c r="CH75" s="43">
        <f>+'OCT-DEC 2022'!CH75+'JUL-SEP 2022'!CH75+'JAN-MAR 2023'!CH75+'APR-JUN 2023'!CH75</f>
        <v>6092</v>
      </c>
      <c r="CI75" s="46">
        <f t="shared" ref="CI75:CI96" si="314">+CH75/$CH$111</f>
        <v>0.24080955016206815</v>
      </c>
      <c r="CJ75" s="43">
        <f>+CF75+CH75</f>
        <v>36231</v>
      </c>
      <c r="CK75" s="47">
        <f t="shared" ref="CK75:CK96" si="315">+CJ75/$CJ$111</f>
        <v>0.24177210121716849</v>
      </c>
      <c r="CL75" s="45">
        <f>+'OCT-DEC 2022'!CL75+'JUL-SEP 2022'!CL75+'JAN-MAR 2023'!CL75+'APR-JUN 2023'!CL75</f>
        <v>113883</v>
      </c>
      <c r="CM75" s="46">
        <f t="shared" ref="CM75:CM96" si="316">+CL75/$CL$111</f>
        <v>0.18385810944984476</v>
      </c>
      <c r="CN75" s="43">
        <f>+'OCT-DEC 2022'!CN75+'JUL-SEP 2022'!CN75+'JAN-MAR 2023'!CN75+'APR-JUN 2023'!CN75</f>
        <v>102793</v>
      </c>
      <c r="CO75" s="46">
        <f t="shared" ref="CO75:CO96" si="317">+CN75/$CN$111</f>
        <v>0.32464296316883218</v>
      </c>
      <c r="CP75" s="43">
        <f>+CL75+CN75</f>
        <v>216676</v>
      </c>
      <c r="CQ75" s="47">
        <f t="shared" ref="CQ75:CQ96" si="318">+CP75/$CP$111</f>
        <v>0.23148131331854052</v>
      </c>
      <c r="CR75" s="136">
        <f t="shared" ref="CR75:CR94" si="319">+CF75+CL75</f>
        <v>144022</v>
      </c>
      <c r="CS75" s="137">
        <f t="shared" ref="CS75:CS94" si="320">+CH75+CN75</f>
        <v>108885</v>
      </c>
      <c r="CT75" s="138">
        <f t="shared" ref="CT75:CT94" si="321">+CR75+CS75</f>
        <v>252907</v>
      </c>
      <c r="CU75" s="40"/>
      <c r="CV75" s="45">
        <f t="shared" ref="CV75:CV94" si="322">+D75+T75+AJ75+AZ75+BP75+CF75</f>
        <v>4038315</v>
      </c>
      <c r="CW75" s="46">
        <f t="shared" si="268"/>
        <v>5.8258484185743225</v>
      </c>
      <c r="CX75" s="46">
        <f t="shared" ref="CX75:CX94" si="323">+F75+V75+AL75+BB75+BR75+CH75</f>
        <v>1224878</v>
      </c>
      <c r="CY75" s="46">
        <f t="shared" ref="CY75:CY96" si="324">+CX75/$CX$111</f>
        <v>6.6368547386444297</v>
      </c>
      <c r="CZ75" s="43">
        <f t="shared" ref="CZ75:CZ96" si="325">+CV75+CX75</f>
        <v>5263193</v>
      </c>
      <c r="DA75" s="47">
        <f t="shared" ref="DA75:DA96" si="326">+CZ75/$CZ$111</f>
        <v>5.9963758745580922</v>
      </c>
      <c r="DB75" s="45">
        <f t="shared" ref="DB75:DB94" si="327">+J75+Z75+AP75+BF75+BV75+CL75</f>
        <v>1128082</v>
      </c>
      <c r="DC75" s="46">
        <f t="shared" ref="DC75:DC96" si="328">+DB75/$DB$111</f>
        <v>0.37176284177532853</v>
      </c>
      <c r="DD75" s="43">
        <f t="shared" ref="DD75:DD94" si="329">+L75+AB75+AR75+BH75+BX75+CN75</f>
        <v>1054144</v>
      </c>
      <c r="DE75" s="46">
        <f t="shared" ref="DE75:DE96" si="330">+DD75/$DD$111</f>
        <v>0.61368148111062337</v>
      </c>
      <c r="DF75" s="43">
        <f t="shared" ref="DF75:DF94" si="331">+DB75+DD75</f>
        <v>2182226</v>
      </c>
      <c r="DG75" s="47">
        <f t="shared" ref="DG75:DG96" si="332">+DF75/$DF$111</f>
        <v>0.45920805125931397</v>
      </c>
      <c r="DH75" s="172"/>
      <c r="DI75" s="185" t="s">
        <v>74</v>
      </c>
      <c r="DJ75" s="45">
        <f t="shared" ref="DJ75:DJ94" si="333">+CZ75</f>
        <v>5263193</v>
      </c>
      <c r="DK75" s="43">
        <f t="shared" ref="DK75:DK94" si="334">+DF75</f>
        <v>2182226</v>
      </c>
      <c r="DL75" s="44">
        <f t="shared" ref="DL75:DL94" si="335">+DJ75+DK75</f>
        <v>7445419</v>
      </c>
      <c r="DM75"/>
    </row>
    <row r="76" spans="1:119" s="59" customFormat="1" ht="15.6" x14ac:dyDescent="0.3">
      <c r="A76" s="32">
        <v>61</v>
      </c>
      <c r="B76" s="32" t="s">
        <v>75</v>
      </c>
      <c r="C76" s="41"/>
      <c r="D76" s="42">
        <f>+'JUL-SEP 2022'!D76+'OCT-DEC 2022'!D76+'JAN-MAR 2023'!D76+'APR-JUN 2023'!D76</f>
        <v>473376</v>
      </c>
      <c r="E76" s="46">
        <f t="shared" si="271"/>
        <v>4.3151082022205616</v>
      </c>
      <c r="F76" s="43">
        <f>+'JUL-SEP 2022'!F76+'OCT-DEC 2022'!F76+'JAN-MAR 2023'!F76+'APR-JUN 2023'!F76</f>
        <v>131504</v>
      </c>
      <c r="G76" s="46">
        <f t="shared" si="272"/>
        <v>4.7964401648612176</v>
      </c>
      <c r="H76" s="43">
        <f t="shared" si="273"/>
        <v>604880</v>
      </c>
      <c r="I76" s="231">
        <f t="shared" si="274"/>
        <v>4.4113507245531256</v>
      </c>
      <c r="J76" s="45">
        <f>+'JUL-SEP 2022'!J76+'OCT-DEC 2022'!J76+'JAN-MAR 2023'!J76+'APR-JUN 2023'!J76</f>
        <v>402169</v>
      </c>
      <c r="K76" s="46">
        <f t="shared" si="275"/>
        <v>1.1663225237661607</v>
      </c>
      <c r="L76" s="43">
        <f>+'JUL-SEP 2022'!L76+'OCT-DEC 2022'!L76+'JAN-MAR 2023'!L76+'APR-JUN 2023'!L76</f>
        <v>127539</v>
      </c>
      <c r="M76" s="46">
        <f t="shared" si="276"/>
        <v>0.41938719139253161</v>
      </c>
      <c r="N76" s="43">
        <f t="shared" si="277"/>
        <v>529708</v>
      </c>
      <c r="O76" s="47">
        <f t="shared" si="278"/>
        <v>0.81628413717434656</v>
      </c>
      <c r="P76" s="136">
        <f t="shared" si="279"/>
        <v>875545</v>
      </c>
      <c r="Q76" s="137">
        <f t="shared" si="280"/>
        <v>259043</v>
      </c>
      <c r="R76" s="138">
        <f t="shared" si="281"/>
        <v>1134588</v>
      </c>
      <c r="S76" s="38"/>
      <c r="T76" s="45">
        <f>+'JUL-SEP 2022'!T76+'OCT-DEC 2022'!T76+'JAN-MAR 2023'!T76+'APR-JUN 2023'!T76</f>
        <v>278524</v>
      </c>
      <c r="U76" s="46">
        <f t="shared" si="282"/>
        <v>1.4462243038211302</v>
      </c>
      <c r="V76" s="43">
        <f>+'JUL-SEP 2022'!V76+'OCT-DEC 2022'!V76+'JAN-MAR 2023'!V76+'APR-JUN 2023'!V76</f>
        <v>75459</v>
      </c>
      <c r="W76" s="46">
        <f t="shared" si="283"/>
        <v>1.3784983558640849</v>
      </c>
      <c r="X76" s="43">
        <f t="shared" si="284"/>
        <v>353983</v>
      </c>
      <c r="Y76" s="47">
        <f t="shared" si="285"/>
        <v>1.4312347620761179</v>
      </c>
      <c r="Z76" s="274">
        <f>+'OCT-DEC 2022'!Z76+'JUL-SEP 2022'!Z76+'JAN-MAR 2023'!Z76+'APR-JUN 2023'!Z76</f>
        <v>1431594</v>
      </c>
      <c r="AA76" s="46">
        <f t="shared" si="286"/>
        <v>1.4253452862650142</v>
      </c>
      <c r="AB76" s="43">
        <f>+'OCT-DEC 2022'!AB76+'JUL-SEP 2022'!AB76+'JAN-MAR 2023'!AB76+'APR-JUN 2023'!AB76</f>
        <v>603966</v>
      </c>
      <c r="AC76" s="46">
        <f t="shared" si="287"/>
        <v>1.3920789934056916</v>
      </c>
      <c r="AD76" s="43">
        <f t="shared" si="288"/>
        <v>2035560</v>
      </c>
      <c r="AE76" s="47">
        <f t="shared" si="289"/>
        <v>1.4153102083583928</v>
      </c>
      <c r="AF76" s="136">
        <f t="shared" si="290"/>
        <v>1710118</v>
      </c>
      <c r="AG76" s="137">
        <f t="shared" si="291"/>
        <v>679425</v>
      </c>
      <c r="AH76" s="138">
        <f t="shared" si="292"/>
        <v>2389543</v>
      </c>
      <c r="AI76" s="40"/>
      <c r="AJ76" s="42">
        <f>+'OCT-DEC 2022'!AJ76+'JUL-SEP 2022'!AJ76+'JAN-MAR 2023'!AJ76+'APR-JUN 2023'!AJ76</f>
        <v>192956</v>
      </c>
      <c r="AK76" s="46">
        <f t="shared" si="293"/>
        <v>3.2072736943585651</v>
      </c>
      <c r="AL76" s="43">
        <f>+'OCT-DEC 2022'!AL76+'JUL-SEP 2022'!AL76+'JAN-MAR 2023'!AL76+'APR-JUN 2023'!AL76</f>
        <v>79772</v>
      </c>
      <c r="AM76" s="46">
        <f t="shared" si="294"/>
        <v>3.2902454114250359</v>
      </c>
      <c r="AN76" s="43">
        <f t="shared" ref="AN76:AN94" si="336">+AJ76+AL76</f>
        <v>272728</v>
      </c>
      <c r="AO76" s="47">
        <f t="shared" si="295"/>
        <v>3.2311064248225856</v>
      </c>
      <c r="AP76" s="43">
        <f>+'OCT-DEC 2022'!AP76+'JUL-SEP 2022'!AP76+'JAN-MAR 2023'!AP76+'APR-JUN 2023'!AP76</f>
        <v>73480</v>
      </c>
      <c r="AQ76" s="46">
        <f t="shared" si="296"/>
        <v>0.47021482187765967</v>
      </c>
      <c r="AR76" s="43">
        <f>+'OCT-DEC 2022'!AR76+'JUL-SEP 2022'!AR76+'JAN-MAR 2023'!AR76+'APR-JUN 2023'!AR76</f>
        <v>119116</v>
      </c>
      <c r="AS76" s="46">
        <f t="shared" si="297"/>
        <v>0.79153155068842695</v>
      </c>
      <c r="AT76" s="43">
        <f t="shared" ref="AT76:AT94" si="337">+AP76+AR76</f>
        <v>192596</v>
      </c>
      <c r="AU76" s="47">
        <f t="shared" si="298"/>
        <v>0.62784549333837536</v>
      </c>
      <c r="AV76" s="136">
        <f t="shared" si="299"/>
        <v>266436</v>
      </c>
      <c r="AW76" s="137">
        <f t="shared" si="300"/>
        <v>198888</v>
      </c>
      <c r="AX76" s="138">
        <f t="shared" si="301"/>
        <v>465324</v>
      </c>
      <c r="AY76" s="40"/>
      <c r="AZ76" s="42">
        <f>+'OCT-DEC 2022'!AZ76+'JUL-SEP 2022'!AZ76+'JAN-MAR 2023'!AZ76+'APR-JUN 2023'!AZ76</f>
        <v>552085</v>
      </c>
      <c r="BA76" s="46">
        <f t="shared" si="302"/>
        <v>4.9628740684807138</v>
      </c>
      <c r="BB76" s="43">
        <f>+'OCT-DEC 2022'!BB76+'JUL-SEP 2022'!BB76+'JAN-MAR 2023'!BB76+'APR-JUN 2023'!BB76</f>
        <v>140181</v>
      </c>
      <c r="BC76" s="46">
        <f t="shared" si="303"/>
        <v>4.4784831155554139</v>
      </c>
      <c r="BD76" s="43">
        <f t="shared" ref="BD76:BD94" si="338">+AZ76+BB76</f>
        <v>692266</v>
      </c>
      <c r="BE76" s="47">
        <v>2.5705820939890156</v>
      </c>
      <c r="BF76" s="45">
        <f>+'OCT-DEC 2022'!BF76+'JUL-SEP 2022'!BF76+'JAN-MAR 2023'!BF76+'APR-JUN 2023'!BF76</f>
        <v>757358</v>
      </c>
      <c r="BG76" s="46">
        <v>0.66064389936234991</v>
      </c>
      <c r="BH76" s="43">
        <f>+'OCT-DEC 2022'!BH76+'JUL-SEP 2022'!BH76+'JAN-MAR 2023'!BH76+'APR-JUN 2023'!BH76</f>
        <v>760219</v>
      </c>
      <c r="BI76" s="46">
        <v>1.2010997664918899</v>
      </c>
      <c r="BJ76" s="43">
        <f t="shared" ref="BJ76:BJ94" si="339">+BF76+BH76</f>
        <v>1517577</v>
      </c>
      <c r="BK76" s="47">
        <v>0.81087060146436329</v>
      </c>
      <c r="BL76" s="136">
        <f t="shared" si="304"/>
        <v>1309443</v>
      </c>
      <c r="BM76" s="137">
        <f t="shared" si="305"/>
        <v>900400</v>
      </c>
      <c r="BN76" s="138">
        <f t="shared" si="306"/>
        <v>2209843</v>
      </c>
      <c r="BO76" s="40"/>
      <c r="BP76" s="42">
        <f>+'OCT-DEC 2022'!BP76+'JUL-SEP 2022'!BP76+'JAN-MAR 2023'!BP76+'APR-JUN 2023'!BP76</f>
        <v>0</v>
      </c>
      <c r="BQ76" s="46">
        <v>0</v>
      </c>
      <c r="BR76" s="43">
        <f>+'OCT-DEC 2022'!BR76+'JUL-SEP 2022'!BR76+'JAN-MAR 2023'!BR76+'APR-JUN 2023'!BR76</f>
        <v>0</v>
      </c>
      <c r="BS76" s="46">
        <v>0</v>
      </c>
      <c r="BT76" s="43">
        <f t="shared" ref="BT76:BT94" si="340">+BP76+BR76</f>
        <v>0</v>
      </c>
      <c r="BU76" s="47">
        <v>0</v>
      </c>
      <c r="BV76" s="45">
        <f>+'OCT-DEC 2022'!BV76+'JUL-SEP 2022'!BV76+'JAN-MAR 2023'!BV76+'APR-JUN 2023'!BV76</f>
        <v>0</v>
      </c>
      <c r="BW76" s="46">
        <f t="shared" si="307"/>
        <v>0</v>
      </c>
      <c r="BX76" s="43">
        <f>+'OCT-DEC 2022'!BX76+'JUL-SEP 2022'!BX76+'JAN-MAR 2023'!BX76+'APR-JUN 2023'!BX76</f>
        <v>0</v>
      </c>
      <c r="BY76" s="46">
        <f t="shared" si="308"/>
        <v>0</v>
      </c>
      <c r="BZ76" s="43">
        <f t="shared" ref="BZ76:BZ94" si="341">+BV76+BX76</f>
        <v>0</v>
      </c>
      <c r="CA76" s="47">
        <f t="shared" si="309"/>
        <v>0</v>
      </c>
      <c r="CB76" s="136">
        <f t="shared" si="310"/>
        <v>0</v>
      </c>
      <c r="CC76" s="137">
        <f t="shared" si="311"/>
        <v>0</v>
      </c>
      <c r="CD76" s="138">
        <f t="shared" si="312"/>
        <v>0</v>
      </c>
      <c r="CE76" s="40"/>
      <c r="CF76" s="42">
        <f>+'OCT-DEC 2022'!CF76+'JUL-SEP 2022'!CF76+'JAN-MAR 2023'!CF76+'APR-JUN 2023'!CF76</f>
        <v>332771</v>
      </c>
      <c r="CG76" s="46">
        <f t="shared" si="313"/>
        <v>2.6716148300390179</v>
      </c>
      <c r="CH76" s="43">
        <f>+'OCT-DEC 2022'!CH76+'JUL-SEP 2022'!CH76+'JAN-MAR 2023'!CH76+'APR-JUN 2023'!CH76</f>
        <v>67259</v>
      </c>
      <c r="CI76" s="46">
        <f t="shared" si="314"/>
        <v>2.6586686694600363</v>
      </c>
      <c r="CJ76" s="43">
        <f t="shared" ref="CJ76:CJ94" si="342">+CF76+CH76</f>
        <v>400030</v>
      </c>
      <c r="CK76" s="47">
        <f t="shared" si="315"/>
        <v>2.6694293188127269</v>
      </c>
      <c r="CL76" s="45">
        <f>+'OCT-DEC 2022'!CL76+'JUL-SEP 2022'!CL76+'JAN-MAR 2023'!CL76+'APR-JUN 2023'!CL76</f>
        <v>817620</v>
      </c>
      <c r="CM76" s="46">
        <f t="shared" si="316"/>
        <v>1.3200044558747317</v>
      </c>
      <c r="CN76" s="43">
        <f>+'OCT-DEC 2022'!CN76+'JUL-SEP 2022'!CN76+'JAN-MAR 2023'!CN76+'APR-JUN 2023'!CN76</f>
        <v>737997</v>
      </c>
      <c r="CO76" s="46">
        <f t="shared" si="317"/>
        <v>2.3307572781192163</v>
      </c>
      <c r="CP76" s="43">
        <f t="shared" ref="CP76:CP94" si="343">+CL76+CN76</f>
        <v>1555617</v>
      </c>
      <c r="CQ76" s="47">
        <f t="shared" si="318"/>
        <v>1.6619111769676755</v>
      </c>
      <c r="CR76" s="136">
        <f t="shared" si="319"/>
        <v>1150391</v>
      </c>
      <c r="CS76" s="137">
        <f t="shared" si="320"/>
        <v>805256</v>
      </c>
      <c r="CT76" s="138">
        <f t="shared" si="321"/>
        <v>1955647</v>
      </c>
      <c r="CU76" s="40"/>
      <c r="CV76" s="45">
        <f t="shared" si="322"/>
        <v>1829712</v>
      </c>
      <c r="CW76" s="46">
        <f t="shared" si="268"/>
        <v>2.6396219120218358</v>
      </c>
      <c r="CX76" s="46">
        <f t="shared" si="323"/>
        <v>494175</v>
      </c>
      <c r="CY76" s="46">
        <f t="shared" si="324"/>
        <v>2.6776280498707719</v>
      </c>
      <c r="CZ76" s="43">
        <f t="shared" si="325"/>
        <v>2323887</v>
      </c>
      <c r="DA76" s="47">
        <f t="shared" si="326"/>
        <v>2.6476133293989377</v>
      </c>
      <c r="DB76" s="45">
        <f t="shared" si="327"/>
        <v>3482221</v>
      </c>
      <c r="DC76" s="46">
        <f t="shared" si="328"/>
        <v>1.1475764834912057</v>
      </c>
      <c r="DD76" s="43">
        <f t="shared" si="329"/>
        <v>2348837</v>
      </c>
      <c r="DE76" s="46">
        <f t="shared" si="330"/>
        <v>1.3674011985529808</v>
      </c>
      <c r="DF76" s="43">
        <f t="shared" si="331"/>
        <v>5831058</v>
      </c>
      <c r="DG76" s="47">
        <f t="shared" si="332"/>
        <v>1.2270355045536221</v>
      </c>
      <c r="DH76" s="172"/>
      <c r="DI76" s="185" t="s">
        <v>75</v>
      </c>
      <c r="DJ76" s="45">
        <f t="shared" si="333"/>
        <v>2323887</v>
      </c>
      <c r="DK76" s="43">
        <f t="shared" si="334"/>
        <v>5831058</v>
      </c>
      <c r="DL76" s="44">
        <f t="shared" si="335"/>
        <v>8154945</v>
      </c>
      <c r="DM76"/>
    </row>
    <row r="77" spans="1:119" s="59" customFormat="1" ht="15.6" x14ac:dyDescent="0.3">
      <c r="A77" s="32">
        <v>62</v>
      </c>
      <c r="B77" s="32" t="s">
        <v>76</v>
      </c>
      <c r="C77" s="41"/>
      <c r="D77" s="42">
        <f>+'JUL-SEP 2022'!D77+'OCT-DEC 2022'!D77+'JAN-MAR 2023'!D77+'APR-JUN 2023'!D77</f>
        <v>26000</v>
      </c>
      <c r="E77" s="46">
        <f t="shared" si="271"/>
        <v>0.23700570636816101</v>
      </c>
      <c r="F77" s="43">
        <f>+'JUL-SEP 2022'!F77+'OCT-DEC 2022'!F77+'JAN-MAR 2023'!F77+'APR-JUN 2023'!F77</f>
        <v>7223</v>
      </c>
      <c r="G77" s="46">
        <f t="shared" si="272"/>
        <v>0.26344968450231609</v>
      </c>
      <c r="H77" s="43">
        <f t="shared" si="273"/>
        <v>33223</v>
      </c>
      <c r="I77" s="231">
        <f t="shared" si="274"/>
        <v>0.24229319058627907</v>
      </c>
      <c r="J77" s="45">
        <f>+'JUL-SEP 2022'!J77+'OCT-DEC 2022'!J77+'JAN-MAR 2023'!J77+'APR-JUN 2023'!J77</f>
        <v>22090</v>
      </c>
      <c r="K77" s="46">
        <f t="shared" si="275"/>
        <v>6.4062780945310274E-2</v>
      </c>
      <c r="L77" s="43">
        <f>+'JUL-SEP 2022'!L77+'OCT-DEC 2022'!L77+'JAN-MAR 2023'!L77+'APR-JUN 2023'!L77</f>
        <v>24357</v>
      </c>
      <c r="M77" s="46">
        <f t="shared" si="276"/>
        <v>8.0093256343141253E-2</v>
      </c>
      <c r="N77" s="43">
        <f t="shared" si="277"/>
        <v>46447</v>
      </c>
      <c r="O77" s="47">
        <f t="shared" si="278"/>
        <v>7.1575187309492916E-2</v>
      </c>
      <c r="P77" s="136">
        <f t="shared" si="279"/>
        <v>48090</v>
      </c>
      <c r="Q77" s="137">
        <f t="shared" si="280"/>
        <v>31580</v>
      </c>
      <c r="R77" s="138">
        <f t="shared" si="281"/>
        <v>79670</v>
      </c>
      <c r="S77" s="38"/>
      <c r="T77" s="45">
        <f>+'JUL-SEP 2022'!T77+'OCT-DEC 2022'!T77+'JAN-MAR 2023'!T77+'APR-JUN 2023'!T77</f>
        <v>255203</v>
      </c>
      <c r="U77" s="46">
        <f t="shared" si="282"/>
        <v>1.3251309797649893</v>
      </c>
      <c r="V77" s="43">
        <f>+'JUL-SEP 2022'!V77+'OCT-DEC 2022'!V77+'JAN-MAR 2023'!V77+'APR-JUN 2023'!V77</f>
        <v>67883</v>
      </c>
      <c r="W77" s="46">
        <f t="shared" si="283"/>
        <v>1.2400986481549141</v>
      </c>
      <c r="X77" s="43">
        <f t="shared" si="284"/>
        <v>323086</v>
      </c>
      <c r="Y77" s="47">
        <f t="shared" si="285"/>
        <v>1.3063110780464728</v>
      </c>
      <c r="Z77" s="274">
        <f>+'OCT-DEC 2022'!Z77+'JUL-SEP 2022'!Z77+'JAN-MAR 2023'!Z77+'APR-JUN 2023'!Z77</f>
        <v>1176167</v>
      </c>
      <c r="AA77" s="46">
        <f t="shared" si="286"/>
        <v>1.1710331904928792</v>
      </c>
      <c r="AB77" s="43">
        <f>+'OCT-DEC 2022'!AB77+'JUL-SEP 2022'!AB77+'JAN-MAR 2023'!AB77+'APR-JUN 2023'!AB77</f>
        <v>496364</v>
      </c>
      <c r="AC77" s="46">
        <f t="shared" si="287"/>
        <v>1.144067542680917</v>
      </c>
      <c r="AD77" s="43">
        <f t="shared" si="288"/>
        <v>1672531</v>
      </c>
      <c r="AE77" s="47">
        <f t="shared" si="289"/>
        <v>1.162898759110943</v>
      </c>
      <c r="AF77" s="136">
        <f t="shared" si="290"/>
        <v>1431370</v>
      </c>
      <c r="AG77" s="137">
        <f t="shared" si="291"/>
        <v>564247</v>
      </c>
      <c r="AH77" s="138">
        <f t="shared" si="292"/>
        <v>1995617</v>
      </c>
      <c r="AI77" s="40"/>
      <c r="AJ77" s="42">
        <f>+'OCT-DEC 2022'!AJ77+'JUL-SEP 2022'!AJ77+'JAN-MAR 2023'!AJ77+'APR-JUN 2023'!AJ77</f>
        <v>161268</v>
      </c>
      <c r="AK77" s="46">
        <f t="shared" si="293"/>
        <v>2.6805624813004885</v>
      </c>
      <c r="AL77" s="43">
        <f>+'OCT-DEC 2022'!AL77+'JUL-SEP 2022'!AL77+'JAN-MAR 2023'!AL77+'APR-JUN 2023'!AL77</f>
        <v>66671</v>
      </c>
      <c r="AM77" s="46">
        <f t="shared" si="294"/>
        <v>2.749886574551454</v>
      </c>
      <c r="AN77" s="43">
        <f t="shared" si="336"/>
        <v>227939</v>
      </c>
      <c r="AO77" s="47">
        <f t="shared" si="295"/>
        <v>2.7004750790811189</v>
      </c>
      <c r="AP77" s="43">
        <f>+'OCT-DEC 2022'!AP77+'JUL-SEP 2022'!AP77+'JAN-MAR 2023'!AP77+'APR-JUN 2023'!AP77</f>
        <v>61413</v>
      </c>
      <c r="AQ77" s="46">
        <f t="shared" si="296"/>
        <v>0.39299541175793024</v>
      </c>
      <c r="AR77" s="43">
        <f>+'OCT-DEC 2022'!AR77+'JUL-SEP 2022'!AR77+'JAN-MAR 2023'!AR77+'APR-JUN 2023'!AR77</f>
        <v>99554</v>
      </c>
      <c r="AS77" s="46">
        <f t="shared" si="297"/>
        <v>0.66154111955770556</v>
      </c>
      <c r="AT77" s="43">
        <f t="shared" si="337"/>
        <v>160967</v>
      </c>
      <c r="AU77" s="47">
        <f t="shared" si="298"/>
        <v>0.52473782179379769</v>
      </c>
      <c r="AV77" s="136">
        <f t="shared" si="299"/>
        <v>222681</v>
      </c>
      <c r="AW77" s="137">
        <f t="shared" si="300"/>
        <v>166225</v>
      </c>
      <c r="AX77" s="138">
        <f t="shared" si="301"/>
        <v>388906</v>
      </c>
      <c r="AY77" s="40"/>
      <c r="AZ77" s="42">
        <f>+'OCT-DEC 2022'!AZ77+'JUL-SEP 2022'!AZ77+'JAN-MAR 2023'!AZ77+'APR-JUN 2023'!AZ77</f>
        <v>603092</v>
      </c>
      <c r="BA77" s="46">
        <f t="shared" si="302"/>
        <v>5.4213928067384014</v>
      </c>
      <c r="BB77" s="43">
        <f>+'OCT-DEC 2022'!BB77+'JUL-SEP 2022'!BB77+'JAN-MAR 2023'!BB77+'APR-JUN 2023'!BB77</f>
        <v>153133</v>
      </c>
      <c r="BC77" s="46">
        <f t="shared" si="303"/>
        <v>4.8922718124021598</v>
      </c>
      <c r="BD77" s="43">
        <f t="shared" si="338"/>
        <v>756225</v>
      </c>
      <c r="BE77" s="47">
        <v>3.7649134285262273</v>
      </c>
      <c r="BF77" s="45">
        <f>+'OCT-DEC 2022'!BF77+'JUL-SEP 2022'!BF77+'JAN-MAR 2023'!BF77+'APR-JUN 2023'!BF77</f>
        <v>609239</v>
      </c>
      <c r="BG77" s="46">
        <v>0.812988482682512</v>
      </c>
      <c r="BH77" s="43">
        <f>+'OCT-DEC 2022'!BH77+'JUL-SEP 2022'!BH77+'JAN-MAR 2023'!BH77+'APR-JUN 2023'!BH77</f>
        <v>611541</v>
      </c>
      <c r="BI77" s="46">
        <v>1.4780735546836277</v>
      </c>
      <c r="BJ77" s="43">
        <f t="shared" si="339"/>
        <v>1220780</v>
      </c>
      <c r="BK77" s="47">
        <v>0.99785748505761207</v>
      </c>
      <c r="BL77" s="136">
        <f t="shared" si="304"/>
        <v>1212331</v>
      </c>
      <c r="BM77" s="137">
        <f t="shared" si="305"/>
        <v>764674</v>
      </c>
      <c r="BN77" s="138">
        <f t="shared" si="306"/>
        <v>1977005</v>
      </c>
      <c r="BO77" s="40"/>
      <c r="BP77" s="42">
        <f>+'OCT-DEC 2022'!BP77+'JUL-SEP 2022'!BP77+'JAN-MAR 2023'!BP77+'APR-JUN 2023'!BP77</f>
        <v>0</v>
      </c>
      <c r="BQ77" s="46">
        <v>0</v>
      </c>
      <c r="BR77" s="43">
        <f>+'OCT-DEC 2022'!BR77+'JUL-SEP 2022'!BR77+'JAN-MAR 2023'!BR77+'APR-JUN 2023'!BR77</f>
        <v>0</v>
      </c>
      <c r="BS77" s="46">
        <v>0</v>
      </c>
      <c r="BT77" s="43">
        <f t="shared" si="340"/>
        <v>0</v>
      </c>
      <c r="BU77" s="47">
        <v>0</v>
      </c>
      <c r="BV77" s="45">
        <f>+'OCT-DEC 2022'!BV77+'JUL-SEP 2022'!BV77+'JAN-MAR 2023'!BV77+'APR-JUN 2023'!BV77</f>
        <v>0</v>
      </c>
      <c r="BW77" s="46">
        <f t="shared" si="307"/>
        <v>0</v>
      </c>
      <c r="BX77" s="43">
        <f>+'OCT-DEC 2022'!BX77+'JUL-SEP 2022'!BX77+'JAN-MAR 2023'!BX77+'APR-JUN 2023'!BX77</f>
        <v>0</v>
      </c>
      <c r="BY77" s="46">
        <f t="shared" si="308"/>
        <v>0</v>
      </c>
      <c r="BZ77" s="43">
        <f t="shared" si="341"/>
        <v>0</v>
      </c>
      <c r="CA77" s="47">
        <f t="shared" si="309"/>
        <v>0</v>
      </c>
      <c r="CB77" s="136">
        <f t="shared" si="310"/>
        <v>0</v>
      </c>
      <c r="CC77" s="137">
        <f t="shared" si="311"/>
        <v>0</v>
      </c>
      <c r="CD77" s="138">
        <f t="shared" si="312"/>
        <v>0</v>
      </c>
      <c r="CE77" s="40"/>
      <c r="CF77" s="42">
        <f>+'OCT-DEC 2022'!CF77+'JUL-SEP 2022'!CF77+'JAN-MAR 2023'!CF77+'APR-JUN 2023'!CF77</f>
        <v>266557</v>
      </c>
      <c r="CG77" s="46">
        <f t="shared" si="313"/>
        <v>2.1400231217585381</v>
      </c>
      <c r="CH77" s="43">
        <f>+'OCT-DEC 2022'!CH77+'JUL-SEP 2022'!CH77+'JAN-MAR 2023'!CH77+'APR-JUN 2023'!CH77</f>
        <v>53876</v>
      </c>
      <c r="CI77" s="46">
        <f t="shared" si="314"/>
        <v>2.129654518143727</v>
      </c>
      <c r="CJ77" s="43">
        <f t="shared" si="342"/>
        <v>320433</v>
      </c>
      <c r="CK77" s="47">
        <f t="shared" si="315"/>
        <v>2.138272741832159</v>
      </c>
      <c r="CL77" s="45">
        <f>+'OCT-DEC 2022'!CL77+'JUL-SEP 2022'!CL77+'JAN-MAR 2023'!CL77+'APR-JUN 2023'!CL77</f>
        <v>590148</v>
      </c>
      <c r="CM77" s="46">
        <f t="shared" si="316"/>
        <v>0.95276288450082092</v>
      </c>
      <c r="CN77" s="43">
        <f>+'OCT-DEC 2022'!CN77+'JUL-SEP 2022'!CN77+'JAN-MAR 2023'!CN77+'APR-JUN 2023'!CN77</f>
        <v>532677</v>
      </c>
      <c r="CO77" s="46">
        <f t="shared" si="317"/>
        <v>1.6823114384431237</v>
      </c>
      <c r="CP77" s="43">
        <f t="shared" si="343"/>
        <v>1122825</v>
      </c>
      <c r="CQ77" s="47">
        <f t="shared" si="318"/>
        <v>1.1995468147228594</v>
      </c>
      <c r="CR77" s="136">
        <f t="shared" si="319"/>
        <v>856705</v>
      </c>
      <c r="CS77" s="137">
        <f t="shared" si="320"/>
        <v>586553</v>
      </c>
      <c r="CT77" s="138">
        <f t="shared" si="321"/>
        <v>1443258</v>
      </c>
      <c r="CU77" s="40"/>
      <c r="CV77" s="45">
        <f t="shared" si="322"/>
        <v>1312120</v>
      </c>
      <c r="CW77" s="46">
        <f t="shared" si="268"/>
        <v>1.8929212374417894</v>
      </c>
      <c r="CX77" s="46">
        <f t="shared" si="323"/>
        <v>348786</v>
      </c>
      <c r="CY77" s="46">
        <f t="shared" si="324"/>
        <v>1.8898551666964678</v>
      </c>
      <c r="CZ77" s="43">
        <f t="shared" si="325"/>
        <v>1660906</v>
      </c>
      <c r="DA77" s="47">
        <f t="shared" si="326"/>
        <v>1.8922765454941104</v>
      </c>
      <c r="DB77" s="45">
        <f t="shared" si="327"/>
        <v>2459057</v>
      </c>
      <c r="DC77" s="46">
        <f t="shared" si="328"/>
        <v>0.81038968657199928</v>
      </c>
      <c r="DD77" s="43">
        <f t="shared" si="329"/>
        <v>1764493</v>
      </c>
      <c r="DE77" s="46">
        <f t="shared" si="330"/>
        <v>1.0272189356001904</v>
      </c>
      <c r="DF77" s="43">
        <f t="shared" si="331"/>
        <v>4223550</v>
      </c>
      <c r="DG77" s="47">
        <f t="shared" si="332"/>
        <v>0.88876595040856232</v>
      </c>
      <c r="DH77" s="172"/>
      <c r="DI77" s="185" t="s">
        <v>76</v>
      </c>
      <c r="DJ77" s="45">
        <f t="shared" si="333"/>
        <v>1660906</v>
      </c>
      <c r="DK77" s="43">
        <f t="shared" si="334"/>
        <v>4223550</v>
      </c>
      <c r="DL77" s="44">
        <f t="shared" si="335"/>
        <v>5884456</v>
      </c>
      <c r="DM77"/>
    </row>
    <row r="78" spans="1:119" s="59" customFormat="1" ht="15.6" x14ac:dyDescent="0.3">
      <c r="A78" s="32">
        <v>63</v>
      </c>
      <c r="B78" s="32" t="s">
        <v>77</v>
      </c>
      <c r="C78" s="41"/>
      <c r="D78" s="42">
        <f>+'JUL-SEP 2022'!D78+'OCT-DEC 2022'!D78+'JAN-MAR 2023'!D78+'APR-JUN 2023'!D78</f>
        <v>209988</v>
      </c>
      <c r="E78" s="46">
        <f t="shared" si="271"/>
        <v>1.9141674718783614</v>
      </c>
      <c r="F78" s="43">
        <f>+'JUL-SEP 2022'!F78+'OCT-DEC 2022'!F78+'JAN-MAR 2023'!F78+'APR-JUN 2023'!F78</f>
        <v>58335</v>
      </c>
      <c r="G78" s="46">
        <f t="shared" si="272"/>
        <v>2.1276944961155486</v>
      </c>
      <c r="H78" s="43">
        <f t="shared" si="273"/>
        <v>268323</v>
      </c>
      <c r="I78" s="231">
        <f t="shared" si="274"/>
        <v>1.9568622875020967</v>
      </c>
      <c r="J78" s="45">
        <f>+'JUL-SEP 2022'!J78+'OCT-DEC 2022'!J78+'JAN-MAR 2023'!J78+'APR-JUN 2023'!J78</f>
        <v>178435</v>
      </c>
      <c r="K78" s="46">
        <f t="shared" si="275"/>
        <v>0.51747588582962611</v>
      </c>
      <c r="L78" s="43">
        <f>+'JUL-SEP 2022'!L78+'OCT-DEC 2022'!L78+'JAN-MAR 2023'!L78+'APR-JUN 2023'!L78</f>
        <v>91203</v>
      </c>
      <c r="M78" s="46">
        <f t="shared" si="276"/>
        <v>0.29990332381916951</v>
      </c>
      <c r="N78" s="43">
        <f t="shared" si="277"/>
        <v>269638</v>
      </c>
      <c r="O78" s="47">
        <f t="shared" si="278"/>
        <v>0.41551424969873296</v>
      </c>
      <c r="P78" s="136">
        <f t="shared" si="279"/>
        <v>388423</v>
      </c>
      <c r="Q78" s="137">
        <f t="shared" si="280"/>
        <v>149538</v>
      </c>
      <c r="R78" s="138">
        <f t="shared" si="281"/>
        <v>537961</v>
      </c>
      <c r="S78" s="38"/>
      <c r="T78" s="45">
        <f>+'JUL-SEP 2022'!T78+'OCT-DEC 2022'!T78+'JAN-MAR 2023'!T78+'APR-JUN 2023'!T78</f>
        <v>1525657</v>
      </c>
      <c r="U78" s="46">
        <f t="shared" si="282"/>
        <v>7.9219106170198401</v>
      </c>
      <c r="V78" s="43">
        <f>+'JUL-SEP 2022'!V78+'OCT-DEC 2022'!V78+'JAN-MAR 2023'!V78+'APR-JUN 2023'!V78</f>
        <v>398184</v>
      </c>
      <c r="W78" s="46">
        <f t="shared" si="283"/>
        <v>7.2740957252466201</v>
      </c>
      <c r="X78" s="43">
        <f t="shared" si="284"/>
        <v>1923841</v>
      </c>
      <c r="Y78" s="47">
        <f t="shared" si="285"/>
        <v>7.7785320648372398</v>
      </c>
      <c r="Z78" s="274">
        <f>+'OCT-DEC 2022'!Z78+'JUL-SEP 2022'!Z78+'JAN-MAR 2023'!Z78+'APR-JUN 2023'!Z78</f>
        <v>1390268</v>
      </c>
      <c r="AA78" s="46">
        <f t="shared" si="286"/>
        <v>1.3841996686526268</v>
      </c>
      <c r="AB78" s="43">
        <f>+'OCT-DEC 2022'!AB78+'JUL-SEP 2022'!AB78+'JAN-MAR 2023'!AB78+'APR-JUN 2023'!AB78</f>
        <v>792733</v>
      </c>
      <c r="AC78" s="46">
        <f t="shared" si="287"/>
        <v>1.8271673516050144</v>
      </c>
      <c r="AD78" s="43">
        <f t="shared" si="288"/>
        <v>2183001</v>
      </c>
      <c r="AE78" s="47">
        <f t="shared" si="289"/>
        <v>1.5178248738217395</v>
      </c>
      <c r="AF78" s="136">
        <f t="shared" si="290"/>
        <v>2915925</v>
      </c>
      <c r="AG78" s="137">
        <f t="shared" si="291"/>
        <v>1190917</v>
      </c>
      <c r="AH78" s="138">
        <f t="shared" si="292"/>
        <v>4106842</v>
      </c>
      <c r="AI78" s="40"/>
      <c r="AJ78" s="42">
        <f>+'OCT-DEC 2022'!AJ78+'JUL-SEP 2022'!AJ78+'JAN-MAR 2023'!AJ78+'APR-JUN 2023'!AJ78</f>
        <v>0</v>
      </c>
      <c r="AK78" s="46">
        <f t="shared" si="293"/>
        <v>0</v>
      </c>
      <c r="AL78" s="43">
        <f>+'OCT-DEC 2022'!AL78+'JUL-SEP 2022'!AL78+'JAN-MAR 2023'!AL78+'APR-JUN 2023'!AL78</f>
        <v>0</v>
      </c>
      <c r="AM78" s="46">
        <f t="shared" si="294"/>
        <v>0</v>
      </c>
      <c r="AN78" s="43">
        <f t="shared" si="336"/>
        <v>0</v>
      </c>
      <c r="AO78" s="47">
        <f t="shared" si="295"/>
        <v>0</v>
      </c>
      <c r="AP78" s="43">
        <f>+'OCT-DEC 2022'!AP78+'JUL-SEP 2022'!AP78+'JAN-MAR 2023'!AP78+'APR-JUN 2023'!AP78</f>
        <v>0</v>
      </c>
      <c r="AQ78" s="46">
        <f t="shared" si="296"/>
        <v>0</v>
      </c>
      <c r="AR78" s="43">
        <f>+'OCT-DEC 2022'!AR78+'JUL-SEP 2022'!AR78+'JAN-MAR 2023'!AR78+'APR-JUN 2023'!AR78</f>
        <v>0</v>
      </c>
      <c r="AS78" s="46">
        <f t="shared" si="297"/>
        <v>0</v>
      </c>
      <c r="AT78" s="43">
        <f t="shared" si="337"/>
        <v>0</v>
      </c>
      <c r="AU78" s="47">
        <f t="shared" si="298"/>
        <v>0</v>
      </c>
      <c r="AV78" s="136">
        <f t="shared" si="299"/>
        <v>0</v>
      </c>
      <c r="AW78" s="137">
        <f t="shared" si="300"/>
        <v>0</v>
      </c>
      <c r="AX78" s="138">
        <f t="shared" si="301"/>
        <v>0</v>
      </c>
      <c r="AY78" s="40"/>
      <c r="AZ78" s="42">
        <f>+'OCT-DEC 2022'!AZ78+'JUL-SEP 2022'!AZ78+'JAN-MAR 2023'!AZ78+'APR-JUN 2023'!AZ78</f>
        <v>905919</v>
      </c>
      <c r="BA78" s="46">
        <f t="shared" si="302"/>
        <v>8.1436045414093474</v>
      </c>
      <c r="BB78" s="43">
        <f>+'OCT-DEC 2022'!BB78+'JUL-SEP 2022'!BB78+'JAN-MAR 2023'!BB78+'APR-JUN 2023'!BB78</f>
        <v>230024</v>
      </c>
      <c r="BC78" s="46">
        <f t="shared" si="303"/>
        <v>7.3487747995271713</v>
      </c>
      <c r="BD78" s="43">
        <f t="shared" si="338"/>
        <v>1135943</v>
      </c>
      <c r="BE78" s="47">
        <v>1.8574215889200789</v>
      </c>
      <c r="BF78" s="45">
        <f>+'OCT-DEC 2022'!BF78+'JUL-SEP 2022'!BF78+'JAN-MAR 2023'!BF78+'APR-JUN 2023'!BF78</f>
        <v>802906</v>
      </c>
      <c r="BG78" s="46">
        <v>0.47025039227474036</v>
      </c>
      <c r="BH78" s="43">
        <f>+'OCT-DEC 2022'!BH78+'JUL-SEP 2022'!BH78+'JAN-MAR 2023'!BH78+'APR-JUN 2023'!BH78</f>
        <v>805940</v>
      </c>
      <c r="BI78" s="46">
        <v>0.85495020373164621</v>
      </c>
      <c r="BJ78" s="43">
        <f t="shared" si="339"/>
        <v>1608846</v>
      </c>
      <c r="BK78" s="47">
        <v>0.57718268312280196</v>
      </c>
      <c r="BL78" s="136">
        <f t="shared" si="304"/>
        <v>1708825</v>
      </c>
      <c r="BM78" s="137">
        <f t="shared" si="305"/>
        <v>1035964</v>
      </c>
      <c r="BN78" s="138">
        <f t="shared" si="306"/>
        <v>2744789</v>
      </c>
      <c r="BO78" s="40"/>
      <c r="BP78" s="42">
        <f>+'OCT-DEC 2022'!BP78+'JUL-SEP 2022'!BP78+'JAN-MAR 2023'!BP78+'APR-JUN 2023'!BP78</f>
        <v>12276</v>
      </c>
      <c r="BQ78" s="46">
        <v>0.12313529236470114</v>
      </c>
      <c r="BR78" s="43">
        <f>+'OCT-DEC 2022'!BR78+'JUL-SEP 2022'!BR78+'JAN-MAR 2023'!BR78+'APR-JUN 2023'!BR78</f>
        <v>0</v>
      </c>
      <c r="BS78" s="46">
        <v>7.4865723893316152E-2</v>
      </c>
      <c r="BT78" s="43">
        <f t="shared" si="340"/>
        <v>12276</v>
      </c>
      <c r="BU78" s="47">
        <v>0.11718380653259196</v>
      </c>
      <c r="BV78" s="45">
        <f>+'OCT-DEC 2022'!BV78+'JUL-SEP 2022'!BV78+'JAN-MAR 2023'!BV78+'APR-JUN 2023'!BV78</f>
        <v>36954</v>
      </c>
      <c r="BW78" s="46">
        <f t="shared" si="307"/>
        <v>0.12273488149643957</v>
      </c>
      <c r="BX78" s="43">
        <f>+'OCT-DEC 2022'!BX78+'JUL-SEP 2022'!BX78+'JAN-MAR 2023'!BX78+'APR-JUN 2023'!BX78</f>
        <v>15157</v>
      </c>
      <c r="BY78" s="46">
        <f t="shared" si="308"/>
        <v>7.4477912633285834E-2</v>
      </c>
      <c r="BZ78" s="43">
        <f t="shared" si="341"/>
        <v>52111</v>
      </c>
      <c r="CA78" s="47">
        <f t="shared" si="309"/>
        <v>0.10327230785694751</v>
      </c>
      <c r="CB78" s="136">
        <f t="shared" si="310"/>
        <v>49230</v>
      </c>
      <c r="CC78" s="137">
        <f t="shared" si="311"/>
        <v>15157</v>
      </c>
      <c r="CD78" s="138">
        <f t="shared" si="312"/>
        <v>64387</v>
      </c>
      <c r="CE78" s="40"/>
      <c r="CF78" s="42">
        <f>+'OCT-DEC 2022'!CF78+'JUL-SEP 2022'!CF78+'JAN-MAR 2023'!CF78+'APR-JUN 2023'!CF78</f>
        <v>117450</v>
      </c>
      <c r="CG78" s="46">
        <f t="shared" si="313"/>
        <v>0.94293421538560351</v>
      </c>
      <c r="CH78" s="43">
        <f>+'OCT-DEC 2022'!CH78+'JUL-SEP 2022'!CH78+'JAN-MAR 2023'!CH78+'APR-JUN 2023'!CH78</f>
        <v>23739</v>
      </c>
      <c r="CI78" s="46">
        <f t="shared" si="314"/>
        <v>0.93837457506522259</v>
      </c>
      <c r="CJ78" s="43">
        <f t="shared" si="342"/>
        <v>141189</v>
      </c>
      <c r="CK78" s="47">
        <f t="shared" si="315"/>
        <v>0.94216447789878288</v>
      </c>
      <c r="CL78" s="45">
        <f>+'OCT-DEC 2022'!CL78+'JUL-SEP 2022'!CL78+'JAN-MAR 2023'!CL78+'APR-JUN 2023'!CL78</f>
        <v>306599</v>
      </c>
      <c r="CM78" s="46">
        <f t="shared" si="316"/>
        <v>0.49498794815040836</v>
      </c>
      <c r="CN78" s="43">
        <f>+'OCT-DEC 2022'!CN78+'JUL-SEP 2022'!CN78+'JAN-MAR 2023'!CN78+'APR-JUN 2023'!CN78</f>
        <v>276741</v>
      </c>
      <c r="CO78" s="46">
        <f t="shared" si="317"/>
        <v>0.87400910830801493</v>
      </c>
      <c r="CP78" s="43">
        <f t="shared" si="343"/>
        <v>583340</v>
      </c>
      <c r="CQ78" s="47">
        <f t="shared" si="318"/>
        <v>0.6231991974710509</v>
      </c>
      <c r="CR78" s="136">
        <f t="shared" si="319"/>
        <v>424049</v>
      </c>
      <c r="CS78" s="137">
        <f t="shared" si="320"/>
        <v>300480</v>
      </c>
      <c r="CT78" s="138">
        <f t="shared" si="321"/>
        <v>724529</v>
      </c>
      <c r="CU78" s="40"/>
      <c r="CV78" s="45">
        <f t="shared" si="322"/>
        <v>2771290</v>
      </c>
      <c r="CW78" s="46">
        <f t="shared" si="268"/>
        <v>3.9979831845487124</v>
      </c>
      <c r="CX78" s="46">
        <f t="shared" si="323"/>
        <v>710282</v>
      </c>
      <c r="CY78" s="46">
        <f t="shared" si="324"/>
        <v>3.8485779461087901</v>
      </c>
      <c r="CZ78" s="43">
        <f t="shared" si="325"/>
        <v>3481572</v>
      </c>
      <c r="DA78" s="47">
        <f t="shared" si="326"/>
        <v>3.966568268793671</v>
      </c>
      <c r="DB78" s="45">
        <f t="shared" si="327"/>
        <v>2715162</v>
      </c>
      <c r="DC78" s="46">
        <f t="shared" si="328"/>
        <v>0.89478986545338424</v>
      </c>
      <c r="DD78" s="43">
        <f t="shared" si="329"/>
        <v>1981774</v>
      </c>
      <c r="DE78" s="46">
        <f t="shared" si="330"/>
        <v>1.153711450756751</v>
      </c>
      <c r="DF78" s="43">
        <f t="shared" si="331"/>
        <v>4696936</v>
      </c>
      <c r="DG78" s="47">
        <f t="shared" si="332"/>
        <v>0.98838105102299989</v>
      </c>
      <c r="DH78" s="172"/>
      <c r="DI78" s="185" t="s">
        <v>77</v>
      </c>
      <c r="DJ78" s="45">
        <f t="shared" si="333"/>
        <v>3481572</v>
      </c>
      <c r="DK78" s="43">
        <f t="shared" si="334"/>
        <v>4696936</v>
      </c>
      <c r="DL78" s="44">
        <f t="shared" si="335"/>
        <v>8178508</v>
      </c>
      <c r="DM78"/>
    </row>
    <row r="79" spans="1:119" s="59" customFormat="1" ht="15.6" x14ac:dyDescent="0.3">
      <c r="A79" s="32">
        <v>64</v>
      </c>
      <c r="B79" s="32" t="s">
        <v>78</v>
      </c>
      <c r="C79" s="41"/>
      <c r="D79" s="42">
        <f>+'JUL-SEP 2022'!D79+'OCT-DEC 2022'!D79+'JAN-MAR 2023'!D79+'APR-JUN 2023'!D79</f>
        <v>288756</v>
      </c>
      <c r="E79" s="46">
        <f t="shared" si="271"/>
        <v>2.6321853749247963</v>
      </c>
      <c r="F79" s="43">
        <f>+'JUL-SEP 2022'!F79+'OCT-DEC 2022'!F79+'JAN-MAR 2023'!F79+'APR-JUN 2023'!F79</f>
        <v>80217</v>
      </c>
      <c r="G79" s="46">
        <f t="shared" si="272"/>
        <v>2.9258124521282416</v>
      </c>
      <c r="H79" s="43">
        <f t="shared" si="273"/>
        <v>368973</v>
      </c>
      <c r="I79" s="231">
        <f t="shared" si="274"/>
        <v>2.6908962288231391</v>
      </c>
      <c r="J79" s="45">
        <f>+'JUL-SEP 2022'!J79+'OCT-DEC 2022'!J79+'JAN-MAR 2023'!J79+'APR-JUN 2023'!J79</f>
        <v>245256</v>
      </c>
      <c r="K79" s="46">
        <f t="shared" si="275"/>
        <v>0.71126217308841189</v>
      </c>
      <c r="L79" s="43">
        <f>+'JUL-SEP 2022'!L79+'OCT-DEC 2022'!L79+'JAN-MAR 2023'!L79+'APR-JUN 2023'!L79</f>
        <v>63476</v>
      </c>
      <c r="M79" s="46">
        <f t="shared" si="276"/>
        <v>0.20872847804069608</v>
      </c>
      <c r="N79" s="43">
        <f t="shared" si="277"/>
        <v>308732</v>
      </c>
      <c r="O79" s="47">
        <f t="shared" si="278"/>
        <v>0.47575840696782068</v>
      </c>
      <c r="P79" s="136">
        <f t="shared" si="279"/>
        <v>534012</v>
      </c>
      <c r="Q79" s="137">
        <f t="shared" si="280"/>
        <v>143693</v>
      </c>
      <c r="R79" s="138">
        <f t="shared" si="281"/>
        <v>677705</v>
      </c>
      <c r="S79" s="38"/>
      <c r="T79" s="45">
        <f>+'JUL-SEP 2022'!T79+'OCT-DEC 2022'!T79+'JAN-MAR 2023'!T79+'APR-JUN 2023'!T79</f>
        <v>1101904</v>
      </c>
      <c r="U79" s="46">
        <f t="shared" si="282"/>
        <v>5.7215907615778843</v>
      </c>
      <c r="V79" s="43">
        <f>+'JUL-SEP 2022'!V79+'OCT-DEC 2022'!V79+'JAN-MAR 2023'!V79+'APR-JUN 2023'!V79</f>
        <v>292014</v>
      </c>
      <c r="W79" s="46">
        <f t="shared" si="283"/>
        <v>5.3345633905736207</v>
      </c>
      <c r="X79" s="43">
        <f t="shared" si="284"/>
        <v>1393918</v>
      </c>
      <c r="Y79" s="47">
        <f t="shared" si="285"/>
        <v>5.6359313782967488</v>
      </c>
      <c r="Z79" s="274">
        <f>+'OCT-DEC 2022'!Z79+'JUL-SEP 2022'!Z79+'JAN-MAR 2023'!Z79+'APR-JUN 2023'!Z79</f>
        <v>3676554</v>
      </c>
      <c r="AA79" s="46">
        <f t="shared" si="286"/>
        <v>3.6605063402045435</v>
      </c>
      <c r="AB79" s="43">
        <f>+'OCT-DEC 2022'!AB79+'JUL-SEP 2022'!AB79+'JAN-MAR 2023'!AB79+'APR-JUN 2023'!AB79</f>
        <v>1553133</v>
      </c>
      <c r="AC79" s="46">
        <f t="shared" si="287"/>
        <v>3.5798104914269384</v>
      </c>
      <c r="AD79" s="43">
        <f t="shared" si="288"/>
        <v>5229687</v>
      </c>
      <c r="AE79" s="47">
        <f t="shared" si="289"/>
        <v>3.6361637080799283</v>
      </c>
      <c r="AF79" s="136">
        <f t="shared" si="290"/>
        <v>4778458</v>
      </c>
      <c r="AG79" s="137">
        <f t="shared" si="291"/>
        <v>1845147</v>
      </c>
      <c r="AH79" s="138">
        <f t="shared" si="292"/>
        <v>6623605</v>
      </c>
      <c r="AI79" s="40"/>
      <c r="AJ79" s="42">
        <f>+'OCT-DEC 2022'!AJ79+'JUL-SEP 2022'!AJ79+'JAN-MAR 2023'!AJ79+'APR-JUN 2023'!AJ79</f>
        <v>661592</v>
      </c>
      <c r="AK79" s="46">
        <f t="shared" si="293"/>
        <v>10.996841860310495</v>
      </c>
      <c r="AL79" s="43">
        <f>+'OCT-DEC 2022'!AL79+'JUL-SEP 2022'!AL79+'JAN-MAR 2023'!AL79+'APR-JUN 2023'!AL79</f>
        <v>273498</v>
      </c>
      <c r="AM79" s="46">
        <f t="shared" si="294"/>
        <v>11.280593936894205</v>
      </c>
      <c r="AN79" s="43">
        <f t="shared" si="336"/>
        <v>935090</v>
      </c>
      <c r="AO79" s="47">
        <f t="shared" si="295"/>
        <v>11.078346582629402</v>
      </c>
      <c r="AP79" s="43">
        <f>+'OCT-DEC 2022'!AP79+'JUL-SEP 2022'!AP79+'JAN-MAR 2023'!AP79+'APR-JUN 2023'!AP79</f>
        <v>215804</v>
      </c>
      <c r="AQ79" s="46">
        <f t="shared" si="296"/>
        <v>1.3809776731149492</v>
      </c>
      <c r="AR79" s="43">
        <f>+'OCT-DEC 2022'!AR79+'JUL-SEP 2022'!AR79+'JAN-MAR 2023'!AR79+'APR-JUN 2023'!AR79</f>
        <v>349798</v>
      </c>
      <c r="AS79" s="46">
        <f t="shared" si="297"/>
        <v>2.3244245388336613</v>
      </c>
      <c r="AT79" s="43">
        <f t="shared" si="337"/>
        <v>565602</v>
      </c>
      <c r="AU79" s="47">
        <f t="shared" si="298"/>
        <v>1.8438112251717158</v>
      </c>
      <c r="AV79" s="136">
        <f t="shared" si="299"/>
        <v>877396</v>
      </c>
      <c r="AW79" s="137">
        <f t="shared" si="300"/>
        <v>623296</v>
      </c>
      <c r="AX79" s="138">
        <f t="shared" si="301"/>
        <v>1500692</v>
      </c>
      <c r="AY79" s="40"/>
      <c r="AZ79" s="42">
        <f>+'OCT-DEC 2022'!AZ79+'JUL-SEP 2022'!AZ79+'JAN-MAR 2023'!AZ79+'APR-JUN 2023'!AZ79</f>
        <v>1729555</v>
      </c>
      <c r="BA79" s="46">
        <f t="shared" si="302"/>
        <v>15.547540069936986</v>
      </c>
      <c r="BB79" s="43">
        <f>+'OCT-DEC 2022'!BB79+'JUL-SEP 2022'!BB79+'JAN-MAR 2023'!BB79+'APR-JUN 2023'!BB79</f>
        <v>439156</v>
      </c>
      <c r="BC79" s="46">
        <f t="shared" si="303"/>
        <v>14.03009488514744</v>
      </c>
      <c r="BD79" s="43">
        <f t="shared" si="338"/>
        <v>2168711</v>
      </c>
      <c r="BE79" s="47">
        <v>6.374235708084151</v>
      </c>
      <c r="BF79" s="45">
        <f>+'OCT-DEC 2022'!BF79+'JUL-SEP 2022'!BF79+'JAN-MAR 2023'!BF79+'APR-JUN 2023'!BF79</f>
        <v>1809962</v>
      </c>
      <c r="BG79" s="46">
        <v>0.8656214583255043</v>
      </c>
      <c r="BH79" s="43">
        <f>+'OCT-DEC 2022'!BH79+'JUL-SEP 2022'!BH79+'JAN-MAR 2023'!BH79+'APR-JUN 2023'!BH79</f>
        <v>1816801</v>
      </c>
      <c r="BI79" s="46">
        <v>1.5737642207377431</v>
      </c>
      <c r="BJ79" s="43">
        <f t="shared" si="339"/>
        <v>3626763</v>
      </c>
      <c r="BK79" s="47">
        <v>1.0624589029435343</v>
      </c>
      <c r="BL79" s="136">
        <f t="shared" si="304"/>
        <v>3539517</v>
      </c>
      <c r="BM79" s="137">
        <f t="shared" si="305"/>
        <v>2255957</v>
      </c>
      <c r="BN79" s="138">
        <f t="shared" si="306"/>
        <v>5795474</v>
      </c>
      <c r="BO79" s="40"/>
      <c r="BP79" s="42">
        <f>+'OCT-DEC 2022'!BP79+'JUL-SEP 2022'!BP79+'JAN-MAR 2023'!BP79+'APR-JUN 2023'!BP79</f>
        <v>2315</v>
      </c>
      <c r="BQ79" s="46">
        <v>8.9881350332335658E-2</v>
      </c>
      <c r="BR79" s="43">
        <f>+'OCT-DEC 2022'!BR79+'JUL-SEP 2022'!BR79+'JAN-MAR 2023'!BR79+'APR-JUN 2023'!BR79</f>
        <v>1250</v>
      </c>
      <c r="BS79" s="46">
        <v>0</v>
      </c>
      <c r="BT79" s="43">
        <f t="shared" si="340"/>
        <v>3565</v>
      </c>
      <c r="BU79" s="47">
        <v>7.8799262797394215E-2</v>
      </c>
      <c r="BV79" s="45">
        <f>+'OCT-DEC 2022'!BV79+'JUL-SEP 2022'!BV79+'JAN-MAR 2023'!BV79+'APR-JUN 2023'!BV79</f>
        <v>94998</v>
      </c>
      <c r="BW79" s="46">
        <f t="shared" si="307"/>
        <v>0.31551572962057606</v>
      </c>
      <c r="BX79" s="43">
        <f>+'OCT-DEC 2022'!BX79+'JUL-SEP 2022'!BX79+'JAN-MAR 2023'!BX79+'APR-JUN 2023'!BX79</f>
        <v>148469</v>
      </c>
      <c r="BY79" s="46">
        <f t="shared" si="308"/>
        <v>0.72954154586998177</v>
      </c>
      <c r="BZ79" s="43">
        <f t="shared" si="341"/>
        <v>243467</v>
      </c>
      <c r="CA79" s="47">
        <f t="shared" si="309"/>
        <v>0.48249695797446679</v>
      </c>
      <c r="CB79" s="136">
        <f t="shared" si="310"/>
        <v>97313</v>
      </c>
      <c r="CC79" s="137">
        <f t="shared" si="311"/>
        <v>149719</v>
      </c>
      <c r="CD79" s="138">
        <f t="shared" si="312"/>
        <v>247032</v>
      </c>
      <c r="CE79" s="40"/>
      <c r="CF79" s="42">
        <f>+'OCT-DEC 2022'!CF79+'JUL-SEP 2022'!CF79+'JAN-MAR 2023'!CF79+'APR-JUN 2023'!CF79</f>
        <v>1788700</v>
      </c>
      <c r="CG79" s="46">
        <f t="shared" si="313"/>
        <v>14.360378297660528</v>
      </c>
      <c r="CH79" s="43">
        <f>+'OCT-DEC 2022'!CH79+'JUL-SEP 2022'!CH79+'JAN-MAR 2023'!CH79+'APR-JUN 2023'!CH79</f>
        <v>361526</v>
      </c>
      <c r="CI79" s="46">
        <f t="shared" si="314"/>
        <v>14.290694916594196</v>
      </c>
      <c r="CJ79" s="43">
        <f t="shared" si="342"/>
        <v>2150226</v>
      </c>
      <c r="CK79" s="47">
        <f t="shared" si="315"/>
        <v>14.348614670083279</v>
      </c>
      <c r="CL79" s="45">
        <f>+'OCT-DEC 2022'!CL79+'JUL-SEP 2022'!CL79+'JAN-MAR 2023'!CL79+'APR-JUN 2023'!CL79</f>
        <v>2161418</v>
      </c>
      <c r="CM79" s="46">
        <f t="shared" si="316"/>
        <v>3.4894955982092548</v>
      </c>
      <c r="CN79" s="43">
        <f>+'OCT-DEC 2022'!CN79+'JUL-SEP 2022'!CN79+'JAN-MAR 2023'!CN79+'APR-JUN 2023'!CN79</f>
        <v>1950930</v>
      </c>
      <c r="CO79" s="46">
        <f t="shared" si="317"/>
        <v>6.1614671829304495</v>
      </c>
      <c r="CP79" s="43">
        <f t="shared" si="343"/>
        <v>4112348</v>
      </c>
      <c r="CQ79" s="47">
        <f t="shared" si="318"/>
        <v>4.3933417446458005</v>
      </c>
      <c r="CR79" s="136">
        <f t="shared" si="319"/>
        <v>3950118</v>
      </c>
      <c r="CS79" s="137">
        <f t="shared" si="320"/>
        <v>2312456</v>
      </c>
      <c r="CT79" s="138">
        <f t="shared" si="321"/>
        <v>6262574</v>
      </c>
      <c r="CU79" s="40"/>
      <c r="CV79" s="45">
        <f t="shared" si="322"/>
        <v>5572822</v>
      </c>
      <c r="CW79" s="46">
        <f t="shared" si="268"/>
        <v>8.0395947903262108</v>
      </c>
      <c r="CX79" s="46">
        <f t="shared" si="323"/>
        <v>1447661</v>
      </c>
      <c r="CY79" s="46">
        <f t="shared" si="324"/>
        <v>7.8439777412940179</v>
      </c>
      <c r="CZ79" s="43">
        <f t="shared" si="325"/>
        <v>7020483</v>
      </c>
      <c r="DA79" s="47">
        <f t="shared" si="326"/>
        <v>7.998463079150854</v>
      </c>
      <c r="DB79" s="45">
        <f t="shared" si="327"/>
        <v>8203992</v>
      </c>
      <c r="DC79" s="46">
        <f t="shared" si="328"/>
        <v>2.7036504259637697</v>
      </c>
      <c r="DD79" s="43">
        <f t="shared" si="329"/>
        <v>5882607</v>
      </c>
      <c r="DE79" s="46">
        <f t="shared" si="330"/>
        <v>3.4246241277773444</v>
      </c>
      <c r="DF79" s="43">
        <f t="shared" si="331"/>
        <v>14086599</v>
      </c>
      <c r="DG79" s="47">
        <f t="shared" si="332"/>
        <v>2.9642574488899869</v>
      </c>
      <c r="DH79" s="172"/>
      <c r="DI79" s="185" t="s">
        <v>78</v>
      </c>
      <c r="DJ79" s="45">
        <f t="shared" si="333"/>
        <v>7020483</v>
      </c>
      <c r="DK79" s="43">
        <f t="shared" si="334"/>
        <v>14086599</v>
      </c>
      <c r="DL79" s="44">
        <f t="shared" si="335"/>
        <v>21107082</v>
      </c>
      <c r="DM79"/>
    </row>
    <row r="80" spans="1:119" s="59" customFormat="1" ht="15.6" x14ac:dyDescent="0.3">
      <c r="A80" s="32">
        <v>65</v>
      </c>
      <c r="B80" s="32" t="s">
        <v>79</v>
      </c>
      <c r="C80" s="41"/>
      <c r="D80" s="42">
        <f>+'JUL-SEP 2022'!D80+'OCT-DEC 2022'!D80+'JAN-MAR 2023'!D80+'APR-JUN 2023'!D80</f>
        <v>0</v>
      </c>
      <c r="E80" s="46">
        <f t="shared" si="271"/>
        <v>0</v>
      </c>
      <c r="F80" s="43">
        <f>+'JUL-SEP 2022'!F80+'OCT-DEC 2022'!F80+'JAN-MAR 2023'!F80+'APR-JUN 2023'!F80</f>
        <v>0</v>
      </c>
      <c r="G80" s="46">
        <f t="shared" si="272"/>
        <v>0</v>
      </c>
      <c r="H80" s="43">
        <f t="shared" si="273"/>
        <v>0</v>
      </c>
      <c r="I80" s="231">
        <f t="shared" si="274"/>
        <v>0</v>
      </c>
      <c r="J80" s="45">
        <f>+'JUL-SEP 2022'!J80+'OCT-DEC 2022'!J80+'JAN-MAR 2023'!J80+'APR-JUN 2023'!J80</f>
        <v>0</v>
      </c>
      <c r="K80" s="46">
        <f t="shared" si="275"/>
        <v>0</v>
      </c>
      <c r="L80" s="43">
        <f>+'JUL-SEP 2022'!L80+'OCT-DEC 2022'!L80+'JAN-MAR 2023'!L80+'APR-JUN 2023'!L80</f>
        <v>0</v>
      </c>
      <c r="M80" s="46">
        <f t="shared" si="276"/>
        <v>0</v>
      </c>
      <c r="N80" s="43">
        <f t="shared" si="277"/>
        <v>0</v>
      </c>
      <c r="O80" s="47">
        <f t="shared" si="278"/>
        <v>0</v>
      </c>
      <c r="P80" s="136">
        <f t="shared" si="279"/>
        <v>0</v>
      </c>
      <c r="Q80" s="137">
        <f t="shared" si="280"/>
        <v>0</v>
      </c>
      <c r="R80" s="138">
        <f t="shared" si="281"/>
        <v>0</v>
      </c>
      <c r="S80" s="38"/>
      <c r="T80" s="45">
        <f>+'JUL-SEP 2022'!T80+'OCT-DEC 2022'!T80+'JAN-MAR 2023'!T80+'APR-JUN 2023'!T80</f>
        <v>194602</v>
      </c>
      <c r="U80" s="46">
        <f t="shared" si="282"/>
        <v>1.0104628038237264</v>
      </c>
      <c r="V80" s="43">
        <f>+'JUL-SEP 2022'!V80+'OCT-DEC 2022'!V80+'JAN-MAR 2023'!V80+'APR-JUN 2023'!V80</f>
        <v>52976</v>
      </c>
      <c r="W80" s="46">
        <f t="shared" si="283"/>
        <v>0.9677749360613811</v>
      </c>
      <c r="X80" s="43">
        <f t="shared" si="284"/>
        <v>247578</v>
      </c>
      <c r="Y80" s="47">
        <f t="shared" si="285"/>
        <v>1.0010148507845888</v>
      </c>
      <c r="Z80" s="274">
        <f>+'OCT-DEC 2022'!Z80+'JUL-SEP 2022'!Z80+'JAN-MAR 2023'!Z80+'APR-JUN 2023'!Z80</f>
        <v>526000</v>
      </c>
      <c r="AA80" s="46">
        <f t="shared" si="286"/>
        <v>0.52370408130754775</v>
      </c>
      <c r="AB80" s="43">
        <f>+'OCT-DEC 2022'!AB80+'JUL-SEP 2022'!AB80+'JAN-MAR 2023'!AB80+'APR-JUN 2023'!AB80</f>
        <v>225305</v>
      </c>
      <c r="AC80" s="46">
        <f t="shared" si="287"/>
        <v>0.51930465888687338</v>
      </c>
      <c r="AD80" s="43">
        <f t="shared" si="288"/>
        <v>751305</v>
      </c>
      <c r="AE80" s="47">
        <f t="shared" si="289"/>
        <v>0.52237695577172982</v>
      </c>
      <c r="AF80" s="136">
        <f t="shared" si="290"/>
        <v>720602</v>
      </c>
      <c r="AG80" s="137">
        <f t="shared" si="291"/>
        <v>278281</v>
      </c>
      <c r="AH80" s="138">
        <f t="shared" si="292"/>
        <v>998883</v>
      </c>
      <c r="AI80" s="40"/>
      <c r="AJ80" s="42">
        <f>+'OCT-DEC 2022'!AJ80+'JUL-SEP 2022'!AJ80+'JAN-MAR 2023'!AJ80+'APR-JUN 2023'!AJ80</f>
        <v>0</v>
      </c>
      <c r="AK80" s="46">
        <f t="shared" si="293"/>
        <v>0</v>
      </c>
      <c r="AL80" s="43">
        <f>+'OCT-DEC 2022'!AL80+'JUL-SEP 2022'!AL80+'JAN-MAR 2023'!AL80+'APR-JUN 2023'!AL80</f>
        <v>0</v>
      </c>
      <c r="AM80" s="46">
        <f t="shared" si="294"/>
        <v>0</v>
      </c>
      <c r="AN80" s="43">
        <f t="shared" si="336"/>
        <v>0</v>
      </c>
      <c r="AO80" s="47">
        <f t="shared" si="295"/>
        <v>0</v>
      </c>
      <c r="AP80" s="43">
        <f>+'OCT-DEC 2022'!AP80+'JUL-SEP 2022'!AP80+'JAN-MAR 2023'!AP80+'APR-JUN 2023'!AP80</f>
        <v>0</v>
      </c>
      <c r="AQ80" s="46">
        <f t="shared" si="296"/>
        <v>0</v>
      </c>
      <c r="AR80" s="43">
        <f>+'OCT-DEC 2022'!AR80+'JUL-SEP 2022'!AR80+'JAN-MAR 2023'!AR80+'APR-JUN 2023'!AR80</f>
        <v>0</v>
      </c>
      <c r="AS80" s="46">
        <f t="shared" si="297"/>
        <v>0</v>
      </c>
      <c r="AT80" s="43">
        <f t="shared" si="337"/>
        <v>0</v>
      </c>
      <c r="AU80" s="47">
        <f t="shared" si="298"/>
        <v>0</v>
      </c>
      <c r="AV80" s="136">
        <f t="shared" si="299"/>
        <v>0</v>
      </c>
      <c r="AW80" s="137">
        <f t="shared" si="300"/>
        <v>0</v>
      </c>
      <c r="AX80" s="138">
        <f t="shared" si="301"/>
        <v>0</v>
      </c>
      <c r="AY80" s="40"/>
      <c r="AZ80" s="42">
        <f>+'OCT-DEC 2022'!AZ80+'JUL-SEP 2022'!AZ80+'JAN-MAR 2023'!AZ80+'APR-JUN 2023'!AZ80</f>
        <v>1116501</v>
      </c>
      <c r="BA80" s="46">
        <f t="shared" si="302"/>
        <v>10.036595561069012</v>
      </c>
      <c r="BB80" s="43">
        <f>+'OCT-DEC 2022'!BB80+'JUL-SEP 2022'!BB80+'JAN-MAR 2023'!BB80+'APR-JUN 2023'!BB80</f>
        <v>283494</v>
      </c>
      <c r="BC80" s="46">
        <f t="shared" si="303"/>
        <v>9.0570269320468988</v>
      </c>
      <c r="BD80" s="43">
        <f t="shared" si="338"/>
        <v>1399995</v>
      </c>
      <c r="BE80" s="47">
        <v>5.907945790397517</v>
      </c>
      <c r="BF80" s="45">
        <f>+'OCT-DEC 2022'!BF80+'JUL-SEP 2022'!BF80+'JAN-MAR 2023'!BF80+'APR-JUN 2023'!BF80</f>
        <v>799458</v>
      </c>
      <c r="BG80" s="46">
        <v>1.2184229343481403</v>
      </c>
      <c r="BH80" s="43">
        <f>+'OCT-DEC 2022'!BH80+'JUL-SEP 2022'!BH80+'JAN-MAR 2023'!BH80+'APR-JUN 2023'!BH80</f>
        <v>802478</v>
      </c>
      <c r="BI80" s="46">
        <v>2.2151835555379029</v>
      </c>
      <c r="BJ80" s="43">
        <f t="shared" si="339"/>
        <v>1601936</v>
      </c>
      <c r="BK80" s="47">
        <v>1.4954854477070738</v>
      </c>
      <c r="BL80" s="136">
        <f t="shared" si="304"/>
        <v>1915959</v>
      </c>
      <c r="BM80" s="137">
        <f t="shared" si="305"/>
        <v>1085972</v>
      </c>
      <c r="BN80" s="138">
        <f t="shared" si="306"/>
        <v>3001931</v>
      </c>
      <c r="BO80" s="40"/>
      <c r="BP80" s="42">
        <f>+'OCT-DEC 2022'!BP80+'JUL-SEP 2022'!BP80+'JAN-MAR 2023'!BP80+'APR-JUN 2023'!BP80</f>
        <v>0</v>
      </c>
      <c r="BQ80" s="46">
        <v>0</v>
      </c>
      <c r="BR80" s="43">
        <f>+'OCT-DEC 2022'!BR80+'JUL-SEP 2022'!BR80+'JAN-MAR 2023'!BR80+'APR-JUN 2023'!BR80</f>
        <v>0</v>
      </c>
      <c r="BS80" s="46">
        <v>0</v>
      </c>
      <c r="BT80" s="43">
        <f t="shared" si="340"/>
        <v>0</v>
      </c>
      <c r="BU80" s="47">
        <v>0</v>
      </c>
      <c r="BV80" s="45">
        <f>+'OCT-DEC 2022'!BV80+'JUL-SEP 2022'!BV80+'JAN-MAR 2023'!BV80+'APR-JUN 2023'!BV80</f>
        <v>0</v>
      </c>
      <c r="BW80" s="46">
        <f t="shared" si="307"/>
        <v>0</v>
      </c>
      <c r="BX80" s="43">
        <f>+'OCT-DEC 2022'!BX80+'JUL-SEP 2022'!BX80+'JAN-MAR 2023'!BX80+'APR-JUN 2023'!BX80</f>
        <v>0</v>
      </c>
      <c r="BY80" s="46">
        <f t="shared" si="308"/>
        <v>0</v>
      </c>
      <c r="BZ80" s="43">
        <f t="shared" si="341"/>
        <v>0</v>
      </c>
      <c r="CA80" s="47">
        <f t="shared" si="309"/>
        <v>0</v>
      </c>
      <c r="CB80" s="136">
        <f t="shared" si="310"/>
        <v>0</v>
      </c>
      <c r="CC80" s="137">
        <f t="shared" si="311"/>
        <v>0</v>
      </c>
      <c r="CD80" s="138">
        <f t="shared" si="312"/>
        <v>0</v>
      </c>
      <c r="CE80" s="40"/>
      <c r="CF80" s="42">
        <f>+'OCT-DEC 2022'!CF80+'JUL-SEP 2022'!CF80+'JAN-MAR 2023'!CF80+'APR-JUN 2023'!CF80</f>
        <v>1544082</v>
      </c>
      <c r="CG80" s="46">
        <f t="shared" si="313"/>
        <v>12.396489988599688</v>
      </c>
      <c r="CH80" s="43">
        <f>+'OCT-DEC 2022'!CH80+'JUL-SEP 2022'!CH80+'JAN-MAR 2023'!CH80+'APR-JUN 2023'!CH80</f>
        <v>312084</v>
      </c>
      <c r="CI80" s="46">
        <f t="shared" si="314"/>
        <v>12.336311170843546</v>
      </c>
      <c r="CJ80" s="43">
        <f t="shared" si="342"/>
        <v>1856166</v>
      </c>
      <c r="CK80" s="47">
        <f t="shared" si="315"/>
        <v>12.386330877642537</v>
      </c>
      <c r="CL80" s="45">
        <f>+'OCT-DEC 2022'!CL80+'JUL-SEP 2022'!CL80+'JAN-MAR 2023'!CL80+'APR-JUN 2023'!CL80</f>
        <v>1017976</v>
      </c>
      <c r="CM80" s="46">
        <f t="shared" si="316"/>
        <v>1.643468672456075</v>
      </c>
      <c r="CN80" s="43">
        <f>+'OCT-DEC 2022'!CN80+'JUL-SEP 2022'!CN80+'JAN-MAR 2023'!CN80+'APR-JUN 2023'!CN80</f>
        <v>918842</v>
      </c>
      <c r="CO80" s="46">
        <f t="shared" si="317"/>
        <v>2.9019056702691435</v>
      </c>
      <c r="CP80" s="43">
        <f t="shared" si="343"/>
        <v>1936818</v>
      </c>
      <c r="CQ80" s="47">
        <f t="shared" si="318"/>
        <v>2.0691593637458188</v>
      </c>
      <c r="CR80" s="136">
        <f t="shared" si="319"/>
        <v>2562058</v>
      </c>
      <c r="CS80" s="137">
        <f t="shared" si="320"/>
        <v>1230926</v>
      </c>
      <c r="CT80" s="138">
        <f t="shared" si="321"/>
        <v>3792984</v>
      </c>
      <c r="CU80" s="40"/>
      <c r="CV80" s="45">
        <f t="shared" si="322"/>
        <v>2855185</v>
      </c>
      <c r="CW80" s="46">
        <f t="shared" si="268"/>
        <v>4.1190137512767393</v>
      </c>
      <c r="CX80" s="46">
        <f t="shared" si="323"/>
        <v>648554</v>
      </c>
      <c r="CY80" s="46">
        <f t="shared" si="324"/>
        <v>3.5141121713075094</v>
      </c>
      <c r="CZ80" s="43">
        <f t="shared" si="325"/>
        <v>3503739</v>
      </c>
      <c r="DA80" s="47">
        <f t="shared" si="326"/>
        <v>3.9918232165053222</v>
      </c>
      <c r="DB80" s="45">
        <f t="shared" si="327"/>
        <v>2343434</v>
      </c>
      <c r="DC80" s="46">
        <f t="shared" si="328"/>
        <v>0.77228577652415809</v>
      </c>
      <c r="DD80" s="43">
        <f t="shared" si="329"/>
        <v>1946625</v>
      </c>
      <c r="DE80" s="46">
        <f t="shared" si="330"/>
        <v>1.1332490752373179</v>
      </c>
      <c r="DF80" s="43">
        <f t="shared" si="331"/>
        <v>4290059</v>
      </c>
      <c r="DG80" s="47">
        <f t="shared" si="332"/>
        <v>0.9027615073679266</v>
      </c>
      <c r="DH80" s="172"/>
      <c r="DI80" s="185" t="s">
        <v>79</v>
      </c>
      <c r="DJ80" s="45">
        <f t="shared" si="333"/>
        <v>3503739</v>
      </c>
      <c r="DK80" s="43">
        <f t="shared" si="334"/>
        <v>4290059</v>
      </c>
      <c r="DL80" s="44">
        <f t="shared" si="335"/>
        <v>7793798</v>
      </c>
      <c r="DM80"/>
    </row>
    <row r="81" spans="1:119" s="59" customFormat="1" ht="15.6" x14ac:dyDescent="0.3">
      <c r="A81" s="32">
        <v>66</v>
      </c>
      <c r="B81" s="32" t="s">
        <v>80</v>
      </c>
      <c r="C81" s="41"/>
      <c r="D81" s="42">
        <f>+'JUL-SEP 2022'!D81+'OCT-DEC 2022'!D81+'JAN-MAR 2023'!D81+'APR-JUN 2023'!D81</f>
        <v>0</v>
      </c>
      <c r="E81" s="46">
        <f t="shared" si="271"/>
        <v>0</v>
      </c>
      <c r="F81" s="43">
        <f>+'JUL-SEP 2022'!F81+'OCT-DEC 2022'!F81+'JAN-MAR 2023'!F81+'APR-JUN 2023'!F81</f>
        <v>0</v>
      </c>
      <c r="G81" s="46">
        <f t="shared" si="272"/>
        <v>0</v>
      </c>
      <c r="H81" s="43">
        <f t="shared" si="273"/>
        <v>0</v>
      </c>
      <c r="I81" s="231">
        <f t="shared" si="274"/>
        <v>0</v>
      </c>
      <c r="J81" s="45">
        <f>+'JUL-SEP 2022'!J81+'OCT-DEC 2022'!J81+'JAN-MAR 2023'!J81+'APR-JUN 2023'!J81</f>
        <v>0</v>
      </c>
      <c r="K81" s="46">
        <f t="shared" si="275"/>
        <v>0</v>
      </c>
      <c r="L81" s="43">
        <f>+'JUL-SEP 2022'!L81+'OCT-DEC 2022'!L81+'JAN-MAR 2023'!L81+'APR-JUN 2023'!L81</f>
        <v>0</v>
      </c>
      <c r="M81" s="46">
        <f t="shared" si="276"/>
        <v>0</v>
      </c>
      <c r="N81" s="43">
        <f t="shared" si="277"/>
        <v>0</v>
      </c>
      <c r="O81" s="47">
        <f t="shared" si="278"/>
        <v>0</v>
      </c>
      <c r="P81" s="136">
        <f t="shared" si="279"/>
        <v>0</v>
      </c>
      <c r="Q81" s="137">
        <f t="shared" si="280"/>
        <v>0</v>
      </c>
      <c r="R81" s="138">
        <f t="shared" si="281"/>
        <v>0</v>
      </c>
      <c r="S81" s="38"/>
      <c r="T81" s="45">
        <f>+'JUL-SEP 2022'!T81+'OCT-DEC 2022'!T81+'JAN-MAR 2023'!T81+'APR-JUN 2023'!T81</f>
        <v>1157688</v>
      </c>
      <c r="U81" s="46">
        <f t="shared" si="282"/>
        <v>6.0112468650531969</v>
      </c>
      <c r="V81" s="43">
        <f>+'JUL-SEP 2022'!V81+'OCT-DEC 2022'!V81+'JAN-MAR 2023'!V81+'APR-JUN 2023'!V81</f>
        <v>342364</v>
      </c>
      <c r="W81" s="46">
        <f t="shared" si="283"/>
        <v>6.2543660942637924</v>
      </c>
      <c r="X81" s="43">
        <f t="shared" si="284"/>
        <v>1500052</v>
      </c>
      <c r="Y81" s="47">
        <f t="shared" si="285"/>
        <v>6.0650555741993397</v>
      </c>
      <c r="Z81" s="274">
        <f>+'OCT-DEC 2022'!Z81+'JUL-SEP 2022'!Z81+'JAN-MAR 2023'!Z81+'APR-JUN 2023'!Z81</f>
        <v>1775485</v>
      </c>
      <c r="AA81" s="46">
        <f t="shared" si="286"/>
        <v>1.7677352486698314</v>
      </c>
      <c r="AB81" s="43">
        <f>+'OCT-DEC 2022'!AB81+'JUL-SEP 2022'!AB81+'JAN-MAR 2023'!AB81+'APR-JUN 2023'!AB81</f>
        <v>737365</v>
      </c>
      <c r="AC81" s="46">
        <f t="shared" si="287"/>
        <v>1.6995498537543303</v>
      </c>
      <c r="AD81" s="43">
        <f t="shared" si="288"/>
        <v>2512850</v>
      </c>
      <c r="AE81" s="47">
        <f t="shared" si="289"/>
        <v>1.7471665080240266</v>
      </c>
      <c r="AF81" s="136">
        <f t="shared" si="290"/>
        <v>2933173</v>
      </c>
      <c r="AG81" s="137">
        <f t="shared" si="291"/>
        <v>1079729</v>
      </c>
      <c r="AH81" s="138">
        <f t="shared" si="292"/>
        <v>4012902</v>
      </c>
      <c r="AI81" s="40"/>
      <c r="AJ81" s="42">
        <f>+'OCT-DEC 2022'!AJ81+'JUL-SEP 2022'!AJ81+'JAN-MAR 2023'!AJ81+'APR-JUN 2023'!AJ81</f>
        <v>0</v>
      </c>
      <c r="AK81" s="46">
        <f t="shared" si="293"/>
        <v>0</v>
      </c>
      <c r="AL81" s="43">
        <f>+'OCT-DEC 2022'!AL81+'JUL-SEP 2022'!AL81+'JAN-MAR 2023'!AL81+'APR-JUN 2023'!AL81</f>
        <v>0</v>
      </c>
      <c r="AM81" s="46">
        <f t="shared" si="294"/>
        <v>0</v>
      </c>
      <c r="AN81" s="43">
        <f t="shared" si="336"/>
        <v>0</v>
      </c>
      <c r="AO81" s="47">
        <f t="shared" si="295"/>
        <v>0</v>
      </c>
      <c r="AP81" s="43">
        <f>+'OCT-DEC 2022'!AP81+'JUL-SEP 2022'!AP81+'JAN-MAR 2023'!AP81+'APR-JUN 2023'!AP81</f>
        <v>0</v>
      </c>
      <c r="AQ81" s="46">
        <f t="shared" si="296"/>
        <v>0</v>
      </c>
      <c r="AR81" s="43">
        <f>+'OCT-DEC 2022'!AR81+'JUL-SEP 2022'!AR81+'JAN-MAR 2023'!AR81+'APR-JUN 2023'!AR81</f>
        <v>0</v>
      </c>
      <c r="AS81" s="46">
        <f t="shared" si="297"/>
        <v>0</v>
      </c>
      <c r="AT81" s="43">
        <f t="shared" si="337"/>
        <v>0</v>
      </c>
      <c r="AU81" s="47">
        <f t="shared" si="298"/>
        <v>0</v>
      </c>
      <c r="AV81" s="136">
        <f t="shared" si="299"/>
        <v>0</v>
      </c>
      <c r="AW81" s="137">
        <f t="shared" si="300"/>
        <v>0</v>
      </c>
      <c r="AX81" s="138">
        <f t="shared" si="301"/>
        <v>0</v>
      </c>
      <c r="AY81" s="40"/>
      <c r="AZ81" s="42">
        <f>+'OCT-DEC 2022'!AZ81+'JUL-SEP 2022'!AZ81+'JAN-MAR 2023'!AZ81+'APR-JUN 2023'!AZ81</f>
        <v>742584</v>
      </c>
      <c r="BA81" s="46">
        <f t="shared" si="302"/>
        <v>6.6753323804643889</v>
      </c>
      <c r="BB81" s="43">
        <f>+'OCT-DEC 2022'!BB81+'JUL-SEP 2022'!BB81+'JAN-MAR 2023'!BB81+'APR-JUN 2023'!BB81</f>
        <v>188551</v>
      </c>
      <c r="BC81" s="46">
        <f t="shared" si="303"/>
        <v>6.0238011565125715</v>
      </c>
      <c r="BD81" s="43">
        <f t="shared" si="338"/>
        <v>931135</v>
      </c>
      <c r="BE81" s="47">
        <v>5.0126654791868646</v>
      </c>
      <c r="BF81" s="45">
        <f>+'OCT-DEC 2022'!BF81+'JUL-SEP 2022'!BF81+'JAN-MAR 2023'!BF81+'APR-JUN 2023'!BF81</f>
        <v>1404184</v>
      </c>
      <c r="BG81" s="46">
        <v>1.584997221169741E-2</v>
      </c>
      <c r="BH81" s="43">
        <f>+'OCT-DEC 2022'!BH81+'JUL-SEP 2022'!BH81+'JAN-MAR 2023'!BH81+'APR-JUN 2023'!BH81</f>
        <v>1409490</v>
      </c>
      <c r="BI81" s="46">
        <v>2.881642885183271E-2</v>
      </c>
      <c r="BJ81" s="43">
        <f t="shared" si="339"/>
        <v>2813674</v>
      </c>
      <c r="BK81" s="47">
        <v>1.9454166628795656E-2</v>
      </c>
      <c r="BL81" s="136">
        <f t="shared" si="304"/>
        <v>2146768</v>
      </c>
      <c r="BM81" s="137">
        <f t="shared" si="305"/>
        <v>1598041</v>
      </c>
      <c r="BN81" s="138">
        <f t="shared" si="306"/>
        <v>3744809</v>
      </c>
      <c r="BO81" s="40"/>
      <c r="BP81" s="42">
        <f>+'OCT-DEC 2022'!BP81+'JUL-SEP 2022'!BP81+'JAN-MAR 2023'!BP81+'APR-JUN 2023'!BP81</f>
        <v>409410</v>
      </c>
      <c r="BQ81" s="46">
        <v>4.6604495277335101</v>
      </c>
      <c r="BR81" s="43">
        <f>+'OCT-DEC 2022'!BR81+'JUL-SEP 2022'!BR81+'JAN-MAR 2023'!BR81+'APR-JUN 2023'!BR81</f>
        <v>-11767</v>
      </c>
      <c r="BS81" s="46">
        <v>4.8595513381546614E-2</v>
      </c>
      <c r="BT81" s="43">
        <f t="shared" si="340"/>
        <v>397643</v>
      </c>
      <c r="BU81" s="47">
        <v>4.0918224466266446</v>
      </c>
      <c r="BV81" s="45">
        <f>+'OCT-DEC 2022'!BV81+'JUL-SEP 2022'!BV81+'JAN-MAR 2023'!BV81+'APR-JUN 2023'!BV81</f>
        <v>212556</v>
      </c>
      <c r="BW81" s="46">
        <f t="shared" si="307"/>
        <v>0.70595971941757896</v>
      </c>
      <c r="BX81" s="43">
        <f>+'OCT-DEC 2022'!BX81+'JUL-SEP 2022'!BX81+'JAN-MAR 2023'!BX81+'APR-JUN 2023'!BX81</f>
        <v>-37824</v>
      </c>
      <c r="BY81" s="46">
        <f t="shared" si="308"/>
        <v>-0.18585818878679181</v>
      </c>
      <c r="BZ81" s="43">
        <f t="shared" si="341"/>
        <v>174732</v>
      </c>
      <c r="CA81" s="47">
        <f t="shared" si="309"/>
        <v>0.34627961268177837</v>
      </c>
      <c r="CB81" s="136">
        <f t="shared" si="310"/>
        <v>621966</v>
      </c>
      <c r="CC81" s="137">
        <f t="shared" si="311"/>
        <v>-49591</v>
      </c>
      <c r="CD81" s="138">
        <f t="shared" si="312"/>
        <v>572375</v>
      </c>
      <c r="CE81" s="40"/>
      <c r="CF81" s="42">
        <f>+'OCT-DEC 2022'!CF81+'JUL-SEP 2022'!CF81+'JAN-MAR 2023'!CF81+'APR-JUN 2023'!CF81</f>
        <v>528897</v>
      </c>
      <c r="CG81" s="46">
        <f t="shared" si="313"/>
        <v>4.2461905297130658</v>
      </c>
      <c r="CH81" s="43">
        <f>+'OCT-DEC 2022'!CH81+'JUL-SEP 2022'!CH81+'JAN-MAR 2023'!CH81+'APR-JUN 2023'!CH81</f>
        <v>106899</v>
      </c>
      <c r="CI81" s="46">
        <f t="shared" si="314"/>
        <v>4.2255909558067835</v>
      </c>
      <c r="CJ81" s="43">
        <f t="shared" si="342"/>
        <v>635796</v>
      </c>
      <c r="CK81" s="47">
        <f t="shared" si="315"/>
        <v>4.2427130044843047</v>
      </c>
      <c r="CL81" s="45">
        <f>+'OCT-DEC 2022'!CL81+'JUL-SEP 2022'!CL81+'JAN-MAR 2023'!CL81+'APR-JUN 2023'!CL81</f>
        <v>1262264</v>
      </c>
      <c r="CM81" s="46">
        <f t="shared" si="316"/>
        <v>2.0378587907466335</v>
      </c>
      <c r="CN81" s="43">
        <f>+'OCT-DEC 2022'!CN81+'JUL-SEP 2022'!CN81+'JAN-MAR 2023'!CN81+'APR-JUN 2023'!CN81</f>
        <v>1139339</v>
      </c>
      <c r="CO81" s="46">
        <f t="shared" si="317"/>
        <v>3.5982838229627898</v>
      </c>
      <c r="CP81" s="43">
        <f t="shared" si="343"/>
        <v>2401603</v>
      </c>
      <c r="CQ81" s="47">
        <f t="shared" si="318"/>
        <v>2.5657027843865814</v>
      </c>
      <c r="CR81" s="136">
        <f t="shared" si="319"/>
        <v>1791161</v>
      </c>
      <c r="CS81" s="137">
        <f t="shared" si="320"/>
        <v>1246238</v>
      </c>
      <c r="CT81" s="138">
        <f t="shared" si="321"/>
        <v>3037399</v>
      </c>
      <c r="CU81" s="40"/>
      <c r="CV81" s="45">
        <f t="shared" si="322"/>
        <v>2838579</v>
      </c>
      <c r="CW81" s="46">
        <f t="shared" si="268"/>
        <v>4.095057215236622</v>
      </c>
      <c r="CX81" s="46">
        <f t="shared" si="323"/>
        <v>626047</v>
      </c>
      <c r="CY81" s="46">
        <f t="shared" si="324"/>
        <v>3.3921606874840835</v>
      </c>
      <c r="CZ81" s="43">
        <f t="shared" si="325"/>
        <v>3464626</v>
      </c>
      <c r="DA81" s="47">
        <f t="shared" si="326"/>
        <v>3.9472616263106266</v>
      </c>
      <c r="DB81" s="45">
        <f t="shared" si="327"/>
        <v>4654489</v>
      </c>
      <c r="DC81" s="46">
        <f t="shared" si="328"/>
        <v>1.5339009554731013</v>
      </c>
      <c r="DD81" s="43">
        <f t="shared" si="329"/>
        <v>3248370</v>
      </c>
      <c r="DE81" s="46">
        <f t="shared" si="330"/>
        <v>1.8910741917568337</v>
      </c>
      <c r="DF81" s="43">
        <f t="shared" si="331"/>
        <v>7902859</v>
      </c>
      <c r="DG81" s="47">
        <f t="shared" si="332"/>
        <v>1.6630067100140546</v>
      </c>
      <c r="DH81" s="172"/>
      <c r="DI81" s="185" t="s">
        <v>80</v>
      </c>
      <c r="DJ81" s="45">
        <f t="shared" si="333"/>
        <v>3464626</v>
      </c>
      <c r="DK81" s="43">
        <f t="shared" si="334"/>
        <v>7902859</v>
      </c>
      <c r="DL81" s="44">
        <f t="shared" si="335"/>
        <v>11367485</v>
      </c>
      <c r="DM81"/>
    </row>
    <row r="82" spans="1:119" s="59" customFormat="1" ht="15.6" x14ac:dyDescent="0.3">
      <c r="A82" s="32">
        <v>67</v>
      </c>
      <c r="B82" s="32" t="s">
        <v>81</v>
      </c>
      <c r="C82" s="41"/>
      <c r="D82" s="42">
        <f>+'JUL-SEP 2022'!D82+'OCT-DEC 2022'!D82+'JAN-MAR 2023'!D82+'APR-JUN 2023'!D82</f>
        <v>0</v>
      </c>
      <c r="E82" s="46">
        <f t="shared" si="271"/>
        <v>0</v>
      </c>
      <c r="F82" s="43">
        <f>+'JUL-SEP 2022'!F82+'OCT-DEC 2022'!F82+'JAN-MAR 2023'!F82+'APR-JUN 2023'!F82</f>
        <v>0</v>
      </c>
      <c r="G82" s="46">
        <f t="shared" si="272"/>
        <v>0</v>
      </c>
      <c r="H82" s="43">
        <f t="shared" si="273"/>
        <v>0</v>
      </c>
      <c r="I82" s="231">
        <f t="shared" si="274"/>
        <v>0</v>
      </c>
      <c r="J82" s="45">
        <f>+'JUL-SEP 2022'!J82+'OCT-DEC 2022'!J82+'JAN-MAR 2023'!J82+'APR-JUN 2023'!J82</f>
        <v>0</v>
      </c>
      <c r="K82" s="46">
        <f t="shared" si="275"/>
        <v>0</v>
      </c>
      <c r="L82" s="43">
        <f>+'JUL-SEP 2022'!L82+'OCT-DEC 2022'!L82+'JAN-MAR 2023'!L82+'APR-JUN 2023'!L82</f>
        <v>0</v>
      </c>
      <c r="M82" s="46">
        <f t="shared" si="276"/>
        <v>0</v>
      </c>
      <c r="N82" s="43">
        <f t="shared" si="277"/>
        <v>0</v>
      </c>
      <c r="O82" s="47">
        <f t="shared" si="278"/>
        <v>0</v>
      </c>
      <c r="P82" s="136">
        <f t="shared" si="279"/>
        <v>0</v>
      </c>
      <c r="Q82" s="137">
        <f t="shared" si="280"/>
        <v>0</v>
      </c>
      <c r="R82" s="138">
        <f t="shared" si="281"/>
        <v>0</v>
      </c>
      <c r="S82" s="38"/>
      <c r="T82" s="45">
        <f>+'JUL-SEP 2022'!T82+'OCT-DEC 2022'!T82+'JAN-MAR 2023'!T82+'APR-JUN 2023'!T82</f>
        <v>1540227</v>
      </c>
      <c r="U82" s="46">
        <f t="shared" si="282"/>
        <v>7.9975647369760159</v>
      </c>
      <c r="V82" s="43">
        <f>+'JUL-SEP 2022'!V82+'OCT-DEC 2022'!V82+'JAN-MAR 2023'!V82+'APR-JUN 2023'!V82</f>
        <v>416497</v>
      </c>
      <c r="W82" s="46">
        <f t="shared" si="283"/>
        <v>7.6086408476434055</v>
      </c>
      <c r="X82" s="43">
        <f t="shared" si="284"/>
        <v>1956724</v>
      </c>
      <c r="Y82" s="47">
        <f t="shared" si="285"/>
        <v>7.9114856040788109</v>
      </c>
      <c r="Z82" s="274">
        <f>+'OCT-DEC 2022'!Z82+'JUL-SEP 2022'!Z82+'JAN-MAR 2023'!Z82+'APR-JUN 2023'!Z82</f>
        <v>5138876</v>
      </c>
      <c r="AA82" s="46">
        <f t="shared" si="286"/>
        <v>5.1164455029152194</v>
      </c>
      <c r="AB82" s="43">
        <f>+'OCT-DEC 2022'!AB82+'JUL-SEP 2022'!AB82+'JAN-MAR 2023'!AB82+'APR-JUN 2023'!AB82</f>
        <v>2183811</v>
      </c>
      <c r="AC82" s="46">
        <f t="shared" si="287"/>
        <v>5.0334578745629344</v>
      </c>
      <c r="AD82" s="43">
        <f t="shared" si="288"/>
        <v>7322687</v>
      </c>
      <c r="AE82" s="47">
        <f t="shared" si="289"/>
        <v>5.0914115347684641</v>
      </c>
      <c r="AF82" s="136">
        <f t="shared" si="290"/>
        <v>6679103</v>
      </c>
      <c r="AG82" s="137">
        <f t="shared" si="291"/>
        <v>2600308</v>
      </c>
      <c r="AH82" s="138">
        <f t="shared" si="292"/>
        <v>9279411</v>
      </c>
      <c r="AI82" s="40"/>
      <c r="AJ82" s="42">
        <f>+'OCT-DEC 2022'!AJ82+'JUL-SEP 2022'!AJ82+'JAN-MAR 2023'!AJ82+'APR-JUN 2023'!AJ82</f>
        <v>0</v>
      </c>
      <c r="AK82" s="46">
        <f t="shared" si="293"/>
        <v>0</v>
      </c>
      <c r="AL82" s="43">
        <f>+'OCT-DEC 2022'!AL82+'JUL-SEP 2022'!AL82+'JAN-MAR 2023'!AL82+'APR-JUN 2023'!AL82</f>
        <v>0</v>
      </c>
      <c r="AM82" s="46">
        <f t="shared" si="294"/>
        <v>0</v>
      </c>
      <c r="AN82" s="43">
        <f t="shared" si="336"/>
        <v>0</v>
      </c>
      <c r="AO82" s="47">
        <f t="shared" si="295"/>
        <v>0</v>
      </c>
      <c r="AP82" s="43">
        <f>+'OCT-DEC 2022'!AP82+'JUL-SEP 2022'!AP82+'JAN-MAR 2023'!AP82+'APR-JUN 2023'!AP82</f>
        <v>0</v>
      </c>
      <c r="AQ82" s="46">
        <f t="shared" si="296"/>
        <v>0</v>
      </c>
      <c r="AR82" s="43">
        <f>+'OCT-DEC 2022'!AR82+'JUL-SEP 2022'!AR82+'JAN-MAR 2023'!AR82+'APR-JUN 2023'!AR82</f>
        <v>0</v>
      </c>
      <c r="AS82" s="46">
        <f t="shared" si="297"/>
        <v>0</v>
      </c>
      <c r="AT82" s="43">
        <f t="shared" si="337"/>
        <v>0</v>
      </c>
      <c r="AU82" s="47">
        <f t="shared" si="298"/>
        <v>0</v>
      </c>
      <c r="AV82" s="136">
        <f t="shared" si="299"/>
        <v>0</v>
      </c>
      <c r="AW82" s="137">
        <f t="shared" si="300"/>
        <v>0</v>
      </c>
      <c r="AX82" s="138">
        <f t="shared" si="301"/>
        <v>0</v>
      </c>
      <c r="AY82" s="40"/>
      <c r="AZ82" s="42">
        <f>+'OCT-DEC 2022'!AZ82+'JUL-SEP 2022'!AZ82+'JAN-MAR 2023'!AZ82+'APR-JUN 2023'!AZ82</f>
        <v>410704</v>
      </c>
      <c r="BA82" s="46">
        <f t="shared" si="302"/>
        <v>3.6919536510162438</v>
      </c>
      <c r="BB82" s="43">
        <f>+'OCT-DEC 2022'!BB82+'JUL-SEP 2022'!BB82+'JAN-MAR 2023'!BB82+'APR-JUN 2023'!BB82</f>
        <v>104283</v>
      </c>
      <c r="BC82" s="46">
        <f t="shared" si="303"/>
        <v>3.3316187981214656</v>
      </c>
      <c r="BD82" s="43">
        <f t="shared" si="338"/>
        <v>514987</v>
      </c>
      <c r="BE82" s="47">
        <v>1.8822749136955823</v>
      </c>
      <c r="BF82" s="45">
        <f>+'OCT-DEC 2022'!BF82+'JUL-SEP 2022'!BF82+'JAN-MAR 2023'!BF82+'APR-JUN 2023'!BF82</f>
        <v>1134184</v>
      </c>
      <c r="BG82" s="46">
        <v>1.795405780012733</v>
      </c>
      <c r="BH82" s="43">
        <f>+'OCT-DEC 2022'!BH82+'JUL-SEP 2022'!BH82+'JAN-MAR 2023'!BH82+'APR-JUN 2023'!BH82</f>
        <v>1138469</v>
      </c>
      <c r="BI82" s="46">
        <v>3.2641813013226773</v>
      </c>
      <c r="BJ82" s="43">
        <f t="shared" si="339"/>
        <v>2272653</v>
      </c>
      <c r="BK82" s="47">
        <v>2.2036709430249641</v>
      </c>
      <c r="BL82" s="136">
        <f t="shared" si="304"/>
        <v>1544888</v>
      </c>
      <c r="BM82" s="137">
        <f t="shared" si="305"/>
        <v>1242752</v>
      </c>
      <c r="BN82" s="138">
        <f t="shared" si="306"/>
        <v>2787640</v>
      </c>
      <c r="BO82" s="40"/>
      <c r="BP82" s="42">
        <f>+'OCT-DEC 2022'!BP82+'JUL-SEP 2022'!BP82+'JAN-MAR 2023'!BP82+'APR-JUN 2023'!BP82</f>
        <v>0</v>
      </c>
      <c r="BQ82" s="46">
        <v>0</v>
      </c>
      <c r="BR82" s="43">
        <f>+'OCT-DEC 2022'!BR82+'JUL-SEP 2022'!BR82+'JAN-MAR 2023'!BR82+'APR-JUN 2023'!BR82</f>
        <v>0</v>
      </c>
      <c r="BS82" s="46">
        <v>0</v>
      </c>
      <c r="BT82" s="43">
        <f t="shared" si="340"/>
        <v>0</v>
      </c>
      <c r="BU82" s="47">
        <v>0</v>
      </c>
      <c r="BV82" s="45">
        <f>+'OCT-DEC 2022'!BV82+'JUL-SEP 2022'!BV82+'JAN-MAR 2023'!BV82+'APR-JUN 2023'!BV82</f>
        <v>0</v>
      </c>
      <c r="BW82" s="46">
        <f t="shared" si="307"/>
        <v>0</v>
      </c>
      <c r="BX82" s="43">
        <f>+'OCT-DEC 2022'!BX82+'JUL-SEP 2022'!BX82+'JAN-MAR 2023'!BX82+'APR-JUN 2023'!BX82</f>
        <v>0</v>
      </c>
      <c r="BY82" s="46">
        <f t="shared" si="308"/>
        <v>0</v>
      </c>
      <c r="BZ82" s="43">
        <f t="shared" si="341"/>
        <v>0</v>
      </c>
      <c r="CA82" s="47">
        <f t="shared" si="309"/>
        <v>0</v>
      </c>
      <c r="CB82" s="136">
        <f t="shared" si="310"/>
        <v>0</v>
      </c>
      <c r="CC82" s="137">
        <f t="shared" si="311"/>
        <v>0</v>
      </c>
      <c r="CD82" s="138">
        <f t="shared" si="312"/>
        <v>0</v>
      </c>
      <c r="CE82" s="40"/>
      <c r="CF82" s="42">
        <f>+'OCT-DEC 2022'!CF82+'JUL-SEP 2022'!CF82+'JAN-MAR 2023'!CF82+'APR-JUN 2023'!CF82</f>
        <v>441428</v>
      </c>
      <c r="CG82" s="46">
        <f t="shared" si="313"/>
        <v>3.5439554263877069</v>
      </c>
      <c r="CH82" s="43">
        <f>+'OCT-DEC 2022'!CH82+'JUL-SEP 2022'!CH82+'JAN-MAR 2023'!CH82+'APR-JUN 2023'!CH82</f>
        <v>89220</v>
      </c>
      <c r="CI82" s="46">
        <f t="shared" si="314"/>
        <v>3.5267610087753973</v>
      </c>
      <c r="CJ82" s="43">
        <f t="shared" si="342"/>
        <v>530648</v>
      </c>
      <c r="CK82" s="47">
        <f t="shared" si="315"/>
        <v>3.5410527439675423</v>
      </c>
      <c r="CL82" s="45">
        <f>+'OCT-DEC 2022'!CL82+'JUL-SEP 2022'!CL82+'JAN-MAR 2023'!CL82+'APR-JUN 2023'!CL82</f>
        <v>1158018</v>
      </c>
      <c r="CM82" s="46">
        <f t="shared" si="316"/>
        <v>1.8695591105686569</v>
      </c>
      <c r="CN82" s="43">
        <f>+'OCT-DEC 2022'!CN82+'JUL-SEP 2022'!CN82+'JAN-MAR 2023'!CN82+'APR-JUN 2023'!CN82</f>
        <v>1045246</v>
      </c>
      <c r="CO82" s="46">
        <f t="shared" si="317"/>
        <v>3.3011173784243004</v>
      </c>
      <c r="CP82" s="43">
        <f t="shared" si="343"/>
        <v>2203264</v>
      </c>
      <c r="CQ82" s="47">
        <f t="shared" si="318"/>
        <v>2.3538114249268998</v>
      </c>
      <c r="CR82" s="136">
        <f t="shared" si="319"/>
        <v>1599446</v>
      </c>
      <c r="CS82" s="137">
        <f t="shared" si="320"/>
        <v>1134466</v>
      </c>
      <c r="CT82" s="138">
        <f t="shared" si="321"/>
        <v>2733912</v>
      </c>
      <c r="CU82" s="40"/>
      <c r="CV82" s="45">
        <f t="shared" si="322"/>
        <v>2392359</v>
      </c>
      <c r="CW82" s="46">
        <f t="shared" si="268"/>
        <v>3.4513208842826888</v>
      </c>
      <c r="CX82" s="46">
        <f t="shared" si="323"/>
        <v>610000</v>
      </c>
      <c r="CY82" s="46">
        <f t="shared" si="324"/>
        <v>3.3052119399426734</v>
      </c>
      <c r="CZ82" s="43">
        <f t="shared" si="325"/>
        <v>3002359</v>
      </c>
      <c r="DA82" s="47">
        <f t="shared" si="326"/>
        <v>3.4205990687330599</v>
      </c>
      <c r="DB82" s="45">
        <f t="shared" si="327"/>
        <v>7431078</v>
      </c>
      <c r="DC82" s="46">
        <f t="shared" si="328"/>
        <v>2.448934274932252</v>
      </c>
      <c r="DD82" s="43">
        <f t="shared" si="329"/>
        <v>4367526</v>
      </c>
      <c r="DE82" s="46">
        <f t="shared" si="330"/>
        <v>2.5426031210813291</v>
      </c>
      <c r="DF82" s="43">
        <f t="shared" si="331"/>
        <v>11798604</v>
      </c>
      <c r="DG82" s="47">
        <f t="shared" si="332"/>
        <v>2.4827923186784258</v>
      </c>
      <c r="DH82" s="172"/>
      <c r="DI82" s="185" t="s">
        <v>81</v>
      </c>
      <c r="DJ82" s="45">
        <f t="shared" si="333"/>
        <v>3002359</v>
      </c>
      <c r="DK82" s="43">
        <f t="shared" si="334"/>
        <v>11798604</v>
      </c>
      <c r="DL82" s="44">
        <f t="shared" si="335"/>
        <v>14800963</v>
      </c>
      <c r="DM82"/>
    </row>
    <row r="83" spans="1:119" s="59" customFormat="1" ht="15.6" x14ac:dyDescent="0.3">
      <c r="A83" s="32">
        <v>68</v>
      </c>
      <c r="B83" s="32" t="s">
        <v>82</v>
      </c>
      <c r="C83" s="41"/>
      <c r="D83" s="42">
        <f>+'JUL-SEP 2022'!D83+'OCT-DEC 2022'!D83+'JAN-MAR 2023'!D83+'APR-JUN 2023'!D83</f>
        <v>0</v>
      </c>
      <c r="E83" s="46">
        <f t="shared" si="271"/>
        <v>0</v>
      </c>
      <c r="F83" s="43">
        <f>+'JUL-SEP 2022'!F83+'OCT-DEC 2022'!F83+'JAN-MAR 2023'!F83+'APR-JUN 2023'!F83</f>
        <v>0</v>
      </c>
      <c r="G83" s="46">
        <f t="shared" si="272"/>
        <v>0</v>
      </c>
      <c r="H83" s="43">
        <f t="shared" si="273"/>
        <v>0</v>
      </c>
      <c r="I83" s="231">
        <f t="shared" si="274"/>
        <v>0</v>
      </c>
      <c r="J83" s="45">
        <f>+'JUL-SEP 2022'!J83+'OCT-DEC 2022'!J83+'JAN-MAR 2023'!J83+'APR-JUN 2023'!J83</f>
        <v>0</v>
      </c>
      <c r="K83" s="46">
        <f t="shared" si="275"/>
        <v>0</v>
      </c>
      <c r="L83" s="43">
        <f>+'JUL-SEP 2022'!L83+'OCT-DEC 2022'!L83+'JAN-MAR 2023'!L83+'APR-JUN 2023'!L83</f>
        <v>0</v>
      </c>
      <c r="M83" s="46">
        <f t="shared" si="276"/>
        <v>0</v>
      </c>
      <c r="N83" s="43">
        <f t="shared" si="277"/>
        <v>0</v>
      </c>
      <c r="O83" s="47">
        <f t="shared" si="278"/>
        <v>0</v>
      </c>
      <c r="P83" s="136">
        <f t="shared" si="279"/>
        <v>0</v>
      </c>
      <c r="Q83" s="137">
        <f t="shared" si="280"/>
        <v>0</v>
      </c>
      <c r="R83" s="138">
        <f t="shared" si="281"/>
        <v>0</v>
      </c>
      <c r="S83" s="38"/>
      <c r="T83" s="45">
        <f>+'JUL-SEP 2022'!T83+'OCT-DEC 2022'!T83+'JAN-MAR 2023'!T83+'APR-JUN 2023'!T83</f>
        <v>0</v>
      </c>
      <c r="U83" s="46">
        <f t="shared" si="282"/>
        <v>0</v>
      </c>
      <c r="V83" s="43">
        <f>+'JUL-SEP 2022'!V83+'OCT-DEC 2022'!V83+'JAN-MAR 2023'!V83+'APR-JUN 2023'!V83</f>
        <v>0</v>
      </c>
      <c r="W83" s="46">
        <f t="shared" si="283"/>
        <v>0</v>
      </c>
      <c r="X83" s="43">
        <f t="shared" si="284"/>
        <v>0</v>
      </c>
      <c r="Y83" s="47">
        <f t="shared" si="285"/>
        <v>0</v>
      </c>
      <c r="Z83" s="274">
        <f>+'OCT-DEC 2022'!Z83+'JUL-SEP 2022'!Z83+'JAN-MAR 2023'!Z83+'APR-JUN 2023'!Z83</f>
        <v>0</v>
      </c>
      <c r="AA83" s="46">
        <f t="shared" si="286"/>
        <v>0</v>
      </c>
      <c r="AB83" s="43">
        <f>+'OCT-DEC 2022'!AB83+'JUL-SEP 2022'!AB83+'JAN-MAR 2023'!AB83+'APR-JUN 2023'!AB83</f>
        <v>0</v>
      </c>
      <c r="AC83" s="46">
        <f t="shared" si="287"/>
        <v>0</v>
      </c>
      <c r="AD83" s="43">
        <f t="shared" si="288"/>
        <v>0</v>
      </c>
      <c r="AE83" s="47">
        <f t="shared" si="289"/>
        <v>0</v>
      </c>
      <c r="AF83" s="136">
        <f t="shared" si="290"/>
        <v>0</v>
      </c>
      <c r="AG83" s="137">
        <f t="shared" si="291"/>
        <v>0</v>
      </c>
      <c r="AH83" s="138">
        <f t="shared" si="292"/>
        <v>0</v>
      </c>
      <c r="AI83" s="40"/>
      <c r="AJ83" s="42">
        <f>+'OCT-DEC 2022'!AJ83+'JUL-SEP 2022'!AJ83+'JAN-MAR 2023'!AJ83+'APR-JUN 2023'!AJ83</f>
        <v>0</v>
      </c>
      <c r="AK83" s="46">
        <f t="shared" si="293"/>
        <v>0</v>
      </c>
      <c r="AL83" s="43">
        <f>+'OCT-DEC 2022'!AL83+'JUL-SEP 2022'!AL83+'JAN-MAR 2023'!AL83+'APR-JUN 2023'!AL83</f>
        <v>0</v>
      </c>
      <c r="AM83" s="46">
        <f t="shared" si="294"/>
        <v>0</v>
      </c>
      <c r="AN83" s="43">
        <f t="shared" si="336"/>
        <v>0</v>
      </c>
      <c r="AO83" s="47">
        <f t="shared" si="295"/>
        <v>0</v>
      </c>
      <c r="AP83" s="43">
        <f>+'OCT-DEC 2022'!AP83+'JUL-SEP 2022'!AP83+'JAN-MAR 2023'!AP83+'APR-JUN 2023'!AP83</f>
        <v>0</v>
      </c>
      <c r="AQ83" s="46">
        <f t="shared" si="296"/>
        <v>0</v>
      </c>
      <c r="AR83" s="43">
        <f>+'OCT-DEC 2022'!AR83+'JUL-SEP 2022'!AR83+'JAN-MAR 2023'!AR83+'APR-JUN 2023'!AR83</f>
        <v>0</v>
      </c>
      <c r="AS83" s="46">
        <f t="shared" si="297"/>
        <v>0</v>
      </c>
      <c r="AT83" s="43">
        <f t="shared" si="337"/>
        <v>0</v>
      </c>
      <c r="AU83" s="47">
        <f t="shared" si="298"/>
        <v>0</v>
      </c>
      <c r="AV83" s="136">
        <f t="shared" si="299"/>
        <v>0</v>
      </c>
      <c r="AW83" s="137">
        <f t="shared" si="300"/>
        <v>0</v>
      </c>
      <c r="AX83" s="138">
        <f t="shared" si="301"/>
        <v>0</v>
      </c>
      <c r="AY83" s="40"/>
      <c r="AZ83" s="42">
        <f>+'OCT-DEC 2022'!AZ83+'JUL-SEP 2022'!AZ83+'JAN-MAR 2023'!AZ83+'APR-JUN 2023'!AZ83</f>
        <v>0</v>
      </c>
      <c r="BA83" s="46">
        <f t="shared" si="302"/>
        <v>0</v>
      </c>
      <c r="BB83" s="43">
        <f>+'OCT-DEC 2022'!BB83+'JUL-SEP 2022'!BB83+'JAN-MAR 2023'!BB83+'APR-JUN 2023'!BB83</f>
        <v>0</v>
      </c>
      <c r="BC83" s="46">
        <f t="shared" si="303"/>
        <v>0</v>
      </c>
      <c r="BD83" s="43">
        <f t="shared" si="338"/>
        <v>0</v>
      </c>
      <c r="BE83" s="47">
        <v>0</v>
      </c>
      <c r="BF83" s="45">
        <f>+'OCT-DEC 2022'!BF83+'JUL-SEP 2022'!BF83+'JAN-MAR 2023'!BF83+'APR-JUN 2023'!BF83</f>
        <v>0</v>
      </c>
      <c r="BG83" s="46">
        <v>0</v>
      </c>
      <c r="BH83" s="43">
        <f>+'OCT-DEC 2022'!BH83+'JUL-SEP 2022'!BH83+'JAN-MAR 2023'!BH83+'APR-JUN 2023'!BH83</f>
        <v>0</v>
      </c>
      <c r="BI83" s="46">
        <v>0</v>
      </c>
      <c r="BJ83" s="43">
        <f t="shared" si="339"/>
        <v>0</v>
      </c>
      <c r="BK83" s="47">
        <v>0</v>
      </c>
      <c r="BL83" s="136">
        <f t="shared" si="304"/>
        <v>0</v>
      </c>
      <c r="BM83" s="137">
        <f t="shared" si="305"/>
        <v>0</v>
      </c>
      <c r="BN83" s="138">
        <f t="shared" si="306"/>
        <v>0</v>
      </c>
      <c r="BO83" s="40"/>
      <c r="BP83" s="42">
        <f>+'OCT-DEC 2022'!BP83+'JUL-SEP 2022'!BP83+'JAN-MAR 2023'!BP83+'APR-JUN 2023'!BP83</f>
        <v>28949</v>
      </c>
      <c r="BQ83" s="46">
        <v>1.3134899781034197</v>
      </c>
      <c r="BR83" s="43">
        <f>+'OCT-DEC 2022'!BR83+'JUL-SEP 2022'!BR83+'JAN-MAR 2023'!BR83+'APR-JUN 2023'!BR83</f>
        <v>6587</v>
      </c>
      <c r="BS83" s="46">
        <v>1.9635109862269096</v>
      </c>
      <c r="BT83" s="43">
        <f t="shared" si="340"/>
        <v>35536</v>
      </c>
      <c r="BU83" s="47">
        <v>1.3936355220337253</v>
      </c>
      <c r="BV83" s="45">
        <f>+'OCT-DEC 2022'!BV83+'JUL-SEP 2022'!BV83+'JAN-MAR 2023'!BV83+'APR-JUN 2023'!BV83</f>
        <v>90317</v>
      </c>
      <c r="BW83" s="46">
        <f t="shared" si="307"/>
        <v>0.29996877989159315</v>
      </c>
      <c r="BX83" s="43">
        <f>+'OCT-DEC 2022'!BX83+'JUL-SEP 2022'!BX83+'JAN-MAR 2023'!BX83+'APR-JUN 2023'!BX83</f>
        <v>61586</v>
      </c>
      <c r="BY83" s="46">
        <f t="shared" si="308"/>
        <v>0.30261903591961081</v>
      </c>
      <c r="BZ83" s="43">
        <f t="shared" si="341"/>
        <v>151903</v>
      </c>
      <c r="CA83" s="47">
        <f t="shared" si="309"/>
        <v>0.30103765769979268</v>
      </c>
      <c r="CB83" s="136">
        <f t="shared" si="310"/>
        <v>119266</v>
      </c>
      <c r="CC83" s="137">
        <f t="shared" si="311"/>
        <v>68173</v>
      </c>
      <c r="CD83" s="138">
        <f t="shared" si="312"/>
        <v>187439</v>
      </c>
      <c r="CE83" s="40"/>
      <c r="CF83" s="42">
        <f>+'OCT-DEC 2022'!CF83+'JUL-SEP 2022'!CF83+'JAN-MAR 2023'!CF83+'APR-JUN 2023'!CF83</f>
        <v>0</v>
      </c>
      <c r="CG83" s="46">
        <f t="shared" si="313"/>
        <v>0</v>
      </c>
      <c r="CH83" s="43">
        <f>+'OCT-DEC 2022'!CH83+'JUL-SEP 2022'!CH83+'JAN-MAR 2023'!CH83+'APR-JUN 2023'!CH83</f>
        <v>0</v>
      </c>
      <c r="CI83" s="46">
        <f t="shared" si="314"/>
        <v>0</v>
      </c>
      <c r="CJ83" s="43">
        <f t="shared" si="342"/>
        <v>0</v>
      </c>
      <c r="CK83" s="47">
        <f t="shared" si="315"/>
        <v>0</v>
      </c>
      <c r="CL83" s="45">
        <f>+'OCT-DEC 2022'!CL83+'JUL-SEP 2022'!CL83+'JAN-MAR 2023'!CL83+'APR-JUN 2023'!CL83</f>
        <v>0</v>
      </c>
      <c r="CM83" s="46">
        <f t="shared" si="316"/>
        <v>0</v>
      </c>
      <c r="CN83" s="43">
        <f>+'OCT-DEC 2022'!CN83+'JUL-SEP 2022'!CN83+'JAN-MAR 2023'!CN83+'APR-JUN 2023'!CN83</f>
        <v>0</v>
      </c>
      <c r="CO83" s="46">
        <f t="shared" si="317"/>
        <v>0</v>
      </c>
      <c r="CP83" s="43">
        <f t="shared" si="343"/>
        <v>0</v>
      </c>
      <c r="CQ83" s="47">
        <f t="shared" si="318"/>
        <v>0</v>
      </c>
      <c r="CR83" s="136">
        <f t="shared" si="319"/>
        <v>0</v>
      </c>
      <c r="CS83" s="137">
        <f t="shared" si="320"/>
        <v>0</v>
      </c>
      <c r="CT83" s="138">
        <f t="shared" si="321"/>
        <v>0</v>
      </c>
      <c r="CU83" s="40"/>
      <c r="CV83" s="45">
        <f t="shared" si="322"/>
        <v>28949</v>
      </c>
      <c r="CW83" s="46">
        <f t="shared" si="268"/>
        <v>4.1763083332852453E-2</v>
      </c>
      <c r="CX83" s="46">
        <f t="shared" si="323"/>
        <v>6587</v>
      </c>
      <c r="CY83" s="46">
        <f t="shared" si="324"/>
        <v>3.5690870571151459E-2</v>
      </c>
      <c r="CZ83" s="43">
        <f t="shared" si="325"/>
        <v>35536</v>
      </c>
      <c r="DA83" s="47">
        <f t="shared" si="326"/>
        <v>4.0486300441252371E-2</v>
      </c>
      <c r="DB83" s="45">
        <f t="shared" si="327"/>
        <v>90317</v>
      </c>
      <c r="DC83" s="46">
        <f t="shared" si="328"/>
        <v>2.976424105749613E-2</v>
      </c>
      <c r="DD83" s="43">
        <f t="shared" si="329"/>
        <v>61586</v>
      </c>
      <c r="DE83" s="46">
        <f t="shared" si="330"/>
        <v>3.5852964771111773E-2</v>
      </c>
      <c r="DF83" s="43">
        <f t="shared" si="331"/>
        <v>151903</v>
      </c>
      <c r="DG83" s="47">
        <f t="shared" si="332"/>
        <v>3.1965103802467559E-2</v>
      </c>
      <c r="DH83" s="172"/>
      <c r="DI83" s="185" t="s">
        <v>82</v>
      </c>
      <c r="DJ83" s="45">
        <f t="shared" si="333"/>
        <v>35536</v>
      </c>
      <c r="DK83" s="43">
        <f t="shared" si="334"/>
        <v>151903</v>
      </c>
      <c r="DL83" s="44">
        <f t="shared" si="335"/>
        <v>187439</v>
      </c>
      <c r="DM83"/>
    </row>
    <row r="84" spans="1:119" s="59" customFormat="1" ht="15.6" x14ac:dyDescent="0.3">
      <c r="A84" s="32">
        <v>69</v>
      </c>
      <c r="B84" s="32" t="s">
        <v>83</v>
      </c>
      <c r="C84" s="41"/>
      <c r="D84" s="42">
        <f>+'JUL-SEP 2022'!D84+'OCT-DEC 2022'!D84+'JAN-MAR 2023'!D84+'APR-JUN 2023'!D84</f>
        <v>0</v>
      </c>
      <c r="E84" s="46">
        <f t="shared" si="271"/>
        <v>0</v>
      </c>
      <c r="F84" s="43">
        <f>+'JUL-SEP 2022'!F84+'OCT-DEC 2022'!F84+'JAN-MAR 2023'!F84+'APR-JUN 2023'!F84</f>
        <v>0</v>
      </c>
      <c r="G84" s="46">
        <f t="shared" si="272"/>
        <v>0</v>
      </c>
      <c r="H84" s="43">
        <f t="shared" si="273"/>
        <v>0</v>
      </c>
      <c r="I84" s="231">
        <f t="shared" si="274"/>
        <v>0</v>
      </c>
      <c r="J84" s="45">
        <f>+'JUL-SEP 2022'!J84+'OCT-DEC 2022'!J84+'JAN-MAR 2023'!J84+'APR-JUN 2023'!J84</f>
        <v>0</v>
      </c>
      <c r="K84" s="46">
        <f t="shared" si="275"/>
        <v>0</v>
      </c>
      <c r="L84" s="43">
        <f>+'JUL-SEP 2022'!L84+'OCT-DEC 2022'!L84+'JAN-MAR 2023'!L84+'APR-JUN 2023'!L84</f>
        <v>0</v>
      </c>
      <c r="M84" s="46">
        <f t="shared" si="276"/>
        <v>0</v>
      </c>
      <c r="N84" s="43">
        <f t="shared" si="277"/>
        <v>0</v>
      </c>
      <c r="O84" s="47">
        <f t="shared" si="278"/>
        <v>0</v>
      </c>
      <c r="P84" s="136">
        <f t="shared" si="279"/>
        <v>0</v>
      </c>
      <c r="Q84" s="137">
        <f t="shared" si="280"/>
        <v>0</v>
      </c>
      <c r="R84" s="138">
        <f t="shared" si="281"/>
        <v>0</v>
      </c>
      <c r="S84" s="38"/>
      <c r="T84" s="45">
        <f>+'JUL-SEP 2022'!T84+'OCT-DEC 2022'!T84+'JAN-MAR 2023'!T84+'APR-JUN 2023'!T84</f>
        <v>0</v>
      </c>
      <c r="U84" s="46">
        <f t="shared" si="282"/>
        <v>0</v>
      </c>
      <c r="V84" s="43">
        <f>+'JUL-SEP 2022'!V84+'OCT-DEC 2022'!V84+'JAN-MAR 2023'!V84+'APR-JUN 2023'!V84</f>
        <v>0</v>
      </c>
      <c r="W84" s="46">
        <f t="shared" si="283"/>
        <v>0</v>
      </c>
      <c r="X84" s="43">
        <f t="shared" si="284"/>
        <v>0</v>
      </c>
      <c r="Y84" s="47">
        <f t="shared" si="285"/>
        <v>0</v>
      </c>
      <c r="Z84" s="274">
        <f>+'OCT-DEC 2022'!Z84+'JUL-SEP 2022'!Z84+'JAN-MAR 2023'!Z84+'APR-JUN 2023'!Z84</f>
        <v>-40</v>
      </c>
      <c r="AA84" s="46">
        <f t="shared" si="286"/>
        <v>-3.9825405422627204E-5</v>
      </c>
      <c r="AB84" s="43">
        <f>+'OCT-DEC 2022'!AB84+'JUL-SEP 2022'!AB84+'JAN-MAR 2023'!AB84+'APR-JUN 2023'!AB84</f>
        <v>0</v>
      </c>
      <c r="AC84" s="46">
        <f t="shared" si="287"/>
        <v>0</v>
      </c>
      <c r="AD84" s="43">
        <f t="shared" si="288"/>
        <v>-40</v>
      </c>
      <c r="AE84" s="47">
        <f t="shared" si="289"/>
        <v>-2.781171192906901E-5</v>
      </c>
      <c r="AF84" s="136">
        <f t="shared" si="290"/>
        <v>-40</v>
      </c>
      <c r="AG84" s="137">
        <f t="shared" si="291"/>
        <v>0</v>
      </c>
      <c r="AH84" s="138">
        <f t="shared" si="292"/>
        <v>-40</v>
      </c>
      <c r="AI84" s="40"/>
      <c r="AJ84" s="42">
        <f>+'OCT-DEC 2022'!AJ84+'JUL-SEP 2022'!AJ84+'JAN-MAR 2023'!AJ84+'APR-JUN 2023'!AJ84</f>
        <v>509524</v>
      </c>
      <c r="AK84" s="46">
        <f t="shared" si="293"/>
        <v>8.4691998271334068</v>
      </c>
      <c r="AL84" s="43">
        <f>+'OCT-DEC 2022'!AL84+'JUL-SEP 2022'!AL84+'JAN-MAR 2023'!AL84+'APR-JUN 2023'!AL84</f>
        <v>201894</v>
      </c>
      <c r="AM84" s="46">
        <f t="shared" si="294"/>
        <v>8.3272427304598882</v>
      </c>
      <c r="AN84" s="43">
        <f t="shared" si="336"/>
        <v>711418</v>
      </c>
      <c r="AO84" s="47">
        <f t="shared" si="295"/>
        <v>8.4284241828284383</v>
      </c>
      <c r="AP84" s="43">
        <f>+'OCT-DEC 2022'!AP84+'JUL-SEP 2022'!AP84+'JAN-MAR 2023'!AP84+'APR-JUN 2023'!AP84</f>
        <v>172774</v>
      </c>
      <c r="AQ84" s="46">
        <f t="shared" si="296"/>
        <v>1.105619156710544</v>
      </c>
      <c r="AR84" s="43">
        <f>+'OCT-DEC 2022'!AR84+'JUL-SEP 2022'!AR84+'JAN-MAR 2023'!AR84+'APR-JUN 2023'!AR84</f>
        <v>269804</v>
      </c>
      <c r="AS84" s="46">
        <f t="shared" si="297"/>
        <v>1.7928605603104566</v>
      </c>
      <c r="AT84" s="43">
        <f t="shared" si="337"/>
        <v>442578</v>
      </c>
      <c r="AU84" s="47">
        <f t="shared" si="298"/>
        <v>1.4427641423015611</v>
      </c>
      <c r="AV84" s="136">
        <f t="shared" si="299"/>
        <v>682298</v>
      </c>
      <c r="AW84" s="137">
        <f t="shared" si="300"/>
        <v>471698</v>
      </c>
      <c r="AX84" s="138">
        <f t="shared" si="301"/>
        <v>1153996</v>
      </c>
      <c r="AY84" s="40"/>
      <c r="AZ84" s="42">
        <f>+'OCT-DEC 2022'!AZ84+'JUL-SEP 2022'!AZ84+'JAN-MAR 2023'!AZ84+'APR-JUN 2023'!AZ84</f>
        <v>288</v>
      </c>
      <c r="BA84" s="46">
        <f t="shared" si="302"/>
        <v>2.5889269437178071E-3</v>
      </c>
      <c r="BB84" s="43">
        <f>+'OCT-DEC 2022'!BB84+'JUL-SEP 2022'!BB84+'JAN-MAR 2023'!BB84+'APR-JUN 2023'!BB84</f>
        <v>73</v>
      </c>
      <c r="BC84" s="46">
        <f t="shared" si="303"/>
        <v>2.3321938596210985E-3</v>
      </c>
      <c r="BD84" s="43">
        <f t="shared" si="338"/>
        <v>361</v>
      </c>
      <c r="BE84" s="47">
        <v>4.1614497692018138E-2</v>
      </c>
      <c r="BF84" s="45">
        <f>+'OCT-DEC 2022'!BF84+'JUL-SEP 2022'!BF84+'JAN-MAR 2023'!BF84+'APR-JUN 2023'!BF84</f>
        <v>1536</v>
      </c>
      <c r="BG84" s="46">
        <v>2.0564300618770228E-3</v>
      </c>
      <c r="BH84" s="43">
        <f>+'OCT-DEC 2022'!BH84+'JUL-SEP 2022'!BH84+'JAN-MAR 2023'!BH84+'APR-JUN 2023'!BH84</f>
        <v>1542</v>
      </c>
      <c r="BI84" s="46">
        <v>3.7387428681493994E-3</v>
      </c>
      <c r="BJ84" s="43">
        <f t="shared" si="339"/>
        <v>3078</v>
      </c>
      <c r="BK84" s="47">
        <v>2.5240506765491673E-3</v>
      </c>
      <c r="BL84" s="136">
        <f t="shared" si="304"/>
        <v>1824</v>
      </c>
      <c r="BM84" s="137">
        <f t="shared" si="305"/>
        <v>1615</v>
      </c>
      <c r="BN84" s="138">
        <f t="shared" si="306"/>
        <v>3439</v>
      </c>
      <c r="BO84" s="40"/>
      <c r="BP84" s="42">
        <f>+'OCT-DEC 2022'!BP84+'JUL-SEP 2022'!BP84+'JAN-MAR 2023'!BP84+'APR-JUN 2023'!BP84</f>
        <v>371174</v>
      </c>
      <c r="BQ84" s="46">
        <v>7.3132370730559773</v>
      </c>
      <c r="BR84" s="43">
        <f>+'OCT-DEC 2022'!BR84+'JUL-SEP 2022'!BR84+'JAN-MAR 2023'!BR84+'APR-JUN 2023'!BR84</f>
        <v>86671</v>
      </c>
      <c r="BS84" s="46">
        <v>2.6832845824312503</v>
      </c>
      <c r="BT84" s="43">
        <f t="shared" si="340"/>
        <v>457845</v>
      </c>
      <c r="BU84" s="47">
        <v>6.7423785068016127</v>
      </c>
      <c r="BV84" s="45">
        <f>+'OCT-DEC 2022'!BV84+'JUL-SEP 2022'!BV84+'JAN-MAR 2023'!BV84+'APR-JUN 2023'!BV84</f>
        <v>123172</v>
      </c>
      <c r="BW84" s="46">
        <f t="shared" si="307"/>
        <v>0.40908970134977152</v>
      </c>
      <c r="BX84" s="43">
        <f>+'OCT-DEC 2022'!BX84+'JUL-SEP 2022'!BX84+'JAN-MAR 2023'!BX84+'APR-JUN 2023'!BX84</f>
        <v>184226</v>
      </c>
      <c r="BY84" s="46">
        <f t="shared" si="308"/>
        <v>0.90524298560267313</v>
      </c>
      <c r="BZ84" s="43">
        <f t="shared" si="341"/>
        <v>307398</v>
      </c>
      <c r="CA84" s="47">
        <f t="shared" si="309"/>
        <v>0.6091938533248249</v>
      </c>
      <c r="CB84" s="136">
        <f t="shared" si="310"/>
        <v>494346</v>
      </c>
      <c r="CC84" s="137">
        <f t="shared" si="311"/>
        <v>270897</v>
      </c>
      <c r="CD84" s="138">
        <f t="shared" si="312"/>
        <v>765243</v>
      </c>
      <c r="CE84" s="40"/>
      <c r="CF84" s="42">
        <f>+'OCT-DEC 2022'!CF84+'JUL-SEP 2022'!CF84+'JAN-MAR 2023'!CF84+'APR-JUN 2023'!CF84</f>
        <v>25</v>
      </c>
      <c r="CG84" s="46">
        <f t="shared" si="313"/>
        <v>2.0070970953290837E-4</v>
      </c>
      <c r="CH84" s="43">
        <f>+'OCT-DEC 2022'!CH84+'JUL-SEP 2022'!CH84+'JAN-MAR 2023'!CH84+'APR-JUN 2023'!CH84</f>
        <v>5</v>
      </c>
      <c r="CI84" s="46">
        <f t="shared" si="314"/>
        <v>1.9764408253616887E-4</v>
      </c>
      <c r="CJ84" s="43">
        <f t="shared" si="342"/>
        <v>30</v>
      </c>
      <c r="CK84" s="47">
        <f t="shared" si="315"/>
        <v>2.0019218449711723E-4</v>
      </c>
      <c r="CL84" s="45">
        <f>+'OCT-DEC 2022'!CL84+'JUL-SEP 2022'!CL84+'JAN-MAR 2023'!CL84+'APR-JUN 2023'!CL84</f>
        <v>1094836</v>
      </c>
      <c r="CM84" s="46">
        <f t="shared" si="316"/>
        <v>1.7675550970525034</v>
      </c>
      <c r="CN84" s="43">
        <f>+'OCT-DEC 2022'!CN84+'JUL-SEP 2022'!CN84+'JAN-MAR 2023'!CN84+'APR-JUN 2023'!CN84</f>
        <v>988217</v>
      </c>
      <c r="CO84" s="46">
        <f t="shared" si="317"/>
        <v>3.1210072196921366</v>
      </c>
      <c r="CP84" s="43">
        <f t="shared" si="343"/>
        <v>2083053</v>
      </c>
      <c r="CQ84" s="47">
        <f t="shared" si="318"/>
        <v>2.2253864948223421</v>
      </c>
      <c r="CR84" s="136">
        <f t="shared" si="319"/>
        <v>1094861</v>
      </c>
      <c r="CS84" s="137">
        <f t="shared" si="320"/>
        <v>988222</v>
      </c>
      <c r="CT84" s="138">
        <f t="shared" si="321"/>
        <v>2083083</v>
      </c>
      <c r="CU84" s="40"/>
      <c r="CV84" s="45">
        <f t="shared" si="322"/>
        <v>881011</v>
      </c>
      <c r="CW84" s="46">
        <f t="shared" si="268"/>
        <v>1.2709846906684055</v>
      </c>
      <c r="CX84" s="46">
        <f t="shared" si="323"/>
        <v>288643</v>
      </c>
      <c r="CY84" s="46">
        <f t="shared" si="324"/>
        <v>1.5639775245588083</v>
      </c>
      <c r="CZ84" s="43">
        <f t="shared" si="325"/>
        <v>1169654</v>
      </c>
      <c r="DA84" s="47">
        <f t="shared" si="326"/>
        <v>1.3325912667805211</v>
      </c>
      <c r="DB84" s="45">
        <f t="shared" si="327"/>
        <v>1392278</v>
      </c>
      <c r="DC84" s="46">
        <f t="shared" si="328"/>
        <v>0.45882943422665273</v>
      </c>
      <c r="DD84" s="43">
        <f t="shared" si="329"/>
        <v>1443789</v>
      </c>
      <c r="DE84" s="46">
        <f t="shared" si="330"/>
        <v>0.84051758766470785</v>
      </c>
      <c r="DF84" s="43">
        <f t="shared" si="331"/>
        <v>2836067</v>
      </c>
      <c r="DG84" s="47">
        <f t="shared" si="332"/>
        <v>0.59679648226666193</v>
      </c>
      <c r="DH84" s="172"/>
      <c r="DI84" s="185" t="s">
        <v>83</v>
      </c>
      <c r="DJ84" s="45">
        <f t="shared" si="333"/>
        <v>1169654</v>
      </c>
      <c r="DK84" s="43">
        <f t="shared" si="334"/>
        <v>2836067</v>
      </c>
      <c r="DL84" s="44">
        <f t="shared" si="335"/>
        <v>4005721</v>
      </c>
      <c r="DM84"/>
    </row>
    <row r="85" spans="1:119" s="59" customFormat="1" ht="15.6" x14ac:dyDescent="0.3">
      <c r="A85" s="32">
        <v>70</v>
      </c>
      <c r="B85" s="32" t="s">
        <v>84</v>
      </c>
      <c r="C85" s="41"/>
      <c r="D85" s="42">
        <f>+'JUL-SEP 2022'!D85+'OCT-DEC 2022'!D85+'JAN-MAR 2023'!D85+'APR-JUN 2023'!D85</f>
        <v>0</v>
      </c>
      <c r="E85" s="46">
        <f t="shared" si="271"/>
        <v>0</v>
      </c>
      <c r="F85" s="43">
        <f>+'JUL-SEP 2022'!F85+'OCT-DEC 2022'!F85+'JAN-MAR 2023'!F85+'APR-JUN 2023'!F85</f>
        <v>0</v>
      </c>
      <c r="G85" s="46">
        <f t="shared" si="272"/>
        <v>0</v>
      </c>
      <c r="H85" s="43">
        <f t="shared" si="273"/>
        <v>0</v>
      </c>
      <c r="I85" s="231">
        <f t="shared" si="274"/>
        <v>0</v>
      </c>
      <c r="J85" s="45">
        <f>+'JUL-SEP 2022'!J85+'OCT-DEC 2022'!J85+'JAN-MAR 2023'!J85+'APR-JUN 2023'!J85</f>
        <v>0</v>
      </c>
      <c r="K85" s="46">
        <f t="shared" si="275"/>
        <v>0</v>
      </c>
      <c r="L85" s="43">
        <f>+'JUL-SEP 2022'!L85+'OCT-DEC 2022'!L85+'JAN-MAR 2023'!L85+'APR-JUN 2023'!L85</f>
        <v>0</v>
      </c>
      <c r="M85" s="46">
        <f t="shared" si="276"/>
        <v>0</v>
      </c>
      <c r="N85" s="43">
        <f t="shared" si="277"/>
        <v>0</v>
      </c>
      <c r="O85" s="47">
        <f t="shared" si="278"/>
        <v>0</v>
      </c>
      <c r="P85" s="136">
        <f t="shared" si="279"/>
        <v>0</v>
      </c>
      <c r="Q85" s="137">
        <f t="shared" si="280"/>
        <v>0</v>
      </c>
      <c r="R85" s="138">
        <f t="shared" si="281"/>
        <v>0</v>
      </c>
      <c r="S85" s="38"/>
      <c r="T85" s="45">
        <f>+'JUL-SEP 2022'!T85+'OCT-DEC 2022'!T85+'JAN-MAR 2023'!T85+'APR-JUN 2023'!T85</f>
        <v>1454669</v>
      </c>
      <c r="U85" s="46">
        <f t="shared" si="282"/>
        <v>7.5533083749162717</v>
      </c>
      <c r="V85" s="43">
        <f>+'JUL-SEP 2022'!V85+'OCT-DEC 2022'!V85+'JAN-MAR 2023'!V85+'APR-JUN 2023'!V85</f>
        <v>363709</v>
      </c>
      <c r="W85" s="46">
        <f t="shared" si="283"/>
        <v>6.6443003288271827</v>
      </c>
      <c r="X85" s="43">
        <f t="shared" si="284"/>
        <v>1818378</v>
      </c>
      <c r="Y85" s="47">
        <f t="shared" si="285"/>
        <v>7.3521208764105817</v>
      </c>
      <c r="Z85" s="274">
        <f>+'OCT-DEC 2022'!Z85+'JUL-SEP 2022'!Z85+'JAN-MAR 2023'!Z85+'APR-JUN 2023'!Z85</f>
        <v>2924268</v>
      </c>
      <c r="AA85" s="46">
        <f t="shared" si="286"/>
        <v>2.9115039666103799</v>
      </c>
      <c r="AB85" s="43">
        <f>+'OCT-DEC 2022'!AB85+'JUL-SEP 2022'!AB85+'JAN-MAR 2023'!AB85+'APR-JUN 2023'!AB85</f>
        <v>1243498</v>
      </c>
      <c r="AC85" s="46">
        <f t="shared" si="287"/>
        <v>2.866133928303896</v>
      </c>
      <c r="AD85" s="43">
        <f t="shared" si="288"/>
        <v>4167766</v>
      </c>
      <c r="AE85" s="47">
        <f t="shared" si="289"/>
        <v>2.8978176844942056</v>
      </c>
      <c r="AF85" s="136">
        <f t="shared" si="290"/>
        <v>4378937</v>
      </c>
      <c r="AG85" s="137">
        <f t="shared" si="291"/>
        <v>1607207</v>
      </c>
      <c r="AH85" s="138">
        <f t="shared" si="292"/>
        <v>5986144</v>
      </c>
      <c r="AI85" s="40"/>
      <c r="AJ85" s="42">
        <f>+'OCT-DEC 2022'!AJ85+'JUL-SEP 2022'!AJ85+'JAN-MAR 2023'!AJ85+'APR-JUN 2023'!AJ85</f>
        <v>4359945</v>
      </c>
      <c r="AK85" s="46">
        <f t="shared" si="293"/>
        <v>72.470080781888896</v>
      </c>
      <c r="AL85" s="43">
        <f>+'OCT-DEC 2022'!AL85+'JUL-SEP 2022'!AL85+'JAN-MAR 2023'!AL85+'APR-JUN 2023'!AL85</f>
        <v>1711247</v>
      </c>
      <c r="AM85" s="46">
        <f t="shared" si="294"/>
        <v>70.58143947205609</v>
      </c>
      <c r="AN85" s="43">
        <f t="shared" si="336"/>
        <v>6071192</v>
      </c>
      <c r="AO85" s="47">
        <f t="shared" si="295"/>
        <v>71.927588944044928</v>
      </c>
      <c r="AP85" s="43">
        <f>+'OCT-DEC 2022'!AP85+'JUL-SEP 2022'!AP85+'JAN-MAR 2023'!AP85+'APR-JUN 2023'!AP85</f>
        <v>1604082</v>
      </c>
      <c r="AQ85" s="46">
        <f t="shared" si="296"/>
        <v>10.264876591006534</v>
      </c>
      <c r="AR85" s="43">
        <f>+'OCT-DEC 2022'!AR85+'JUL-SEP 2022'!AR85+'JAN-MAR 2023'!AR85+'APR-JUN 2023'!AR85</f>
        <v>2709498</v>
      </c>
      <c r="AS85" s="46">
        <f t="shared" si="297"/>
        <v>18.004744564350645</v>
      </c>
      <c r="AT85" s="43">
        <f t="shared" si="337"/>
        <v>4313580</v>
      </c>
      <c r="AU85" s="47">
        <f t="shared" si="298"/>
        <v>14.06187959850957</v>
      </c>
      <c r="AV85" s="136">
        <f t="shared" si="299"/>
        <v>5964027</v>
      </c>
      <c r="AW85" s="137">
        <f t="shared" si="300"/>
        <v>4420745</v>
      </c>
      <c r="AX85" s="138">
        <f t="shared" si="301"/>
        <v>10384772</v>
      </c>
      <c r="AY85" s="40"/>
      <c r="AZ85" s="42">
        <f>+'OCT-DEC 2022'!AZ85+'JUL-SEP 2022'!AZ85+'JAN-MAR 2023'!AZ85+'APR-JUN 2023'!AZ85</f>
        <v>1836622</v>
      </c>
      <c r="BA85" s="46">
        <f t="shared" si="302"/>
        <v>16.510000629253078</v>
      </c>
      <c r="BB85" s="43">
        <f>+'OCT-DEC 2022'!BB85+'JUL-SEP 2022'!BB85+'JAN-MAR 2023'!BB85+'APR-JUN 2023'!BB85</f>
        <v>466342</v>
      </c>
      <c r="BC85" s="46">
        <f t="shared" si="303"/>
        <v>14.89862943675921</v>
      </c>
      <c r="BD85" s="43">
        <f t="shared" si="338"/>
        <v>2302964</v>
      </c>
      <c r="BE85" s="47">
        <v>2.9577859757909541</v>
      </c>
      <c r="BF85" s="45">
        <f>+'OCT-DEC 2022'!BF85+'JUL-SEP 2022'!BF85+'JAN-MAR 2023'!BF85+'APR-JUN 2023'!BF85</f>
        <v>1248603</v>
      </c>
      <c r="BG85" s="46">
        <v>2.1782978934452752</v>
      </c>
      <c r="BH85" s="43">
        <f>+'OCT-DEC 2022'!BH85+'JUL-SEP 2022'!BH85+'JAN-MAR 2023'!BH85+'APR-JUN 2023'!BH85</f>
        <v>1253321</v>
      </c>
      <c r="BI85" s="46">
        <v>3.9603076539300308</v>
      </c>
      <c r="BJ85" s="43">
        <f t="shared" si="339"/>
        <v>2501924</v>
      </c>
      <c r="BK85" s="47">
        <v>2.6736305666810312</v>
      </c>
      <c r="BL85" s="136">
        <f t="shared" si="304"/>
        <v>3085225</v>
      </c>
      <c r="BM85" s="137">
        <f t="shared" si="305"/>
        <v>1719663</v>
      </c>
      <c r="BN85" s="138">
        <f t="shared" si="306"/>
        <v>4804888</v>
      </c>
      <c r="BO85" s="40"/>
      <c r="BP85" s="42">
        <f>+'OCT-DEC 2022'!BP85+'JUL-SEP 2022'!BP85+'JAN-MAR 2023'!BP85+'APR-JUN 2023'!BP85</f>
        <v>4807896</v>
      </c>
      <c r="BQ85" s="46">
        <v>43.206135836540085</v>
      </c>
      <c r="BR85" s="43">
        <f>+'OCT-DEC 2022'!BR85+'JUL-SEP 2022'!BR85+'JAN-MAR 2023'!BR85+'APR-JUN 2023'!BR85</f>
        <v>1215484</v>
      </c>
      <c r="BS85" s="46">
        <v>48.813011290752947</v>
      </c>
      <c r="BT85" s="43">
        <f t="shared" si="340"/>
        <v>6023380</v>
      </c>
      <c r="BU85" s="47">
        <v>43.897445928693294</v>
      </c>
      <c r="BV85" s="45">
        <f>+'OCT-DEC 2022'!BV85+'JUL-SEP 2022'!BV85+'JAN-MAR 2023'!BV85+'APR-JUN 2023'!BV85</f>
        <v>3373759</v>
      </c>
      <c r="BW85" s="46">
        <f t="shared" si="307"/>
        <v>11.205225714741205</v>
      </c>
      <c r="BX85" s="43">
        <f>+'OCT-DEC 2022'!BX85+'JUL-SEP 2022'!BX85+'JAN-MAR 2023'!BX85+'APR-JUN 2023'!BX85</f>
        <v>5287288</v>
      </c>
      <c r="BY85" s="46">
        <f t="shared" si="308"/>
        <v>25.980482531570932</v>
      </c>
      <c r="BZ85" s="43">
        <f t="shared" si="341"/>
        <v>8661047</v>
      </c>
      <c r="CA85" s="47">
        <f t="shared" si="309"/>
        <v>17.164251542812298</v>
      </c>
      <c r="CB85" s="136">
        <f t="shared" si="310"/>
        <v>8181655</v>
      </c>
      <c r="CC85" s="137">
        <f t="shared" si="311"/>
        <v>6502772</v>
      </c>
      <c r="CD85" s="138">
        <f t="shared" si="312"/>
        <v>14684427</v>
      </c>
      <c r="CE85" s="40"/>
      <c r="CF85" s="42">
        <f>+'OCT-DEC 2022'!CF85+'JUL-SEP 2022'!CF85+'JAN-MAR 2023'!CF85+'APR-JUN 2023'!CF85</f>
        <v>1960785</v>
      </c>
      <c r="CG85" s="46">
        <f t="shared" si="313"/>
        <v>15.741943512259349</v>
      </c>
      <c r="CH85" s="43">
        <f>+'OCT-DEC 2022'!CH85+'JUL-SEP 2022'!CH85+'JAN-MAR 2023'!CH85+'APR-JUN 2023'!CH85</f>
        <v>396307</v>
      </c>
      <c r="CI85" s="46">
        <f t="shared" si="314"/>
        <v>15.665546683532295</v>
      </c>
      <c r="CJ85" s="43">
        <f t="shared" si="342"/>
        <v>2357092</v>
      </c>
      <c r="CK85" s="47">
        <f t="shared" si="315"/>
        <v>15.729046551355969</v>
      </c>
      <c r="CL85" s="45">
        <f>+'OCT-DEC 2022'!CL85+'JUL-SEP 2022'!CL85+'JAN-MAR 2023'!CL85+'APR-JUN 2023'!CL85</f>
        <v>1292701</v>
      </c>
      <c r="CM85" s="46">
        <f t="shared" si="316"/>
        <v>2.0869977252436605</v>
      </c>
      <c r="CN85" s="43">
        <f>+'OCT-DEC 2022'!CN85+'JUL-SEP 2022'!CN85+'JAN-MAR 2023'!CN85+'APR-JUN 2023'!CN85</f>
        <v>1166813</v>
      </c>
      <c r="CO85" s="46">
        <f t="shared" si="317"/>
        <v>3.6850527738650936</v>
      </c>
      <c r="CP85" s="43">
        <f t="shared" si="343"/>
        <v>2459514</v>
      </c>
      <c r="CQ85" s="47">
        <f t="shared" si="318"/>
        <v>2.6275708008516721</v>
      </c>
      <c r="CR85" s="136">
        <f t="shared" si="319"/>
        <v>3253486</v>
      </c>
      <c r="CS85" s="137">
        <f t="shared" si="320"/>
        <v>1563120</v>
      </c>
      <c r="CT85" s="138">
        <f t="shared" si="321"/>
        <v>4816606</v>
      </c>
      <c r="CU85" s="40"/>
      <c r="CV85" s="45">
        <f t="shared" si="322"/>
        <v>14419917</v>
      </c>
      <c r="CW85" s="46">
        <f t="shared" si="268"/>
        <v>20.802797862579563</v>
      </c>
      <c r="CX85" s="46">
        <f t="shared" si="323"/>
        <v>4153089</v>
      </c>
      <c r="CY85" s="46">
        <f t="shared" si="324"/>
        <v>22.50301532859767</v>
      </c>
      <c r="CZ85" s="43">
        <f t="shared" si="325"/>
        <v>18573006</v>
      </c>
      <c r="DA85" s="47">
        <f t="shared" si="326"/>
        <v>21.160296629141797</v>
      </c>
      <c r="DB85" s="45">
        <f t="shared" si="327"/>
        <v>10443413</v>
      </c>
      <c r="DC85" s="46">
        <f t="shared" si="328"/>
        <v>3.4416584031244262</v>
      </c>
      <c r="DD85" s="43">
        <f t="shared" si="329"/>
        <v>11660418</v>
      </c>
      <c r="DE85" s="46">
        <f t="shared" si="330"/>
        <v>6.7882401157801713</v>
      </c>
      <c r="DF85" s="43">
        <f t="shared" si="331"/>
        <v>22103831</v>
      </c>
      <c r="DG85" s="47">
        <f t="shared" si="332"/>
        <v>4.6513317863847341</v>
      </c>
      <c r="DH85" s="172"/>
      <c r="DI85" s="185" t="s">
        <v>84</v>
      </c>
      <c r="DJ85" s="45">
        <f t="shared" si="333"/>
        <v>18573006</v>
      </c>
      <c r="DK85" s="43">
        <f t="shared" si="334"/>
        <v>22103831</v>
      </c>
      <c r="DL85" s="44">
        <f t="shared" si="335"/>
        <v>40676837</v>
      </c>
      <c r="DM85"/>
    </row>
    <row r="86" spans="1:119" s="59" customFormat="1" ht="15.6" x14ac:dyDescent="0.3">
      <c r="A86" s="32">
        <v>71</v>
      </c>
      <c r="B86" s="32" t="s">
        <v>85</v>
      </c>
      <c r="C86" s="41"/>
      <c r="D86" s="42">
        <f>+'JUL-SEP 2022'!D86+'OCT-DEC 2022'!D86+'JAN-MAR 2023'!D86+'APR-JUN 2023'!D86</f>
        <v>12747</v>
      </c>
      <c r="E86" s="46">
        <f t="shared" si="271"/>
        <v>0.11619660534903647</v>
      </c>
      <c r="F86" s="43">
        <f>+'JUL-SEP 2022'!F86+'OCT-DEC 2022'!F86+'JAN-MAR 2023'!F86+'APR-JUN 2023'!F86</f>
        <v>0</v>
      </c>
      <c r="G86" s="46">
        <f t="shared" si="272"/>
        <v>0</v>
      </c>
      <c r="H86" s="43">
        <f t="shared" si="273"/>
        <v>12747</v>
      </c>
      <c r="I86" s="231">
        <f t="shared" si="274"/>
        <v>9.2963046696664942E-2</v>
      </c>
      <c r="J86" s="45">
        <f>+'JUL-SEP 2022'!J86+'OCT-DEC 2022'!J86+'JAN-MAR 2023'!J86+'APR-JUN 2023'!J86</f>
        <v>10300</v>
      </c>
      <c r="K86" s="46">
        <f t="shared" si="275"/>
        <v>2.9870830409085374E-2</v>
      </c>
      <c r="L86" s="43">
        <f>+'JUL-SEP 2022'!L86+'OCT-DEC 2022'!L86+'JAN-MAR 2023'!L86+'APR-JUN 2023'!L86</f>
        <v>0</v>
      </c>
      <c r="M86" s="46">
        <f t="shared" si="276"/>
        <v>0</v>
      </c>
      <c r="N86" s="43">
        <f t="shared" si="277"/>
        <v>10300</v>
      </c>
      <c r="O86" s="47">
        <f t="shared" si="278"/>
        <v>1.5872379901560426E-2</v>
      </c>
      <c r="P86" s="136">
        <f t="shared" si="279"/>
        <v>23047</v>
      </c>
      <c r="Q86" s="137">
        <f t="shared" si="280"/>
        <v>0</v>
      </c>
      <c r="R86" s="138">
        <f t="shared" si="281"/>
        <v>23047</v>
      </c>
      <c r="S86" s="38"/>
      <c r="T86" s="45">
        <f>+'JUL-SEP 2022'!T86+'OCT-DEC 2022'!T86+'JAN-MAR 2023'!T86+'APR-JUN 2023'!T86</f>
        <v>28495</v>
      </c>
      <c r="U86" s="46">
        <f t="shared" si="282"/>
        <v>0.14795910419706418</v>
      </c>
      <c r="V86" s="43">
        <f>+'JUL-SEP 2022'!V86+'OCT-DEC 2022'!V86+'JAN-MAR 2023'!V86+'APR-JUN 2023'!V86</f>
        <v>7623</v>
      </c>
      <c r="W86" s="46">
        <f t="shared" si="283"/>
        <v>0.13925831202046035</v>
      </c>
      <c r="X86" s="43">
        <f t="shared" si="284"/>
        <v>36118</v>
      </c>
      <c r="Y86" s="47">
        <f t="shared" si="285"/>
        <v>0.14603338899513599</v>
      </c>
      <c r="Z86" s="274">
        <f>+'OCT-DEC 2022'!Z86+'JUL-SEP 2022'!Z86+'JAN-MAR 2023'!Z86+'APR-JUN 2023'!Z86</f>
        <v>19047</v>
      </c>
      <c r="AA86" s="46">
        <f t="shared" si="286"/>
        <v>1.8963862427119508E-2</v>
      </c>
      <c r="AB86" s="43">
        <f>+'OCT-DEC 2022'!AB86+'JUL-SEP 2022'!AB86+'JAN-MAR 2023'!AB86+'APR-JUN 2023'!AB86</f>
        <v>14136</v>
      </c>
      <c r="AC86" s="46">
        <f t="shared" si="287"/>
        <v>3.2582013972281318E-2</v>
      </c>
      <c r="AD86" s="43">
        <f t="shared" si="288"/>
        <v>33183</v>
      </c>
      <c r="AE86" s="47">
        <f t="shared" si="289"/>
        <v>2.3071900923557424E-2</v>
      </c>
      <c r="AF86" s="136">
        <f t="shared" si="290"/>
        <v>47542</v>
      </c>
      <c r="AG86" s="137">
        <f t="shared" si="291"/>
        <v>21759</v>
      </c>
      <c r="AH86" s="138">
        <f t="shared" si="292"/>
        <v>69301</v>
      </c>
      <c r="AI86" s="40"/>
      <c r="AJ86" s="42">
        <f>+'OCT-DEC 2022'!AJ86+'JUL-SEP 2022'!AJ86+'JAN-MAR 2023'!AJ86+'APR-JUN 2023'!AJ86</f>
        <v>1160</v>
      </c>
      <c r="AK86" s="46">
        <f t="shared" si="293"/>
        <v>1.928127389382002E-2</v>
      </c>
      <c r="AL86" s="43">
        <f>+'OCT-DEC 2022'!AL86+'JUL-SEP 2022'!AL86+'JAN-MAR 2023'!AL86+'APR-JUN 2023'!AL86</f>
        <v>480</v>
      </c>
      <c r="AM86" s="46">
        <f t="shared" si="294"/>
        <v>1.979789647349969E-2</v>
      </c>
      <c r="AN86" s="43">
        <f t="shared" si="336"/>
        <v>1640</v>
      </c>
      <c r="AO86" s="47">
        <f t="shared" si="295"/>
        <v>1.9429668155484733E-2</v>
      </c>
      <c r="AP86" s="43">
        <f>+'OCT-DEC 2022'!AP86+'JUL-SEP 2022'!AP86+'JAN-MAR 2023'!AP86+'APR-JUN 2023'!AP86</f>
        <v>442</v>
      </c>
      <c r="AQ86" s="46">
        <f t="shared" si="296"/>
        <v>2.8284560597431354E-3</v>
      </c>
      <c r="AR86" s="43">
        <f>+'OCT-DEC 2022'!AR86+'JUL-SEP 2022'!AR86+'JAN-MAR 2023'!AR86+'APR-JUN 2023'!AR86</f>
        <v>716</v>
      </c>
      <c r="AS86" s="46">
        <f t="shared" si="297"/>
        <v>4.7578544468661957E-3</v>
      </c>
      <c r="AT86" s="43">
        <f t="shared" si="337"/>
        <v>1158</v>
      </c>
      <c r="AU86" s="47">
        <f t="shared" si="298"/>
        <v>3.774974980196051E-3</v>
      </c>
      <c r="AV86" s="136">
        <f t="shared" si="299"/>
        <v>1602</v>
      </c>
      <c r="AW86" s="137">
        <f t="shared" si="300"/>
        <v>1196</v>
      </c>
      <c r="AX86" s="138">
        <f t="shared" si="301"/>
        <v>2798</v>
      </c>
      <c r="AY86" s="40"/>
      <c r="AZ86" s="42">
        <f>+'OCT-DEC 2022'!AZ86+'JUL-SEP 2022'!AZ86+'JAN-MAR 2023'!AZ86+'APR-JUN 2023'!AZ86</f>
        <v>0</v>
      </c>
      <c r="BA86" s="46">
        <f t="shared" si="302"/>
        <v>0</v>
      </c>
      <c r="BB86" s="43">
        <f>+'OCT-DEC 2022'!BB86+'JUL-SEP 2022'!BB86+'JAN-MAR 2023'!BB86+'APR-JUN 2023'!BB86</f>
        <v>0</v>
      </c>
      <c r="BC86" s="46">
        <f t="shared" si="303"/>
        <v>0</v>
      </c>
      <c r="BD86" s="43">
        <f t="shared" si="338"/>
        <v>0</v>
      </c>
      <c r="BE86" s="47">
        <v>0</v>
      </c>
      <c r="BF86" s="45">
        <f>+'OCT-DEC 2022'!BF86+'JUL-SEP 2022'!BF86+'JAN-MAR 2023'!BF86+'APR-JUN 2023'!BF86</f>
        <v>0</v>
      </c>
      <c r="BG86" s="46">
        <v>0</v>
      </c>
      <c r="BH86" s="43">
        <f>+'OCT-DEC 2022'!BH86+'JUL-SEP 2022'!BH86+'JAN-MAR 2023'!BH86+'APR-JUN 2023'!BH86</f>
        <v>0</v>
      </c>
      <c r="BI86" s="46">
        <v>0</v>
      </c>
      <c r="BJ86" s="43">
        <f t="shared" si="339"/>
        <v>0</v>
      </c>
      <c r="BK86" s="47">
        <v>0</v>
      </c>
      <c r="BL86" s="136">
        <f t="shared" si="304"/>
        <v>0</v>
      </c>
      <c r="BM86" s="137">
        <f t="shared" si="305"/>
        <v>0</v>
      </c>
      <c r="BN86" s="138">
        <f t="shared" si="306"/>
        <v>0</v>
      </c>
      <c r="BO86" s="40"/>
      <c r="BP86" s="42">
        <f>+'OCT-DEC 2022'!BP86+'JUL-SEP 2022'!BP86+'JAN-MAR 2023'!BP86+'APR-JUN 2023'!BP86</f>
        <v>0</v>
      </c>
      <c r="BQ86" s="46">
        <v>0</v>
      </c>
      <c r="BR86" s="43">
        <f>+'OCT-DEC 2022'!BR86+'JUL-SEP 2022'!BR86+'JAN-MAR 2023'!BR86+'APR-JUN 2023'!BR86</f>
        <v>0</v>
      </c>
      <c r="BS86" s="46">
        <v>0</v>
      </c>
      <c r="BT86" s="43">
        <f t="shared" si="340"/>
        <v>0</v>
      </c>
      <c r="BU86" s="47">
        <v>0</v>
      </c>
      <c r="BV86" s="45">
        <f>+'OCT-DEC 2022'!BV86+'JUL-SEP 2022'!BV86+'JAN-MAR 2023'!BV86+'APR-JUN 2023'!BV86</f>
        <v>0</v>
      </c>
      <c r="BW86" s="46">
        <f t="shared" si="307"/>
        <v>0</v>
      </c>
      <c r="BX86" s="43">
        <f>+'OCT-DEC 2022'!BX86+'JUL-SEP 2022'!BX86+'JAN-MAR 2023'!BX86+'APR-JUN 2023'!BX86</f>
        <v>0</v>
      </c>
      <c r="BY86" s="46">
        <f t="shared" si="308"/>
        <v>0</v>
      </c>
      <c r="BZ86" s="43">
        <f t="shared" si="341"/>
        <v>0</v>
      </c>
      <c r="CA86" s="47">
        <f t="shared" si="309"/>
        <v>0</v>
      </c>
      <c r="CB86" s="136">
        <f t="shared" si="310"/>
        <v>0</v>
      </c>
      <c r="CC86" s="137">
        <f t="shared" si="311"/>
        <v>0</v>
      </c>
      <c r="CD86" s="138">
        <f t="shared" si="312"/>
        <v>0</v>
      </c>
      <c r="CE86" s="40"/>
      <c r="CF86" s="42">
        <f>+'OCT-DEC 2022'!CF86+'JUL-SEP 2022'!CF86+'JAN-MAR 2023'!CF86+'APR-JUN 2023'!CF86</f>
        <v>0</v>
      </c>
      <c r="CG86" s="46">
        <f t="shared" si="313"/>
        <v>0</v>
      </c>
      <c r="CH86" s="43">
        <f>+'OCT-DEC 2022'!CH86+'JUL-SEP 2022'!CH86+'JAN-MAR 2023'!CH86+'APR-JUN 2023'!CH86</f>
        <v>0</v>
      </c>
      <c r="CI86" s="46">
        <f t="shared" si="314"/>
        <v>0</v>
      </c>
      <c r="CJ86" s="43">
        <f t="shared" si="342"/>
        <v>0</v>
      </c>
      <c r="CK86" s="47">
        <f t="shared" si="315"/>
        <v>0</v>
      </c>
      <c r="CL86" s="45">
        <f>+'OCT-DEC 2022'!CL86+'JUL-SEP 2022'!CL86+'JAN-MAR 2023'!CL86+'APR-JUN 2023'!CL86</f>
        <v>0</v>
      </c>
      <c r="CM86" s="46">
        <f t="shared" si="316"/>
        <v>0</v>
      </c>
      <c r="CN86" s="43">
        <f>+'OCT-DEC 2022'!CN86+'JUL-SEP 2022'!CN86+'JAN-MAR 2023'!CN86+'APR-JUN 2023'!CN86</f>
        <v>0</v>
      </c>
      <c r="CO86" s="46">
        <f t="shared" si="317"/>
        <v>0</v>
      </c>
      <c r="CP86" s="43">
        <f t="shared" si="343"/>
        <v>0</v>
      </c>
      <c r="CQ86" s="47">
        <f t="shared" si="318"/>
        <v>0</v>
      </c>
      <c r="CR86" s="136">
        <f t="shared" si="319"/>
        <v>0</v>
      </c>
      <c r="CS86" s="137">
        <f t="shared" si="320"/>
        <v>0</v>
      </c>
      <c r="CT86" s="138">
        <f t="shared" si="321"/>
        <v>0</v>
      </c>
      <c r="CU86" s="40"/>
      <c r="CV86" s="45">
        <f t="shared" si="322"/>
        <v>42402</v>
      </c>
      <c r="CW86" s="46">
        <f t="shared" si="268"/>
        <v>6.1170964782189703E-2</v>
      </c>
      <c r="CX86" s="46">
        <f t="shared" si="323"/>
        <v>8103</v>
      </c>
      <c r="CY86" s="46">
        <f t="shared" si="324"/>
        <v>4.3905134998943413E-2</v>
      </c>
      <c r="CZ86" s="43">
        <f t="shared" si="325"/>
        <v>50505</v>
      </c>
      <c r="DA86" s="47">
        <f t="shared" si="326"/>
        <v>5.7540539278068743E-2</v>
      </c>
      <c r="DB86" s="45">
        <f t="shared" si="327"/>
        <v>29789</v>
      </c>
      <c r="DC86" s="46">
        <f t="shared" si="328"/>
        <v>9.8170552261673018E-3</v>
      </c>
      <c r="DD86" s="43">
        <f t="shared" si="329"/>
        <v>14852</v>
      </c>
      <c r="DE86" s="46">
        <f t="shared" si="330"/>
        <v>8.6462545510432899E-3</v>
      </c>
      <c r="DF86" s="43">
        <f t="shared" si="331"/>
        <v>44641</v>
      </c>
      <c r="DG86" s="47">
        <f t="shared" si="332"/>
        <v>9.3938513317442986E-3</v>
      </c>
      <c r="DH86" s="172"/>
      <c r="DI86" s="185" t="s">
        <v>85</v>
      </c>
      <c r="DJ86" s="45">
        <f t="shared" si="333"/>
        <v>50505</v>
      </c>
      <c r="DK86" s="43">
        <f t="shared" si="334"/>
        <v>44641</v>
      </c>
      <c r="DL86" s="44">
        <f t="shared" si="335"/>
        <v>95146</v>
      </c>
      <c r="DM86"/>
    </row>
    <row r="87" spans="1:119" s="59" customFormat="1" ht="15.6" x14ac:dyDescent="0.3">
      <c r="A87" s="32">
        <v>72</v>
      </c>
      <c r="B87" s="32" t="s">
        <v>86</v>
      </c>
      <c r="C87" s="41"/>
      <c r="D87" s="42">
        <f>+'JUL-SEP 2022'!D87+'OCT-DEC 2022'!D87+'JAN-MAR 2023'!D87+'APR-JUN 2023'!D87</f>
        <v>12015</v>
      </c>
      <c r="E87" s="46">
        <f t="shared" si="271"/>
        <v>0.10952398315436364</v>
      </c>
      <c r="F87" s="43">
        <f>+'JUL-SEP 2022'!F87+'OCT-DEC 2022'!F87+'JAN-MAR 2023'!F87+'APR-JUN 2023'!F87</f>
        <v>0</v>
      </c>
      <c r="G87" s="46">
        <f t="shared" si="272"/>
        <v>0</v>
      </c>
      <c r="H87" s="43">
        <f t="shared" si="273"/>
        <v>12015</v>
      </c>
      <c r="I87" s="231">
        <f t="shared" si="274"/>
        <v>8.7624618032511911E-2</v>
      </c>
      <c r="J87" s="45">
        <f>+'JUL-SEP 2022'!J87+'OCT-DEC 2022'!J87+'JAN-MAR 2023'!J87+'APR-JUN 2023'!J87</f>
        <v>37116</v>
      </c>
      <c r="K87" s="46">
        <f t="shared" si="275"/>
        <v>0.10763939237510803</v>
      </c>
      <c r="L87" s="43">
        <f>+'JUL-SEP 2022'!L87+'OCT-DEC 2022'!L87+'JAN-MAR 2023'!L87+'APR-JUN 2023'!L87</f>
        <v>0</v>
      </c>
      <c r="M87" s="46">
        <f t="shared" si="276"/>
        <v>0</v>
      </c>
      <c r="N87" s="43">
        <f t="shared" si="277"/>
        <v>37116</v>
      </c>
      <c r="O87" s="47">
        <f t="shared" si="278"/>
        <v>5.7196043924885115E-2</v>
      </c>
      <c r="P87" s="136">
        <f t="shared" si="279"/>
        <v>49131</v>
      </c>
      <c r="Q87" s="137">
        <f t="shared" si="280"/>
        <v>0</v>
      </c>
      <c r="R87" s="138">
        <f t="shared" si="281"/>
        <v>49131</v>
      </c>
      <c r="S87" s="38"/>
      <c r="T87" s="45">
        <f>+'JUL-SEP 2022'!T87+'OCT-DEC 2022'!T87+'JAN-MAR 2023'!T87+'APR-JUN 2023'!T87</f>
        <v>4275</v>
      </c>
      <c r="U87" s="46">
        <f t="shared" si="282"/>
        <v>2.2197759973414614E-2</v>
      </c>
      <c r="V87" s="43">
        <f>+'JUL-SEP 2022'!V87+'OCT-DEC 2022'!V87+'JAN-MAR 2023'!V87+'APR-JUN 2023'!V87</f>
        <v>1144</v>
      </c>
      <c r="W87" s="46">
        <f t="shared" si="283"/>
        <v>2.0898794300328826E-2</v>
      </c>
      <c r="X87" s="43">
        <f t="shared" si="284"/>
        <v>5419</v>
      </c>
      <c r="Y87" s="47">
        <f t="shared" si="285"/>
        <v>2.1910264548553129E-2</v>
      </c>
      <c r="Z87" s="274">
        <f>+'OCT-DEC 2022'!Z87+'JUL-SEP 2022'!Z87+'JAN-MAR 2023'!Z87+'APR-JUN 2023'!Z87</f>
        <v>2870</v>
      </c>
      <c r="AA87" s="46">
        <f t="shared" si="286"/>
        <v>2.8574728390735019E-3</v>
      </c>
      <c r="AB87" s="43">
        <f>+'OCT-DEC 2022'!AB87+'JUL-SEP 2022'!AB87+'JAN-MAR 2023'!AB87+'APR-JUN 2023'!AB87</f>
        <v>2121</v>
      </c>
      <c r="AC87" s="46">
        <f t="shared" si="287"/>
        <v>4.8886850336169125E-3</v>
      </c>
      <c r="AD87" s="43">
        <f t="shared" si="288"/>
        <v>4991</v>
      </c>
      <c r="AE87" s="47">
        <f t="shared" si="289"/>
        <v>3.4702063559495858E-3</v>
      </c>
      <c r="AF87" s="136">
        <f t="shared" si="290"/>
        <v>7145</v>
      </c>
      <c r="AG87" s="137">
        <f t="shared" si="291"/>
        <v>3265</v>
      </c>
      <c r="AH87" s="138">
        <f t="shared" si="292"/>
        <v>10410</v>
      </c>
      <c r="AI87" s="40"/>
      <c r="AJ87" s="42">
        <f>+'OCT-DEC 2022'!AJ87+'JUL-SEP 2022'!AJ87+'JAN-MAR 2023'!AJ87+'APR-JUN 2023'!AJ87</f>
        <v>0</v>
      </c>
      <c r="AK87" s="46">
        <f t="shared" si="293"/>
        <v>0</v>
      </c>
      <c r="AL87" s="43">
        <f>+'OCT-DEC 2022'!AL87+'JUL-SEP 2022'!AL87+'JAN-MAR 2023'!AL87+'APR-JUN 2023'!AL87</f>
        <v>0</v>
      </c>
      <c r="AM87" s="46">
        <f t="shared" si="294"/>
        <v>0</v>
      </c>
      <c r="AN87" s="43">
        <f t="shared" si="336"/>
        <v>0</v>
      </c>
      <c r="AO87" s="47">
        <f t="shared" si="295"/>
        <v>0</v>
      </c>
      <c r="AP87" s="43">
        <f>+'OCT-DEC 2022'!AP87+'JUL-SEP 2022'!AP87+'JAN-MAR 2023'!AP87+'APR-JUN 2023'!AP87</f>
        <v>0</v>
      </c>
      <c r="AQ87" s="46">
        <f t="shared" si="296"/>
        <v>0</v>
      </c>
      <c r="AR87" s="43">
        <f>+'OCT-DEC 2022'!AR87+'JUL-SEP 2022'!AR87+'JAN-MAR 2023'!AR87+'APR-JUN 2023'!AR87</f>
        <v>0</v>
      </c>
      <c r="AS87" s="46">
        <f t="shared" si="297"/>
        <v>0</v>
      </c>
      <c r="AT87" s="43">
        <f t="shared" si="337"/>
        <v>0</v>
      </c>
      <c r="AU87" s="47">
        <f t="shared" si="298"/>
        <v>0</v>
      </c>
      <c r="AV87" s="136">
        <f t="shared" si="299"/>
        <v>0</v>
      </c>
      <c r="AW87" s="137">
        <f t="shared" si="300"/>
        <v>0</v>
      </c>
      <c r="AX87" s="138">
        <f t="shared" si="301"/>
        <v>0</v>
      </c>
      <c r="AY87" s="40"/>
      <c r="AZ87" s="42">
        <f>+'OCT-DEC 2022'!AZ87+'JUL-SEP 2022'!AZ87+'JAN-MAR 2023'!AZ87+'APR-JUN 2023'!AZ87</f>
        <v>0</v>
      </c>
      <c r="BA87" s="46">
        <f t="shared" si="302"/>
        <v>0</v>
      </c>
      <c r="BB87" s="43">
        <f>+'OCT-DEC 2022'!BB87+'JUL-SEP 2022'!BB87+'JAN-MAR 2023'!BB87+'APR-JUN 2023'!BB87</f>
        <v>0</v>
      </c>
      <c r="BC87" s="46">
        <f t="shared" si="303"/>
        <v>0</v>
      </c>
      <c r="BD87" s="43">
        <f t="shared" si="338"/>
        <v>0</v>
      </c>
      <c r="BE87" s="47">
        <v>0</v>
      </c>
      <c r="BF87" s="45">
        <f>+'OCT-DEC 2022'!BF87+'JUL-SEP 2022'!BF87+'JAN-MAR 2023'!BF87+'APR-JUN 2023'!BF87</f>
        <v>0</v>
      </c>
      <c r="BG87" s="46">
        <v>0</v>
      </c>
      <c r="BH87" s="43">
        <f>+'OCT-DEC 2022'!BH87+'JUL-SEP 2022'!BH87+'JAN-MAR 2023'!BH87+'APR-JUN 2023'!BH87</f>
        <v>0</v>
      </c>
      <c r="BI87" s="46">
        <v>0</v>
      </c>
      <c r="BJ87" s="43">
        <f t="shared" si="339"/>
        <v>0</v>
      </c>
      <c r="BK87" s="47">
        <v>0</v>
      </c>
      <c r="BL87" s="136">
        <f t="shared" si="304"/>
        <v>0</v>
      </c>
      <c r="BM87" s="137">
        <f t="shared" si="305"/>
        <v>0</v>
      </c>
      <c r="BN87" s="138">
        <f t="shared" si="306"/>
        <v>0</v>
      </c>
      <c r="BO87" s="40"/>
      <c r="BP87" s="42">
        <f>+'OCT-DEC 2022'!BP87+'JUL-SEP 2022'!BP87+'JAN-MAR 2023'!BP87+'APR-JUN 2023'!BP87</f>
        <v>0</v>
      </c>
      <c r="BQ87" s="46">
        <v>0</v>
      </c>
      <c r="BR87" s="43">
        <f>+'OCT-DEC 2022'!BR87+'JUL-SEP 2022'!BR87+'JAN-MAR 2023'!BR87+'APR-JUN 2023'!BR87</f>
        <v>0</v>
      </c>
      <c r="BS87" s="46">
        <v>0</v>
      </c>
      <c r="BT87" s="43">
        <f t="shared" si="340"/>
        <v>0</v>
      </c>
      <c r="BU87" s="47">
        <v>0</v>
      </c>
      <c r="BV87" s="45">
        <f>+'OCT-DEC 2022'!BV87+'JUL-SEP 2022'!BV87+'JAN-MAR 2023'!BV87+'APR-JUN 2023'!BV87</f>
        <v>0</v>
      </c>
      <c r="BW87" s="46">
        <f t="shared" si="307"/>
        <v>0</v>
      </c>
      <c r="BX87" s="43">
        <f>+'OCT-DEC 2022'!BX87+'JUL-SEP 2022'!BX87+'JAN-MAR 2023'!BX87+'APR-JUN 2023'!BX87</f>
        <v>0</v>
      </c>
      <c r="BY87" s="46">
        <f t="shared" si="308"/>
        <v>0</v>
      </c>
      <c r="BZ87" s="43">
        <f t="shared" si="341"/>
        <v>0</v>
      </c>
      <c r="CA87" s="47">
        <f t="shared" si="309"/>
        <v>0</v>
      </c>
      <c r="CB87" s="136">
        <f t="shared" si="310"/>
        <v>0</v>
      </c>
      <c r="CC87" s="137">
        <f t="shared" si="311"/>
        <v>0</v>
      </c>
      <c r="CD87" s="138">
        <f t="shared" si="312"/>
        <v>0</v>
      </c>
      <c r="CE87" s="40"/>
      <c r="CF87" s="42">
        <f>+'OCT-DEC 2022'!CF87+'JUL-SEP 2022'!CF87+'JAN-MAR 2023'!CF87+'APR-JUN 2023'!CF87</f>
        <v>0</v>
      </c>
      <c r="CG87" s="46">
        <f t="shared" si="313"/>
        <v>0</v>
      </c>
      <c r="CH87" s="43">
        <f>+'OCT-DEC 2022'!CH87+'JUL-SEP 2022'!CH87+'JAN-MAR 2023'!CH87+'APR-JUN 2023'!CH87</f>
        <v>0</v>
      </c>
      <c r="CI87" s="46">
        <f t="shared" si="314"/>
        <v>0</v>
      </c>
      <c r="CJ87" s="43">
        <f t="shared" si="342"/>
        <v>0</v>
      </c>
      <c r="CK87" s="47">
        <f t="shared" si="315"/>
        <v>0</v>
      </c>
      <c r="CL87" s="45">
        <f>+'OCT-DEC 2022'!CL87+'JUL-SEP 2022'!CL87+'JAN-MAR 2023'!CL87+'APR-JUN 2023'!CL87</f>
        <v>0</v>
      </c>
      <c r="CM87" s="46">
        <f t="shared" si="316"/>
        <v>0</v>
      </c>
      <c r="CN87" s="43">
        <f>+'OCT-DEC 2022'!CN87+'JUL-SEP 2022'!CN87+'JAN-MAR 2023'!CN87+'APR-JUN 2023'!CN87</f>
        <v>0</v>
      </c>
      <c r="CO87" s="46">
        <f t="shared" si="317"/>
        <v>0</v>
      </c>
      <c r="CP87" s="43">
        <f t="shared" si="343"/>
        <v>0</v>
      </c>
      <c r="CQ87" s="47">
        <f t="shared" si="318"/>
        <v>0</v>
      </c>
      <c r="CR87" s="136">
        <f t="shared" si="319"/>
        <v>0</v>
      </c>
      <c r="CS87" s="137">
        <f t="shared" si="320"/>
        <v>0</v>
      </c>
      <c r="CT87" s="138">
        <f t="shared" si="321"/>
        <v>0</v>
      </c>
      <c r="CU87" s="40"/>
      <c r="CV87" s="45">
        <f t="shared" si="322"/>
        <v>16290</v>
      </c>
      <c r="CW87" s="46">
        <f t="shared" si="268"/>
        <v>2.3500660730670021E-2</v>
      </c>
      <c r="CX87" s="46">
        <f t="shared" si="323"/>
        <v>1144</v>
      </c>
      <c r="CY87" s="46">
        <f t="shared" si="324"/>
        <v>6.1986269824498667E-3</v>
      </c>
      <c r="CZ87" s="43">
        <f t="shared" si="325"/>
        <v>17434</v>
      </c>
      <c r="DA87" s="47">
        <f t="shared" si="326"/>
        <v>1.9862622745744987E-2</v>
      </c>
      <c r="DB87" s="45">
        <f t="shared" si="327"/>
        <v>39986</v>
      </c>
      <c r="DC87" s="46">
        <f t="shared" si="328"/>
        <v>1.3177507478382144E-2</v>
      </c>
      <c r="DD87" s="43">
        <f t="shared" si="329"/>
        <v>2121</v>
      </c>
      <c r="DE87" s="46">
        <f t="shared" si="330"/>
        <v>1.2347633923217626E-3</v>
      </c>
      <c r="DF87" s="43">
        <f t="shared" si="331"/>
        <v>42107</v>
      </c>
      <c r="DG87" s="47">
        <f t="shared" si="332"/>
        <v>8.8606191175322497E-3</v>
      </c>
      <c r="DH87" s="172"/>
      <c r="DI87" s="185" t="s">
        <v>86</v>
      </c>
      <c r="DJ87" s="45">
        <f t="shared" si="333"/>
        <v>17434</v>
      </c>
      <c r="DK87" s="43">
        <f t="shared" si="334"/>
        <v>42107</v>
      </c>
      <c r="DL87" s="44">
        <f t="shared" si="335"/>
        <v>59541</v>
      </c>
      <c r="DM87"/>
    </row>
    <row r="88" spans="1:119" s="59" customFormat="1" ht="15.6" x14ac:dyDescent="0.3">
      <c r="A88" s="32">
        <v>73</v>
      </c>
      <c r="B88" s="32" t="s">
        <v>87</v>
      </c>
      <c r="C88" s="41"/>
      <c r="D88" s="42">
        <f>+'JUL-SEP 2022'!D88+'OCT-DEC 2022'!D88+'JAN-MAR 2023'!D88+'APR-JUN 2023'!D88</f>
        <v>6298</v>
      </c>
      <c r="E88" s="46">
        <f t="shared" si="271"/>
        <v>5.7410074565641463E-2</v>
      </c>
      <c r="F88" s="43">
        <f>+'JUL-SEP 2022'!F88+'OCT-DEC 2022'!F88+'JAN-MAR 2023'!F88+'APR-JUN 2023'!F88</f>
        <v>0</v>
      </c>
      <c r="G88" s="46">
        <f t="shared" si="272"/>
        <v>0</v>
      </c>
      <c r="H88" s="43">
        <f t="shared" si="273"/>
        <v>6298</v>
      </c>
      <c r="I88" s="231">
        <f t="shared" si="274"/>
        <v>4.593090673065002E-2</v>
      </c>
      <c r="J88" s="45">
        <f>+'JUL-SEP 2022'!J88+'OCT-DEC 2022'!J88+'JAN-MAR 2023'!J88+'APR-JUN 2023'!J88</f>
        <v>4112</v>
      </c>
      <c r="K88" s="46">
        <f t="shared" si="275"/>
        <v>1.1925131518656219E-2</v>
      </c>
      <c r="L88" s="43">
        <f>+'JUL-SEP 2022'!L88+'OCT-DEC 2022'!L88+'JAN-MAR 2023'!L88+'APR-JUN 2023'!L88</f>
        <v>0</v>
      </c>
      <c r="M88" s="46">
        <f t="shared" si="276"/>
        <v>0</v>
      </c>
      <c r="N88" s="43">
        <f t="shared" si="277"/>
        <v>4112</v>
      </c>
      <c r="O88" s="47">
        <f t="shared" si="278"/>
        <v>6.3366238985647057E-3</v>
      </c>
      <c r="P88" s="136">
        <f t="shared" si="279"/>
        <v>10410</v>
      </c>
      <c r="Q88" s="137">
        <f t="shared" si="280"/>
        <v>0</v>
      </c>
      <c r="R88" s="138">
        <f t="shared" si="281"/>
        <v>10410</v>
      </c>
      <c r="S88" s="38"/>
      <c r="T88" s="45">
        <f>+'JUL-SEP 2022'!T88+'OCT-DEC 2022'!T88+'JAN-MAR 2023'!T88+'APR-JUN 2023'!T88</f>
        <v>45135</v>
      </c>
      <c r="U88" s="46">
        <f t="shared" si="282"/>
        <v>0.2343616131929985</v>
      </c>
      <c r="V88" s="43">
        <f>+'JUL-SEP 2022'!V88+'OCT-DEC 2022'!V88+'JAN-MAR 2023'!V88+'APR-JUN 2023'!V88</f>
        <v>12074</v>
      </c>
      <c r="W88" s="46">
        <f t="shared" si="283"/>
        <v>0.22056996711728169</v>
      </c>
      <c r="X88" s="43">
        <f t="shared" si="284"/>
        <v>57209</v>
      </c>
      <c r="Y88" s="47">
        <f t="shared" si="285"/>
        <v>0.23130915751211958</v>
      </c>
      <c r="Z88" s="274">
        <f>+'OCT-DEC 2022'!Z88+'JUL-SEP 2022'!Z88+'JAN-MAR 2023'!Z88+'APR-JUN 2023'!Z88</f>
        <v>30965</v>
      </c>
      <c r="AA88" s="46">
        <f t="shared" si="286"/>
        <v>3.0829841972791282E-2</v>
      </c>
      <c r="AB88" s="43">
        <f>+'OCT-DEC 2022'!AB88+'JUL-SEP 2022'!AB88+'JAN-MAR 2023'!AB88+'APR-JUN 2023'!AB88</f>
        <v>22391</v>
      </c>
      <c r="AC88" s="46">
        <f t="shared" si="287"/>
        <v>5.1608932856066138E-2</v>
      </c>
      <c r="AD88" s="43">
        <f t="shared" si="288"/>
        <v>53356</v>
      </c>
      <c r="AE88" s="47">
        <f t="shared" si="289"/>
        <v>3.7098042542185156E-2</v>
      </c>
      <c r="AF88" s="136">
        <f t="shared" si="290"/>
        <v>76100</v>
      </c>
      <c r="AG88" s="137">
        <f t="shared" si="291"/>
        <v>34465</v>
      </c>
      <c r="AH88" s="138">
        <f t="shared" si="292"/>
        <v>110565</v>
      </c>
      <c r="AI88" s="40"/>
      <c r="AJ88" s="42">
        <f>+'OCT-DEC 2022'!AJ88+'JUL-SEP 2022'!AJ88+'JAN-MAR 2023'!AJ88+'APR-JUN 2023'!AJ88</f>
        <v>67429</v>
      </c>
      <c r="AK88" s="46">
        <f t="shared" si="293"/>
        <v>1.1207905322296465</v>
      </c>
      <c r="AL88" s="43">
        <f>+'OCT-DEC 2022'!AL88+'JUL-SEP 2022'!AL88+'JAN-MAR 2023'!AL88+'APR-JUN 2023'!AL88</f>
        <v>27876</v>
      </c>
      <c r="AM88" s="46">
        <f t="shared" si="294"/>
        <v>1.1497628376984945</v>
      </c>
      <c r="AN88" s="43">
        <f t="shared" si="336"/>
        <v>95305</v>
      </c>
      <c r="AO88" s="47">
        <f t="shared" si="295"/>
        <v>1.1291125143649223</v>
      </c>
      <c r="AP88" s="43">
        <f>+'OCT-DEC 2022'!AP88+'JUL-SEP 2022'!AP88+'JAN-MAR 2023'!AP88+'APR-JUN 2023'!AP88</f>
        <v>11046</v>
      </c>
      <c r="AQ88" s="46">
        <f t="shared" si="296"/>
        <v>7.0685804606159891E-2</v>
      </c>
      <c r="AR88" s="43">
        <f>+'OCT-DEC 2022'!AR88+'JUL-SEP 2022'!AR88+'JAN-MAR 2023'!AR88+'APR-JUN 2023'!AR88</f>
        <v>17907</v>
      </c>
      <c r="AS88" s="46">
        <f t="shared" si="297"/>
        <v>0.11899287650842592</v>
      </c>
      <c r="AT88" s="43">
        <f t="shared" si="337"/>
        <v>28953</v>
      </c>
      <c r="AU88" s="47">
        <f t="shared" si="298"/>
        <v>9.438415423282924E-2</v>
      </c>
      <c r="AV88" s="136">
        <f t="shared" si="299"/>
        <v>78475</v>
      </c>
      <c r="AW88" s="137">
        <f t="shared" si="300"/>
        <v>45783</v>
      </c>
      <c r="AX88" s="138">
        <f t="shared" si="301"/>
        <v>124258</v>
      </c>
      <c r="AY88" s="40"/>
      <c r="AZ88" s="42">
        <f>+'OCT-DEC 2022'!AZ88+'JUL-SEP 2022'!AZ88+'JAN-MAR 2023'!AZ88+'APR-JUN 2023'!AZ88</f>
        <v>55924</v>
      </c>
      <c r="BA88" s="46">
        <f t="shared" si="302"/>
        <v>0.50271927222387025</v>
      </c>
      <c r="BB88" s="43">
        <f>+'OCT-DEC 2022'!BB88+'JUL-SEP 2022'!BB88+'JAN-MAR 2023'!BB88+'APR-JUN 2023'!BB88</f>
        <v>14200</v>
      </c>
      <c r="BC88" s="46">
        <f t="shared" si="303"/>
        <v>0.4536596274879397</v>
      </c>
      <c r="BD88" s="43">
        <f t="shared" si="338"/>
        <v>70124</v>
      </c>
      <c r="BE88" s="47">
        <v>0.49052750870634132</v>
      </c>
      <c r="BF88" s="45">
        <f>+'OCT-DEC 2022'!BF88+'JUL-SEP 2022'!BF88+'JAN-MAR 2023'!BF88+'APR-JUN 2023'!BF88</f>
        <v>44212</v>
      </c>
      <c r="BG88" s="46">
        <v>1.4397985547152888E-2</v>
      </c>
      <c r="BH88" s="43">
        <f>+'OCT-DEC 2022'!BH88+'JUL-SEP 2022'!BH88+'JAN-MAR 2023'!BH88+'APR-JUN 2023'!BH88</f>
        <v>44379</v>
      </c>
      <c r="BI88" s="46">
        <v>2.6176609055696201E-2</v>
      </c>
      <c r="BJ88" s="43">
        <f t="shared" si="339"/>
        <v>88591</v>
      </c>
      <c r="BK88" s="47">
        <v>1.7672006374029377E-2</v>
      </c>
      <c r="BL88" s="136">
        <f t="shared" si="304"/>
        <v>100136</v>
      </c>
      <c r="BM88" s="137">
        <f t="shared" si="305"/>
        <v>58579</v>
      </c>
      <c r="BN88" s="138">
        <f t="shared" si="306"/>
        <v>158715</v>
      </c>
      <c r="BO88" s="40"/>
      <c r="BP88" s="42">
        <f>+'OCT-DEC 2022'!BP88+'JUL-SEP 2022'!BP88+'JAN-MAR 2023'!BP88+'APR-JUN 2023'!BP88</f>
        <v>0</v>
      </c>
      <c r="BQ88" s="46">
        <v>0</v>
      </c>
      <c r="BR88" s="43">
        <f>+'OCT-DEC 2022'!BR88+'JUL-SEP 2022'!BR88+'JAN-MAR 2023'!BR88+'APR-JUN 2023'!BR88</f>
        <v>0</v>
      </c>
      <c r="BS88" s="46">
        <v>0</v>
      </c>
      <c r="BT88" s="43">
        <f t="shared" si="340"/>
        <v>0</v>
      </c>
      <c r="BU88" s="47">
        <v>0</v>
      </c>
      <c r="BV88" s="45">
        <f>+'OCT-DEC 2022'!BV88+'JUL-SEP 2022'!BV88+'JAN-MAR 2023'!BV88+'APR-JUN 2023'!BV88</f>
        <v>0</v>
      </c>
      <c r="BW88" s="46">
        <f t="shared" si="307"/>
        <v>0</v>
      </c>
      <c r="BX88" s="43">
        <f>+'OCT-DEC 2022'!BX88+'JUL-SEP 2022'!BX88+'JAN-MAR 2023'!BX88+'APR-JUN 2023'!BX88</f>
        <v>0</v>
      </c>
      <c r="BY88" s="46">
        <f t="shared" si="308"/>
        <v>0</v>
      </c>
      <c r="BZ88" s="43">
        <f t="shared" si="341"/>
        <v>0</v>
      </c>
      <c r="CA88" s="47">
        <f t="shared" si="309"/>
        <v>0</v>
      </c>
      <c r="CB88" s="136">
        <f t="shared" si="310"/>
        <v>0</v>
      </c>
      <c r="CC88" s="137">
        <f t="shared" si="311"/>
        <v>0</v>
      </c>
      <c r="CD88" s="138">
        <f t="shared" si="312"/>
        <v>0</v>
      </c>
      <c r="CE88" s="40"/>
      <c r="CF88" s="42">
        <f>+'OCT-DEC 2022'!CF88+'JUL-SEP 2022'!CF88+'JAN-MAR 2023'!CF88+'APR-JUN 2023'!CF88</f>
        <v>84364</v>
      </c>
      <c r="CG88" s="46">
        <f t="shared" si="313"/>
        <v>0.67730695740137126</v>
      </c>
      <c r="CH88" s="43">
        <f>+'OCT-DEC 2022'!CH88+'JUL-SEP 2022'!CH88+'JAN-MAR 2023'!CH88+'APR-JUN 2023'!CH88</f>
        <v>17051</v>
      </c>
      <c r="CI88" s="46">
        <f t="shared" si="314"/>
        <v>0.67400585026484305</v>
      </c>
      <c r="CJ88" s="43">
        <f t="shared" si="342"/>
        <v>101415</v>
      </c>
      <c r="CK88" s="47">
        <f t="shared" si="315"/>
        <v>0.67674967969250477</v>
      </c>
      <c r="CL88" s="45">
        <f>+'OCT-DEC 2022'!CL88+'JUL-SEP 2022'!CL88+'JAN-MAR 2023'!CL88+'APR-JUN 2023'!CL88</f>
        <v>33861</v>
      </c>
      <c r="CM88" s="46">
        <f t="shared" si="316"/>
        <v>5.4666802280245459E-2</v>
      </c>
      <c r="CN88" s="43">
        <f>+'OCT-DEC 2022'!CN88+'JUL-SEP 2022'!CN88+'JAN-MAR 2023'!CN88+'APR-JUN 2023'!CN88</f>
        <v>30564</v>
      </c>
      <c r="CO88" s="46">
        <f t="shared" si="317"/>
        <v>9.652785234687368E-2</v>
      </c>
      <c r="CP88" s="43">
        <f t="shared" si="343"/>
        <v>64425</v>
      </c>
      <c r="CQ88" s="47">
        <f t="shared" si="318"/>
        <v>6.882711334225744E-2</v>
      </c>
      <c r="CR88" s="136">
        <f t="shared" si="319"/>
        <v>118225</v>
      </c>
      <c r="CS88" s="137">
        <f t="shared" si="320"/>
        <v>47615</v>
      </c>
      <c r="CT88" s="138">
        <f t="shared" si="321"/>
        <v>165840</v>
      </c>
      <c r="CU88" s="40"/>
      <c r="CV88" s="45">
        <f t="shared" si="322"/>
        <v>259150</v>
      </c>
      <c r="CW88" s="46">
        <f t="shared" si="268"/>
        <v>0.37386103304807466</v>
      </c>
      <c r="CX88" s="46">
        <f t="shared" si="323"/>
        <v>71201</v>
      </c>
      <c r="CY88" s="46">
        <f t="shared" si="324"/>
        <v>0.38579409071452181</v>
      </c>
      <c r="CZ88" s="43">
        <f t="shared" si="325"/>
        <v>330351</v>
      </c>
      <c r="DA88" s="47">
        <f t="shared" si="326"/>
        <v>0.37637015525293116</v>
      </c>
      <c r="DB88" s="45">
        <f t="shared" si="327"/>
        <v>124196</v>
      </c>
      <c r="DC88" s="46">
        <f t="shared" si="328"/>
        <v>4.0929168178491196E-2</v>
      </c>
      <c r="DD88" s="43">
        <f t="shared" si="329"/>
        <v>115241</v>
      </c>
      <c r="DE88" s="46">
        <f t="shared" si="330"/>
        <v>6.7088810982815772E-2</v>
      </c>
      <c r="DF88" s="43">
        <f t="shared" si="331"/>
        <v>239437</v>
      </c>
      <c r="DG88" s="47">
        <f t="shared" si="332"/>
        <v>5.0384973036420769E-2</v>
      </c>
      <c r="DH88" s="172"/>
      <c r="DI88" s="185" t="s">
        <v>87</v>
      </c>
      <c r="DJ88" s="45">
        <f t="shared" si="333"/>
        <v>330351</v>
      </c>
      <c r="DK88" s="43">
        <f t="shared" si="334"/>
        <v>239437</v>
      </c>
      <c r="DL88" s="44">
        <f t="shared" si="335"/>
        <v>569788</v>
      </c>
      <c r="DM88"/>
    </row>
    <row r="89" spans="1:119" s="59" customFormat="1" ht="15.6" x14ac:dyDescent="0.3">
      <c r="A89" s="32">
        <v>74</v>
      </c>
      <c r="B89" s="32" t="s">
        <v>88</v>
      </c>
      <c r="C89" s="41"/>
      <c r="D89" s="42">
        <f>+'JUL-SEP 2022'!D89+'OCT-DEC 2022'!D89+'JAN-MAR 2023'!D89+'APR-JUN 2023'!D89</f>
        <v>0</v>
      </c>
      <c r="E89" s="46">
        <f t="shared" si="271"/>
        <v>0</v>
      </c>
      <c r="F89" s="43">
        <f>+'JUL-SEP 2022'!F89+'OCT-DEC 2022'!F89+'JAN-MAR 2023'!F89+'APR-JUN 2023'!F89</f>
        <v>0</v>
      </c>
      <c r="G89" s="46">
        <f t="shared" si="272"/>
        <v>0</v>
      </c>
      <c r="H89" s="43">
        <f t="shared" si="273"/>
        <v>0</v>
      </c>
      <c r="I89" s="231">
        <f t="shared" si="274"/>
        <v>0</v>
      </c>
      <c r="J89" s="45">
        <f>+'JUL-SEP 2022'!J89+'OCT-DEC 2022'!J89+'JAN-MAR 2023'!J89+'APR-JUN 2023'!J89</f>
        <v>0</v>
      </c>
      <c r="K89" s="46">
        <f t="shared" si="275"/>
        <v>0</v>
      </c>
      <c r="L89" s="43">
        <f>+'JUL-SEP 2022'!L89+'OCT-DEC 2022'!L89+'JAN-MAR 2023'!L89+'APR-JUN 2023'!L89</f>
        <v>0</v>
      </c>
      <c r="M89" s="46">
        <f t="shared" si="276"/>
        <v>0</v>
      </c>
      <c r="N89" s="43">
        <f t="shared" si="277"/>
        <v>0</v>
      </c>
      <c r="O89" s="47">
        <f t="shared" si="278"/>
        <v>0</v>
      </c>
      <c r="P89" s="136">
        <f t="shared" si="279"/>
        <v>0</v>
      </c>
      <c r="Q89" s="137">
        <f t="shared" si="280"/>
        <v>0</v>
      </c>
      <c r="R89" s="138">
        <f t="shared" si="281"/>
        <v>0</v>
      </c>
      <c r="S89" s="38"/>
      <c r="T89" s="45">
        <f>+'JUL-SEP 2022'!T89+'OCT-DEC 2022'!T89+'JAN-MAR 2023'!T89+'APR-JUN 2023'!T89</f>
        <v>95172</v>
      </c>
      <c r="U89" s="46">
        <f t="shared" si="282"/>
        <v>0.49417665782217907</v>
      </c>
      <c r="V89" s="43">
        <f>+'JUL-SEP 2022'!V89+'OCT-DEC 2022'!V89+'JAN-MAR 2023'!V89+'APR-JUN 2023'!V89</f>
        <v>24704</v>
      </c>
      <c r="W89" s="46">
        <f t="shared" si="283"/>
        <v>0.45129704055535258</v>
      </c>
      <c r="X89" s="43">
        <f t="shared" si="284"/>
        <v>119876</v>
      </c>
      <c r="Y89" s="47">
        <f t="shared" si="285"/>
        <v>0.4846862655512742</v>
      </c>
      <c r="Z89" s="274">
        <f>+'OCT-DEC 2022'!Z89+'JUL-SEP 2022'!Z89+'JAN-MAR 2023'!Z89+'APR-JUN 2023'!Z89</f>
        <v>102462</v>
      </c>
      <c r="AA89" s="46">
        <f t="shared" si="286"/>
        <v>0.10201476726033071</v>
      </c>
      <c r="AB89" s="43">
        <f>+'OCT-DEC 2022'!AB89+'JUL-SEP 2022'!AB89+'JAN-MAR 2023'!AB89+'APR-JUN 2023'!AB89</f>
        <v>40050</v>
      </c>
      <c r="AC89" s="46">
        <f t="shared" si="287"/>
        <v>9.2311096462214678E-2</v>
      </c>
      <c r="AD89" s="43">
        <f t="shared" si="288"/>
        <v>142512</v>
      </c>
      <c r="AE89" s="47">
        <f t="shared" si="289"/>
        <v>9.9087567260887063E-2</v>
      </c>
      <c r="AF89" s="136">
        <f t="shared" si="290"/>
        <v>197634</v>
      </c>
      <c r="AG89" s="137">
        <f t="shared" si="291"/>
        <v>64754</v>
      </c>
      <c r="AH89" s="138">
        <f t="shared" si="292"/>
        <v>262388</v>
      </c>
      <c r="AI89" s="40"/>
      <c r="AJ89" s="42">
        <f>+'OCT-DEC 2022'!AJ89+'JUL-SEP 2022'!AJ89+'JAN-MAR 2023'!AJ89+'APR-JUN 2023'!AJ89</f>
        <v>32602</v>
      </c>
      <c r="AK89" s="46">
        <f t="shared" si="293"/>
        <v>0.54190352714337953</v>
      </c>
      <c r="AL89" s="43">
        <f>+'OCT-DEC 2022'!AL89+'JUL-SEP 2022'!AL89+'JAN-MAR 2023'!AL89+'APR-JUN 2023'!AL89</f>
        <v>7298</v>
      </c>
      <c r="AM89" s="46">
        <f t="shared" si="294"/>
        <v>0.30101051763250153</v>
      </c>
      <c r="AN89" s="43">
        <f t="shared" si="336"/>
        <v>39900</v>
      </c>
      <c r="AO89" s="47">
        <f t="shared" si="295"/>
        <v>0.47270960939258594</v>
      </c>
      <c r="AP89" s="43">
        <f>+'OCT-DEC 2022'!AP89+'JUL-SEP 2022'!AP89+'JAN-MAR 2023'!AP89+'APR-JUN 2023'!AP89</f>
        <v>77053</v>
      </c>
      <c r="AQ89" s="46">
        <f t="shared" si="296"/>
        <v>0.49307924156422578</v>
      </c>
      <c r="AR89" s="43">
        <f>+'OCT-DEC 2022'!AR89+'JUL-SEP 2022'!AR89+'JAN-MAR 2023'!AR89+'APR-JUN 2023'!AR89</f>
        <v>17112</v>
      </c>
      <c r="AS89" s="46">
        <f t="shared" si="297"/>
        <v>0.113710063260858</v>
      </c>
      <c r="AT89" s="43">
        <f t="shared" si="337"/>
        <v>94165</v>
      </c>
      <c r="AU89" s="47">
        <f t="shared" si="298"/>
        <v>0.30696936011240167</v>
      </c>
      <c r="AV89" s="136">
        <f t="shared" si="299"/>
        <v>109655</v>
      </c>
      <c r="AW89" s="137">
        <f t="shared" si="300"/>
        <v>24410</v>
      </c>
      <c r="AX89" s="138">
        <f t="shared" si="301"/>
        <v>134065</v>
      </c>
      <c r="AY89" s="40"/>
      <c r="AZ89" s="42">
        <f>+'OCT-DEC 2022'!AZ89+'JUL-SEP 2022'!AZ89+'JAN-MAR 2023'!AZ89+'APR-JUN 2023'!AZ89</f>
        <v>98851</v>
      </c>
      <c r="BA89" s="46">
        <f t="shared" si="302"/>
        <v>0.88860422678280881</v>
      </c>
      <c r="BB89" s="43">
        <f>+'OCT-DEC 2022'!BB89+'JUL-SEP 2022'!BB89+'JAN-MAR 2023'!BB89+'APR-JUN 2023'!BB89</f>
        <v>25099</v>
      </c>
      <c r="BC89" s="46">
        <f t="shared" si="303"/>
        <v>0.80185936551547876</v>
      </c>
      <c r="BD89" s="43">
        <f t="shared" si="338"/>
        <v>123950</v>
      </c>
      <c r="BE89" s="47">
        <v>0.97781656992293542</v>
      </c>
      <c r="BF89" s="45">
        <f>+'OCT-DEC 2022'!BF89+'JUL-SEP 2022'!BF89+'JAN-MAR 2023'!BF89+'APR-JUN 2023'!BF89</f>
        <v>69128</v>
      </c>
      <c r="BG89" s="46">
        <v>8.6248004861498848E-2</v>
      </c>
      <c r="BH89" s="43">
        <f>+'OCT-DEC 2022'!BH89+'JUL-SEP 2022'!BH89+'JAN-MAR 2023'!BH89+'APR-JUN 2023'!BH89</f>
        <v>69390</v>
      </c>
      <c r="BI89" s="46">
        <v>0.15680529041367758</v>
      </c>
      <c r="BJ89" s="43">
        <f t="shared" si="339"/>
        <v>138518</v>
      </c>
      <c r="BK89" s="47">
        <v>0.10586031543566321</v>
      </c>
      <c r="BL89" s="136">
        <f t="shared" si="304"/>
        <v>167979</v>
      </c>
      <c r="BM89" s="137">
        <f t="shared" si="305"/>
        <v>94489</v>
      </c>
      <c r="BN89" s="138">
        <f t="shared" si="306"/>
        <v>262468</v>
      </c>
      <c r="BO89" s="40"/>
      <c r="BP89" s="42">
        <f>+'OCT-DEC 2022'!BP89+'JUL-SEP 2022'!BP89+'JAN-MAR 2023'!BP89+'APR-JUN 2023'!BP89</f>
        <v>-1700</v>
      </c>
      <c r="BQ89" s="46">
        <v>-8.2753527422415056E-4</v>
      </c>
      <c r="BR89" s="43">
        <f>+'OCT-DEC 2022'!BR89+'JUL-SEP 2022'!BR89+'JAN-MAR 2023'!BR89+'APR-JUN 2023'!BR89</f>
        <v>-1942</v>
      </c>
      <c r="BS89" s="46">
        <v>6.4853056336081807E-2</v>
      </c>
      <c r="BT89" s="43">
        <f t="shared" si="340"/>
        <v>-3642</v>
      </c>
      <c r="BU89" s="47">
        <v>7.2706748981956806E-3</v>
      </c>
      <c r="BV89" s="45">
        <f>+'OCT-DEC 2022'!BV89+'JUL-SEP 2022'!BV89+'JAN-MAR 2023'!BV89+'APR-JUN 2023'!BV89</f>
        <v>-4913</v>
      </c>
      <c r="BW89" s="46">
        <f t="shared" si="307"/>
        <v>-1.6317488574768838E-2</v>
      </c>
      <c r="BX89" s="43">
        <f>+'OCT-DEC 2022'!BX89+'JUL-SEP 2022'!BX89+'JAN-MAR 2023'!BX89+'APR-JUN 2023'!BX89</f>
        <v>-7149</v>
      </c>
      <c r="BY89" s="46">
        <f t="shared" si="308"/>
        <v>-3.5128494914254828E-2</v>
      </c>
      <c r="BZ89" s="43">
        <f t="shared" si="341"/>
        <v>-12062</v>
      </c>
      <c r="CA89" s="47">
        <f t="shared" si="309"/>
        <v>-2.3904177186592098E-2</v>
      </c>
      <c r="CB89" s="136">
        <f t="shared" si="310"/>
        <v>-6613</v>
      </c>
      <c r="CC89" s="137">
        <f t="shared" si="311"/>
        <v>-9091</v>
      </c>
      <c r="CD89" s="138">
        <f t="shared" si="312"/>
        <v>-15704</v>
      </c>
      <c r="CE89" s="40"/>
      <c r="CF89" s="42">
        <f>+'OCT-DEC 2022'!CF89+'JUL-SEP 2022'!CF89+'JAN-MAR 2023'!CF89+'APR-JUN 2023'!CF89</f>
        <v>47973</v>
      </c>
      <c r="CG89" s="46">
        <f t="shared" si="313"/>
        <v>0.38514587581688853</v>
      </c>
      <c r="CH89" s="43">
        <f>+'OCT-DEC 2022'!CH89+'JUL-SEP 2022'!CH89+'JAN-MAR 2023'!CH89+'APR-JUN 2023'!CH89</f>
        <v>9696</v>
      </c>
      <c r="CI89" s="46">
        <f t="shared" si="314"/>
        <v>0.38327140485413869</v>
      </c>
      <c r="CJ89" s="43">
        <f t="shared" si="342"/>
        <v>57669</v>
      </c>
      <c r="CK89" s="47">
        <f t="shared" si="315"/>
        <v>0.38482943625880844</v>
      </c>
      <c r="CL89" s="45">
        <f>+'OCT-DEC 2022'!CL89+'JUL-SEP 2022'!CL89+'JAN-MAR 2023'!CL89+'APR-JUN 2023'!CL89</f>
        <v>112691</v>
      </c>
      <c r="CM89" s="46">
        <f t="shared" si="316"/>
        <v>0.18193368818886452</v>
      </c>
      <c r="CN89" s="43">
        <f>+'OCT-DEC 2022'!CN89+'JUL-SEP 2022'!CN89+'JAN-MAR 2023'!CN89+'APR-JUN 2023'!CN89</f>
        <v>101716</v>
      </c>
      <c r="CO89" s="46">
        <f t="shared" si="317"/>
        <v>0.32124155965562762</v>
      </c>
      <c r="CP89" s="43">
        <f t="shared" si="343"/>
        <v>214407</v>
      </c>
      <c r="CQ89" s="47">
        <f t="shared" si="318"/>
        <v>0.22905727420059591</v>
      </c>
      <c r="CR89" s="136">
        <f t="shared" si="319"/>
        <v>160664</v>
      </c>
      <c r="CS89" s="137">
        <f t="shared" si="320"/>
        <v>111412</v>
      </c>
      <c r="CT89" s="138">
        <f t="shared" si="321"/>
        <v>272076</v>
      </c>
      <c r="CU89" s="40"/>
      <c r="CV89" s="45">
        <f t="shared" si="322"/>
        <v>272898</v>
      </c>
      <c r="CW89" s="46">
        <f t="shared" si="268"/>
        <v>0.39369449429578807</v>
      </c>
      <c r="CX89" s="46">
        <f t="shared" si="323"/>
        <v>64855</v>
      </c>
      <c r="CY89" s="46">
        <f t="shared" si="324"/>
        <v>0.35140904977865917</v>
      </c>
      <c r="CZ89" s="43">
        <f t="shared" si="325"/>
        <v>337753</v>
      </c>
      <c r="DA89" s="47">
        <f t="shared" si="326"/>
        <v>0.38480328210643605</v>
      </c>
      <c r="DB89" s="45">
        <f t="shared" si="327"/>
        <v>356421</v>
      </c>
      <c r="DC89" s="46">
        <f t="shared" si="328"/>
        <v>0.11745962069105294</v>
      </c>
      <c r="DD89" s="43">
        <f t="shared" si="329"/>
        <v>221119</v>
      </c>
      <c r="DE89" s="46">
        <f t="shared" si="330"/>
        <v>0.12872684891409517</v>
      </c>
      <c r="DF89" s="43">
        <f t="shared" si="331"/>
        <v>577540</v>
      </c>
      <c r="DG89" s="47">
        <f t="shared" si="332"/>
        <v>0.12153233346330956</v>
      </c>
      <c r="DH89" s="172"/>
      <c r="DI89" s="185" t="s">
        <v>88</v>
      </c>
      <c r="DJ89" s="45">
        <f t="shared" si="333"/>
        <v>337753</v>
      </c>
      <c r="DK89" s="43">
        <f t="shared" si="334"/>
        <v>577540</v>
      </c>
      <c r="DL89" s="44">
        <f t="shared" si="335"/>
        <v>915293</v>
      </c>
      <c r="DM89"/>
    </row>
    <row r="90" spans="1:119" s="59" customFormat="1" ht="15.6" x14ac:dyDescent="0.3">
      <c r="A90" s="32">
        <v>75</v>
      </c>
      <c r="B90" s="32" t="s">
        <v>89</v>
      </c>
      <c r="C90" s="41"/>
      <c r="D90" s="42">
        <f>+'JUL-SEP 2022'!D90+'OCT-DEC 2022'!D90+'JAN-MAR 2023'!D90+'APR-JUN 2023'!D90</f>
        <v>0</v>
      </c>
      <c r="E90" s="46">
        <f t="shared" si="271"/>
        <v>0</v>
      </c>
      <c r="F90" s="43">
        <f>+'JUL-SEP 2022'!F90+'OCT-DEC 2022'!F90+'JAN-MAR 2023'!F90+'APR-JUN 2023'!F90</f>
        <v>0</v>
      </c>
      <c r="G90" s="46">
        <f t="shared" si="272"/>
        <v>0</v>
      </c>
      <c r="H90" s="43">
        <f t="shared" si="273"/>
        <v>0</v>
      </c>
      <c r="I90" s="231">
        <f t="shared" si="274"/>
        <v>0</v>
      </c>
      <c r="J90" s="45">
        <f>+'JUL-SEP 2022'!J90+'OCT-DEC 2022'!J90+'JAN-MAR 2023'!J90+'APR-JUN 2023'!J90</f>
        <v>0</v>
      </c>
      <c r="K90" s="46">
        <f t="shared" si="275"/>
        <v>0</v>
      </c>
      <c r="L90" s="43">
        <f>+'JUL-SEP 2022'!L90+'OCT-DEC 2022'!L90+'JAN-MAR 2023'!L90+'APR-JUN 2023'!L90</f>
        <v>0</v>
      </c>
      <c r="M90" s="46">
        <f t="shared" si="276"/>
        <v>0</v>
      </c>
      <c r="N90" s="43">
        <f t="shared" si="277"/>
        <v>0</v>
      </c>
      <c r="O90" s="47">
        <f t="shared" si="278"/>
        <v>0</v>
      </c>
      <c r="P90" s="136">
        <f t="shared" si="279"/>
        <v>0</v>
      </c>
      <c r="Q90" s="137">
        <f t="shared" si="280"/>
        <v>0</v>
      </c>
      <c r="R90" s="138">
        <f t="shared" si="281"/>
        <v>0</v>
      </c>
      <c r="S90" s="38"/>
      <c r="T90" s="45">
        <f>+'JUL-SEP 2022'!T90+'OCT-DEC 2022'!T90+'JAN-MAR 2023'!T90+'APR-JUN 2023'!T90</f>
        <v>0</v>
      </c>
      <c r="U90" s="46">
        <f t="shared" si="282"/>
        <v>0</v>
      </c>
      <c r="V90" s="43">
        <f>+'JUL-SEP 2022'!V90+'OCT-DEC 2022'!V90+'JAN-MAR 2023'!V90+'APR-JUN 2023'!V90</f>
        <v>0</v>
      </c>
      <c r="W90" s="46">
        <f t="shared" si="283"/>
        <v>0</v>
      </c>
      <c r="X90" s="43">
        <f t="shared" si="284"/>
        <v>0</v>
      </c>
      <c r="Y90" s="47">
        <f t="shared" si="285"/>
        <v>0</v>
      </c>
      <c r="Z90" s="274">
        <f>+'OCT-DEC 2022'!Z90+'JUL-SEP 2022'!Z90+'JAN-MAR 2023'!Z90+'APR-JUN 2023'!Z90</f>
        <v>0</v>
      </c>
      <c r="AA90" s="46">
        <f t="shared" si="286"/>
        <v>0</v>
      </c>
      <c r="AB90" s="43">
        <f>+'OCT-DEC 2022'!AB90+'JUL-SEP 2022'!AB90+'JAN-MAR 2023'!AB90+'APR-JUN 2023'!AB90</f>
        <v>0</v>
      </c>
      <c r="AC90" s="46">
        <f t="shared" si="287"/>
        <v>0</v>
      </c>
      <c r="AD90" s="43">
        <f t="shared" si="288"/>
        <v>0</v>
      </c>
      <c r="AE90" s="47">
        <f t="shared" si="289"/>
        <v>0</v>
      </c>
      <c r="AF90" s="136">
        <f t="shared" si="290"/>
        <v>0</v>
      </c>
      <c r="AG90" s="137">
        <f t="shared" si="291"/>
        <v>0</v>
      </c>
      <c r="AH90" s="138">
        <f t="shared" si="292"/>
        <v>0</v>
      </c>
      <c r="AI90" s="40"/>
      <c r="AJ90" s="42">
        <f>+'OCT-DEC 2022'!AJ90+'JUL-SEP 2022'!AJ90+'JAN-MAR 2023'!AJ90+'APR-JUN 2023'!AJ90</f>
        <v>0</v>
      </c>
      <c r="AK90" s="46">
        <f t="shared" si="293"/>
        <v>0</v>
      </c>
      <c r="AL90" s="43">
        <f>+'OCT-DEC 2022'!AL90+'JUL-SEP 2022'!AL90+'JAN-MAR 2023'!AL90+'APR-JUN 2023'!AL90</f>
        <v>0</v>
      </c>
      <c r="AM90" s="46">
        <f t="shared" si="294"/>
        <v>0</v>
      </c>
      <c r="AN90" s="43">
        <f t="shared" si="336"/>
        <v>0</v>
      </c>
      <c r="AO90" s="47">
        <f t="shared" si="295"/>
        <v>0</v>
      </c>
      <c r="AP90" s="43">
        <f>+'OCT-DEC 2022'!AP90+'JUL-SEP 2022'!AP90+'JAN-MAR 2023'!AP90+'APR-JUN 2023'!AP90</f>
        <v>0</v>
      </c>
      <c r="AQ90" s="46">
        <f t="shared" si="296"/>
        <v>0</v>
      </c>
      <c r="AR90" s="43">
        <f>+'OCT-DEC 2022'!AR90+'JUL-SEP 2022'!AR90+'JAN-MAR 2023'!AR90+'APR-JUN 2023'!AR90</f>
        <v>0</v>
      </c>
      <c r="AS90" s="46">
        <f t="shared" si="297"/>
        <v>0</v>
      </c>
      <c r="AT90" s="43">
        <f t="shared" si="337"/>
        <v>0</v>
      </c>
      <c r="AU90" s="47">
        <f t="shared" si="298"/>
        <v>0</v>
      </c>
      <c r="AV90" s="136">
        <f t="shared" si="299"/>
        <v>0</v>
      </c>
      <c r="AW90" s="137">
        <f t="shared" si="300"/>
        <v>0</v>
      </c>
      <c r="AX90" s="138">
        <f t="shared" si="301"/>
        <v>0</v>
      </c>
      <c r="AY90" s="40"/>
      <c r="AZ90" s="42">
        <f>+'OCT-DEC 2022'!AZ90+'JUL-SEP 2022'!AZ90+'JAN-MAR 2023'!AZ90+'APR-JUN 2023'!AZ90</f>
        <v>0</v>
      </c>
      <c r="BA90" s="46">
        <f t="shared" si="302"/>
        <v>0</v>
      </c>
      <c r="BB90" s="43">
        <f>+'OCT-DEC 2022'!BB90+'JUL-SEP 2022'!BB90+'JAN-MAR 2023'!BB90+'APR-JUN 2023'!BB90</f>
        <v>0</v>
      </c>
      <c r="BC90" s="46">
        <f t="shared" si="303"/>
        <v>0</v>
      </c>
      <c r="BD90" s="43">
        <f t="shared" si="338"/>
        <v>0</v>
      </c>
      <c r="BE90" s="47">
        <v>0</v>
      </c>
      <c r="BF90" s="45">
        <f>+'OCT-DEC 2022'!BF90+'JUL-SEP 2022'!BF90+'JAN-MAR 2023'!BF90+'APR-JUN 2023'!BF90</f>
        <v>0</v>
      </c>
      <c r="BG90" s="46">
        <v>0</v>
      </c>
      <c r="BH90" s="43">
        <f>+'OCT-DEC 2022'!BH90+'JUL-SEP 2022'!BH90+'JAN-MAR 2023'!BH90+'APR-JUN 2023'!BH90</f>
        <v>0</v>
      </c>
      <c r="BI90" s="46">
        <v>0</v>
      </c>
      <c r="BJ90" s="43">
        <f t="shared" si="339"/>
        <v>0</v>
      </c>
      <c r="BK90" s="47">
        <v>0</v>
      </c>
      <c r="BL90" s="136">
        <f t="shared" si="304"/>
        <v>0</v>
      </c>
      <c r="BM90" s="137">
        <f t="shared" si="305"/>
        <v>0</v>
      </c>
      <c r="BN90" s="138">
        <f t="shared" si="306"/>
        <v>0</v>
      </c>
      <c r="BO90" s="40"/>
      <c r="BP90" s="42">
        <f>+'OCT-DEC 2022'!BP90+'JUL-SEP 2022'!BP90+'JAN-MAR 2023'!BP90+'APR-JUN 2023'!BP90</f>
        <v>0</v>
      </c>
      <c r="BQ90" s="46">
        <v>0</v>
      </c>
      <c r="BR90" s="43">
        <f>+'OCT-DEC 2022'!BR90+'JUL-SEP 2022'!BR90+'JAN-MAR 2023'!BR90+'APR-JUN 2023'!BR90</f>
        <v>0</v>
      </c>
      <c r="BS90" s="46">
        <v>0</v>
      </c>
      <c r="BT90" s="43">
        <f t="shared" si="340"/>
        <v>0</v>
      </c>
      <c r="BU90" s="47">
        <v>0</v>
      </c>
      <c r="BV90" s="45">
        <f>+'OCT-DEC 2022'!BV90+'JUL-SEP 2022'!BV90+'JAN-MAR 2023'!BV90+'APR-JUN 2023'!BV90</f>
        <v>0</v>
      </c>
      <c r="BW90" s="46">
        <f t="shared" si="307"/>
        <v>0</v>
      </c>
      <c r="BX90" s="43">
        <f>+'OCT-DEC 2022'!BX90+'JUL-SEP 2022'!BX90+'JAN-MAR 2023'!BX90+'APR-JUN 2023'!BX90</f>
        <v>0</v>
      </c>
      <c r="BY90" s="46">
        <f t="shared" si="308"/>
        <v>0</v>
      </c>
      <c r="BZ90" s="43">
        <f t="shared" si="341"/>
        <v>0</v>
      </c>
      <c r="CA90" s="47">
        <f t="shared" si="309"/>
        <v>0</v>
      </c>
      <c r="CB90" s="136">
        <f t="shared" si="310"/>
        <v>0</v>
      </c>
      <c r="CC90" s="137">
        <f t="shared" si="311"/>
        <v>0</v>
      </c>
      <c r="CD90" s="138">
        <f t="shared" si="312"/>
        <v>0</v>
      </c>
      <c r="CE90" s="40"/>
      <c r="CF90" s="42">
        <f>+'OCT-DEC 2022'!CF90+'JUL-SEP 2022'!CF90+'JAN-MAR 2023'!CF90+'APR-JUN 2023'!CF90</f>
        <v>0</v>
      </c>
      <c r="CG90" s="46">
        <f t="shared" si="313"/>
        <v>0</v>
      </c>
      <c r="CH90" s="43">
        <f>+'OCT-DEC 2022'!CH90+'JUL-SEP 2022'!CH90+'JAN-MAR 2023'!CH90+'APR-JUN 2023'!CH90</f>
        <v>0</v>
      </c>
      <c r="CI90" s="46">
        <f t="shared" si="314"/>
        <v>0</v>
      </c>
      <c r="CJ90" s="43">
        <f t="shared" si="342"/>
        <v>0</v>
      </c>
      <c r="CK90" s="47">
        <f t="shared" si="315"/>
        <v>0</v>
      </c>
      <c r="CL90" s="45">
        <f>+'OCT-DEC 2022'!CL90+'JUL-SEP 2022'!CL90+'JAN-MAR 2023'!CL90+'APR-JUN 2023'!CL90</f>
        <v>0</v>
      </c>
      <c r="CM90" s="46">
        <f t="shared" si="316"/>
        <v>0</v>
      </c>
      <c r="CN90" s="43">
        <f>+'OCT-DEC 2022'!CN90+'JUL-SEP 2022'!CN90+'JAN-MAR 2023'!CN90+'APR-JUN 2023'!CN90</f>
        <v>0</v>
      </c>
      <c r="CO90" s="46">
        <f t="shared" si="317"/>
        <v>0</v>
      </c>
      <c r="CP90" s="43">
        <f t="shared" si="343"/>
        <v>0</v>
      </c>
      <c r="CQ90" s="47">
        <f t="shared" si="318"/>
        <v>0</v>
      </c>
      <c r="CR90" s="136">
        <f t="shared" si="319"/>
        <v>0</v>
      </c>
      <c r="CS90" s="137">
        <f t="shared" si="320"/>
        <v>0</v>
      </c>
      <c r="CT90" s="138">
        <f t="shared" si="321"/>
        <v>0</v>
      </c>
      <c r="CU90" s="40"/>
      <c r="CV90" s="45">
        <f t="shared" si="322"/>
        <v>0</v>
      </c>
      <c r="CW90" s="46">
        <f t="shared" si="268"/>
        <v>0</v>
      </c>
      <c r="CX90" s="46">
        <f t="shared" si="323"/>
        <v>0</v>
      </c>
      <c r="CY90" s="46">
        <f t="shared" si="324"/>
        <v>0</v>
      </c>
      <c r="CZ90" s="43">
        <f t="shared" si="325"/>
        <v>0</v>
      </c>
      <c r="DA90" s="47">
        <f t="shared" si="326"/>
        <v>0</v>
      </c>
      <c r="DB90" s="45">
        <f t="shared" si="327"/>
        <v>0</v>
      </c>
      <c r="DC90" s="46">
        <f t="shared" si="328"/>
        <v>0</v>
      </c>
      <c r="DD90" s="43">
        <f t="shared" si="329"/>
        <v>0</v>
      </c>
      <c r="DE90" s="46">
        <f t="shared" si="330"/>
        <v>0</v>
      </c>
      <c r="DF90" s="43">
        <f t="shared" si="331"/>
        <v>0</v>
      </c>
      <c r="DG90" s="47">
        <f t="shared" si="332"/>
        <v>0</v>
      </c>
      <c r="DH90" s="172"/>
      <c r="DI90" s="185" t="s">
        <v>89</v>
      </c>
      <c r="DJ90" s="45">
        <f t="shared" si="333"/>
        <v>0</v>
      </c>
      <c r="DK90" s="43">
        <f t="shared" si="334"/>
        <v>0</v>
      </c>
      <c r="DL90" s="44">
        <f t="shared" si="335"/>
        <v>0</v>
      </c>
      <c r="DM90"/>
    </row>
    <row r="91" spans="1:119" s="59" customFormat="1" ht="15.6" x14ac:dyDescent="0.3">
      <c r="A91" s="32">
        <v>76</v>
      </c>
      <c r="B91" s="32" t="s">
        <v>100</v>
      </c>
      <c r="C91" s="41"/>
      <c r="D91" s="42">
        <f>+'JUL-SEP 2022'!D91+'OCT-DEC 2022'!D91+'JAN-MAR 2023'!D91+'APR-JUN 2023'!D91</f>
        <v>175246</v>
      </c>
      <c r="E91" s="46">
        <f t="shared" si="271"/>
        <v>1.5974731545459517</v>
      </c>
      <c r="F91" s="43">
        <f>+'JUL-SEP 2022'!F91+'OCT-DEC 2022'!F91+'JAN-MAR 2023'!F91+'APR-JUN 2023'!F91</f>
        <v>48684</v>
      </c>
      <c r="G91" s="46">
        <f t="shared" si="272"/>
        <v>1.7756866177918809</v>
      </c>
      <c r="H91" s="43">
        <f t="shared" si="273"/>
        <v>223930</v>
      </c>
      <c r="I91" s="231">
        <f t="shared" si="274"/>
        <v>1.6331070092401492</v>
      </c>
      <c r="J91" s="45">
        <f>+'JUL-SEP 2022'!J91+'OCT-DEC 2022'!J91+'JAN-MAR 2023'!J91+'APR-JUN 2023'!J91</f>
        <v>327038</v>
      </c>
      <c r="K91" s="46">
        <f t="shared" si="275"/>
        <v>0.94843656653654973</v>
      </c>
      <c r="L91" s="43">
        <f>+'JUL-SEP 2022'!L91+'OCT-DEC 2022'!L91+'JAN-MAR 2023'!L91+'APR-JUN 2023'!L91</f>
        <v>568681</v>
      </c>
      <c r="M91" s="46">
        <f t="shared" si="276"/>
        <v>1.8699968432267484</v>
      </c>
      <c r="N91" s="43">
        <f t="shared" si="277"/>
        <v>895719</v>
      </c>
      <c r="O91" s="47">
        <f t="shared" si="278"/>
        <v>1.3803099274801749</v>
      </c>
      <c r="P91" s="136">
        <f t="shared" si="279"/>
        <v>502284</v>
      </c>
      <c r="Q91" s="137">
        <f t="shared" si="280"/>
        <v>617365</v>
      </c>
      <c r="R91" s="138">
        <f t="shared" si="281"/>
        <v>1119649</v>
      </c>
      <c r="S91" s="38"/>
      <c r="T91" s="45">
        <f>+'JUL-SEP 2022'!T91+'OCT-DEC 2022'!T91+'JAN-MAR 2023'!T91+'APR-JUN 2023'!T91</f>
        <v>784366</v>
      </c>
      <c r="U91" s="46">
        <f t="shared" si="282"/>
        <v>4.0727878828789068</v>
      </c>
      <c r="V91" s="43">
        <f>+'JUL-SEP 2022'!V91+'OCT-DEC 2022'!V91+'JAN-MAR 2023'!V91+'APR-JUN 2023'!V91</f>
        <v>423851</v>
      </c>
      <c r="W91" s="46">
        <f t="shared" si="283"/>
        <v>7.7429850200949941</v>
      </c>
      <c r="X91" s="43">
        <f t="shared" si="284"/>
        <v>1208217</v>
      </c>
      <c r="Y91" s="47">
        <f t="shared" si="285"/>
        <v>4.8850994836795012</v>
      </c>
      <c r="Z91" s="274">
        <f>+'OCT-DEC 2022'!Z91+'JUL-SEP 2022'!Z91+'JAN-MAR 2023'!Z91+'APR-JUN 2023'!Z91</f>
        <v>1084201</v>
      </c>
      <c r="AA91" s="46">
        <f t="shared" si="286"/>
        <v>1.079468609615446</v>
      </c>
      <c r="AB91" s="43">
        <f>+'OCT-DEC 2022'!AB91+'JUL-SEP 2022'!AB91+'JAN-MAR 2023'!AB91+'APR-JUN 2023'!AB91</f>
        <v>1101212</v>
      </c>
      <c r="AC91" s="46">
        <f t="shared" si="287"/>
        <v>2.5381794546154395</v>
      </c>
      <c r="AD91" s="43">
        <f t="shared" si="288"/>
        <v>2185413</v>
      </c>
      <c r="AE91" s="47">
        <f t="shared" si="289"/>
        <v>1.5195019200510622</v>
      </c>
      <c r="AF91" s="136">
        <f t="shared" si="290"/>
        <v>1868567</v>
      </c>
      <c r="AG91" s="137">
        <f t="shared" si="291"/>
        <v>1525063</v>
      </c>
      <c r="AH91" s="138">
        <f t="shared" si="292"/>
        <v>3393630</v>
      </c>
      <c r="AI91" s="40"/>
      <c r="AJ91" s="42">
        <f>+'OCT-DEC 2022'!AJ91+'JUL-SEP 2022'!AJ91+'JAN-MAR 2023'!AJ91+'APR-JUN 2023'!AJ91</f>
        <v>118455</v>
      </c>
      <c r="AK91" s="46">
        <f t="shared" si="293"/>
        <v>1.9689338785279744</v>
      </c>
      <c r="AL91" s="43">
        <f>+'OCT-DEC 2022'!AL91+'JUL-SEP 2022'!AL91+'JAN-MAR 2023'!AL91+'APR-JUN 2023'!AL91</f>
        <v>99316</v>
      </c>
      <c r="AM91" s="46">
        <f t="shared" si="294"/>
        <v>4.0963497628376988</v>
      </c>
      <c r="AN91" s="43">
        <f t="shared" si="336"/>
        <v>217771</v>
      </c>
      <c r="AO91" s="47">
        <f t="shared" si="295"/>
        <v>2.5800111365171134</v>
      </c>
      <c r="AP91" s="43">
        <f>+'OCT-DEC 2022'!AP91+'JUL-SEP 2022'!AP91+'JAN-MAR 2023'!AP91+'APR-JUN 2023'!AP91</f>
        <v>62085</v>
      </c>
      <c r="AQ91" s="46">
        <f t="shared" si="296"/>
        <v>0.39729568884423655</v>
      </c>
      <c r="AR91" s="43">
        <f>+'OCT-DEC 2022'!AR91+'JUL-SEP 2022'!AR91+'JAN-MAR 2023'!AR91+'APR-JUN 2023'!AR91</f>
        <v>152787</v>
      </c>
      <c r="AS91" s="46">
        <f t="shared" si="297"/>
        <v>1.015276965605231</v>
      </c>
      <c r="AT91" s="43">
        <f t="shared" si="337"/>
        <v>214872</v>
      </c>
      <c r="AU91" s="47">
        <f t="shared" si="298"/>
        <v>0.70046323311285486</v>
      </c>
      <c r="AV91" s="136">
        <f t="shared" si="299"/>
        <v>180540</v>
      </c>
      <c r="AW91" s="137">
        <f t="shared" si="300"/>
        <v>252103</v>
      </c>
      <c r="AX91" s="138">
        <f t="shared" si="301"/>
        <v>432643</v>
      </c>
      <c r="AY91" s="40"/>
      <c r="AZ91" s="42">
        <f>+'OCT-DEC 2022'!AZ91+'JUL-SEP 2022'!AZ91+'JAN-MAR 2023'!AZ91+'APR-JUN 2023'!AZ91</f>
        <v>598119</v>
      </c>
      <c r="BA91" s="46">
        <f t="shared" si="302"/>
        <v>5.3766888703109412</v>
      </c>
      <c r="BB91" s="43">
        <f>+'OCT-DEC 2022'!BB91+'JUL-SEP 2022'!BB91+'JAN-MAR 2023'!BB91+'APR-JUN 2023'!BB91</f>
        <v>151870</v>
      </c>
      <c r="BC91" s="46">
        <f t="shared" si="303"/>
        <v>4.8519216638446059</v>
      </c>
      <c r="BD91" s="43">
        <f t="shared" si="338"/>
        <v>749989</v>
      </c>
      <c r="BE91" s="47">
        <v>2.7455288349149125</v>
      </c>
      <c r="BF91" s="45">
        <f>+'OCT-DEC 2022'!BF91+'JUL-SEP 2022'!BF91+'JAN-MAR 2023'!BF91+'APR-JUN 2023'!BF91</f>
        <v>967025</v>
      </c>
      <c r="BG91" s="46">
        <v>1.1425595686263306</v>
      </c>
      <c r="BH91" s="43">
        <f>+'OCT-DEC 2022'!BH91+'JUL-SEP 2022'!BH91+'JAN-MAR 2023'!BH91+'APR-JUN 2023'!BH91</f>
        <v>970679</v>
      </c>
      <c r="BI91" s="46">
        <v>2.0772583117844947</v>
      </c>
      <c r="BJ91" s="43">
        <f t="shared" si="339"/>
        <v>1937704</v>
      </c>
      <c r="BK91" s="47">
        <v>1.4023711798672756</v>
      </c>
      <c r="BL91" s="136">
        <f t="shared" si="304"/>
        <v>1565144</v>
      </c>
      <c r="BM91" s="137">
        <f t="shared" si="305"/>
        <v>1122549</v>
      </c>
      <c r="BN91" s="138">
        <f t="shared" si="306"/>
        <v>2687693</v>
      </c>
      <c r="BO91" s="40"/>
      <c r="BP91" s="42">
        <f>+'OCT-DEC 2022'!BP91+'JUL-SEP 2022'!BP91+'JAN-MAR 2023'!BP91+'APR-JUN 2023'!BP91</f>
        <v>281389</v>
      </c>
      <c r="BQ91" s="46">
        <v>3.2883456096707739</v>
      </c>
      <c r="BR91" s="43">
        <f>+'OCT-DEC 2022'!BR91+'JUL-SEP 2022'!BR91+'JAN-MAR 2023'!BR91+'APR-JUN 2023'!BR91</f>
        <v>193970</v>
      </c>
      <c r="BS91" s="46">
        <v>8.7432359850753159</v>
      </c>
      <c r="BT91" s="43">
        <f t="shared" si="340"/>
        <v>475359</v>
      </c>
      <c r="BU91" s="47">
        <v>3.9609164200805362</v>
      </c>
      <c r="BV91" s="45">
        <f>+'OCT-DEC 2022'!BV91+'JUL-SEP 2022'!BV91+'JAN-MAR 2023'!BV91+'APR-JUN 2023'!BV91</f>
        <v>327825</v>
      </c>
      <c r="BW91" s="46">
        <f t="shared" si="307"/>
        <v>1.0888012806887024</v>
      </c>
      <c r="BX91" s="43">
        <f>+'OCT-DEC 2022'!BX91+'JUL-SEP 2022'!BX91+'JAN-MAR 2023'!BX91+'APR-JUN 2023'!BX91</f>
        <v>589778</v>
      </c>
      <c r="BY91" s="46">
        <f t="shared" si="308"/>
        <v>2.8980295808559777</v>
      </c>
      <c r="BZ91" s="43">
        <f t="shared" si="341"/>
        <v>917603</v>
      </c>
      <c r="CA91" s="47">
        <f t="shared" si="309"/>
        <v>1.8184832282331678</v>
      </c>
      <c r="CB91" s="136">
        <f t="shared" si="310"/>
        <v>609214</v>
      </c>
      <c r="CC91" s="137">
        <f t="shared" si="311"/>
        <v>783748</v>
      </c>
      <c r="CD91" s="138">
        <f t="shared" si="312"/>
        <v>1392962</v>
      </c>
      <c r="CE91" s="40"/>
      <c r="CF91" s="42">
        <f>+'OCT-DEC 2022'!CF91+'JUL-SEP 2022'!CF91+'JAN-MAR 2023'!CF91+'APR-JUN 2023'!CF91</f>
        <v>374809</v>
      </c>
      <c r="CG91" s="46">
        <f t="shared" si="313"/>
        <v>3.0091122208127938</v>
      </c>
      <c r="CH91" s="43">
        <f>+'OCT-DEC 2022'!CH91+'JUL-SEP 2022'!CH91+'JAN-MAR 2023'!CH91+'APR-JUN 2023'!CH91</f>
        <v>75755</v>
      </c>
      <c r="CI91" s="46">
        <f t="shared" si="314"/>
        <v>2.9945054945054945</v>
      </c>
      <c r="CJ91" s="43">
        <f t="shared" si="342"/>
        <v>450564</v>
      </c>
      <c r="CK91" s="47">
        <f t="shared" si="315"/>
        <v>3.0066463805253041</v>
      </c>
      <c r="CL91" s="45">
        <f>+'OCT-DEC 2022'!CL91+'JUL-SEP 2022'!CL91+'JAN-MAR 2023'!CL91+'APR-JUN 2023'!CL91</f>
        <v>432718</v>
      </c>
      <c r="CM91" s="46">
        <f t="shared" si="316"/>
        <v>0.69860043557789953</v>
      </c>
      <c r="CN91" s="43">
        <f>+'OCT-DEC 2022'!CN91+'JUL-SEP 2022'!CN91+'JAN-MAR 2023'!CN91+'APR-JUN 2023'!CN91</f>
        <v>390579</v>
      </c>
      <c r="CO91" s="46">
        <f t="shared" si="317"/>
        <v>1.2335346172552537</v>
      </c>
      <c r="CP91" s="43">
        <f t="shared" si="343"/>
        <v>823297</v>
      </c>
      <c r="CQ91" s="47">
        <f t="shared" si="318"/>
        <v>0.87955228456873147</v>
      </c>
      <c r="CR91" s="136">
        <f t="shared" si="319"/>
        <v>807527</v>
      </c>
      <c r="CS91" s="137">
        <f t="shared" si="320"/>
        <v>466334</v>
      </c>
      <c r="CT91" s="138">
        <f t="shared" si="321"/>
        <v>1273861</v>
      </c>
      <c r="CU91" s="40"/>
      <c r="CV91" s="45">
        <f t="shared" si="322"/>
        <v>2332384</v>
      </c>
      <c r="CW91" s="46">
        <f t="shared" si="268"/>
        <v>3.364798347307739</v>
      </c>
      <c r="CX91" s="46">
        <f t="shared" si="323"/>
        <v>993446</v>
      </c>
      <c r="CY91" s="46">
        <f t="shared" si="324"/>
        <v>5.3828681653906383</v>
      </c>
      <c r="CZ91" s="43">
        <f t="shared" si="325"/>
        <v>3325830</v>
      </c>
      <c r="DA91" s="47">
        <f t="shared" si="326"/>
        <v>3.7891308137249653</v>
      </c>
      <c r="DB91" s="45">
        <f t="shared" si="327"/>
        <v>3200892</v>
      </c>
      <c r="DC91" s="46">
        <f t="shared" si="328"/>
        <v>1.0548636589679783</v>
      </c>
      <c r="DD91" s="43">
        <f t="shared" si="329"/>
        <v>3773716</v>
      </c>
      <c r="DE91" s="46">
        <f t="shared" si="330"/>
        <v>2.1969101224983087</v>
      </c>
      <c r="DF91" s="43">
        <f t="shared" si="331"/>
        <v>6974608</v>
      </c>
      <c r="DG91" s="47">
        <f t="shared" si="332"/>
        <v>1.4676739017762692</v>
      </c>
      <c r="DH91" s="172"/>
      <c r="DI91" s="185" t="s">
        <v>100</v>
      </c>
      <c r="DJ91" s="45">
        <f t="shared" si="333"/>
        <v>3325830</v>
      </c>
      <c r="DK91" s="43">
        <f t="shared" si="334"/>
        <v>6974608</v>
      </c>
      <c r="DL91" s="44">
        <f t="shared" si="335"/>
        <v>10300438</v>
      </c>
      <c r="DM91"/>
    </row>
    <row r="92" spans="1:119" s="59" customFormat="1" ht="15.6" x14ac:dyDescent="0.3">
      <c r="A92" s="32">
        <v>77</v>
      </c>
      <c r="B92" s="32" t="s">
        <v>101</v>
      </c>
      <c r="C92" s="41"/>
      <c r="D92" s="42">
        <f>+'JUL-SEP 2022'!D92+'OCT-DEC 2022'!D92+'JAN-MAR 2023'!D92+'APR-JUN 2023'!D92</f>
        <v>858277</v>
      </c>
      <c r="E92" s="46">
        <f t="shared" si="271"/>
        <v>7.8237133324825434</v>
      </c>
      <c r="F92" s="43">
        <f>+'JUL-SEP 2022'!F92+'OCT-DEC 2022'!F92+'JAN-MAR 2023'!F92+'APR-JUN 2023'!F92</f>
        <v>214569</v>
      </c>
      <c r="G92" s="46">
        <f t="shared" si="272"/>
        <v>7.8261297734981943</v>
      </c>
      <c r="H92" s="43">
        <f t="shared" si="273"/>
        <v>1072846</v>
      </c>
      <c r="I92" s="231">
        <f t="shared" si="274"/>
        <v>7.8241965008496273</v>
      </c>
      <c r="J92" s="45">
        <f>+'JUL-SEP 2022'!J92+'OCT-DEC 2022'!J92+'JAN-MAR 2023'!J92+'APR-JUN 2023'!J92</f>
        <v>182065</v>
      </c>
      <c r="K92" s="46">
        <f t="shared" si="275"/>
        <v>0.52800317848836198</v>
      </c>
      <c r="L92" s="43">
        <f>+'JUL-SEP 2022'!L92+'OCT-DEC 2022'!L92+'JAN-MAR 2023'!L92+'APR-JUN 2023'!L92</f>
        <v>174853</v>
      </c>
      <c r="M92" s="46">
        <f t="shared" si="276"/>
        <v>0.57497007642021913</v>
      </c>
      <c r="N92" s="43">
        <f t="shared" si="277"/>
        <v>356918</v>
      </c>
      <c r="O92" s="47">
        <f t="shared" si="278"/>
        <v>0.55001340676748967</v>
      </c>
      <c r="P92" s="136">
        <f t="shared" si="279"/>
        <v>1040342</v>
      </c>
      <c r="Q92" s="137">
        <f t="shared" si="280"/>
        <v>389422</v>
      </c>
      <c r="R92" s="138">
        <f t="shared" si="281"/>
        <v>1429764</v>
      </c>
      <c r="S92" s="38"/>
      <c r="T92" s="45">
        <f>+'JUL-SEP 2022'!T92+'OCT-DEC 2022'!T92+'JAN-MAR 2023'!T92+'APR-JUN 2023'!T92</f>
        <v>1617360</v>
      </c>
      <c r="U92" s="46">
        <f t="shared" si="282"/>
        <v>8.3980746363980963</v>
      </c>
      <c r="V92" s="43">
        <f>+'JUL-SEP 2022'!V92+'OCT-DEC 2022'!V92+'JAN-MAR 2023'!V92+'APR-JUN 2023'!V92</f>
        <v>543731</v>
      </c>
      <c r="W92" s="46">
        <f t="shared" si="283"/>
        <v>9.9329740591888935</v>
      </c>
      <c r="X92" s="43">
        <f t="shared" si="284"/>
        <v>2161091</v>
      </c>
      <c r="Y92" s="47">
        <f t="shared" si="285"/>
        <v>8.7377884339356395</v>
      </c>
      <c r="Z92" s="274">
        <f>+'OCT-DEC 2022'!Z92+'JUL-SEP 2022'!Z92+'JAN-MAR 2023'!Z92+'APR-JUN 2023'!Z92</f>
        <v>547797</v>
      </c>
      <c r="AA92" s="46">
        <f t="shared" si="286"/>
        <v>0.54540594035747281</v>
      </c>
      <c r="AB92" s="43">
        <f>+'OCT-DEC 2022'!AB92+'JUL-SEP 2022'!AB92+'JAN-MAR 2023'!AB92+'APR-JUN 2023'!AB92</f>
        <v>595731</v>
      </c>
      <c r="AC92" s="46">
        <f t="shared" si="287"/>
        <v>1.3730981724477307</v>
      </c>
      <c r="AD92" s="43">
        <f t="shared" si="288"/>
        <v>1143528</v>
      </c>
      <c r="AE92" s="47">
        <f t="shared" si="289"/>
        <v>0.79508678297061064</v>
      </c>
      <c r="AF92" s="136">
        <f t="shared" si="290"/>
        <v>2165157</v>
      </c>
      <c r="AG92" s="137">
        <f t="shared" si="291"/>
        <v>1139462</v>
      </c>
      <c r="AH92" s="138">
        <f t="shared" si="292"/>
        <v>3304619</v>
      </c>
      <c r="AI92" s="40"/>
      <c r="AJ92" s="42">
        <f>+'OCT-DEC 2022'!AJ92+'JUL-SEP 2022'!AJ92+'JAN-MAR 2023'!AJ92+'APR-JUN 2023'!AJ92</f>
        <v>406483</v>
      </c>
      <c r="AK92" s="46">
        <f t="shared" si="293"/>
        <v>6.7564741863634854</v>
      </c>
      <c r="AL92" s="43">
        <f>+'OCT-DEC 2022'!AL92+'JUL-SEP 2022'!AL92+'JAN-MAR 2023'!AL92+'APR-JUN 2023'!AL92</f>
        <v>223766</v>
      </c>
      <c r="AM92" s="46">
        <f t="shared" si="294"/>
        <v>9.2293668797690245</v>
      </c>
      <c r="AN92" s="43">
        <f t="shared" si="336"/>
        <v>630249</v>
      </c>
      <c r="AO92" s="47">
        <f t="shared" si="295"/>
        <v>7.4667859300768891</v>
      </c>
      <c r="AP92" s="43">
        <f>+'OCT-DEC 2022'!AP92+'JUL-SEP 2022'!AP92+'JAN-MAR 2023'!AP92+'APR-JUN 2023'!AP92</f>
        <v>77892</v>
      </c>
      <c r="AQ92" s="46">
        <f t="shared" si="296"/>
        <v>0.49844818870025404</v>
      </c>
      <c r="AR92" s="43">
        <f>+'OCT-DEC 2022'!AR92+'JUL-SEP 2022'!AR92+'JAN-MAR 2023'!AR92+'APR-JUN 2023'!AR92</f>
        <v>231539</v>
      </c>
      <c r="AS92" s="46">
        <f t="shared" si="297"/>
        <v>1.5385877943756312</v>
      </c>
      <c r="AT92" s="43">
        <f t="shared" si="337"/>
        <v>309431</v>
      </c>
      <c r="AU92" s="47">
        <f t="shared" si="298"/>
        <v>1.0087169974931298</v>
      </c>
      <c r="AV92" s="136">
        <f t="shared" si="299"/>
        <v>484375</v>
      </c>
      <c r="AW92" s="137">
        <f t="shared" si="300"/>
        <v>455305</v>
      </c>
      <c r="AX92" s="138">
        <f t="shared" si="301"/>
        <v>939680</v>
      </c>
      <c r="AY92" s="40"/>
      <c r="AZ92" s="42">
        <f>+'OCT-DEC 2022'!AZ92+'JUL-SEP 2022'!AZ92+'JAN-MAR 2023'!AZ92+'APR-JUN 2023'!AZ92</f>
        <v>1034778</v>
      </c>
      <c r="BA92" s="46">
        <f t="shared" si="302"/>
        <v>9.3019605728000858</v>
      </c>
      <c r="BB92" s="43">
        <f>+'OCT-DEC 2022'!BB92+'JUL-SEP 2022'!BB92+'JAN-MAR 2023'!BB92+'APR-JUN 2023'!BB92</f>
        <v>188553</v>
      </c>
      <c r="BC92" s="46">
        <f t="shared" si="303"/>
        <v>6.0238650522347532</v>
      </c>
      <c r="BD92" s="43">
        <f t="shared" si="338"/>
        <v>1223331</v>
      </c>
      <c r="BE92" s="47">
        <v>6.4975810647637919</v>
      </c>
      <c r="BF92" s="45">
        <f>+'OCT-DEC 2022'!BF92+'JUL-SEP 2022'!BF92+'JAN-MAR 2023'!BF92+'APR-JUN 2023'!BF92</f>
        <v>258130</v>
      </c>
      <c r="BG92" s="46">
        <v>0.27817096468593838</v>
      </c>
      <c r="BH92" s="43">
        <f>+'OCT-DEC 2022'!BH92+'JUL-SEP 2022'!BH92+'JAN-MAR 2023'!BH92+'APR-JUN 2023'!BH92</f>
        <v>417238</v>
      </c>
      <c r="BI92" s="46">
        <v>0.5517822913007675</v>
      </c>
      <c r="BJ92" s="43">
        <f t="shared" si="339"/>
        <v>675368</v>
      </c>
      <c r="BK92" s="47">
        <v>0.35422477361840871</v>
      </c>
      <c r="BL92" s="136">
        <f t="shared" si="304"/>
        <v>1292908</v>
      </c>
      <c r="BM92" s="137">
        <f t="shared" si="305"/>
        <v>605791</v>
      </c>
      <c r="BN92" s="138">
        <f t="shared" si="306"/>
        <v>1898699</v>
      </c>
      <c r="BO92" s="40"/>
      <c r="BP92" s="42">
        <f>+'OCT-DEC 2022'!BP92+'JUL-SEP 2022'!BP92+'JAN-MAR 2023'!BP92+'APR-JUN 2023'!BP92</f>
        <v>0</v>
      </c>
      <c r="BQ92" s="46">
        <v>2.0823177012477299</v>
      </c>
      <c r="BR92" s="43">
        <f>+'OCT-DEC 2022'!BR92+'JUL-SEP 2022'!BR92+'JAN-MAR 2023'!BR92+'APR-JUN 2023'!BR92</f>
        <v>0</v>
      </c>
      <c r="BS92" s="46">
        <v>2.2629533833893816</v>
      </c>
      <c r="BT92" s="43">
        <f t="shared" si="340"/>
        <v>0</v>
      </c>
      <c r="BU92" s="47">
        <v>2.1045895121854374</v>
      </c>
      <c r="BV92" s="45">
        <f>+'OCT-DEC 2022'!BV92+'JUL-SEP 2022'!BV92+'JAN-MAR 2023'!BV92+'APR-JUN 2023'!BV92</f>
        <v>0</v>
      </c>
      <c r="BW92" s="46">
        <f t="shared" si="307"/>
        <v>0</v>
      </c>
      <c r="BX92" s="43">
        <f>+'OCT-DEC 2022'!BX92+'JUL-SEP 2022'!BX92+'JAN-MAR 2023'!BX92+'APR-JUN 2023'!BX92</f>
        <v>0</v>
      </c>
      <c r="BY92" s="46">
        <f t="shared" si="308"/>
        <v>0</v>
      </c>
      <c r="BZ92" s="43">
        <f t="shared" si="341"/>
        <v>0</v>
      </c>
      <c r="CA92" s="47">
        <f t="shared" si="309"/>
        <v>0</v>
      </c>
      <c r="CB92" s="136">
        <f t="shared" si="310"/>
        <v>0</v>
      </c>
      <c r="CC92" s="137">
        <f t="shared" si="311"/>
        <v>0</v>
      </c>
      <c r="CD92" s="138">
        <f t="shared" si="312"/>
        <v>0</v>
      </c>
      <c r="CE92" s="40"/>
      <c r="CF92" s="42">
        <f>+'OCT-DEC 2022'!CF92+'JUL-SEP 2022'!CF92+'JAN-MAR 2023'!CF92+'APR-JUN 2023'!CF92</f>
        <v>1188533</v>
      </c>
      <c r="CG92" s="46">
        <f t="shared" si="313"/>
        <v>9.5420045280110468</v>
      </c>
      <c r="CH92" s="43">
        <f>+'OCT-DEC 2022'!CH92+'JUL-SEP 2022'!CH92+'JAN-MAR 2023'!CH92+'APR-JUN 2023'!CH92</f>
        <v>240330</v>
      </c>
      <c r="CI92" s="46">
        <f t="shared" si="314"/>
        <v>9.499960471183492</v>
      </c>
      <c r="CJ92" s="43">
        <f t="shared" si="342"/>
        <v>1428863</v>
      </c>
      <c r="CK92" s="47">
        <f t="shared" si="315"/>
        <v>9.5349068439034799</v>
      </c>
      <c r="CL92" s="45">
        <f>+'OCT-DEC 2022'!CL92+'JUL-SEP 2022'!CL92+'JAN-MAR 2023'!CL92+'APR-JUN 2023'!CL92</f>
        <v>525009</v>
      </c>
      <c r="CM92" s="46">
        <f t="shared" si="316"/>
        <v>0.84759939748824276</v>
      </c>
      <c r="CN92" s="43">
        <f>+'OCT-DEC 2022'!CN92+'JUL-SEP 2022'!CN92+'JAN-MAR 2023'!CN92+'APR-JUN 2023'!CN92</f>
        <v>250395</v>
      </c>
      <c r="CO92" s="46">
        <f t="shared" si="317"/>
        <v>0.79080263016605923</v>
      </c>
      <c r="CP92" s="43">
        <f t="shared" si="343"/>
        <v>775404</v>
      </c>
      <c r="CQ92" s="47">
        <f t="shared" si="318"/>
        <v>0.82838679074955046</v>
      </c>
      <c r="CR92" s="136">
        <f t="shared" si="319"/>
        <v>1713542</v>
      </c>
      <c r="CS92" s="137">
        <f t="shared" si="320"/>
        <v>490725</v>
      </c>
      <c r="CT92" s="138">
        <f t="shared" si="321"/>
        <v>2204267</v>
      </c>
      <c r="CU92" s="40"/>
      <c r="CV92" s="45">
        <f t="shared" si="322"/>
        <v>5105431</v>
      </c>
      <c r="CW92" s="46">
        <f t="shared" si="268"/>
        <v>7.3653162562827124</v>
      </c>
      <c r="CX92" s="46">
        <f t="shared" si="323"/>
        <v>1410949</v>
      </c>
      <c r="CY92" s="46">
        <f t="shared" si="324"/>
        <v>7.6450581663117632</v>
      </c>
      <c r="CZ92" s="43">
        <f t="shared" si="325"/>
        <v>6516380</v>
      </c>
      <c r="DA92" s="47">
        <f t="shared" si="326"/>
        <v>7.4241366070848747</v>
      </c>
      <c r="DB92" s="45">
        <f t="shared" si="327"/>
        <v>1590893</v>
      </c>
      <c r="DC92" s="46">
        <f t="shared" si="328"/>
        <v>0.52428360938342933</v>
      </c>
      <c r="DD92" s="43">
        <f t="shared" si="329"/>
        <v>1669756</v>
      </c>
      <c r="DE92" s="46">
        <f t="shared" si="330"/>
        <v>0.97206675290410993</v>
      </c>
      <c r="DF92" s="43">
        <f t="shared" si="331"/>
        <v>3260649</v>
      </c>
      <c r="DG92" s="47">
        <f t="shared" si="332"/>
        <v>0.68614170719743539</v>
      </c>
      <c r="DH92" s="172"/>
      <c r="DI92" s="185" t="s">
        <v>101</v>
      </c>
      <c r="DJ92" s="45">
        <f t="shared" si="333"/>
        <v>6516380</v>
      </c>
      <c r="DK92" s="43">
        <f t="shared" si="334"/>
        <v>3260649</v>
      </c>
      <c r="DL92" s="44">
        <f t="shared" si="335"/>
        <v>9777029</v>
      </c>
      <c r="DM92"/>
    </row>
    <row r="93" spans="1:119" s="59" customFormat="1" ht="15.6" x14ac:dyDescent="0.3">
      <c r="A93" s="32">
        <v>78</v>
      </c>
      <c r="B93" s="32" t="s">
        <v>90</v>
      </c>
      <c r="C93" s="41"/>
      <c r="D93" s="42">
        <f>+'JUL-SEP 2022'!D93+'OCT-DEC 2022'!D93+'JAN-MAR 2023'!D93+'APR-JUN 2023'!D93</f>
        <v>4351330</v>
      </c>
      <c r="E93" s="46">
        <f t="shared" si="271"/>
        <v>39.665001549652693</v>
      </c>
      <c r="F93" s="43">
        <f>+'JUL-SEP 2022'!F93+'OCT-DEC 2022'!F93+'JAN-MAR 2023'!F93+'APR-JUN 2023'!F93</f>
        <v>2461861</v>
      </c>
      <c r="G93" s="46">
        <f t="shared" si="272"/>
        <v>89.793230477441</v>
      </c>
      <c r="H93" s="43">
        <f t="shared" si="273"/>
        <v>6813191</v>
      </c>
      <c r="I93" s="231">
        <f t="shared" si="274"/>
        <v>49.688161378073062</v>
      </c>
      <c r="J93" s="45">
        <f>+'JUL-SEP 2022'!J93+'OCT-DEC 2022'!J93+'JAN-MAR 2023'!J93+'APR-JUN 2023'!J93</f>
        <v>4052894</v>
      </c>
      <c r="K93" s="46">
        <f t="shared" si="275"/>
        <v>11.753719353398024</v>
      </c>
      <c r="L93" s="43">
        <f>+'JUL-SEP 2022'!L93+'OCT-DEC 2022'!L93+'JAN-MAR 2023'!L93+'APR-JUN 2023'!L93</f>
        <v>14147531</v>
      </c>
      <c r="M93" s="46">
        <f t="shared" si="276"/>
        <v>46.521403580306995</v>
      </c>
      <c r="N93" s="43">
        <f t="shared" si="277"/>
        <v>18200425</v>
      </c>
      <c r="O93" s="47">
        <f t="shared" si="278"/>
        <v>28.046996113578437</v>
      </c>
      <c r="P93" s="136">
        <f t="shared" si="279"/>
        <v>8404224</v>
      </c>
      <c r="Q93" s="137">
        <f t="shared" si="280"/>
        <v>16609392</v>
      </c>
      <c r="R93" s="138">
        <f t="shared" si="281"/>
        <v>25013616</v>
      </c>
      <c r="S93" s="38"/>
      <c r="T93" s="45">
        <f>+'JUL-SEP 2022'!T93+'OCT-DEC 2022'!T93+'JAN-MAR 2023'!T93+'APR-JUN 2023'!T93</f>
        <v>-194116</v>
      </c>
      <c r="U93" s="46">
        <f t="shared" si="282"/>
        <v>-1.0079392690056961</v>
      </c>
      <c r="V93" s="43">
        <f>+'JUL-SEP 2022'!V93+'OCT-DEC 2022'!V93+'JAN-MAR 2023'!V93+'APR-JUN 2023'!V93</f>
        <v>-21725</v>
      </c>
      <c r="W93" s="46">
        <f t="shared" si="283"/>
        <v>-0.39687614176105224</v>
      </c>
      <c r="X93" s="43">
        <f t="shared" si="284"/>
        <v>-215841</v>
      </c>
      <c r="Y93" s="47">
        <f t="shared" si="285"/>
        <v>-0.87269485337225616</v>
      </c>
      <c r="Z93" s="274">
        <f>+'OCT-DEC 2022'!Z93+'JUL-SEP 2022'!Z93+'JAN-MAR 2023'!Z93+'APR-JUN 2023'!Z93</f>
        <v>-334249</v>
      </c>
      <c r="AA93" s="46">
        <f t="shared" si="286"/>
        <v>-0.332790048427693</v>
      </c>
      <c r="AB93" s="43">
        <f>+'OCT-DEC 2022'!AB93+'JUL-SEP 2022'!AB93+'JAN-MAR 2023'!AB93+'APR-JUN 2023'!AB93</f>
        <v>-122849</v>
      </c>
      <c r="AC93" s="46">
        <f t="shared" si="287"/>
        <v>-0.28315420447656958</v>
      </c>
      <c r="AD93" s="43">
        <f t="shared" si="288"/>
        <v>-457098</v>
      </c>
      <c r="AE93" s="47">
        <f t="shared" si="289"/>
        <v>-0.31781694748383965</v>
      </c>
      <c r="AF93" s="136">
        <f t="shared" si="290"/>
        <v>-528365</v>
      </c>
      <c r="AG93" s="137">
        <f t="shared" si="291"/>
        <v>-144574</v>
      </c>
      <c r="AH93" s="138">
        <f t="shared" si="292"/>
        <v>-672939</v>
      </c>
      <c r="AI93" s="40"/>
      <c r="AJ93" s="42">
        <f>+'OCT-DEC 2022'!AJ93+'JUL-SEP 2022'!AJ93+'JAN-MAR 2023'!AJ93+'APR-JUN 2023'!AJ93</f>
        <v>592666</v>
      </c>
      <c r="AK93" s="46">
        <f t="shared" si="293"/>
        <v>9.8511685116851169</v>
      </c>
      <c r="AL93" s="43">
        <f>+'OCT-DEC 2022'!AL93+'JUL-SEP 2022'!AL93+'JAN-MAR 2023'!AL93+'APR-JUN 2023'!AL93</f>
        <v>-19181</v>
      </c>
      <c r="AM93" s="46">
        <f t="shared" si="294"/>
        <v>-0.79113219220457831</v>
      </c>
      <c r="AN93" s="43">
        <f t="shared" si="336"/>
        <v>573485</v>
      </c>
      <c r="AO93" s="47">
        <f t="shared" si="295"/>
        <v>6.7942824647244899</v>
      </c>
      <c r="AP93" s="43">
        <f>+'OCT-DEC 2022'!AP93+'JUL-SEP 2022'!AP93+'JAN-MAR 2023'!AP93+'APR-JUN 2023'!AP93</f>
        <v>168962</v>
      </c>
      <c r="AQ93" s="46">
        <f t="shared" si="296"/>
        <v>1.0812253230007232</v>
      </c>
      <c r="AR93" s="43">
        <f>+'OCT-DEC 2022'!AR93+'JUL-SEP 2022'!AR93+'JAN-MAR 2023'!AR93+'APR-JUN 2023'!AR93</f>
        <v>114345</v>
      </c>
      <c r="AS93" s="46">
        <f t="shared" si="297"/>
        <v>0.75982802615490941</v>
      </c>
      <c r="AT93" s="43">
        <f t="shared" si="337"/>
        <v>283307</v>
      </c>
      <c r="AU93" s="47">
        <f t="shared" si="298"/>
        <v>0.92355512669637529</v>
      </c>
      <c r="AV93" s="136">
        <f t="shared" si="299"/>
        <v>761628</v>
      </c>
      <c r="AW93" s="146">
        <f t="shared" si="300"/>
        <v>95164</v>
      </c>
      <c r="AX93" s="138">
        <f t="shared" si="301"/>
        <v>856792</v>
      </c>
      <c r="AY93" s="40"/>
      <c r="AZ93" s="42">
        <f>+'OCT-DEC 2022'!AZ93+'JUL-SEP 2022'!AZ93+'JAN-MAR 2023'!AZ93+'APR-JUN 2023'!AZ93</f>
        <v>611974</v>
      </c>
      <c r="BA93" s="46">
        <f t="shared" si="302"/>
        <v>5.5012360328290315</v>
      </c>
      <c r="BB93" s="43">
        <f>+'OCT-DEC 2022'!BB93+'JUL-SEP 2022'!BB93+'JAN-MAR 2023'!BB93+'APR-JUN 2023'!BB93</f>
        <v>155388</v>
      </c>
      <c r="BC93" s="46">
        <f t="shared" si="303"/>
        <v>4.9643142391616877</v>
      </c>
      <c r="BD93" s="43">
        <f t="shared" si="338"/>
        <v>767362</v>
      </c>
      <c r="BE93" s="47">
        <v>23.772498938982704</v>
      </c>
      <c r="BF93" s="45">
        <f>+'OCT-DEC 2022'!BF93+'JUL-SEP 2022'!BF93+'JAN-MAR 2023'!BF93+'APR-JUN 2023'!BF93</f>
        <v>1070241</v>
      </c>
      <c r="BG93" s="46">
        <v>3.9940927653813429</v>
      </c>
      <c r="BH93" s="43">
        <f>+'OCT-DEC 2022'!BH93+'JUL-SEP 2022'!BH93+'JAN-MAR 2023'!BH93+'APR-JUN 2023'!BH93</f>
        <v>1074285</v>
      </c>
      <c r="BI93" s="46">
        <v>7.2615578414889042</v>
      </c>
      <c r="BJ93" s="43">
        <f t="shared" si="339"/>
        <v>2144526</v>
      </c>
      <c r="BK93" s="47">
        <v>4.9023269663054494</v>
      </c>
      <c r="BL93" s="136">
        <f t="shared" si="304"/>
        <v>1682215</v>
      </c>
      <c r="BM93" s="137">
        <f t="shared" si="305"/>
        <v>1229673</v>
      </c>
      <c r="BN93" s="138">
        <f t="shared" si="306"/>
        <v>2911888</v>
      </c>
      <c r="BO93" s="40"/>
      <c r="BP93" s="42">
        <f>+'OCT-DEC 2022'!BP93+'JUL-SEP 2022'!BP93+'JAN-MAR 2023'!BP93+'APR-JUN 2023'!BP93</f>
        <v>0</v>
      </c>
      <c r="BQ93" s="46">
        <v>19.793790699783635</v>
      </c>
      <c r="BR93" s="43">
        <f>+'OCT-DEC 2022'!BR93+'JUL-SEP 2022'!BR93+'JAN-MAR 2023'!BR93+'APR-JUN 2023'!BR93</f>
        <v>0</v>
      </c>
      <c r="BS93" s="46">
        <v>26.208249573909445</v>
      </c>
      <c r="BT93" s="43">
        <f t="shared" si="340"/>
        <v>0</v>
      </c>
      <c r="BU93" s="47">
        <v>20.584673285208819</v>
      </c>
      <c r="BV93" s="45">
        <f>+'OCT-DEC 2022'!BV93+'JUL-SEP 2022'!BV93+'JAN-MAR 2023'!BV93+'APR-JUN 2023'!BV93</f>
        <v>21970</v>
      </c>
      <c r="BW93" s="46">
        <f t="shared" si="307"/>
        <v>7.2968700180678081E-2</v>
      </c>
      <c r="BX93" s="43">
        <f>+'OCT-DEC 2022'!BX93+'JUL-SEP 2022'!BX93+'JAN-MAR 2023'!BX93+'APR-JUN 2023'!BX93</f>
        <v>0</v>
      </c>
      <c r="BY93" s="46">
        <f t="shared" si="308"/>
        <v>0</v>
      </c>
      <c r="BZ93" s="43">
        <f t="shared" si="341"/>
        <v>21970</v>
      </c>
      <c r="CA93" s="47">
        <f t="shared" si="309"/>
        <v>4.3539609748750492E-2</v>
      </c>
      <c r="CB93" s="136">
        <f t="shared" si="310"/>
        <v>21970</v>
      </c>
      <c r="CC93" s="137">
        <f t="shared" si="311"/>
        <v>0</v>
      </c>
      <c r="CD93" s="138">
        <f t="shared" si="312"/>
        <v>21970</v>
      </c>
      <c r="CE93" s="40"/>
      <c r="CF93" s="42">
        <f>+'OCT-DEC 2022'!CF93+'JUL-SEP 2022'!CF93+'JAN-MAR 2023'!CF93+'APR-JUN 2023'!CF93</f>
        <v>1399301</v>
      </c>
      <c r="CG93" s="46">
        <f t="shared" si="313"/>
        <v>11.234131890364328</v>
      </c>
      <c r="CH93" s="43">
        <f>+'OCT-DEC 2022'!CH93+'JUL-SEP 2022'!CH93+'JAN-MAR 2023'!CH93+'APR-JUN 2023'!CH93</f>
        <v>282566</v>
      </c>
      <c r="CI93" s="46">
        <f t="shared" si="314"/>
        <v>11.169499565183019</v>
      </c>
      <c r="CJ93" s="43">
        <f t="shared" si="342"/>
        <v>1681867</v>
      </c>
      <c r="CK93" s="47">
        <f t="shared" si="315"/>
        <v>11.223220958787103</v>
      </c>
      <c r="CL93" s="45">
        <f>+'OCT-DEC 2022'!CL93+'JUL-SEP 2022'!CL93+'JAN-MAR 2023'!CL93+'APR-JUN 2023'!CL93</f>
        <v>1128765</v>
      </c>
      <c r="CM93" s="46">
        <f t="shared" si="316"/>
        <v>1.8223316817536772</v>
      </c>
      <c r="CN93" s="43">
        <f>+'OCT-DEC 2022'!CN93+'JUL-SEP 2022'!CN93+'JAN-MAR 2023'!CN93+'APR-JUN 2023'!CN93</f>
        <v>1018515</v>
      </c>
      <c r="CO93" s="46">
        <f t="shared" si="317"/>
        <v>3.2166949853774391</v>
      </c>
      <c r="CP93" s="43">
        <f t="shared" si="343"/>
        <v>2147280</v>
      </c>
      <c r="CQ93" s="47">
        <f t="shared" si="318"/>
        <v>2.294002078968763</v>
      </c>
      <c r="CR93" s="136">
        <f t="shared" si="319"/>
        <v>2528066</v>
      </c>
      <c r="CS93" s="137">
        <f t="shared" si="320"/>
        <v>1301081</v>
      </c>
      <c r="CT93" s="138">
        <f t="shared" si="321"/>
        <v>3829147</v>
      </c>
      <c r="CU93" s="40"/>
      <c r="CV93" s="45">
        <f t="shared" si="322"/>
        <v>6761155</v>
      </c>
      <c r="CW93" s="46">
        <f t="shared" si="268"/>
        <v>9.7539355311524414</v>
      </c>
      <c r="CX93" s="46">
        <f t="shared" si="323"/>
        <v>2858909</v>
      </c>
      <c r="CY93" s="46">
        <f t="shared" si="324"/>
        <v>15.490656003294376</v>
      </c>
      <c r="CZ93" s="43">
        <f t="shared" si="325"/>
        <v>9620064</v>
      </c>
      <c r="DA93" s="47">
        <f t="shared" si="326"/>
        <v>10.96017563507643</v>
      </c>
      <c r="DB93" s="45">
        <f t="shared" si="327"/>
        <v>6108583</v>
      </c>
      <c r="DC93" s="46">
        <f t="shared" si="328"/>
        <v>2.0131020398343931</v>
      </c>
      <c r="DD93" s="43">
        <f t="shared" si="329"/>
        <v>16231827</v>
      </c>
      <c r="DE93" s="46">
        <f t="shared" si="330"/>
        <v>9.449535959500226</v>
      </c>
      <c r="DF93" s="43">
        <f t="shared" si="331"/>
        <v>22340410</v>
      </c>
      <c r="DG93" s="47">
        <f t="shared" si="332"/>
        <v>4.7011153475552439</v>
      </c>
      <c r="DH93" s="172"/>
      <c r="DI93" s="185" t="s">
        <v>90</v>
      </c>
      <c r="DJ93" s="45">
        <f t="shared" si="333"/>
        <v>9620064</v>
      </c>
      <c r="DK93" s="43">
        <f t="shared" si="334"/>
        <v>22340410</v>
      </c>
      <c r="DL93" s="44">
        <f t="shared" si="335"/>
        <v>31960474</v>
      </c>
      <c r="DM93"/>
    </row>
    <row r="94" spans="1:119" s="59" customFormat="1" ht="15.6" x14ac:dyDescent="0.3">
      <c r="A94" s="32">
        <v>79</v>
      </c>
      <c r="B94" s="32" t="s">
        <v>91</v>
      </c>
      <c r="C94" s="41"/>
      <c r="D94" s="42">
        <f>+'JUL-SEP 2022'!D94+'OCT-DEC 2022'!D94+'JAN-MAR 2023'!D94+'APR-JUN 2023'!D94</f>
        <v>36233</v>
      </c>
      <c r="E94" s="46">
        <f t="shared" si="271"/>
        <v>0.33028568303221456</v>
      </c>
      <c r="F94" s="43">
        <f>+'JUL-SEP 2022'!F94+'OCT-DEC 2022'!F94+'JAN-MAR 2023'!F94+'APR-JUN 2023'!F94</f>
        <v>1499</v>
      </c>
      <c r="G94" s="46">
        <f t="shared" si="272"/>
        <v>5.4674107305686254E-2</v>
      </c>
      <c r="H94" s="43">
        <f t="shared" si="273"/>
        <v>37732</v>
      </c>
      <c r="I94" s="231">
        <f t="shared" si="274"/>
        <v>0.27517703600522175</v>
      </c>
      <c r="J94" s="45">
        <f>+'JUL-SEP 2022'!J94+'OCT-DEC 2022'!J94+'JAN-MAR 2023'!J94+'APR-JUN 2023'!J94</f>
        <v>71220</v>
      </c>
      <c r="K94" s="46">
        <f t="shared" si="275"/>
        <v>0.20654374191602526</v>
      </c>
      <c r="L94" s="43">
        <f>+'JUL-SEP 2022'!L94+'OCT-DEC 2022'!L94+'JAN-MAR 2023'!L94+'APR-JUN 2023'!L94</f>
        <v>63906</v>
      </c>
      <c r="M94" s="46">
        <f t="shared" si="276"/>
        <v>0.2101424493929788</v>
      </c>
      <c r="N94" s="43">
        <f t="shared" si="277"/>
        <v>135126</v>
      </c>
      <c r="O94" s="47">
        <f t="shared" si="278"/>
        <v>0.20823021423089844</v>
      </c>
      <c r="P94" s="136">
        <f t="shared" si="279"/>
        <v>107453</v>
      </c>
      <c r="Q94" s="137">
        <f t="shared" si="280"/>
        <v>65405</v>
      </c>
      <c r="R94" s="138">
        <f t="shared" si="281"/>
        <v>172858</v>
      </c>
      <c r="S94" s="38"/>
      <c r="T94" s="45">
        <f>+'JUL-SEP 2022'!T94+'OCT-DEC 2022'!T94+'JAN-MAR 2023'!T94+'APR-JUN 2023'!T94</f>
        <v>1573263</v>
      </c>
      <c r="U94" s="46">
        <f t="shared" si="282"/>
        <v>8.1691027951003967</v>
      </c>
      <c r="V94" s="43">
        <f>+'JUL-SEP 2022'!V94+'OCT-DEC 2022'!V94+'JAN-MAR 2023'!V94+'APR-JUN 2023'!V94</f>
        <v>0</v>
      </c>
      <c r="W94" s="46">
        <f t="shared" si="283"/>
        <v>0</v>
      </c>
      <c r="X94" s="43">
        <f t="shared" si="284"/>
        <v>1573263</v>
      </c>
      <c r="Y94" s="47">
        <f t="shared" si="285"/>
        <v>6.3610645016516596</v>
      </c>
      <c r="Z94" s="274">
        <f>+'OCT-DEC 2022'!Z94+'JUL-SEP 2022'!Z94+'JAN-MAR 2023'!Z94+'APR-JUN 2023'!Z94</f>
        <v>32538</v>
      </c>
      <c r="AA94" s="231">
        <f t="shared" si="286"/>
        <v>3.2395976041036098E-2</v>
      </c>
      <c r="AB94" s="43">
        <f>+'OCT-DEC 2022'!AB94+'JUL-SEP 2022'!AB94+'JAN-MAR 2023'!AB94+'APR-JUN 2023'!AB94</f>
        <v>0</v>
      </c>
      <c r="AC94" s="46">
        <f t="shared" si="287"/>
        <v>0</v>
      </c>
      <c r="AD94" s="43">
        <f t="shared" si="288"/>
        <v>32538</v>
      </c>
      <c r="AE94" s="47">
        <f t="shared" si="289"/>
        <v>2.2623437068701187E-2</v>
      </c>
      <c r="AF94" s="136">
        <f t="shared" si="290"/>
        <v>1605801</v>
      </c>
      <c r="AG94" s="137">
        <f t="shared" si="291"/>
        <v>0</v>
      </c>
      <c r="AH94" s="138">
        <f t="shared" si="292"/>
        <v>1605801</v>
      </c>
      <c r="AI94" s="40"/>
      <c r="AJ94" s="42">
        <f>+'OCT-DEC 2022'!AJ94+'JUL-SEP 2022'!AJ94+'JAN-MAR 2023'!AJ94+'APR-JUN 2023'!AJ94</f>
        <v>2429814</v>
      </c>
      <c r="AK94" s="46">
        <f t="shared" si="293"/>
        <v>40.387852797446897</v>
      </c>
      <c r="AL94" s="43">
        <f>+'OCT-DEC 2022'!AL94+'JUL-SEP 2022'!AL94+'JAN-MAR 2023'!AL94+'APR-JUN 2023'!AL94</f>
        <v>1004534</v>
      </c>
      <c r="AM94" s="46">
        <f t="shared" si="294"/>
        <v>41.432625283563624</v>
      </c>
      <c r="AN94" s="43">
        <f t="shared" si="336"/>
        <v>3434348</v>
      </c>
      <c r="AO94" s="47">
        <f t="shared" si="295"/>
        <v>40.687952421007736</v>
      </c>
      <c r="AP94" s="43">
        <f>+'OCT-DEC 2022'!AP94+'JUL-SEP 2022'!AP94+'JAN-MAR 2023'!AP94+'APR-JUN 2023'!AP94</f>
        <v>832646</v>
      </c>
      <c r="AQ94" s="46">
        <f t="shared" si="296"/>
        <v>5.328286480363988</v>
      </c>
      <c r="AR94" s="43">
        <f>+'OCT-DEC 2022'!AR94+'JUL-SEP 2022'!AR94+'JAN-MAR 2023'!AR94+'APR-JUN 2023'!AR94</f>
        <v>1349767</v>
      </c>
      <c r="AS94" s="46">
        <f t="shared" si="297"/>
        <v>8.969266652490564</v>
      </c>
      <c r="AT94" s="43">
        <f t="shared" si="337"/>
        <v>2182413</v>
      </c>
      <c r="AU94" s="47">
        <f t="shared" si="298"/>
        <v>7.1144684554875681</v>
      </c>
      <c r="AV94" s="136">
        <f t="shared" si="299"/>
        <v>3262460</v>
      </c>
      <c r="AW94" s="137">
        <f t="shared" si="300"/>
        <v>2354301</v>
      </c>
      <c r="AX94" s="138">
        <f t="shared" si="301"/>
        <v>5616761</v>
      </c>
      <c r="AY94" s="40"/>
      <c r="AZ94" s="42">
        <f>+'OCT-DEC 2022'!AZ94+'JUL-SEP 2022'!AZ94+'JAN-MAR 2023'!AZ94+'APR-JUN 2023'!AZ94</f>
        <v>1086472</v>
      </c>
      <c r="BA94" s="46">
        <f t="shared" si="302"/>
        <v>9.7666549805381013</v>
      </c>
      <c r="BB94" s="43">
        <f>+'OCT-DEC 2022'!BB94+'JUL-SEP 2022'!BB94+'JAN-MAR 2023'!BB94+'APR-JUN 2023'!BB94</f>
        <v>275869</v>
      </c>
      <c r="BC94" s="46">
        <f t="shared" si="303"/>
        <v>8.8134244912303128</v>
      </c>
      <c r="BD94" s="43">
        <f t="shared" si="338"/>
        <v>1362341</v>
      </c>
      <c r="BE94" s="47">
        <v>32.130631530272424</v>
      </c>
      <c r="BF94" s="45">
        <f>+'OCT-DEC 2022'!BF94+'JUL-SEP 2022'!BF94+'JAN-MAR 2023'!BF94+'APR-JUN 2023'!BF94</f>
        <v>1683682</v>
      </c>
      <c r="BG94" s="46">
        <v>3.6499110808011967</v>
      </c>
      <c r="BH94" s="43">
        <f>+'OCT-DEC 2022'!BH94+'JUL-SEP 2022'!BH94+'JAN-MAR 2023'!BH94+'APR-JUN 2023'!BH94</f>
        <v>1690044</v>
      </c>
      <c r="BI94" s="46">
        <v>6.6358099289160224</v>
      </c>
      <c r="BJ94" s="43">
        <f t="shared" si="339"/>
        <v>3373726</v>
      </c>
      <c r="BK94" s="47">
        <v>4.4798803050134977</v>
      </c>
      <c r="BL94" s="136">
        <f t="shared" si="304"/>
        <v>2770154</v>
      </c>
      <c r="BM94" s="137">
        <f t="shared" si="305"/>
        <v>1965913</v>
      </c>
      <c r="BN94" s="138">
        <f t="shared" si="306"/>
        <v>4736067</v>
      </c>
      <c r="BO94" s="40"/>
      <c r="BP94" s="42">
        <f>+'OCT-DEC 2022'!BP94+'JUL-SEP 2022'!BP94+'JAN-MAR 2023'!BP94+'APR-JUN 2023'!BP94</f>
        <v>517174</v>
      </c>
      <c r="BQ94" s="46">
        <v>5.7633000997654875</v>
      </c>
      <c r="BR94" s="43">
        <f>+'OCT-DEC 2022'!BR94+'JUL-SEP 2022'!BR94+'JAN-MAR 2023'!BR94+'APR-JUN 2023'!BR94</f>
        <v>711</v>
      </c>
      <c r="BS94" s="46">
        <v>6.8186696761711726E-2</v>
      </c>
      <c r="BT94" s="43">
        <f t="shared" si="340"/>
        <v>517885</v>
      </c>
      <c r="BU94" s="47">
        <v>5.0611105463137038</v>
      </c>
      <c r="BV94" s="45">
        <f>+'OCT-DEC 2022'!BV94+'JUL-SEP 2022'!BV94+'JAN-MAR 2023'!BV94+'APR-JUN 2023'!BV94</f>
        <v>14196</v>
      </c>
      <c r="BW94" s="46">
        <f t="shared" si="307"/>
        <v>4.7149006270591987E-2</v>
      </c>
      <c r="BX94" s="43">
        <f>+'OCT-DEC 2022'!BX94+'JUL-SEP 2022'!BX94+'JAN-MAR 2023'!BX94+'APR-JUN 2023'!BX94</f>
        <v>9950</v>
      </c>
      <c r="BY94" s="46">
        <f t="shared" si="308"/>
        <v>4.8891946341703109E-2</v>
      </c>
      <c r="BZ94" s="43">
        <f t="shared" si="341"/>
        <v>24146</v>
      </c>
      <c r="CA94" s="47">
        <f t="shared" si="309"/>
        <v>4.7851953436200696E-2</v>
      </c>
      <c r="CB94" s="136">
        <f t="shared" si="310"/>
        <v>531370</v>
      </c>
      <c r="CC94" s="137">
        <f t="shared" si="311"/>
        <v>10661</v>
      </c>
      <c r="CD94" s="138">
        <f t="shared" si="312"/>
        <v>542031</v>
      </c>
      <c r="CE94" s="40"/>
      <c r="CF94" s="42">
        <f>+'OCT-DEC 2022'!CF94+'JUL-SEP 2022'!CF94+'JAN-MAR 2023'!CF94+'APR-JUN 2023'!CF94</f>
        <v>1950690</v>
      </c>
      <c r="CG94" s="46">
        <f t="shared" si="313"/>
        <v>15.66089693154996</v>
      </c>
      <c r="CH94" s="43">
        <f>+'OCT-DEC 2022'!CH94+'JUL-SEP 2022'!CH94+'JAN-MAR 2023'!CH94+'APR-JUN 2023'!CH94</f>
        <v>394267</v>
      </c>
      <c r="CI94" s="46">
        <f t="shared" si="314"/>
        <v>15.584907897857539</v>
      </c>
      <c r="CJ94" s="43">
        <f t="shared" si="342"/>
        <v>2344957</v>
      </c>
      <c r="CK94" s="47">
        <f t="shared" si="315"/>
        <v>15.648068812726885</v>
      </c>
      <c r="CL94" s="45">
        <f>+'OCT-DEC 2022'!CL94+'JUL-SEP 2022'!CL94+'JAN-MAR 2023'!CL94+'APR-JUN 2023'!CL94</f>
        <v>1344973</v>
      </c>
      <c r="CM94" s="46">
        <f t="shared" si="316"/>
        <v>2.1713881179902712</v>
      </c>
      <c r="CN94" s="43">
        <f>+'OCT-DEC 2022'!CN94+'JUL-SEP 2022'!CN94+'JAN-MAR 2023'!CN94+'APR-JUN 2023'!CN94</f>
        <v>1213995</v>
      </c>
      <c r="CO94" s="46">
        <f t="shared" si="317"/>
        <v>3.8340639350164545</v>
      </c>
      <c r="CP94" s="43">
        <f t="shared" si="343"/>
        <v>2558968</v>
      </c>
      <c r="CQ94" s="47">
        <f t="shared" si="318"/>
        <v>2.7338204202593688</v>
      </c>
      <c r="CR94" s="136">
        <f t="shared" si="319"/>
        <v>3295663</v>
      </c>
      <c r="CS94" s="137">
        <f t="shared" si="320"/>
        <v>1608262</v>
      </c>
      <c r="CT94" s="138">
        <f t="shared" si="321"/>
        <v>4903925</v>
      </c>
      <c r="CU94" s="40"/>
      <c r="CV94" s="45">
        <f t="shared" si="322"/>
        <v>7593646</v>
      </c>
      <c r="CW94" s="46">
        <f t="shared" si="268"/>
        <v>10.954923164813351</v>
      </c>
      <c r="CX94" s="46">
        <f t="shared" si="323"/>
        <v>1676880</v>
      </c>
      <c r="CY94" s="46">
        <f t="shared" si="324"/>
        <v>9.0859734391001155</v>
      </c>
      <c r="CZ94" s="43">
        <f t="shared" si="325"/>
        <v>9270526</v>
      </c>
      <c r="DA94" s="47">
        <f t="shared" si="326"/>
        <v>10.561945657486536</v>
      </c>
      <c r="DB94" s="45">
        <f t="shared" si="327"/>
        <v>3979255</v>
      </c>
      <c r="DC94" s="46">
        <f t="shared" si="328"/>
        <v>1.3113755444628006</v>
      </c>
      <c r="DD94" s="43">
        <f t="shared" si="329"/>
        <v>4327662</v>
      </c>
      <c r="DE94" s="46">
        <f t="shared" si="330"/>
        <v>2.5193958566440284</v>
      </c>
      <c r="DF94" s="43">
        <f t="shared" si="331"/>
        <v>8306917</v>
      </c>
      <c r="DG94" s="47">
        <f t="shared" si="332"/>
        <v>1.7480330486131439</v>
      </c>
      <c r="DH94" s="172"/>
      <c r="DI94" s="185" t="s">
        <v>91</v>
      </c>
      <c r="DJ94" s="45">
        <f t="shared" si="333"/>
        <v>9270526</v>
      </c>
      <c r="DK94" s="43">
        <f t="shared" si="334"/>
        <v>8306917</v>
      </c>
      <c r="DL94" s="44">
        <f t="shared" si="335"/>
        <v>17577443</v>
      </c>
      <c r="DM94"/>
    </row>
    <row r="95" spans="1:119" s="59" customFormat="1" ht="15.6" x14ac:dyDescent="0.3">
      <c r="A95" s="32">
        <v>80</v>
      </c>
      <c r="B95" s="32" t="s">
        <v>175</v>
      </c>
      <c r="C95" s="49"/>
      <c r="D95" s="50">
        <f>SUM(D75:D94)</f>
        <v>6827089</v>
      </c>
      <c r="E95" s="54">
        <f t="shared" si="271"/>
        <v>62.233040418588537</v>
      </c>
      <c r="F95" s="51">
        <f>SUM(F75:F94)</f>
        <v>3108574</v>
      </c>
      <c r="G95" s="54">
        <f t="shared" si="272"/>
        <v>113.38125980231243</v>
      </c>
      <c r="H95" s="51">
        <f>SUM(H75:H94)</f>
        <v>9935663</v>
      </c>
      <c r="I95" s="230">
        <f t="shared" si="274"/>
        <v>72.460147754869851</v>
      </c>
      <c r="J95" s="53">
        <f>SUM(J75:J94)</f>
        <v>5852903</v>
      </c>
      <c r="K95" s="54">
        <f t="shared" si="275"/>
        <v>16.973890574157963</v>
      </c>
      <c r="L95" s="51">
        <f>SUM(L75:L94)</f>
        <v>15511491</v>
      </c>
      <c r="M95" s="54">
        <f t="shared" si="276"/>
        <v>51.006520709747853</v>
      </c>
      <c r="N95" s="51">
        <f>SUM(N75:N94)</f>
        <v>21364394</v>
      </c>
      <c r="O95" s="55">
        <f t="shared" si="278"/>
        <v>32.92269688685613</v>
      </c>
      <c r="P95" s="142">
        <f>SUM(P75:P94)</f>
        <v>12679992</v>
      </c>
      <c r="Q95" s="148">
        <f>SUM(Q75:Q94)</f>
        <v>18620065</v>
      </c>
      <c r="R95" s="149">
        <f>SUM(R75:R94)</f>
        <v>31300057</v>
      </c>
      <c r="S95" s="38"/>
      <c r="T95" s="53">
        <f>SUM(T75:T94)</f>
        <v>12579774</v>
      </c>
      <c r="U95" s="54">
        <f t="shared" si="282"/>
        <v>65.319954098667097</v>
      </c>
      <c r="V95" s="51">
        <f>SUM(V75:V94)</f>
        <v>3356494</v>
      </c>
      <c r="W95" s="54">
        <f t="shared" si="283"/>
        <v>61.317025940811106</v>
      </c>
      <c r="X95" s="51">
        <f>SUM(X75:X94)</f>
        <v>15936268</v>
      </c>
      <c r="Y95" s="55">
        <f t="shared" si="285"/>
        <v>64.43400033154488</v>
      </c>
      <c r="Z95" s="275">
        <f>SUM(Z75:Z94)</f>
        <v>19890396</v>
      </c>
      <c r="AA95" s="230">
        <f t="shared" si="286"/>
        <v>19.803577117915061</v>
      </c>
      <c r="AB95" s="51">
        <f>SUM(AB75:AB94)</f>
        <v>9714069</v>
      </c>
      <c r="AC95" s="54">
        <f t="shared" si="287"/>
        <v>22.389921610477138</v>
      </c>
      <c r="AD95" s="51">
        <f>SUM(AD75:AD94)</f>
        <v>29604465</v>
      </c>
      <c r="AE95" s="55">
        <f t="shared" si="289"/>
        <v>20.583771309855148</v>
      </c>
      <c r="AF95" s="142">
        <f>SUM(AF75:AF94)</f>
        <v>32470170</v>
      </c>
      <c r="AG95" s="148">
        <f>SUM(AG75:AG94)</f>
        <v>13070563</v>
      </c>
      <c r="AH95" s="149">
        <f>SUM(AH75:AH94)</f>
        <v>45540733</v>
      </c>
      <c r="AI95" s="40"/>
      <c r="AJ95" s="50">
        <f>SUM(AJ75:AJ94)</f>
        <v>10284708</v>
      </c>
      <c r="AK95" s="54">
        <f t="shared" si="293"/>
        <v>170.95023436720854</v>
      </c>
      <c r="AL95" s="51">
        <f>SUM(AL75:AL94)</f>
        <v>3987573</v>
      </c>
      <c r="AM95" s="54">
        <f t="shared" si="294"/>
        <v>164.46991132192204</v>
      </c>
      <c r="AN95" s="51">
        <f>SUM(AN75:AN94)</f>
        <v>14272281</v>
      </c>
      <c r="AO95" s="55">
        <f t="shared" si="295"/>
        <v>169.08883149501818</v>
      </c>
      <c r="AP95" s="53">
        <f>SUM(AP75:AP94)</f>
        <v>3595278</v>
      </c>
      <c r="AQ95" s="46">
        <f t="shared" si="296"/>
        <v>23.006981551043392</v>
      </c>
      <c r="AR95" s="51">
        <f>SUM(AR75:AR94)</f>
        <v>5817105</v>
      </c>
      <c r="AS95" s="54">
        <f t="shared" si="297"/>
        <v>38.65494258678433</v>
      </c>
      <c r="AT95" s="51">
        <f>SUM(AT75:AT94)</f>
        <v>9412383</v>
      </c>
      <c r="AU95" s="55">
        <f t="shared" si="298"/>
        <v>30.683514964613686</v>
      </c>
      <c r="AV95" s="142">
        <f>SUM(AV75:AV94)</f>
        <v>13879986</v>
      </c>
      <c r="AW95" s="148">
        <f>SUM(AW75:AW94)</f>
        <v>9804678</v>
      </c>
      <c r="AX95" s="149">
        <f>SUM(AX75:AX94)</f>
        <v>23684664</v>
      </c>
      <c r="AY95" s="40"/>
      <c r="AZ95" s="50">
        <f>SUM(AZ75:AZ94)</f>
        <v>13146657</v>
      </c>
      <c r="BA95" s="54">
        <f t="shared" si="302"/>
        <v>118.17963377470942</v>
      </c>
      <c r="BB95" s="51">
        <f>SUM(BB75:BB94)</f>
        <v>3263912</v>
      </c>
      <c r="BC95" s="54">
        <f t="shared" si="303"/>
        <v>104.27500718826875</v>
      </c>
      <c r="BD95" s="51">
        <f>SUM(BD75:BD94)</f>
        <v>16410569</v>
      </c>
      <c r="BE95" s="55">
        <v>117.68303633119864</v>
      </c>
      <c r="BF95" s="53">
        <f>SUM(BF75:BF94)</f>
        <v>12750647</v>
      </c>
      <c r="BG95" s="54">
        <v>18.16039386232784</v>
      </c>
      <c r="BH95" s="51">
        <f>SUM(BH75:BH94)</f>
        <v>12956958</v>
      </c>
      <c r="BI95" s="54">
        <v>33.062994106689345</v>
      </c>
      <c r="BJ95" s="51">
        <f>SUM(BJ75:BJ94)</f>
        <v>25707605</v>
      </c>
      <c r="BK95" s="55">
        <v>22.302764449117095</v>
      </c>
      <c r="BL95" s="142">
        <f>SUM(BL75:BL94)</f>
        <v>25897304</v>
      </c>
      <c r="BM95" s="148">
        <f>SUM(BM75:BM94)</f>
        <v>16220870</v>
      </c>
      <c r="BN95" s="149">
        <f>SUM(BN75:BN94)</f>
        <v>42118174</v>
      </c>
      <c r="BO95" s="40"/>
      <c r="BP95" s="50">
        <f>SUM(BP75:BP94)</f>
        <v>6428883</v>
      </c>
      <c r="BQ95" s="54">
        <v>87.633255633323415</v>
      </c>
      <c r="BR95" s="51">
        <f>SUM(BR75:BR94)</f>
        <v>1490964</v>
      </c>
      <c r="BS95" s="54">
        <v>90.93074679215789</v>
      </c>
      <c r="BT95" s="51">
        <f>SUM(BT75:BT94)</f>
        <v>7919847</v>
      </c>
      <c r="BU95" s="55">
        <v>88.039825912171949</v>
      </c>
      <c r="BV95" s="53">
        <f>SUM(BV75:BV94)</f>
        <v>4290834</v>
      </c>
      <c r="BW95" s="54">
        <f t="shared" si="307"/>
        <v>14.251096025082369</v>
      </c>
      <c r="BX95" s="51">
        <f>SUM(BX75:BX94)</f>
        <v>6251481</v>
      </c>
      <c r="BY95" s="54">
        <f t="shared" si="308"/>
        <v>30.718298855093117</v>
      </c>
      <c r="BZ95" s="51">
        <f>SUM(BZ75:BZ94)</f>
        <v>10542315</v>
      </c>
      <c r="CA95" s="55">
        <f t="shared" si="309"/>
        <v>20.892502546581635</v>
      </c>
      <c r="CB95" s="142">
        <f>SUM(CB75:CB94)</f>
        <v>10719717</v>
      </c>
      <c r="CC95" s="148">
        <f>SUM(CC75:CC94)</f>
        <v>7742445</v>
      </c>
      <c r="CD95" s="149">
        <f>SUM(CD75:CD94)</f>
        <v>18462162</v>
      </c>
      <c r="CE95" s="40"/>
      <c r="CF95" s="50">
        <f>SUM(CF75:CF94)</f>
        <v>12056504</v>
      </c>
      <c r="CG95" s="54">
        <f t="shared" si="313"/>
        <v>96.794296632893918</v>
      </c>
      <c r="CH95" s="51">
        <f>SUM(CH75:CH94)</f>
        <v>2436672</v>
      </c>
      <c r="CI95" s="54">
        <f t="shared" si="314"/>
        <v>96.31876037631433</v>
      </c>
      <c r="CJ95" s="51">
        <f>SUM(CJ75:CJ94)</f>
        <v>14493176</v>
      </c>
      <c r="CK95" s="55">
        <f t="shared" si="315"/>
        <v>96.71401879137305</v>
      </c>
      <c r="CL95" s="53">
        <f>SUM(CL75:CL94)</f>
        <v>13393480</v>
      </c>
      <c r="CM95" s="54">
        <f t="shared" si="316"/>
        <v>21.623068515531791</v>
      </c>
      <c r="CN95" s="51">
        <f>SUM(CN75:CN94)</f>
        <v>11865359</v>
      </c>
      <c r="CO95" s="54">
        <f t="shared" si="317"/>
        <v>37.473420416000806</v>
      </c>
      <c r="CP95" s="51">
        <f>SUM(CP75:CP94)</f>
        <v>25258839</v>
      </c>
      <c r="CQ95" s="55">
        <f t="shared" si="318"/>
        <v>26.984757077948508</v>
      </c>
      <c r="CR95" s="142">
        <f>SUM(CR75:CR94)</f>
        <v>25449984</v>
      </c>
      <c r="CS95" s="148">
        <f>SUM(CS75:CS94)</f>
        <v>14302031</v>
      </c>
      <c r="CT95" s="149">
        <f>SUM(CT75:CT94)</f>
        <v>39752015</v>
      </c>
      <c r="CU95" s="40"/>
      <c r="CV95" s="53">
        <f>SUM(CV75:CV94)</f>
        <v>61323615</v>
      </c>
      <c r="CW95" s="54">
        <f t="shared" si="268"/>
        <v>88.468107482702706</v>
      </c>
      <c r="CX95" s="54">
        <f>SUM(CX75:CX94)</f>
        <v>17644189</v>
      </c>
      <c r="CY95" s="54">
        <f t="shared" si="324"/>
        <v>95.602924841647834</v>
      </c>
      <c r="CZ95" s="51">
        <f t="shared" si="325"/>
        <v>78967804</v>
      </c>
      <c r="DA95" s="55">
        <f t="shared" si="326"/>
        <v>89.968320518064232</v>
      </c>
      <c r="DB95" s="53">
        <f>SUM(DB75:DB94)</f>
        <v>59773538</v>
      </c>
      <c r="DC95" s="54">
        <f t="shared" si="328"/>
        <v>19.698550592816471</v>
      </c>
      <c r="DD95" s="51">
        <f>SUM(DD75:DD94)</f>
        <v>62116463</v>
      </c>
      <c r="DE95" s="54">
        <f t="shared" si="330"/>
        <v>36.161779619476313</v>
      </c>
      <c r="DF95" s="51">
        <f>SUM(DF75:DF94)</f>
        <v>121890001</v>
      </c>
      <c r="DG95" s="55">
        <f t="shared" si="332"/>
        <v>25.649437696739856</v>
      </c>
      <c r="DH95" s="173"/>
      <c r="DI95" s="185" t="s">
        <v>175</v>
      </c>
      <c r="DJ95" s="53">
        <f t="shared" ref="DJ95:DK95" si="344">SUM(DJ75:DJ94)</f>
        <v>78967804</v>
      </c>
      <c r="DK95" s="51">
        <f t="shared" si="344"/>
        <v>121890001</v>
      </c>
      <c r="DL95" s="52">
        <f>SUM(DL75:DL94)</f>
        <v>200857805</v>
      </c>
      <c r="DM95"/>
      <c r="DO95" s="56"/>
    </row>
    <row r="96" spans="1:119" s="59" customFormat="1" ht="15.6" x14ac:dyDescent="0.3">
      <c r="A96" s="32">
        <v>81</v>
      </c>
      <c r="B96" s="31" t="s">
        <v>176</v>
      </c>
      <c r="C96" s="49"/>
      <c r="D96" s="50">
        <f>+D73+D95</f>
        <v>13532332</v>
      </c>
      <c r="E96" s="54">
        <f t="shared" si="271"/>
        <v>123.35538094109496</v>
      </c>
      <c r="F96" s="51">
        <f>+F73+F95</f>
        <v>3173876</v>
      </c>
      <c r="G96" s="54">
        <f t="shared" si="272"/>
        <v>115.76306671043513</v>
      </c>
      <c r="H96" s="51">
        <f>+H73+H95</f>
        <v>16706208</v>
      </c>
      <c r="I96" s="230">
        <f t="shared" si="274"/>
        <v>121.83729461270867</v>
      </c>
      <c r="J96" s="53">
        <f>+J73+J95</f>
        <v>6816493</v>
      </c>
      <c r="K96" s="54">
        <f t="shared" si="275"/>
        <v>19.768379260943455</v>
      </c>
      <c r="L96" s="51">
        <f>+L73+L95</f>
        <v>16235822</v>
      </c>
      <c r="M96" s="54">
        <f t="shared" si="276"/>
        <v>53.388342299446251</v>
      </c>
      <c r="N96" s="51">
        <f>+N73+N95</f>
        <v>23052315</v>
      </c>
      <c r="O96" s="55">
        <f t="shared" si="278"/>
        <v>35.523796241790279</v>
      </c>
      <c r="P96" s="142">
        <f>+P73+P95</f>
        <v>20348825</v>
      </c>
      <c r="Q96" s="148">
        <f>+Q73+Q95</f>
        <v>19409698</v>
      </c>
      <c r="R96" s="149">
        <f>+R73+R95</f>
        <v>39758523</v>
      </c>
      <c r="S96" s="38"/>
      <c r="T96" s="53">
        <f>+T73+T95</f>
        <v>24492336</v>
      </c>
      <c r="U96" s="54">
        <f t="shared" si="282"/>
        <v>127.17543759443784</v>
      </c>
      <c r="V96" s="51">
        <f>+V73+V95</f>
        <v>6629316</v>
      </c>
      <c r="W96" s="54">
        <f t="shared" si="283"/>
        <v>121.10551698940446</v>
      </c>
      <c r="X96" s="51">
        <f>+X73+X95</f>
        <v>31121652</v>
      </c>
      <c r="Y96" s="55">
        <f t="shared" si="285"/>
        <v>125.83200378446348</v>
      </c>
      <c r="Z96" s="275">
        <f>+Z73+Z95</f>
        <v>24692328</v>
      </c>
      <c r="AA96" s="230">
        <f t="shared" si="286"/>
        <v>24.584549335712239</v>
      </c>
      <c r="AB96" s="51">
        <f>+AB73+AB95</f>
        <v>11674169</v>
      </c>
      <c r="AC96" s="54">
        <f>+AB96/$AB$111</f>
        <v>26.907748830841356</v>
      </c>
      <c r="AD96" s="51">
        <f>+AD73+AD95</f>
        <v>36366497</v>
      </c>
      <c r="AE96" s="55">
        <f t="shared" si="289"/>
        <v>25.28536346083381</v>
      </c>
      <c r="AF96" s="142">
        <f>+AF73+AF95</f>
        <v>49184664</v>
      </c>
      <c r="AG96" s="148">
        <f>+AG73+AG95</f>
        <v>18303485</v>
      </c>
      <c r="AH96" s="149">
        <f>+AH73+AH95</f>
        <v>67488149</v>
      </c>
      <c r="AI96" s="40"/>
      <c r="AJ96" s="50">
        <f>+AJ73+AJ95</f>
        <v>13504962</v>
      </c>
      <c r="AK96" s="54">
        <f t="shared" si="293"/>
        <v>224.47661314450983</v>
      </c>
      <c r="AL96" s="51">
        <f>+AL73+AL95</f>
        <v>5318890</v>
      </c>
      <c r="AM96" s="54">
        <f t="shared" si="294"/>
        <v>219.3809032790266</v>
      </c>
      <c r="AN96" s="51">
        <f>+AN73+AN95</f>
        <v>18823852</v>
      </c>
      <c r="AO96" s="55">
        <f t="shared" si="295"/>
        <v>223.01292546826684</v>
      </c>
      <c r="AP96" s="53">
        <f>+AP73+AP95</f>
        <v>4128715</v>
      </c>
      <c r="AQ96" s="46">
        <f t="shared" si="296"/>
        <v>26.420563259507645</v>
      </c>
      <c r="AR96" s="51">
        <f>+AR73+AR95</f>
        <v>6681837</v>
      </c>
      <c r="AS96" s="54">
        <f t="shared" si="297"/>
        <v>44.401128329169104</v>
      </c>
      <c r="AT96" s="51">
        <f>+AT73+AT95</f>
        <v>10810552</v>
      </c>
      <c r="AU96" s="55">
        <f t="shared" si="298"/>
        <v>35.241419103720531</v>
      </c>
      <c r="AV96" s="142">
        <f>+AV73+AV95</f>
        <v>17633677</v>
      </c>
      <c r="AW96" s="148">
        <f>+AW73+AW95</f>
        <v>12000727</v>
      </c>
      <c r="AX96" s="149">
        <f>+AX73+AX95</f>
        <v>29634404</v>
      </c>
      <c r="AY96" s="40"/>
      <c r="AZ96" s="50">
        <f>+AZ73+AZ95</f>
        <v>19794043</v>
      </c>
      <c r="BA96" s="54">
        <f t="shared" si="302"/>
        <v>177.93517794378073</v>
      </c>
      <c r="BB96" s="51">
        <f>+BB73+BB95</f>
        <v>4951766</v>
      </c>
      <c r="BC96" s="54">
        <f t="shared" si="303"/>
        <v>158.19833232165107</v>
      </c>
      <c r="BD96" s="51">
        <f>+BD73+BD95</f>
        <v>24745809</v>
      </c>
      <c r="BE96" s="55">
        <v>167.47050048318866</v>
      </c>
      <c r="BF96" s="53">
        <f>+BF73+BF95</f>
        <v>17134332</v>
      </c>
      <c r="BG96" s="54">
        <v>22.537811751383561</v>
      </c>
      <c r="BH96" s="51">
        <f>+BH73+BH95</f>
        <v>17357206</v>
      </c>
      <c r="BI96" s="54">
        <v>41.021465545624856</v>
      </c>
      <c r="BJ96" s="51">
        <f>+BJ73+BJ95</f>
        <v>34491538</v>
      </c>
      <c r="BK96" s="55">
        <v>27.675582513410813</v>
      </c>
      <c r="BL96" s="142">
        <f>+BL73+BL95</f>
        <v>36928375</v>
      </c>
      <c r="BM96" s="148">
        <f>+BM73+BM95</f>
        <v>22308972</v>
      </c>
      <c r="BN96" s="149">
        <f>+BN73+BN95</f>
        <v>59237347</v>
      </c>
      <c r="BO96" s="40"/>
      <c r="BP96" s="50">
        <f>+BP73+BP95</f>
        <v>11873681</v>
      </c>
      <c r="BQ96" s="54">
        <v>149.24233863302541</v>
      </c>
      <c r="BR96" s="51">
        <f>+BR73+BR95</f>
        <v>2871472</v>
      </c>
      <c r="BS96" s="54">
        <v>155.04637210884681</v>
      </c>
      <c r="BT96" s="51">
        <f>+BT73+BT95</f>
        <v>14745153</v>
      </c>
      <c r="BU96" s="55">
        <v>149.9579576885576</v>
      </c>
      <c r="BV96" s="53">
        <f>+BV73+BV95</f>
        <v>5583211</v>
      </c>
      <c r="BW96" s="54">
        <f t="shared" si="307"/>
        <v>18.543452412583697</v>
      </c>
      <c r="BX96" s="51">
        <f>+BX73+BX95</f>
        <v>8064734</v>
      </c>
      <c r="BY96" s="54">
        <f t="shared" si="308"/>
        <v>39.628195174684294</v>
      </c>
      <c r="BZ96" s="51">
        <f>+BZ73+BZ95</f>
        <v>13647945</v>
      </c>
      <c r="CA96" s="55">
        <f t="shared" si="309"/>
        <v>27.047164277305896</v>
      </c>
      <c r="CB96" s="142">
        <f>+CB73+CB95</f>
        <v>17456892</v>
      </c>
      <c r="CC96" s="148">
        <f>+CC73+CC95</f>
        <v>10936206</v>
      </c>
      <c r="CD96" s="149">
        <f>+CD73+CD95</f>
        <v>28393098</v>
      </c>
      <c r="CE96" s="40"/>
      <c r="CF96" s="50">
        <f>+CF73+CF95</f>
        <v>21099669</v>
      </c>
      <c r="CG96" s="54">
        <f t="shared" si="313"/>
        <v>169.39633744922045</v>
      </c>
      <c r="CH96" s="51">
        <f>+CH73+CH95</f>
        <v>4264445</v>
      </c>
      <c r="CI96" s="54">
        <f t="shared" si="314"/>
        <v>168.56846391019053</v>
      </c>
      <c r="CJ96" s="51">
        <f>+CJ73+CJ95</f>
        <v>25364114</v>
      </c>
      <c r="CK96" s="55">
        <f t="shared" si="315"/>
        <v>169.25657964979715</v>
      </c>
      <c r="CL96" s="53">
        <f>+CL73+CL95</f>
        <v>17301435</v>
      </c>
      <c r="CM96" s="54">
        <f t="shared" si="316"/>
        <v>27.932256174050341</v>
      </c>
      <c r="CN96" s="51">
        <f>+CN73+CN95</f>
        <v>15392743</v>
      </c>
      <c r="CO96" s="54">
        <f t="shared" si="317"/>
        <v>48.613676989836847</v>
      </c>
      <c r="CP96" s="51">
        <f>+CP73+CP95</f>
        <v>32694178</v>
      </c>
      <c r="CQ96" s="55">
        <f t="shared" si="318"/>
        <v>34.928147378159714</v>
      </c>
      <c r="CR96" s="142">
        <f>+CR73+CR95</f>
        <v>38401104</v>
      </c>
      <c r="CS96" s="148">
        <f>+CS73+CS95</f>
        <v>19657188</v>
      </c>
      <c r="CT96" s="149">
        <f>+CT73+CT95</f>
        <v>58058292</v>
      </c>
      <c r="CU96" s="40"/>
      <c r="CV96" s="53">
        <f>+CV73+CV95</f>
        <v>104297023</v>
      </c>
      <c r="CW96" s="54">
        <f t="shared" si="268"/>
        <v>150.46341023584333</v>
      </c>
      <c r="CX96" s="54">
        <f>+CX73+CX95</f>
        <v>27209765</v>
      </c>
      <c r="CY96" s="54">
        <f t="shared" si="324"/>
        <v>147.43285272300699</v>
      </c>
      <c r="CZ96" s="51">
        <f t="shared" si="325"/>
        <v>131506788</v>
      </c>
      <c r="DA96" s="55">
        <f t="shared" si="326"/>
        <v>149.8261855310694</v>
      </c>
      <c r="DB96" s="53">
        <f>+DB73+DB95</f>
        <v>75656514</v>
      </c>
      <c r="DC96" s="54">
        <f t="shared" si="328"/>
        <v>24.932833467296639</v>
      </c>
      <c r="DD96" s="51">
        <f>+DD73+DD95</f>
        <v>75406511</v>
      </c>
      <c r="DE96" s="54">
        <f t="shared" si="330"/>
        <v>43.898726697552249</v>
      </c>
      <c r="DF96" s="51">
        <f>+DF73+DF95</f>
        <v>151063025</v>
      </c>
      <c r="DG96" s="55">
        <f t="shared" si="332"/>
        <v>31.788347003283356</v>
      </c>
      <c r="DH96" s="173"/>
      <c r="DI96" s="184" t="s">
        <v>176</v>
      </c>
      <c r="DJ96" s="53">
        <f>+DJ73+DJ95</f>
        <v>131506788</v>
      </c>
      <c r="DK96" s="51">
        <f t="shared" ref="DK96:DL96" si="345">+DK73+DK95</f>
        <v>151063025</v>
      </c>
      <c r="DL96" s="52">
        <f t="shared" si="345"/>
        <v>282569813</v>
      </c>
      <c r="DM96"/>
      <c r="DO96" s="56"/>
    </row>
    <row r="97" spans="1:119" s="59" customFormat="1" ht="15.6" x14ac:dyDescent="0.3">
      <c r="A97" s="32"/>
      <c r="B97" s="31"/>
      <c r="C97" s="41"/>
      <c r="D97" s="42"/>
      <c r="E97" s="46"/>
      <c r="F97" s="46"/>
      <c r="G97" s="46"/>
      <c r="H97" s="46"/>
      <c r="I97" s="231"/>
      <c r="J97" s="45"/>
      <c r="K97" s="46"/>
      <c r="L97" s="46"/>
      <c r="M97" s="46"/>
      <c r="N97" s="46"/>
      <c r="O97" s="47"/>
      <c r="P97" s="145"/>
      <c r="Q97" s="146"/>
      <c r="R97" s="147"/>
      <c r="S97" s="38"/>
      <c r="T97" s="45"/>
      <c r="U97" s="46"/>
      <c r="V97" s="46"/>
      <c r="W97" s="46"/>
      <c r="X97" s="46"/>
      <c r="Y97" s="47"/>
      <c r="Z97" s="274"/>
      <c r="AA97" s="231"/>
      <c r="AB97" s="43"/>
      <c r="AC97" s="46"/>
      <c r="AD97" s="43"/>
      <c r="AE97" s="47"/>
      <c r="AF97" s="145"/>
      <c r="AG97" s="146"/>
      <c r="AH97" s="147"/>
      <c r="AI97" s="40"/>
      <c r="AJ97" s="42"/>
      <c r="AK97" s="46"/>
      <c r="AL97" s="46"/>
      <c r="AM97" s="46"/>
      <c r="AN97" s="46"/>
      <c r="AO97" s="47"/>
      <c r="AP97" s="45"/>
      <c r="AQ97" s="46"/>
      <c r="AR97" s="43"/>
      <c r="AS97" s="46"/>
      <c r="AT97" s="43"/>
      <c r="AU97" s="47"/>
      <c r="AV97" s="145"/>
      <c r="AW97" s="146"/>
      <c r="AX97" s="147"/>
      <c r="AY97" s="40"/>
      <c r="AZ97" s="42"/>
      <c r="BA97" s="46"/>
      <c r="BB97" s="46"/>
      <c r="BC97" s="46"/>
      <c r="BD97" s="46"/>
      <c r="BE97" s="47"/>
      <c r="BF97" s="45"/>
      <c r="BG97" s="46"/>
      <c r="BH97" s="43"/>
      <c r="BI97" s="46"/>
      <c r="BJ97" s="43"/>
      <c r="BK97" s="47"/>
      <c r="BL97" s="145"/>
      <c r="BM97" s="146"/>
      <c r="BN97" s="147"/>
      <c r="BO97" s="40"/>
      <c r="BP97" s="42"/>
      <c r="BQ97" s="46"/>
      <c r="BR97" s="46"/>
      <c r="BS97" s="46"/>
      <c r="BT97" s="46"/>
      <c r="BU97" s="47"/>
      <c r="BV97" s="45"/>
      <c r="BW97" s="46"/>
      <c r="BX97" s="43"/>
      <c r="BY97" s="46"/>
      <c r="BZ97" s="43"/>
      <c r="CA97" s="47"/>
      <c r="CB97" s="145"/>
      <c r="CC97" s="146"/>
      <c r="CD97" s="147"/>
      <c r="CE97" s="40"/>
      <c r="CF97" s="42"/>
      <c r="CG97" s="46"/>
      <c r="CH97" s="46"/>
      <c r="CI97" s="46"/>
      <c r="CJ97" s="46"/>
      <c r="CK97" s="47"/>
      <c r="CL97" s="45"/>
      <c r="CM97" s="46"/>
      <c r="CN97" s="43"/>
      <c r="CO97" s="46"/>
      <c r="CP97" s="43"/>
      <c r="CQ97" s="47"/>
      <c r="CR97" s="145"/>
      <c r="CS97" s="146"/>
      <c r="CT97" s="147"/>
      <c r="CU97" s="40"/>
      <c r="CV97" s="45"/>
      <c r="CW97" s="46"/>
      <c r="CX97" s="46"/>
      <c r="CY97" s="46"/>
      <c r="CZ97" s="43"/>
      <c r="DA97" s="47"/>
      <c r="DB97" s="57"/>
      <c r="DC97" s="46"/>
      <c r="DD97" s="43"/>
      <c r="DE97" s="46"/>
      <c r="DF97" s="43"/>
      <c r="DG97" s="47"/>
      <c r="DH97" s="172"/>
      <c r="DI97" s="184"/>
      <c r="DJ97" s="45"/>
      <c r="DK97" s="43"/>
      <c r="DL97" s="44"/>
      <c r="DM97"/>
      <c r="DO97" s="65"/>
    </row>
    <row r="98" spans="1:119" s="59" customFormat="1" ht="15.6" x14ac:dyDescent="0.3">
      <c r="A98" s="32">
        <v>82</v>
      </c>
      <c r="B98" s="67" t="s">
        <v>54</v>
      </c>
      <c r="C98" s="41"/>
      <c r="D98" s="42">
        <f>+'JUL-SEP 2022'!D98+'OCT-DEC 2022'!D98+'JAN-MAR 2023'!D98+'APR-JUN 2023'!D98</f>
        <v>0</v>
      </c>
      <c r="E98" s="46">
        <f t="shared" ref="E98:E102" si="346">+D98/$D$111</f>
        <v>0</v>
      </c>
      <c r="F98" s="43">
        <f>+'JUL-SEP 2022'!F98+'OCT-DEC 2022'!F98+'JAN-MAR 2023'!F98+'APR-JUN 2023'!F98</f>
        <v>0</v>
      </c>
      <c r="G98" s="46">
        <f t="shared" ref="G98:G102" si="347">+F98/$F$111</f>
        <v>0</v>
      </c>
      <c r="H98" s="43">
        <f t="shared" ref="H98:H100" si="348">+D98+F98</f>
        <v>0</v>
      </c>
      <c r="I98" s="231">
        <f t="shared" ref="I98:I102" si="349">+H98/$H$111</f>
        <v>0</v>
      </c>
      <c r="J98" s="45">
        <f>+'JUL-SEP 2022'!J98+'OCT-DEC 2022'!J98+'JAN-MAR 2023'!J98+'APR-JUN 2023'!J98</f>
        <v>0</v>
      </c>
      <c r="K98" s="46">
        <f t="shared" ref="K98:K102" si="350">+J98/$J$111</f>
        <v>0</v>
      </c>
      <c r="L98" s="43">
        <f>+'JUL-SEP 2022'!L98+'OCT-DEC 2022'!L98+'JAN-MAR 2023'!L98+'APR-JUN 2023'!L98</f>
        <v>0</v>
      </c>
      <c r="M98" s="46">
        <f t="shared" ref="M98:M102" si="351">+L98/$L$111</f>
        <v>0</v>
      </c>
      <c r="N98" s="43">
        <f t="shared" ref="N98:N100" si="352">+J98+L98</f>
        <v>0</v>
      </c>
      <c r="O98" s="47">
        <f t="shared" ref="O98:O102" si="353">+N98/$N$111</f>
        <v>0</v>
      </c>
      <c r="P98" s="136">
        <f t="shared" ref="P98:P100" si="354">+D98+J98</f>
        <v>0</v>
      </c>
      <c r="Q98" s="137">
        <f t="shared" ref="Q98:Q100" si="355">+F98+L98</f>
        <v>0</v>
      </c>
      <c r="R98" s="138">
        <f t="shared" ref="R98:R100" si="356">+P98+Q98</f>
        <v>0</v>
      </c>
      <c r="S98" s="38"/>
      <c r="T98" s="45">
        <f>+'JUL-SEP 2022'!T98+'OCT-DEC 2022'!T98+'JAN-MAR 2023'!T98+'APR-JUN 2023'!T98</f>
        <v>116048</v>
      </c>
      <c r="U98" s="46">
        <f t="shared" ref="U98:U102" si="357">+T98/$T$111</f>
        <v>0.60257442091106872</v>
      </c>
      <c r="V98" s="43">
        <f>+'JUL-SEP 2022'!V98+'OCT-DEC 2022'!V98+'JAN-MAR 2023'!V98+'APR-JUN 2023'!V98</f>
        <v>34942</v>
      </c>
      <c r="W98" s="46">
        <f t="shared" ref="W98:W102" si="358">+V98/$V$111</f>
        <v>0.63832663500182685</v>
      </c>
      <c r="X98" s="43">
        <f t="shared" ref="X98:X100" si="359">+T98+V98</f>
        <v>150990</v>
      </c>
      <c r="Y98" s="47">
        <f t="shared" ref="Y98:Y102" si="360">+X98/$X$111</f>
        <v>0.61048733053811355</v>
      </c>
      <c r="Z98" s="274">
        <f>+'OCT-DEC 2022'!Z98+'JUL-SEP 2022'!Z98+'JAN-MAR 2023'!Z98+'APR-JUN 2023'!Z98</f>
        <v>5900828</v>
      </c>
      <c r="AA98" s="231">
        <f t="shared" ref="AA98:AA102" si="361">+Z98/$Z$111</f>
        <v>5.8750716857297611</v>
      </c>
      <c r="AB98" s="43">
        <f>+'OCT-DEC 2022'!AB98+'JUL-SEP 2022'!AB98+'JAN-MAR 2023'!AB98+'APR-JUN 2023'!AB98</f>
        <v>373157</v>
      </c>
      <c r="AC98" s="46">
        <f t="shared" ref="AC98:AC102" si="362">+AB98/$AB$111</f>
        <v>0.86008818533210096</v>
      </c>
      <c r="AD98" s="43">
        <f t="shared" ref="AD98:AD100" si="363">+Z98+AB98</f>
        <v>6273985</v>
      </c>
      <c r="AE98" s="47">
        <f t="shared" ref="AE98:AE102" si="364">+AD98/$AD$111</f>
        <v>4.3622565866825012</v>
      </c>
      <c r="AF98" s="136">
        <f t="shared" ref="AF98:AF100" si="365">+T98+Z98</f>
        <v>6016876</v>
      </c>
      <c r="AG98" s="137">
        <f t="shared" ref="AG98:AG100" si="366">+V98+AB98</f>
        <v>408099</v>
      </c>
      <c r="AH98" s="138">
        <f t="shared" ref="AH98:AH100" si="367">+AF98+AG98</f>
        <v>6424975</v>
      </c>
      <c r="AI98" s="40"/>
      <c r="AJ98" s="42">
        <f>+'OCT-DEC 2022'!AJ98+'JUL-SEP 2022'!AJ98+'JAN-MAR 2023'!AJ98+'APR-JUN 2023'!AJ98</f>
        <v>0</v>
      </c>
      <c r="AK98" s="46">
        <f t="shared" ref="AK98:AK102" si="368">+AJ98/$AJ$111</f>
        <v>0</v>
      </c>
      <c r="AL98" s="43">
        <f>+'OCT-DEC 2022'!AL98+'JUL-SEP 2022'!AL98+'JAN-MAR 2023'!AL98+'APR-JUN 2023'!AL98</f>
        <v>0</v>
      </c>
      <c r="AM98" s="46">
        <f t="shared" ref="AM98:AM102" si="369">+AL98/$AL$111</f>
        <v>0</v>
      </c>
      <c r="AN98" s="43">
        <f>+AJ98+AL98</f>
        <v>0</v>
      </c>
      <c r="AO98" s="47">
        <f t="shared" ref="AO98:AO102" si="370">+AN98/$AN$111</f>
        <v>0</v>
      </c>
      <c r="AP98" s="43">
        <f>+'OCT-DEC 2022'!AP98+'JUL-SEP 2022'!AP98+'JAN-MAR 2023'!AP98+'APR-JUN 2023'!AP98</f>
        <v>0</v>
      </c>
      <c r="AQ98" s="43">
        <f t="shared" ref="AQ98:AQ102" si="371">+AP98/$AP$111</f>
        <v>0</v>
      </c>
      <c r="AR98" s="43">
        <f>+'OCT-DEC 2022'!AR98+'JUL-SEP 2022'!AR98+'JAN-MAR 2023'!AR98+'APR-JUN 2023'!AR98</f>
        <v>0</v>
      </c>
      <c r="AS98" s="46">
        <f t="shared" ref="AS98:AS102" si="372">+AR98/$AR$111</f>
        <v>0</v>
      </c>
      <c r="AT98" s="43">
        <f>+AP98+AR98</f>
        <v>0</v>
      </c>
      <c r="AU98" s="47">
        <f t="shared" ref="AU98:AU102" si="373">+AT98/$AT$111</f>
        <v>0</v>
      </c>
      <c r="AV98" s="136">
        <f t="shared" ref="AV98:AV100" si="374">+AJ98+AP98</f>
        <v>0</v>
      </c>
      <c r="AW98" s="137">
        <f t="shared" ref="AW98:AW100" si="375">+AL98+AR98</f>
        <v>0</v>
      </c>
      <c r="AX98" s="138">
        <f t="shared" ref="AX98:AX100" si="376">+AV98+AW98</f>
        <v>0</v>
      </c>
      <c r="AY98" s="40"/>
      <c r="AZ98" s="42">
        <f>+'OCT-DEC 2022'!AZ98+'JUL-SEP 2022'!AZ98+'JAN-MAR 2023'!AZ98+'APR-JUN 2023'!AZ98</f>
        <v>270270</v>
      </c>
      <c r="BA98" s="46">
        <f t="shared" si="302"/>
        <v>2.4295461287451796</v>
      </c>
      <c r="BB98" s="43">
        <f>+'OCT-DEC 2022'!BB98+'JUL-SEP 2022'!BB98+'JAN-MAR 2023'!BB98+'APR-JUN 2023'!BB98</f>
        <v>68625</v>
      </c>
      <c r="BC98" s="46">
        <f t="shared" si="303"/>
        <v>2.192421967349286</v>
      </c>
      <c r="BD98" s="43">
        <f>+AZ98+BB98</f>
        <v>338895</v>
      </c>
      <c r="BE98" s="47">
        <v>0</v>
      </c>
      <c r="BF98" s="45">
        <f>+'OCT-DEC 2022'!BF98+'JUL-SEP 2022'!BF98+'JAN-MAR 2023'!BF98+'APR-JUN 2023'!BF98</f>
        <v>1548522</v>
      </c>
      <c r="BG98" s="46">
        <v>0</v>
      </c>
      <c r="BH98" s="43">
        <f>+'OCT-DEC 2022'!BH98+'JUL-SEP 2022'!BH98+'JAN-MAR 2023'!BH98+'APR-JUN 2023'!BH98</f>
        <v>435486</v>
      </c>
      <c r="BI98" s="46">
        <v>0</v>
      </c>
      <c r="BJ98" s="43">
        <f>+BF98+BH98</f>
        <v>1984008</v>
      </c>
      <c r="BK98" s="47">
        <v>0</v>
      </c>
      <c r="BL98" s="136">
        <f t="shared" ref="BL98:BL100" si="377">+AZ98+BF98</f>
        <v>1818792</v>
      </c>
      <c r="BM98" s="137">
        <f t="shared" ref="BM98:BM100" si="378">+BB98+BH98</f>
        <v>504111</v>
      </c>
      <c r="BN98" s="138">
        <f t="shared" ref="BN98:BN100" si="379">+BL98+BM98</f>
        <v>2322903</v>
      </c>
      <c r="BO98" s="40"/>
      <c r="BP98" s="42">
        <f>+'OCT-DEC 2022'!BP98+'JUL-SEP 2022'!BP98+'JAN-MAR 2023'!BP98+'APR-JUN 2023'!BP98</f>
        <v>0</v>
      </c>
      <c r="BQ98" s="46">
        <v>0</v>
      </c>
      <c r="BR98" s="43">
        <f>+'OCT-DEC 2022'!BR98+'JUL-SEP 2022'!BR98+'JAN-MAR 2023'!BR98+'APR-JUN 2023'!BR98</f>
        <v>0</v>
      </c>
      <c r="BS98" s="46">
        <v>0</v>
      </c>
      <c r="BT98" s="43">
        <f>+BP98+BR98</f>
        <v>0</v>
      </c>
      <c r="BU98" s="47">
        <v>0</v>
      </c>
      <c r="BV98" s="45">
        <f>+'OCT-DEC 2022'!BV98+'JUL-SEP 2022'!BV98+'JAN-MAR 2023'!BV98+'APR-JUN 2023'!BV98</f>
        <v>0</v>
      </c>
      <c r="BW98" s="43">
        <f t="shared" ref="BW98:BW102" si="380">+BV98/$BV$111</f>
        <v>0</v>
      </c>
      <c r="BX98" s="43">
        <f>+'OCT-DEC 2022'!BX98+'JUL-SEP 2022'!BX98+'JAN-MAR 2023'!BX98+'APR-JUN 2023'!BX98</f>
        <v>0</v>
      </c>
      <c r="BY98" s="43">
        <f t="shared" ref="BY98:BY102" si="381">+BX98/$BX$111</f>
        <v>0</v>
      </c>
      <c r="BZ98" s="43">
        <f>+BV98+BX98</f>
        <v>0</v>
      </c>
      <c r="CA98" s="47"/>
      <c r="CB98" s="136">
        <f t="shared" ref="CB98:CB100" si="382">+BP98+BV98</f>
        <v>0</v>
      </c>
      <c r="CC98" s="137">
        <f t="shared" ref="CC98:CC100" si="383">+BR98+BX98</f>
        <v>0</v>
      </c>
      <c r="CD98" s="138">
        <f t="shared" ref="CD98:CD100" si="384">+CB98+CC98</f>
        <v>0</v>
      </c>
      <c r="CE98" s="40"/>
      <c r="CF98" s="42">
        <f>+'OCT-DEC 2022'!CF98+'JUL-SEP 2022'!CF98+'JAN-MAR 2023'!CF98+'APR-JUN 2023'!CF98</f>
        <v>0</v>
      </c>
      <c r="CG98" s="46">
        <f t="shared" ref="CG98:CG101" si="385">+CF98/$CF$111</f>
        <v>0</v>
      </c>
      <c r="CH98" s="43">
        <f>+'OCT-DEC 2022'!CH98+'JUL-SEP 2022'!CH98+'JAN-MAR 2023'!CH98+'APR-JUN 2023'!CH98</f>
        <v>0</v>
      </c>
      <c r="CI98" s="46">
        <f t="shared" ref="CI98:CI102" si="386">+CH98/$CH$111</f>
        <v>0</v>
      </c>
      <c r="CJ98" s="43">
        <f>+CF98+CH98</f>
        <v>0</v>
      </c>
      <c r="CK98" s="47">
        <f t="shared" ref="CK98:CK102" si="387">+CJ98/$CJ$111</f>
        <v>0</v>
      </c>
      <c r="CL98" s="45">
        <f>+'OCT-DEC 2022'!CL98+'JUL-SEP 2022'!CL98+'JAN-MAR 2023'!CL98+'APR-JUN 2023'!CL98</f>
        <v>0</v>
      </c>
      <c r="CM98" s="46">
        <f t="shared" ref="CM98:CM102" si="388">+CL98/$CL$111</f>
        <v>0</v>
      </c>
      <c r="CN98" s="43">
        <f>+'OCT-DEC 2022'!CN98+'JUL-SEP 2022'!CN98+'JAN-MAR 2023'!CN98+'APR-JUN 2023'!CN98</f>
        <v>0</v>
      </c>
      <c r="CO98" s="46">
        <f t="shared" ref="CO98:CO102" si="389">+CN98/$CN$111</f>
        <v>0</v>
      </c>
      <c r="CP98" s="43">
        <f>+CL98+CN98</f>
        <v>0</v>
      </c>
      <c r="CQ98" s="47">
        <f t="shared" ref="CQ98:CQ102" si="390">+CP98/$CP$111</f>
        <v>0</v>
      </c>
      <c r="CR98" s="136">
        <f t="shared" ref="CR98:CR100" si="391">+CF98+CL98</f>
        <v>0</v>
      </c>
      <c r="CS98" s="137">
        <f t="shared" ref="CS98:CS100" si="392">+CH98+CN98</f>
        <v>0</v>
      </c>
      <c r="CT98" s="138">
        <f t="shared" ref="CT98:CT100" si="393">+CR98+CS98</f>
        <v>0</v>
      </c>
      <c r="CU98" s="40"/>
      <c r="CV98" s="45">
        <f>+D98+T98+AJ98+AZ98+BP98+CF98</f>
        <v>386318</v>
      </c>
      <c r="CW98" s="46">
        <f t="shared" si="268"/>
        <v>0.55731910694603937</v>
      </c>
      <c r="CX98" s="46">
        <f>+F98+V98+AL98+BB98+BR98+CH98</f>
        <v>103567</v>
      </c>
      <c r="CY98" s="46">
        <f t="shared" ref="CY98:CY102" si="394">+CX98/$CX$111</f>
        <v>0.56116538521974246</v>
      </c>
      <c r="CZ98" s="43">
        <f t="shared" ref="CZ98:CZ100" si="395">+CV98+CX98</f>
        <v>489885</v>
      </c>
      <c r="DA98" s="47">
        <f t="shared" ref="DA98:DA102" si="396">+CZ98/$CZ$111</f>
        <v>0.5581278503957372</v>
      </c>
      <c r="DB98" s="45">
        <f t="shared" ref="DB98:DB100" si="397">+J98+Z98+AP98+BF98+BV98+CL98</f>
        <v>7449350</v>
      </c>
      <c r="DC98" s="46">
        <f t="shared" ref="DC98:DC102" si="398">+DB98/$DB$111</f>
        <v>2.4549558679059178</v>
      </c>
      <c r="DD98" s="43">
        <f t="shared" ref="DD98:DD100" si="399">+L98+AB98+AR98+BH98+BX98+CN98</f>
        <v>808643</v>
      </c>
      <c r="DE98" s="46">
        <f t="shared" ref="DE98:DE102" si="400">+DD98/$DD$111</f>
        <v>0.47076038371393075</v>
      </c>
      <c r="DF98" s="43">
        <f t="shared" ref="DF98:DF100" si="401">+DB98+DD98</f>
        <v>8257993</v>
      </c>
      <c r="DG98" s="47">
        <f t="shared" ref="DG98:DG102" si="402">+DF98/$DF$111</f>
        <v>1.7377379212066284</v>
      </c>
      <c r="DH98" s="172"/>
      <c r="DI98" s="188" t="s">
        <v>54</v>
      </c>
      <c r="DJ98" s="45">
        <f t="shared" ref="DJ98:DJ100" si="403">+CZ98</f>
        <v>489885</v>
      </c>
      <c r="DK98" s="43">
        <f t="shared" ref="DK98:DK100" si="404">+DF98</f>
        <v>8257993</v>
      </c>
      <c r="DL98" s="44">
        <f t="shared" ref="DL98:DL100" si="405">+DJ98+DK98</f>
        <v>8747878</v>
      </c>
      <c r="DM98"/>
    </row>
    <row r="99" spans="1:119" s="59" customFormat="1" ht="15.6" x14ac:dyDescent="0.3">
      <c r="A99" s="32">
        <v>83</v>
      </c>
      <c r="B99" s="68" t="s">
        <v>13</v>
      </c>
      <c r="C99" s="41"/>
      <c r="D99" s="42">
        <f>+'JUL-SEP 2022'!D99+'OCT-DEC 2022'!D99+'JAN-MAR 2023'!D99+'APR-JUN 2023'!D99</f>
        <v>0</v>
      </c>
      <c r="E99" s="46">
        <f t="shared" si="346"/>
        <v>0</v>
      </c>
      <c r="F99" s="43">
        <f>+'JUL-SEP 2022'!F99+'OCT-DEC 2022'!F99+'JAN-MAR 2023'!F99+'APR-JUN 2023'!F99</f>
        <v>0</v>
      </c>
      <c r="G99" s="46">
        <f t="shared" si="347"/>
        <v>0</v>
      </c>
      <c r="H99" s="43">
        <f t="shared" si="348"/>
        <v>0</v>
      </c>
      <c r="I99" s="231">
        <f t="shared" si="349"/>
        <v>0</v>
      </c>
      <c r="J99" s="45">
        <f>+'JUL-SEP 2022'!J99+'OCT-DEC 2022'!J99+'JAN-MAR 2023'!J99+'APR-JUN 2023'!J99</f>
        <v>0</v>
      </c>
      <c r="K99" s="46">
        <f t="shared" si="350"/>
        <v>0</v>
      </c>
      <c r="L99" s="43">
        <f>+'JUL-SEP 2022'!L99+'OCT-DEC 2022'!L99+'JAN-MAR 2023'!L99+'APR-JUN 2023'!L99</f>
        <v>0</v>
      </c>
      <c r="M99" s="46">
        <f t="shared" si="351"/>
        <v>0</v>
      </c>
      <c r="N99" s="43">
        <f t="shared" si="352"/>
        <v>0</v>
      </c>
      <c r="O99" s="47">
        <f t="shared" si="353"/>
        <v>0</v>
      </c>
      <c r="P99" s="136">
        <f t="shared" si="354"/>
        <v>0</v>
      </c>
      <c r="Q99" s="137">
        <f t="shared" si="355"/>
        <v>0</v>
      </c>
      <c r="R99" s="138">
        <f t="shared" si="356"/>
        <v>0</v>
      </c>
      <c r="S99" s="38"/>
      <c r="T99" s="45">
        <f>+'JUL-SEP 2022'!T99+'OCT-DEC 2022'!T99+'JAN-MAR 2023'!T99+'APR-JUN 2023'!T99</f>
        <v>0</v>
      </c>
      <c r="U99" s="46">
        <f t="shared" si="357"/>
        <v>0</v>
      </c>
      <c r="V99" s="43">
        <f>+'JUL-SEP 2022'!V99+'OCT-DEC 2022'!V99+'JAN-MAR 2023'!V99+'APR-JUN 2023'!V99</f>
        <v>0</v>
      </c>
      <c r="W99" s="46">
        <f t="shared" si="358"/>
        <v>0</v>
      </c>
      <c r="X99" s="43">
        <f t="shared" si="359"/>
        <v>0</v>
      </c>
      <c r="Y99" s="47">
        <f t="shared" si="360"/>
        <v>0</v>
      </c>
      <c r="Z99" s="274">
        <f>+'OCT-DEC 2022'!Z99+'JUL-SEP 2022'!Z99+'JAN-MAR 2023'!Z99+'APR-JUN 2023'!Z99</f>
        <v>0</v>
      </c>
      <c r="AA99" s="231">
        <f t="shared" si="361"/>
        <v>0</v>
      </c>
      <c r="AB99" s="43">
        <f>+'OCT-DEC 2022'!AB99+'JUL-SEP 2022'!AB99+'JAN-MAR 2023'!AB99+'APR-JUN 2023'!AB99</f>
        <v>0</v>
      </c>
      <c r="AC99" s="46">
        <f t="shared" si="362"/>
        <v>0</v>
      </c>
      <c r="AD99" s="43">
        <f t="shared" si="363"/>
        <v>0</v>
      </c>
      <c r="AE99" s="47">
        <f t="shared" si="364"/>
        <v>0</v>
      </c>
      <c r="AF99" s="136">
        <f t="shared" si="365"/>
        <v>0</v>
      </c>
      <c r="AG99" s="137">
        <f t="shared" si="366"/>
        <v>0</v>
      </c>
      <c r="AH99" s="138">
        <f t="shared" si="367"/>
        <v>0</v>
      </c>
      <c r="AI99" s="40"/>
      <c r="AJ99" s="42">
        <f>+'OCT-DEC 2022'!AJ99+'JUL-SEP 2022'!AJ99+'JAN-MAR 2023'!AJ99+'APR-JUN 2023'!AJ99</f>
        <v>0</v>
      </c>
      <c r="AK99" s="46">
        <f t="shared" si="368"/>
        <v>0</v>
      </c>
      <c r="AL99" s="43">
        <f>+'OCT-DEC 2022'!AL99+'JUL-SEP 2022'!AL99+'JAN-MAR 2023'!AL99+'APR-JUN 2023'!AL99</f>
        <v>0</v>
      </c>
      <c r="AM99" s="46">
        <f t="shared" si="369"/>
        <v>0</v>
      </c>
      <c r="AN99" s="43">
        <f t="shared" ref="AN99:AN100" si="406">+AJ99+AL99</f>
        <v>0</v>
      </c>
      <c r="AO99" s="47">
        <f t="shared" si="370"/>
        <v>0</v>
      </c>
      <c r="AP99" s="43">
        <f>+'OCT-DEC 2022'!AP99+'JUL-SEP 2022'!AP99+'JAN-MAR 2023'!AP99+'APR-JUN 2023'!AP99</f>
        <v>0</v>
      </c>
      <c r="AQ99" s="43">
        <f t="shared" si="371"/>
        <v>0</v>
      </c>
      <c r="AR99" s="43">
        <f>+'OCT-DEC 2022'!AR99+'JUL-SEP 2022'!AR99+'JAN-MAR 2023'!AR99+'APR-JUN 2023'!AR99</f>
        <v>0</v>
      </c>
      <c r="AS99" s="46">
        <f t="shared" si="372"/>
        <v>0</v>
      </c>
      <c r="AT99" s="43">
        <f t="shared" ref="AT99:AT100" si="407">+AP99+AR99</f>
        <v>0</v>
      </c>
      <c r="AU99" s="47">
        <f t="shared" si="373"/>
        <v>0</v>
      </c>
      <c r="AV99" s="136">
        <f t="shared" si="374"/>
        <v>0</v>
      </c>
      <c r="AW99" s="137">
        <f t="shared" si="375"/>
        <v>0</v>
      </c>
      <c r="AX99" s="138">
        <f t="shared" si="376"/>
        <v>0</v>
      </c>
      <c r="AY99" s="40"/>
      <c r="AZ99" s="42">
        <f>+'OCT-DEC 2022'!AZ99+'JUL-SEP 2022'!AZ99+'JAN-MAR 2023'!AZ99+'APR-JUN 2023'!AZ99</f>
        <v>0</v>
      </c>
      <c r="BA99" s="46">
        <f t="shared" si="302"/>
        <v>0</v>
      </c>
      <c r="BB99" s="43">
        <f>+'OCT-DEC 2022'!BB99+'JUL-SEP 2022'!BB99+'JAN-MAR 2023'!BB99+'APR-JUN 2023'!BB99</f>
        <v>0</v>
      </c>
      <c r="BC99" s="46">
        <f t="shared" si="303"/>
        <v>0</v>
      </c>
      <c r="BD99" s="43">
        <f t="shared" ref="BD99:BD100" si="408">+AZ99+BB99</f>
        <v>0</v>
      </c>
      <c r="BE99" s="47">
        <v>0</v>
      </c>
      <c r="BF99" s="45">
        <f>+'OCT-DEC 2022'!BF99+'JUL-SEP 2022'!BF99+'JAN-MAR 2023'!BF99+'APR-JUN 2023'!BF99</f>
        <v>0</v>
      </c>
      <c r="BG99" s="46">
        <v>0</v>
      </c>
      <c r="BH99" s="43">
        <f>+'OCT-DEC 2022'!BH99+'JUL-SEP 2022'!BH99+'JAN-MAR 2023'!BH99+'APR-JUN 2023'!BH99</f>
        <v>0</v>
      </c>
      <c r="BI99" s="46">
        <v>0</v>
      </c>
      <c r="BJ99" s="43">
        <f t="shared" ref="BJ99:BJ100" si="409">+BF99+BH99</f>
        <v>0</v>
      </c>
      <c r="BK99" s="47">
        <v>0</v>
      </c>
      <c r="BL99" s="136">
        <f t="shared" si="377"/>
        <v>0</v>
      </c>
      <c r="BM99" s="137">
        <f t="shared" si="378"/>
        <v>0</v>
      </c>
      <c r="BN99" s="138">
        <f t="shared" si="379"/>
        <v>0</v>
      </c>
      <c r="BO99" s="40"/>
      <c r="BP99" s="42">
        <f>+'OCT-DEC 2022'!BP99+'JUL-SEP 2022'!BP99+'JAN-MAR 2023'!BP99+'APR-JUN 2023'!BP99</f>
        <v>0</v>
      </c>
      <c r="BQ99" s="46">
        <v>0</v>
      </c>
      <c r="BR99" s="43">
        <f>+'OCT-DEC 2022'!BR99+'JUL-SEP 2022'!BR99+'JAN-MAR 2023'!BR99+'APR-JUN 2023'!BR99</f>
        <v>0</v>
      </c>
      <c r="BS99" s="46">
        <v>0</v>
      </c>
      <c r="BT99" s="43">
        <f t="shared" ref="BT99:BT100" si="410">+BP99+BR99</f>
        <v>0</v>
      </c>
      <c r="BU99" s="47">
        <v>0</v>
      </c>
      <c r="BV99" s="45">
        <f>+'OCT-DEC 2022'!BV99+'JUL-SEP 2022'!BV99+'JAN-MAR 2023'!BV99+'APR-JUN 2023'!BV99</f>
        <v>0</v>
      </c>
      <c r="BW99" s="43">
        <f t="shared" si="380"/>
        <v>0</v>
      </c>
      <c r="BX99" s="43">
        <f>+'OCT-DEC 2022'!BX99+'JUL-SEP 2022'!BX99+'JAN-MAR 2023'!BX99+'APR-JUN 2023'!BX99</f>
        <v>0</v>
      </c>
      <c r="BY99" s="43">
        <f t="shared" si="381"/>
        <v>0</v>
      </c>
      <c r="BZ99" s="43">
        <f t="shared" ref="BZ99:BZ100" si="411">+BV99+BX99</f>
        <v>0</v>
      </c>
      <c r="CA99" s="47"/>
      <c r="CB99" s="136">
        <f t="shared" si="382"/>
        <v>0</v>
      </c>
      <c r="CC99" s="137">
        <f t="shared" si="383"/>
        <v>0</v>
      </c>
      <c r="CD99" s="138">
        <f t="shared" si="384"/>
        <v>0</v>
      </c>
      <c r="CE99" s="40"/>
      <c r="CF99" s="42">
        <f>+'OCT-DEC 2022'!CF99+'JUL-SEP 2022'!CF99+'JAN-MAR 2023'!CF99+'APR-JUN 2023'!CF99</f>
        <v>0</v>
      </c>
      <c r="CG99" s="46">
        <f t="shared" si="385"/>
        <v>0</v>
      </c>
      <c r="CH99" s="43">
        <f>+'OCT-DEC 2022'!CH99+'JUL-SEP 2022'!CH99+'JAN-MAR 2023'!CH99+'APR-JUN 2023'!CH99</f>
        <v>0</v>
      </c>
      <c r="CI99" s="46">
        <f t="shared" si="386"/>
        <v>0</v>
      </c>
      <c r="CJ99" s="43">
        <f t="shared" ref="CJ99:CJ100" si="412">+CF99+CH99</f>
        <v>0</v>
      </c>
      <c r="CK99" s="47">
        <f t="shared" si="387"/>
        <v>0</v>
      </c>
      <c r="CL99" s="45">
        <f>+'OCT-DEC 2022'!CL99+'JUL-SEP 2022'!CL99+'JAN-MAR 2023'!CL99+'APR-JUN 2023'!CL99</f>
        <v>0</v>
      </c>
      <c r="CM99" s="46">
        <f t="shared" si="388"/>
        <v>0</v>
      </c>
      <c r="CN99" s="43">
        <f>+'OCT-DEC 2022'!CN99+'JUL-SEP 2022'!CN99+'JAN-MAR 2023'!CN99+'APR-JUN 2023'!CN99</f>
        <v>0</v>
      </c>
      <c r="CO99" s="46">
        <f t="shared" si="389"/>
        <v>0</v>
      </c>
      <c r="CP99" s="43">
        <f t="shared" ref="CP99:CP100" si="413">+CL99+CN99</f>
        <v>0</v>
      </c>
      <c r="CQ99" s="47">
        <f t="shared" si="390"/>
        <v>0</v>
      </c>
      <c r="CR99" s="136">
        <f t="shared" si="391"/>
        <v>0</v>
      </c>
      <c r="CS99" s="137">
        <f t="shared" si="392"/>
        <v>0</v>
      </c>
      <c r="CT99" s="138">
        <f t="shared" si="393"/>
        <v>0</v>
      </c>
      <c r="CU99" s="40"/>
      <c r="CV99" s="45">
        <f>+D99+T99+AJ99+AZ99+BP99+CF99</f>
        <v>0</v>
      </c>
      <c r="CW99" s="46">
        <f t="shared" si="268"/>
        <v>0</v>
      </c>
      <c r="CX99" s="46">
        <f>+F99+V99+AL99+BB99+BR99+CH99</f>
        <v>0</v>
      </c>
      <c r="CY99" s="46">
        <f t="shared" si="394"/>
        <v>0</v>
      </c>
      <c r="CZ99" s="43">
        <f t="shared" si="395"/>
        <v>0</v>
      </c>
      <c r="DA99" s="47">
        <f t="shared" si="396"/>
        <v>0</v>
      </c>
      <c r="DB99" s="45">
        <f t="shared" si="397"/>
        <v>0</v>
      </c>
      <c r="DC99" s="46">
        <f t="shared" si="398"/>
        <v>0</v>
      </c>
      <c r="DD99" s="43">
        <f t="shared" si="399"/>
        <v>0</v>
      </c>
      <c r="DE99" s="46">
        <f t="shared" si="400"/>
        <v>0</v>
      </c>
      <c r="DF99" s="43">
        <f t="shared" si="401"/>
        <v>0</v>
      </c>
      <c r="DG99" s="47">
        <f t="shared" si="402"/>
        <v>0</v>
      </c>
      <c r="DH99" s="174"/>
      <c r="DI99" s="189" t="s">
        <v>13</v>
      </c>
      <c r="DJ99" s="45">
        <f t="shared" si="403"/>
        <v>0</v>
      </c>
      <c r="DK99" s="43">
        <f t="shared" si="404"/>
        <v>0</v>
      </c>
      <c r="DL99" s="44">
        <f t="shared" si="405"/>
        <v>0</v>
      </c>
      <c r="DM99"/>
    </row>
    <row r="100" spans="1:119" s="59" customFormat="1" ht="15.6" x14ac:dyDescent="0.3">
      <c r="A100" s="32">
        <v>84</v>
      </c>
      <c r="B100" s="32" t="s">
        <v>9</v>
      </c>
      <c r="C100" s="41"/>
      <c r="D100" s="42">
        <f>+'JUL-SEP 2022'!D100+'OCT-DEC 2022'!D100+'JAN-MAR 2023'!D100+'APR-JUN 2023'!D100</f>
        <v>0</v>
      </c>
      <c r="E100" s="46">
        <f t="shared" si="346"/>
        <v>0</v>
      </c>
      <c r="F100" s="43">
        <f>+'JUL-SEP 2022'!F100+'OCT-DEC 2022'!F100+'JAN-MAR 2023'!F100+'APR-JUN 2023'!F100</f>
        <v>0</v>
      </c>
      <c r="G100" s="46">
        <f t="shared" si="347"/>
        <v>0</v>
      </c>
      <c r="H100" s="43">
        <f t="shared" si="348"/>
        <v>0</v>
      </c>
      <c r="I100" s="231">
        <f t="shared" si="349"/>
        <v>0</v>
      </c>
      <c r="J100" s="45">
        <f>+'JUL-SEP 2022'!J100+'OCT-DEC 2022'!J100+'JAN-MAR 2023'!J100+'APR-JUN 2023'!J100</f>
        <v>0</v>
      </c>
      <c r="K100" s="46">
        <f t="shared" si="350"/>
        <v>0</v>
      </c>
      <c r="L100" s="43">
        <f>+'JUL-SEP 2022'!L100+'OCT-DEC 2022'!L100+'JAN-MAR 2023'!L100+'APR-JUN 2023'!L100</f>
        <v>0</v>
      </c>
      <c r="M100" s="46">
        <f t="shared" si="351"/>
        <v>0</v>
      </c>
      <c r="N100" s="43">
        <f t="shared" si="352"/>
        <v>0</v>
      </c>
      <c r="O100" s="47">
        <f t="shared" si="353"/>
        <v>0</v>
      </c>
      <c r="P100" s="136">
        <f t="shared" si="354"/>
        <v>0</v>
      </c>
      <c r="Q100" s="137">
        <f t="shared" si="355"/>
        <v>0</v>
      </c>
      <c r="R100" s="138">
        <f t="shared" si="356"/>
        <v>0</v>
      </c>
      <c r="S100" s="38"/>
      <c r="T100" s="45">
        <f>+'JUL-SEP 2022'!T100+'OCT-DEC 2022'!T100+'JAN-MAR 2023'!T100+'APR-JUN 2023'!T100</f>
        <v>0</v>
      </c>
      <c r="U100" s="46">
        <f t="shared" si="357"/>
        <v>0</v>
      </c>
      <c r="V100" s="43">
        <f>+'JUL-SEP 2022'!V100+'OCT-DEC 2022'!V100+'JAN-MAR 2023'!V100+'APR-JUN 2023'!V100</f>
        <v>0</v>
      </c>
      <c r="W100" s="46">
        <f t="shared" si="358"/>
        <v>0</v>
      </c>
      <c r="X100" s="43">
        <f t="shared" si="359"/>
        <v>0</v>
      </c>
      <c r="Y100" s="47">
        <f t="shared" si="360"/>
        <v>0</v>
      </c>
      <c r="Z100" s="274">
        <f>+'OCT-DEC 2022'!Z100+'JUL-SEP 2022'!Z100+'JAN-MAR 2023'!Z100+'APR-JUN 2023'!Z100</f>
        <v>0</v>
      </c>
      <c r="AA100" s="231">
        <f t="shared" si="361"/>
        <v>0</v>
      </c>
      <c r="AB100" s="43">
        <f>+'OCT-DEC 2022'!AB100+'JUL-SEP 2022'!AB100+'JAN-MAR 2023'!AB100+'APR-JUN 2023'!AB100</f>
        <v>0</v>
      </c>
      <c r="AC100" s="46">
        <f t="shared" si="362"/>
        <v>0</v>
      </c>
      <c r="AD100" s="43">
        <f t="shared" si="363"/>
        <v>0</v>
      </c>
      <c r="AE100" s="47">
        <f t="shared" si="364"/>
        <v>0</v>
      </c>
      <c r="AF100" s="136">
        <f t="shared" si="365"/>
        <v>0</v>
      </c>
      <c r="AG100" s="137">
        <f t="shared" si="366"/>
        <v>0</v>
      </c>
      <c r="AH100" s="138">
        <f t="shared" si="367"/>
        <v>0</v>
      </c>
      <c r="AI100" s="40"/>
      <c r="AJ100" s="42">
        <f>+'OCT-DEC 2022'!AJ100+'JUL-SEP 2022'!AJ100+'JAN-MAR 2023'!AJ100+'APR-JUN 2023'!AJ100</f>
        <v>0</v>
      </c>
      <c r="AK100" s="46">
        <f t="shared" si="368"/>
        <v>0</v>
      </c>
      <c r="AL100" s="43">
        <f>+'OCT-DEC 2022'!AL100+'JUL-SEP 2022'!AL100+'JAN-MAR 2023'!AL100+'APR-JUN 2023'!AL100</f>
        <v>0</v>
      </c>
      <c r="AM100" s="46">
        <f t="shared" si="369"/>
        <v>0</v>
      </c>
      <c r="AN100" s="43">
        <f t="shared" si="406"/>
        <v>0</v>
      </c>
      <c r="AO100" s="47">
        <f t="shared" si="370"/>
        <v>0</v>
      </c>
      <c r="AP100" s="43">
        <f>+'OCT-DEC 2022'!AP100+'JUL-SEP 2022'!AP100+'JAN-MAR 2023'!AP100+'APR-JUN 2023'!AP100</f>
        <v>0</v>
      </c>
      <c r="AQ100" s="43">
        <f t="shared" si="371"/>
        <v>0</v>
      </c>
      <c r="AR100" s="43">
        <f>+'OCT-DEC 2022'!AR100+'JUL-SEP 2022'!AR100+'JAN-MAR 2023'!AR100+'APR-JUN 2023'!AR100</f>
        <v>0</v>
      </c>
      <c r="AS100" s="46">
        <f t="shared" si="372"/>
        <v>0</v>
      </c>
      <c r="AT100" s="43">
        <f t="shared" si="407"/>
        <v>0</v>
      </c>
      <c r="AU100" s="47">
        <f t="shared" si="373"/>
        <v>0</v>
      </c>
      <c r="AV100" s="136">
        <f t="shared" si="374"/>
        <v>0</v>
      </c>
      <c r="AW100" s="137">
        <f t="shared" si="375"/>
        <v>0</v>
      </c>
      <c r="AX100" s="138">
        <f t="shared" si="376"/>
        <v>0</v>
      </c>
      <c r="AY100" s="40"/>
      <c r="AZ100" s="42">
        <f>+'OCT-DEC 2022'!AZ100+'JUL-SEP 2022'!AZ100+'JAN-MAR 2023'!AZ100+'APR-JUN 2023'!AZ100</f>
        <v>0</v>
      </c>
      <c r="BA100" s="46">
        <f t="shared" si="302"/>
        <v>0</v>
      </c>
      <c r="BB100" s="43">
        <f>+'OCT-DEC 2022'!BB100+'JUL-SEP 2022'!BB100+'JAN-MAR 2023'!BB100+'APR-JUN 2023'!BB100</f>
        <v>0</v>
      </c>
      <c r="BC100" s="46">
        <f t="shared" si="303"/>
        <v>0</v>
      </c>
      <c r="BD100" s="43">
        <f t="shared" si="408"/>
        <v>0</v>
      </c>
      <c r="BE100" s="47">
        <v>0</v>
      </c>
      <c r="BF100" s="45">
        <f>+'OCT-DEC 2022'!BF100+'JUL-SEP 2022'!BF100+'JAN-MAR 2023'!BF100+'APR-JUN 2023'!BF100</f>
        <v>0</v>
      </c>
      <c r="BG100" s="46">
        <v>0</v>
      </c>
      <c r="BH100" s="43">
        <f>+'OCT-DEC 2022'!BH100+'JUL-SEP 2022'!BH100+'JAN-MAR 2023'!BH100+'APR-JUN 2023'!BH100</f>
        <v>0</v>
      </c>
      <c r="BI100" s="46">
        <v>0</v>
      </c>
      <c r="BJ100" s="43">
        <f t="shared" si="409"/>
        <v>0</v>
      </c>
      <c r="BK100" s="47">
        <v>0</v>
      </c>
      <c r="BL100" s="136">
        <f t="shared" si="377"/>
        <v>0</v>
      </c>
      <c r="BM100" s="137">
        <f t="shared" si="378"/>
        <v>0</v>
      </c>
      <c r="BN100" s="138">
        <f t="shared" si="379"/>
        <v>0</v>
      </c>
      <c r="BO100" s="40"/>
      <c r="BP100" s="42">
        <f>+'OCT-DEC 2022'!BP100+'JUL-SEP 2022'!BP100+'JAN-MAR 2023'!BP100+'APR-JUN 2023'!BP100</f>
        <v>0</v>
      </c>
      <c r="BQ100" s="46">
        <v>0</v>
      </c>
      <c r="BR100" s="43">
        <f>+'OCT-DEC 2022'!BR100+'JUL-SEP 2022'!BR100+'JAN-MAR 2023'!BR100+'APR-JUN 2023'!BR100</f>
        <v>0</v>
      </c>
      <c r="BS100" s="46">
        <v>0</v>
      </c>
      <c r="BT100" s="43">
        <f t="shared" si="410"/>
        <v>0</v>
      </c>
      <c r="BU100" s="47">
        <v>0</v>
      </c>
      <c r="BV100" s="45">
        <f>+'OCT-DEC 2022'!BV100+'JUL-SEP 2022'!BV100+'JAN-MAR 2023'!BV100+'APR-JUN 2023'!BV100</f>
        <v>0</v>
      </c>
      <c r="BW100" s="43">
        <f t="shared" si="380"/>
        <v>0</v>
      </c>
      <c r="BX100" s="43">
        <f>+'OCT-DEC 2022'!BX100+'JUL-SEP 2022'!BX100+'JAN-MAR 2023'!BX100+'APR-JUN 2023'!BX100</f>
        <v>0</v>
      </c>
      <c r="BY100" s="43">
        <f t="shared" si="381"/>
        <v>0</v>
      </c>
      <c r="BZ100" s="43">
        <f t="shared" si="411"/>
        <v>0</v>
      </c>
      <c r="CA100" s="47"/>
      <c r="CB100" s="136">
        <f t="shared" si="382"/>
        <v>0</v>
      </c>
      <c r="CC100" s="137">
        <f t="shared" si="383"/>
        <v>0</v>
      </c>
      <c r="CD100" s="138">
        <f t="shared" si="384"/>
        <v>0</v>
      </c>
      <c r="CE100" s="40"/>
      <c r="CF100" s="42">
        <f>+'OCT-DEC 2022'!CF100+'JUL-SEP 2022'!CF100+'JAN-MAR 2023'!CF100+'APR-JUN 2023'!CF100</f>
        <v>0</v>
      </c>
      <c r="CG100" s="46">
        <f t="shared" si="385"/>
        <v>0</v>
      </c>
      <c r="CH100" s="43">
        <f>+'OCT-DEC 2022'!CH100+'JUL-SEP 2022'!CH100+'JAN-MAR 2023'!CH100+'APR-JUN 2023'!CH100</f>
        <v>0</v>
      </c>
      <c r="CI100" s="46">
        <f t="shared" si="386"/>
        <v>0</v>
      </c>
      <c r="CJ100" s="43">
        <f t="shared" si="412"/>
        <v>0</v>
      </c>
      <c r="CK100" s="47">
        <f t="shared" si="387"/>
        <v>0</v>
      </c>
      <c r="CL100" s="45">
        <f>+'OCT-DEC 2022'!CL100+'JUL-SEP 2022'!CL100+'JAN-MAR 2023'!CL100+'APR-JUN 2023'!CL100</f>
        <v>0</v>
      </c>
      <c r="CM100" s="46">
        <f t="shared" si="388"/>
        <v>0</v>
      </c>
      <c r="CN100" s="43">
        <f>+'OCT-DEC 2022'!CN100+'JUL-SEP 2022'!CN100+'JAN-MAR 2023'!CN100+'APR-JUN 2023'!CN100</f>
        <v>0</v>
      </c>
      <c r="CO100" s="46">
        <f t="shared" si="389"/>
        <v>0</v>
      </c>
      <c r="CP100" s="43">
        <f t="shared" si="413"/>
        <v>0</v>
      </c>
      <c r="CQ100" s="47">
        <f t="shared" si="390"/>
        <v>0</v>
      </c>
      <c r="CR100" s="136">
        <f t="shared" si="391"/>
        <v>0</v>
      </c>
      <c r="CS100" s="137">
        <f t="shared" si="392"/>
        <v>0</v>
      </c>
      <c r="CT100" s="138">
        <f t="shared" si="393"/>
        <v>0</v>
      </c>
      <c r="CU100" s="40"/>
      <c r="CV100" s="45">
        <f>+D100+T100+AJ100+AZ100+BP100+CF100</f>
        <v>0</v>
      </c>
      <c r="CW100" s="46">
        <f t="shared" si="268"/>
        <v>0</v>
      </c>
      <c r="CX100" s="46">
        <f>+F100+V100+AL100+BB100+BR100+CH100</f>
        <v>0</v>
      </c>
      <c r="CY100" s="46">
        <f t="shared" si="394"/>
        <v>0</v>
      </c>
      <c r="CZ100" s="43">
        <f t="shared" si="395"/>
        <v>0</v>
      </c>
      <c r="DA100" s="47">
        <f t="shared" si="396"/>
        <v>0</v>
      </c>
      <c r="DB100" s="45">
        <f t="shared" si="397"/>
        <v>0</v>
      </c>
      <c r="DC100" s="46">
        <f t="shared" si="398"/>
        <v>0</v>
      </c>
      <c r="DD100" s="43">
        <f t="shared" si="399"/>
        <v>0</v>
      </c>
      <c r="DE100" s="46">
        <f t="shared" si="400"/>
        <v>0</v>
      </c>
      <c r="DF100" s="43">
        <f t="shared" si="401"/>
        <v>0</v>
      </c>
      <c r="DG100" s="47">
        <f t="shared" si="402"/>
        <v>0</v>
      </c>
      <c r="DH100" s="174"/>
      <c r="DI100" s="185" t="s">
        <v>9</v>
      </c>
      <c r="DJ100" s="45">
        <f t="shared" si="403"/>
        <v>0</v>
      </c>
      <c r="DK100" s="43">
        <f t="shared" si="404"/>
        <v>0</v>
      </c>
      <c r="DL100" s="44">
        <f t="shared" si="405"/>
        <v>0</v>
      </c>
      <c r="DM100"/>
    </row>
    <row r="101" spans="1:119" s="24" customFormat="1" ht="16.2" thickBot="1" x14ac:dyDescent="0.35">
      <c r="A101" s="32">
        <v>85</v>
      </c>
      <c r="B101" s="48" t="s">
        <v>177</v>
      </c>
      <c r="C101" s="49"/>
      <c r="D101" s="50">
        <f>+D63+D96+D98+D99+D100</f>
        <v>237786375</v>
      </c>
      <c r="E101" s="54">
        <f t="shared" si="346"/>
        <v>2167.5664527538238</v>
      </c>
      <c r="F101" s="51">
        <f>+F63+F96+F98+F99+F100</f>
        <v>71064023</v>
      </c>
      <c r="G101" s="54">
        <f t="shared" si="347"/>
        <v>2591.9693256009045</v>
      </c>
      <c r="H101" s="43">
        <f>+H63+H96+H98+H99+H100</f>
        <v>308850398</v>
      </c>
      <c r="I101" s="230">
        <f t="shared" si="349"/>
        <v>2252.4259803528321</v>
      </c>
      <c r="J101" s="53">
        <f>+J63+J96+J98+J99+J100</f>
        <v>122061231</v>
      </c>
      <c r="K101" s="54">
        <f t="shared" si="350"/>
        <v>353.98741075001885</v>
      </c>
      <c r="L101" s="51">
        <f>+L63+L96+L98+L99+L100</f>
        <v>173747618</v>
      </c>
      <c r="M101" s="54">
        <f t="shared" si="351"/>
        <v>571.33524274270985</v>
      </c>
      <c r="N101" s="51">
        <f>+N63+N96+N98+N99+N100</f>
        <v>295808849</v>
      </c>
      <c r="O101" s="55">
        <f t="shared" si="353"/>
        <v>455.84373102634197</v>
      </c>
      <c r="P101" s="142">
        <f t="shared" ref="P101:R101" si="414">+P63+P96+P98+P99+P100</f>
        <v>359847606</v>
      </c>
      <c r="Q101" s="148">
        <f t="shared" si="414"/>
        <v>244811641</v>
      </c>
      <c r="R101" s="149">
        <f t="shared" si="414"/>
        <v>604659247</v>
      </c>
      <c r="S101" s="38"/>
      <c r="T101" s="53">
        <f>+T63+T96+T98+T99+T100</f>
        <v>404151715</v>
      </c>
      <c r="U101" s="54">
        <f t="shared" si="357"/>
        <v>2098.5409970558762</v>
      </c>
      <c r="V101" s="51">
        <f>+V63+V96+V98+V99+V100</f>
        <v>104551032</v>
      </c>
      <c r="W101" s="54">
        <f t="shared" si="358"/>
        <v>1909.9567409572526</v>
      </c>
      <c r="X101" s="51">
        <f>+X63+X96+X98+X99+X100</f>
        <v>508702747</v>
      </c>
      <c r="Y101" s="55">
        <f t="shared" si="360"/>
        <v>2056.8023183882069</v>
      </c>
      <c r="Z101" s="275">
        <f>+Z63+Z96+Z98+Z99+Z100</f>
        <v>275035202</v>
      </c>
      <c r="AA101" s="230">
        <f t="shared" si="361"/>
        <v>273.83471062860417</v>
      </c>
      <c r="AB101" s="51">
        <f>+AB63+AB96+AB98+AB99+AB100</f>
        <v>167228434</v>
      </c>
      <c r="AC101" s="54">
        <f t="shared" si="362"/>
        <v>385.4441973083421</v>
      </c>
      <c r="AD101" s="51">
        <f>+AD63+AD96+AD98+AD99+AD100</f>
        <v>442263636</v>
      </c>
      <c r="AE101" s="55">
        <f t="shared" si="364"/>
        <v>307.50272102836584</v>
      </c>
      <c r="AF101" s="142">
        <f t="shared" ref="AF101:AH101" si="415">+AF63+AF96+AF98+AF99+AF100</f>
        <v>679186917</v>
      </c>
      <c r="AG101" s="148">
        <f t="shared" si="415"/>
        <v>271779466</v>
      </c>
      <c r="AH101" s="149">
        <f t="shared" si="415"/>
        <v>950966383</v>
      </c>
      <c r="AI101" s="40"/>
      <c r="AJ101" s="50">
        <f>+AJ63+AJ96+AJ98+AJ99+AJ100</f>
        <v>127025985</v>
      </c>
      <c r="AK101" s="54">
        <f t="shared" si="368"/>
        <v>2111.3989727735116</v>
      </c>
      <c r="AL101" s="51">
        <f>+AL63+AL96+AL98+AL99+AL100</f>
        <v>59470222</v>
      </c>
      <c r="AM101" s="54">
        <f t="shared" si="369"/>
        <v>2452.8860383584242</v>
      </c>
      <c r="AN101" s="51">
        <f>+AN63+AN96+AN98+AN99+AN100</f>
        <v>186496207</v>
      </c>
      <c r="AO101" s="55">
        <f t="shared" si="370"/>
        <v>2209.4874477235298</v>
      </c>
      <c r="AP101" s="53">
        <f>+AP63+AP96+AP98+AP99+AP100</f>
        <v>51647201</v>
      </c>
      <c r="AQ101" s="54">
        <f t="shared" si="371"/>
        <v>330.5018973692799</v>
      </c>
      <c r="AR101" s="51">
        <f>+AR63+AR96+AR98+AR99+AR100</f>
        <v>83193359</v>
      </c>
      <c r="AS101" s="54">
        <f t="shared" si="372"/>
        <v>552.82387299984055</v>
      </c>
      <c r="AT101" s="51">
        <f>+AT63+AT96+AT98+AT99+AT100</f>
        <v>134840560</v>
      </c>
      <c r="AU101" s="55">
        <f t="shared" si="373"/>
        <v>439.56799681832854</v>
      </c>
      <c r="AV101" s="142">
        <f t="shared" ref="AV101:AX101" si="416">+AV63+AV96+AV98+AV99+AV100</f>
        <v>178673186</v>
      </c>
      <c r="AW101" s="148">
        <f t="shared" si="416"/>
        <v>142663581</v>
      </c>
      <c r="AX101" s="149">
        <f t="shared" si="416"/>
        <v>321336767</v>
      </c>
      <c r="AY101" s="40"/>
      <c r="AZ101" s="50">
        <f>+AZ63+AZ96+AZ98+AZ99+AZ100</f>
        <v>228958983</v>
      </c>
      <c r="BA101" s="54">
        <f t="shared" si="302"/>
        <v>2058.1877781073867</v>
      </c>
      <c r="BB101" s="51">
        <f>+BB63+BB96+BB98+BB99+BB100</f>
        <v>54811694</v>
      </c>
      <c r="BC101" s="54">
        <f t="shared" si="303"/>
        <v>1751.1163860579534</v>
      </c>
      <c r="BD101" s="51">
        <f>+BD63+BD96+BD98+BD99+BD100</f>
        <v>283770677</v>
      </c>
      <c r="BE101" s="55">
        <v>1964.684156338709</v>
      </c>
      <c r="BF101" s="53">
        <f>+BF63+BF96+BF98+BF99+BF100</f>
        <v>177052493</v>
      </c>
      <c r="BG101" s="54">
        <v>285.82980030399102</v>
      </c>
      <c r="BH101" s="51">
        <f>+BH63+BH96+BH98+BH99+BH100</f>
        <v>159177731</v>
      </c>
      <c r="BI101" s="54">
        <v>516.81267471280421</v>
      </c>
      <c r="BJ101" s="51">
        <f>+BJ63+BJ96+BJ98+BJ99+BJ100</f>
        <v>336230224</v>
      </c>
      <c r="BK101" s="55">
        <v>350.03447930724894</v>
      </c>
      <c r="BL101" s="142">
        <f t="shared" ref="BL101:BN101" si="417">+BL63+BL96+BL98+BL99+BL100</f>
        <v>406011476</v>
      </c>
      <c r="BM101" s="148">
        <f t="shared" si="417"/>
        <v>213989425</v>
      </c>
      <c r="BN101" s="149">
        <f t="shared" si="417"/>
        <v>620000901</v>
      </c>
      <c r="BO101" s="40"/>
      <c r="BP101" s="50">
        <f>+BP63+BP96+BP98+BP99+BP100</f>
        <v>160976085</v>
      </c>
      <c r="BQ101" s="54">
        <v>1667.4918512073637</v>
      </c>
      <c r="BR101" s="51">
        <f>+BR63+BR96+BR98+BR99+BR100</f>
        <v>37994982</v>
      </c>
      <c r="BS101" s="54">
        <v>1778.9336660883023</v>
      </c>
      <c r="BT101" s="51">
        <f>+BT63+BT96+BT98+BT99+BT100</f>
        <v>198971067</v>
      </c>
      <c r="BU101" s="55">
        <v>1681.2322761453165</v>
      </c>
      <c r="BV101" s="53">
        <f>+BV63+BV96+BV98+BV99+BV100</f>
        <v>67117984</v>
      </c>
      <c r="BW101" s="54">
        <f t="shared" si="380"/>
        <v>222.91816346051652</v>
      </c>
      <c r="BX101" s="51">
        <f>+BX63+BX96+BX98+BX99+BX100</f>
        <v>85985882</v>
      </c>
      <c r="BY101" s="54">
        <f t="shared" si="381"/>
        <v>422.51428431035328</v>
      </c>
      <c r="BZ101" s="51">
        <f>+BZ63+BZ96+BZ98+BZ99+BZ100</f>
        <v>153103866</v>
      </c>
      <c r="CA101" s="55"/>
      <c r="CB101" s="142">
        <f t="shared" ref="CB101:CD101" si="418">+CB63+CB96+CB98+CB99+CB100</f>
        <v>228094069</v>
      </c>
      <c r="CC101" s="148">
        <f t="shared" si="418"/>
        <v>123980864</v>
      </c>
      <c r="CD101" s="149">
        <f t="shared" si="418"/>
        <v>352074933</v>
      </c>
      <c r="CE101" s="40"/>
      <c r="CF101" s="50">
        <f>+CF63+CF96+CF98+CF99+CF100</f>
        <v>255910211</v>
      </c>
      <c r="CG101" s="54">
        <f t="shared" si="385"/>
        <v>2054.5465646526118</v>
      </c>
      <c r="CH101" s="51">
        <f>+CH63+CH96+CH98+CH99+CH100</f>
        <v>55625065</v>
      </c>
      <c r="CI101" s="54">
        <f t="shared" si="386"/>
        <v>2198.7929875879518</v>
      </c>
      <c r="CJ101" s="51">
        <f>+CJ63+CJ96+CJ98+CJ99+CJ100</f>
        <v>311535276</v>
      </c>
      <c r="CK101" s="55">
        <f t="shared" si="387"/>
        <v>2078.8975816784114</v>
      </c>
      <c r="CL101" s="53">
        <f>+CL63+CL96+CL98+CL99+CL100</f>
        <v>168525105</v>
      </c>
      <c r="CM101" s="54">
        <f t="shared" si="388"/>
        <v>272.07491197225733</v>
      </c>
      <c r="CN101" s="51">
        <f>+CN63+CN96+CN98+CN99+CN100</f>
        <v>130743444</v>
      </c>
      <c r="CO101" s="54">
        <f t="shared" si="389"/>
        <v>412.91662929439036</v>
      </c>
      <c r="CP101" s="51">
        <f>+CP63+CP96+CP98+CP99+CP100</f>
        <v>299268549</v>
      </c>
      <c r="CQ101" s="55">
        <f t="shared" si="390"/>
        <v>319.71735105620371</v>
      </c>
      <c r="CR101" s="142">
        <f t="shared" ref="CR101:CT101" si="419">+CR63+CR96+CR98+CR99+CR100</f>
        <v>424435316</v>
      </c>
      <c r="CS101" s="148">
        <f t="shared" si="419"/>
        <v>186368509</v>
      </c>
      <c r="CT101" s="149">
        <f t="shared" si="419"/>
        <v>610803825</v>
      </c>
      <c r="CU101" s="40"/>
      <c r="CV101" s="69">
        <f>+CV63+CV96+CV98+CV99+CV100</f>
        <v>1414809354</v>
      </c>
      <c r="CW101" s="70">
        <f t="shared" si="268"/>
        <v>2041.0653546305966</v>
      </c>
      <c r="CX101" s="71">
        <f>+CX63+CX96+CX98+CX99+CX100</f>
        <v>383517018</v>
      </c>
      <c r="CY101" s="70">
        <f t="shared" si="394"/>
        <v>2078.0410279750972</v>
      </c>
      <c r="CZ101" s="71">
        <f>+CZ63+CZ96+CZ98+CZ99+CZ100</f>
        <v>1798326372</v>
      </c>
      <c r="DA101" s="55">
        <f t="shared" si="396"/>
        <v>2048.8400998485863</v>
      </c>
      <c r="DB101" s="53">
        <f>+DB63+DB96+DB98+DB99+DB100</f>
        <v>861439216</v>
      </c>
      <c r="DC101" s="54">
        <f t="shared" si="398"/>
        <v>283.88990424177592</v>
      </c>
      <c r="DD101" s="51">
        <f>+DD63+DD96+DD98+DD99+DD100</f>
        <v>800076468</v>
      </c>
      <c r="DE101" s="54">
        <f t="shared" si="400"/>
        <v>465.77328323644235</v>
      </c>
      <c r="DF101" s="51">
        <f>+DF63+DF96+DF98+DF99+DF100</f>
        <v>1661515684</v>
      </c>
      <c r="DG101" s="55">
        <f t="shared" si="402"/>
        <v>349.63444638017603</v>
      </c>
      <c r="DH101" s="201"/>
      <c r="DI101" s="186" t="s">
        <v>177</v>
      </c>
      <c r="DJ101" s="53">
        <f>+DJ63+DJ96+DJ98+DJ99+DJ100</f>
        <v>1798326372</v>
      </c>
      <c r="DK101" s="51">
        <f t="shared" ref="DK101:DL101" si="420">+DK63+DK96+DK98+DK99+DK100</f>
        <v>1661515684</v>
      </c>
      <c r="DL101" s="52">
        <f t="shared" si="420"/>
        <v>3459842056</v>
      </c>
      <c r="DM101"/>
      <c r="DN101" s="56"/>
      <c r="DO101" s="56"/>
    </row>
    <row r="102" spans="1:119" s="24" customFormat="1" ht="16.2" thickBot="1" x14ac:dyDescent="0.35">
      <c r="A102" s="32">
        <v>86</v>
      </c>
      <c r="B102" s="48" t="s">
        <v>178</v>
      </c>
      <c r="C102" s="41"/>
      <c r="D102" s="72">
        <f>+D16-D101</f>
        <v>-6089806</v>
      </c>
      <c r="E102" s="73">
        <f t="shared" si="346"/>
        <v>-55.512260487502509</v>
      </c>
      <c r="F102" s="76">
        <f>+F16-F101</f>
        <v>-7703466</v>
      </c>
      <c r="G102" s="73">
        <f t="shared" si="347"/>
        <v>-280.97406718459348</v>
      </c>
      <c r="H102" s="76">
        <f>+H16-H101</f>
        <v>-13793272</v>
      </c>
      <c r="I102" s="78">
        <f t="shared" si="349"/>
        <v>-100.59344073396102</v>
      </c>
      <c r="J102" s="74">
        <f>+J16-J101</f>
        <v>-2180190</v>
      </c>
      <c r="K102" s="73">
        <f t="shared" si="350"/>
        <v>-6.3227267718042564</v>
      </c>
      <c r="L102" s="76">
        <f>+L16-L101</f>
        <v>34141104</v>
      </c>
      <c r="M102" s="73">
        <f t="shared" si="351"/>
        <v>112.26637904954819</v>
      </c>
      <c r="N102" s="76">
        <f>+N16-N101</f>
        <v>31960914</v>
      </c>
      <c r="O102" s="75">
        <f t="shared" si="353"/>
        <v>49.252016408650604</v>
      </c>
      <c r="P102" s="116">
        <f>+P16-P101</f>
        <v>-8269996</v>
      </c>
      <c r="Q102" s="117">
        <f>+Q16-Q101</f>
        <v>26437638</v>
      </c>
      <c r="R102" s="118">
        <f>+R16-R101</f>
        <v>18167642</v>
      </c>
      <c r="S102" s="38"/>
      <c r="T102" s="74">
        <f>+T16-T101</f>
        <v>17882899</v>
      </c>
      <c r="U102" s="73">
        <f t="shared" si="357"/>
        <v>92.85621043995701</v>
      </c>
      <c r="V102" s="76">
        <f>+V16-V101</f>
        <v>11536836</v>
      </c>
      <c r="W102" s="73">
        <f t="shared" si="358"/>
        <v>210.7569601753745</v>
      </c>
      <c r="X102" s="76">
        <f>+X16-X101</f>
        <v>29419735</v>
      </c>
      <c r="Y102" s="75">
        <f t="shared" si="360"/>
        <v>118.95076154241147</v>
      </c>
      <c r="Z102" s="276">
        <f>+Z16-Z101</f>
        <v>-3977331</v>
      </c>
      <c r="AA102" s="78">
        <f t="shared" si="361"/>
        <v>-3.959970489374582</v>
      </c>
      <c r="AB102" s="76">
        <f>+AB16-AB101</f>
        <v>33116061</v>
      </c>
      <c r="AC102" s="73">
        <f t="shared" si="362"/>
        <v>76.329086177767437</v>
      </c>
      <c r="AD102" s="76">
        <f>+AD16-AD101</f>
        <v>29138730</v>
      </c>
      <c r="AE102" s="75">
        <f t="shared" si="364"/>
        <v>20.259949118473024</v>
      </c>
      <c r="AF102" s="116">
        <f>+AF16-AF101</f>
        <v>13905568</v>
      </c>
      <c r="AG102" s="117">
        <f>+AG16-AG101</f>
        <v>44652897</v>
      </c>
      <c r="AH102" s="118">
        <f>+AH16-AH101</f>
        <v>58558465</v>
      </c>
      <c r="AI102" s="40"/>
      <c r="AJ102" s="72">
        <f>+AJ16-AJ101</f>
        <v>8293736</v>
      </c>
      <c r="AK102" s="73">
        <f t="shared" si="368"/>
        <v>137.85672018882352</v>
      </c>
      <c r="AL102" s="76">
        <f>+AL16-AL101</f>
        <v>-461143</v>
      </c>
      <c r="AM102" s="73">
        <f t="shared" si="369"/>
        <v>-19.020127861414725</v>
      </c>
      <c r="AN102" s="76">
        <f>+AN16-AN101</f>
        <v>7832593</v>
      </c>
      <c r="AO102" s="75">
        <f t="shared" si="370"/>
        <v>92.795538284739422</v>
      </c>
      <c r="AP102" s="74">
        <f>+AP16-AP101</f>
        <v>2373658</v>
      </c>
      <c r="AQ102" s="73">
        <f t="shared" si="371"/>
        <v>15.189564148999482</v>
      </c>
      <c r="AR102" s="76">
        <f>+AR16-AR101</f>
        <v>1499887</v>
      </c>
      <c r="AS102" s="73">
        <f t="shared" si="372"/>
        <v>9.9668212747860299</v>
      </c>
      <c r="AT102" s="76">
        <f>+AT16-AT101</f>
        <v>3873545</v>
      </c>
      <c r="AU102" s="75">
        <f t="shared" si="373"/>
        <v>12.627405405581616</v>
      </c>
      <c r="AV102" s="116">
        <f>+AV16-AV101</f>
        <v>10667394</v>
      </c>
      <c r="AW102" s="117">
        <f>+AW16-AW101</f>
        <v>1038744</v>
      </c>
      <c r="AX102" s="118">
        <f>+AX16-AX101</f>
        <v>11706138</v>
      </c>
      <c r="AY102" s="40"/>
      <c r="AZ102" s="72">
        <f>+AZ16-AZ101</f>
        <v>15544993</v>
      </c>
      <c r="BA102" s="73">
        <f t="shared" si="302"/>
        <v>139.7390667277941</v>
      </c>
      <c r="BB102" s="76">
        <f>+BB16-BB101</f>
        <v>7270954</v>
      </c>
      <c r="BC102" s="73">
        <f t="shared" si="303"/>
        <v>232.29142838886938</v>
      </c>
      <c r="BD102" s="76">
        <f>+BD16-BD101</f>
        <v>22815947</v>
      </c>
      <c r="BE102" s="75">
        <v>43.878105840104944</v>
      </c>
      <c r="BF102" s="74">
        <f>+BF16-BF101</f>
        <v>1003225</v>
      </c>
      <c r="BG102" s="73">
        <v>7.6412794327255966</v>
      </c>
      <c r="BH102" s="76">
        <f>+BH16-BH101</f>
        <v>19550757</v>
      </c>
      <c r="BI102" s="73">
        <v>16.739584960089033</v>
      </c>
      <c r="BJ102" s="76">
        <f>+BJ16-BJ101</f>
        <v>20553982</v>
      </c>
      <c r="BK102" s="75">
        <v>10.170271191759889</v>
      </c>
      <c r="BL102" s="116">
        <f>+BL16-BL101</f>
        <v>16548218</v>
      </c>
      <c r="BM102" s="117">
        <f>+BM16-BM101</f>
        <v>26821711</v>
      </c>
      <c r="BN102" s="118">
        <f>+BN16-BN101</f>
        <v>43369929</v>
      </c>
      <c r="BO102" s="40"/>
      <c r="BP102" s="72">
        <f>+BP16-BP101</f>
        <v>15263425</v>
      </c>
      <c r="BQ102" s="73">
        <v>177.96296642910175</v>
      </c>
      <c r="BR102" s="76">
        <f>+BR16-BR101</f>
        <v>6502345</v>
      </c>
      <c r="BS102" s="73">
        <v>105.59405927905715</v>
      </c>
      <c r="BT102" s="76">
        <f>+BT16-BT101</f>
        <v>21765770</v>
      </c>
      <c r="BU102" s="75">
        <f>+BT102/BT111</f>
        <v>186.86914042377828</v>
      </c>
      <c r="BV102" s="74">
        <f>+BV16-BV101</f>
        <v>-9365496</v>
      </c>
      <c r="BW102" s="73">
        <f t="shared" si="380"/>
        <v>-31.105510681262622</v>
      </c>
      <c r="BX102" s="76">
        <f>+BX16-BX101</f>
        <v>4522684</v>
      </c>
      <c r="BY102" s="73">
        <f t="shared" si="381"/>
        <v>22.223399341555698</v>
      </c>
      <c r="BZ102" s="76">
        <f>+BZ16-BZ101</f>
        <v>-4842812</v>
      </c>
      <c r="CA102" s="75"/>
      <c r="CB102" s="116">
        <f>+CB16-CB101</f>
        <v>5897929</v>
      </c>
      <c r="CC102" s="117">
        <f>+CC16-CC101</f>
        <v>11025029</v>
      </c>
      <c r="CD102" s="118">
        <f>+CD16-CD101</f>
        <v>16922958</v>
      </c>
      <c r="CE102" s="40"/>
      <c r="CF102" s="72">
        <f>+CF16-CF101</f>
        <v>10306792</v>
      </c>
      <c r="CG102" s="73">
        <f>+CF102/$CF$111</f>
        <v>82.746929141444141</v>
      </c>
      <c r="CH102" s="76">
        <f>+CH16-CH101</f>
        <v>-1818209</v>
      </c>
      <c r="CI102" s="73">
        <f t="shared" si="386"/>
        <v>-71.871649932801006</v>
      </c>
      <c r="CJ102" s="76">
        <f>+CJ16-CJ101</f>
        <v>8488583</v>
      </c>
      <c r="CK102" s="75">
        <f t="shared" si="387"/>
        <v>56.644932468503093</v>
      </c>
      <c r="CL102" s="74">
        <f>+CL16-CL101</f>
        <v>-2884081</v>
      </c>
      <c r="CM102" s="73">
        <f t="shared" si="388"/>
        <v>-4.6561969754943036</v>
      </c>
      <c r="CN102" s="76">
        <f>+CN16-CN101</f>
        <v>18766805</v>
      </c>
      <c r="CO102" s="73">
        <f t="shared" si="389"/>
        <v>59.269708875231338</v>
      </c>
      <c r="CP102" s="76">
        <f>+CP16-CP101</f>
        <v>15882724</v>
      </c>
      <c r="CQ102" s="75">
        <f t="shared" si="390"/>
        <v>16.967978966733295</v>
      </c>
      <c r="CR102" s="116">
        <f>+CR16-CR101</f>
        <v>7422711</v>
      </c>
      <c r="CS102" s="117">
        <f>+CS16-CS101</f>
        <v>16948596</v>
      </c>
      <c r="CT102" s="118">
        <f>+CT16-CT101</f>
        <v>24371307</v>
      </c>
      <c r="CU102" s="40"/>
      <c r="CV102" s="77">
        <f>+CV16-CV101</f>
        <v>61202039</v>
      </c>
      <c r="CW102" s="73">
        <f t="shared" si="268"/>
        <v>88.292716670609892</v>
      </c>
      <c r="CX102" s="77">
        <f>+CX16-CX101</f>
        <v>15327317</v>
      </c>
      <c r="CY102" s="78">
        <f t="shared" si="394"/>
        <v>83.049231402764462</v>
      </c>
      <c r="CZ102" s="77">
        <f>+CZ16-CZ101</f>
        <v>76529356</v>
      </c>
      <c r="DA102" s="79">
        <f t="shared" si="396"/>
        <v>87.190187404084867</v>
      </c>
      <c r="DB102" s="77">
        <f>+DB16-DB101</f>
        <v>-15030215</v>
      </c>
      <c r="DC102" s="73">
        <f t="shared" si="398"/>
        <v>-4.9532529026207044</v>
      </c>
      <c r="DD102" s="77">
        <f>+DD16-DD101</f>
        <v>111597298</v>
      </c>
      <c r="DE102" s="78">
        <f t="shared" si="400"/>
        <v>64.967589935135621</v>
      </c>
      <c r="DF102" s="77">
        <f>+DF16-DF101</f>
        <v>96567083</v>
      </c>
      <c r="DG102" s="79">
        <f t="shared" si="402"/>
        <v>20.320710137367268</v>
      </c>
      <c r="DH102" s="201"/>
      <c r="DI102" s="186" t="s">
        <v>178</v>
      </c>
      <c r="DJ102" s="77">
        <f>+DJ16-DJ101</f>
        <v>76529356</v>
      </c>
      <c r="DK102" s="77">
        <f>+DK16-DK101</f>
        <v>96567083</v>
      </c>
      <c r="DL102" s="77">
        <f>+DL16-DL101</f>
        <v>173096439</v>
      </c>
      <c r="DM102"/>
      <c r="DN102" s="56"/>
      <c r="DO102" s="56"/>
    </row>
    <row r="103" spans="1:119" s="59" customFormat="1" ht="15.6" x14ac:dyDescent="0.3">
      <c r="A103" s="32"/>
      <c r="B103" s="32"/>
      <c r="C103" s="41"/>
      <c r="D103" s="42"/>
      <c r="E103" s="43"/>
      <c r="F103" s="43"/>
      <c r="G103" s="43"/>
      <c r="H103" s="43"/>
      <c r="I103" s="232"/>
      <c r="J103" s="45"/>
      <c r="K103" s="43"/>
      <c r="L103" s="43"/>
      <c r="M103" s="43"/>
      <c r="N103" s="43"/>
      <c r="O103" s="44"/>
      <c r="P103" s="136"/>
      <c r="Q103" s="137"/>
      <c r="R103" s="138"/>
      <c r="S103" s="38"/>
      <c r="T103" s="45"/>
      <c r="U103" s="43"/>
      <c r="V103" s="43"/>
      <c r="W103" s="43"/>
      <c r="X103" s="43"/>
      <c r="Y103" s="44"/>
      <c r="Z103" s="274"/>
      <c r="AA103" s="232"/>
      <c r="AB103" s="43"/>
      <c r="AC103" s="43"/>
      <c r="AD103" s="43"/>
      <c r="AE103" s="44"/>
      <c r="AF103" s="136"/>
      <c r="AG103" s="137"/>
      <c r="AH103" s="138"/>
      <c r="AI103" s="40"/>
      <c r="AJ103" s="42"/>
      <c r="AK103" s="43"/>
      <c r="AL103" s="43"/>
      <c r="AM103" s="43"/>
      <c r="AN103" s="43"/>
      <c r="AO103" s="44"/>
      <c r="AP103" s="45"/>
      <c r="AQ103" s="43"/>
      <c r="AR103" s="43"/>
      <c r="AS103" s="46"/>
      <c r="AT103" s="43"/>
      <c r="AU103" s="44"/>
      <c r="AV103" s="136"/>
      <c r="AW103" s="137"/>
      <c r="AX103" s="138"/>
      <c r="AY103" s="40"/>
      <c r="AZ103" s="42"/>
      <c r="BA103" s="43"/>
      <c r="BB103" s="43"/>
      <c r="BC103" s="43"/>
      <c r="BD103" s="43"/>
      <c r="BE103" s="44"/>
      <c r="BF103" s="45"/>
      <c r="BG103" s="46"/>
      <c r="BH103" s="43"/>
      <c r="BI103" s="46"/>
      <c r="BJ103" s="43"/>
      <c r="BK103" s="44"/>
      <c r="BL103" s="136"/>
      <c r="BM103" s="137"/>
      <c r="BN103" s="138"/>
      <c r="BO103" s="40"/>
      <c r="BP103" s="42"/>
      <c r="BQ103" s="43"/>
      <c r="BR103" s="43"/>
      <c r="BS103" s="43"/>
      <c r="BT103" s="43"/>
      <c r="BU103" s="44"/>
      <c r="BV103" s="45"/>
      <c r="BW103" s="43"/>
      <c r="BX103" s="43"/>
      <c r="BY103" s="43"/>
      <c r="BZ103" s="43"/>
      <c r="CA103" s="44"/>
      <c r="CB103" s="136"/>
      <c r="CC103" s="137"/>
      <c r="CD103" s="138"/>
      <c r="CE103" s="40"/>
      <c r="CF103" s="42"/>
      <c r="CG103" s="43"/>
      <c r="CH103" s="43"/>
      <c r="CI103" s="43"/>
      <c r="CJ103" s="43"/>
      <c r="CK103" s="44"/>
      <c r="CL103" s="45"/>
      <c r="CM103" s="43"/>
      <c r="CN103" s="43"/>
      <c r="CO103" s="46"/>
      <c r="CP103" s="43"/>
      <c r="CQ103" s="44"/>
      <c r="CR103" s="136"/>
      <c r="CS103" s="137"/>
      <c r="CT103" s="138"/>
      <c r="CU103" s="40"/>
      <c r="CV103" s="80"/>
      <c r="CW103" s="81"/>
      <c r="CX103" s="46"/>
      <c r="CY103" s="81"/>
      <c r="CZ103" s="82"/>
      <c r="DA103" s="47"/>
      <c r="DB103" s="57"/>
      <c r="DC103" s="46"/>
      <c r="DD103" s="46"/>
      <c r="DE103" s="46"/>
      <c r="DF103" s="43"/>
      <c r="DG103" s="47"/>
      <c r="DH103" s="174"/>
      <c r="DI103" s="185"/>
      <c r="DJ103" s="45"/>
      <c r="DK103" s="43"/>
      <c r="DL103" s="44"/>
      <c r="DM103"/>
      <c r="DN103" s="56"/>
      <c r="DO103" s="66"/>
    </row>
    <row r="104" spans="1:119" s="59" customFormat="1" ht="15.6" x14ac:dyDescent="0.3">
      <c r="A104" s="32"/>
      <c r="B104" s="32"/>
      <c r="C104" s="33"/>
      <c r="D104" s="34"/>
      <c r="E104" s="35"/>
      <c r="F104" s="35"/>
      <c r="G104" s="35"/>
      <c r="H104" s="35"/>
      <c r="I104" s="410"/>
      <c r="J104" s="37"/>
      <c r="K104" s="35"/>
      <c r="L104" s="35"/>
      <c r="M104" s="35"/>
      <c r="N104" s="35"/>
      <c r="O104" s="36"/>
      <c r="P104" s="150"/>
      <c r="Q104" s="151"/>
      <c r="R104" s="152"/>
      <c r="S104" s="38"/>
      <c r="T104" s="37"/>
      <c r="U104" s="35"/>
      <c r="V104" s="35"/>
      <c r="W104" s="35"/>
      <c r="X104" s="35"/>
      <c r="Y104" s="36"/>
      <c r="Z104" s="273"/>
      <c r="AA104" s="35"/>
      <c r="AB104" s="35"/>
      <c r="AC104" s="35"/>
      <c r="AD104" s="35"/>
      <c r="AE104" s="36"/>
      <c r="AF104" s="150"/>
      <c r="AG104" s="151"/>
      <c r="AH104" s="152"/>
      <c r="AI104" s="40"/>
      <c r="AJ104" s="34"/>
      <c r="AK104" s="35"/>
      <c r="AL104" s="35"/>
      <c r="AM104" s="35"/>
      <c r="AN104" s="35"/>
      <c r="AO104" s="36"/>
      <c r="AP104" s="37"/>
      <c r="AQ104" s="35"/>
      <c r="AR104" s="35"/>
      <c r="AS104" s="83"/>
      <c r="AT104" s="35"/>
      <c r="AU104" s="36"/>
      <c r="AV104" s="150"/>
      <c r="AW104" s="151"/>
      <c r="AX104" s="152"/>
      <c r="AY104" s="40"/>
      <c r="AZ104" s="34"/>
      <c r="BA104" s="35"/>
      <c r="BB104" s="35"/>
      <c r="BC104" s="35"/>
      <c r="BD104" s="35"/>
      <c r="BE104" s="36"/>
      <c r="BF104" s="37"/>
      <c r="BG104" s="83"/>
      <c r="BH104" s="35"/>
      <c r="BI104" s="83"/>
      <c r="BJ104" s="35"/>
      <c r="BK104" s="36"/>
      <c r="BL104" s="150"/>
      <c r="BM104" s="151"/>
      <c r="BN104" s="152"/>
      <c r="BO104" s="40"/>
      <c r="BP104" s="34"/>
      <c r="BQ104" s="35"/>
      <c r="BR104" s="35"/>
      <c r="BS104" s="35"/>
      <c r="BT104" s="35"/>
      <c r="BU104" s="36"/>
      <c r="BV104" s="37"/>
      <c r="BW104" s="35"/>
      <c r="BX104" s="35"/>
      <c r="BY104" s="35"/>
      <c r="BZ104" s="35"/>
      <c r="CA104" s="36"/>
      <c r="CB104" s="150"/>
      <c r="CC104" s="151"/>
      <c r="CD104" s="152"/>
      <c r="CE104" s="40"/>
      <c r="CF104" s="34"/>
      <c r="CG104" s="35"/>
      <c r="CH104" s="35"/>
      <c r="CI104" s="35"/>
      <c r="CJ104" s="35"/>
      <c r="CK104" s="36"/>
      <c r="CL104" s="37"/>
      <c r="CM104" s="35"/>
      <c r="CN104" s="35"/>
      <c r="CO104" s="83"/>
      <c r="CP104" s="35"/>
      <c r="CQ104" s="36"/>
      <c r="CR104" s="150"/>
      <c r="CS104" s="151"/>
      <c r="CT104" s="152"/>
      <c r="CU104" s="40"/>
      <c r="CV104" s="37"/>
      <c r="CW104" s="83"/>
      <c r="CX104" s="83"/>
      <c r="CY104" s="83"/>
      <c r="CZ104" s="35"/>
      <c r="DA104" s="84"/>
      <c r="DB104" s="85"/>
      <c r="DC104" s="83"/>
      <c r="DD104" s="83"/>
      <c r="DE104" s="83"/>
      <c r="DF104" s="35"/>
      <c r="DG104" s="84"/>
      <c r="DH104" s="175"/>
      <c r="DI104" s="185"/>
      <c r="DJ104" s="37"/>
      <c r="DK104" s="35"/>
      <c r="DL104" s="36"/>
      <c r="DM104"/>
    </row>
    <row r="105" spans="1:119" s="59" customFormat="1" ht="15.6" x14ac:dyDescent="0.3">
      <c r="A105" s="48">
        <v>87</v>
      </c>
      <c r="B105" s="67" t="s">
        <v>49</v>
      </c>
      <c r="C105" s="41"/>
      <c r="D105" s="42">
        <f>+'JUL-SEP 2022'!D105+'OCT-DEC 2022'!D105+'JAN-MAR 2023'!D105+'APR-JUN 2023'!D105</f>
        <v>16485199</v>
      </c>
      <c r="E105" s="43"/>
      <c r="F105" s="43">
        <f>+'JUL-SEP 2022'!F105+'OCT-DEC 2022'!F105+'JAN-MAR 2023'!F105+'APR-JUN 2023'!F105</f>
        <v>8838585</v>
      </c>
      <c r="G105" s="43"/>
      <c r="H105" s="43">
        <f t="shared" ref="H105:H107" si="421">+D105+F105</f>
        <v>25323784</v>
      </c>
      <c r="I105" s="232"/>
      <c r="J105" s="45">
        <f>+'JUL-SEP 2022'!J105+'OCT-DEC 2022'!J105+'JAN-MAR 2023'!J105+'APR-JUN 2023'!J105</f>
        <v>20141531</v>
      </c>
      <c r="K105" s="43"/>
      <c r="L105" s="43">
        <f>+'JUL-SEP 2022'!L105+'OCT-DEC 2022'!L105+'JAN-MAR 2023'!L105+'APR-JUN 2023'!L105</f>
        <v>36183356</v>
      </c>
      <c r="M105" s="43"/>
      <c r="N105" s="43">
        <f t="shared" ref="N105:N107" si="422">+J105+L105</f>
        <v>56324887</v>
      </c>
      <c r="O105" s="44"/>
      <c r="P105" s="136">
        <f t="shared" ref="P105:P107" si="423">+D105+J105</f>
        <v>36626730</v>
      </c>
      <c r="Q105" s="137">
        <f t="shared" ref="Q105:Q107" si="424">+F105+L105</f>
        <v>45021941</v>
      </c>
      <c r="R105" s="138">
        <f t="shared" ref="R105:R107" si="425">+P105+Q105</f>
        <v>81648671</v>
      </c>
      <c r="S105" s="38"/>
      <c r="T105" s="45">
        <f>+'JUL-SEP 2022'!T105+'OCT-DEC 2022'!T105+'JAN-MAR 2023'!T105+'APR-JUN 2023'!T105</f>
        <v>2478479</v>
      </c>
      <c r="U105" s="43"/>
      <c r="V105" s="43">
        <f>+'JUL-SEP 2022'!V105+'OCT-DEC 2022'!V105+'JAN-MAR 2023'!V105+'APR-JUN 2023'!V105</f>
        <v>1755997</v>
      </c>
      <c r="W105" s="43"/>
      <c r="X105" s="43">
        <f t="shared" ref="X105:X107" si="426">+T105+V105</f>
        <v>4234476</v>
      </c>
      <c r="Y105" s="44"/>
      <c r="Z105" s="274">
        <f>+'OCT-DEC 2022'!Z105+'JUL-SEP 2022'!Z105+'JAN-MAR 2023'!Z105+'APR-JUN 2023'!Z105</f>
        <v>6095470</v>
      </c>
      <c r="AA105" s="43"/>
      <c r="AB105" s="43">
        <f>+'OCT-DEC 2022'!AB105+'JUL-SEP 2022'!AB105+'JAN-MAR 2023'!AB105+'APR-JUN 2023'!AB105</f>
        <v>3861680</v>
      </c>
      <c r="AC105" s="43"/>
      <c r="AD105" s="43">
        <f t="shared" ref="AD105:AD107" si="427">+Z105+AB105</f>
        <v>9957150</v>
      </c>
      <c r="AE105" s="44"/>
      <c r="AF105" s="136">
        <f t="shared" ref="AF105:AF107" si="428">+T105+Z105</f>
        <v>8573949</v>
      </c>
      <c r="AG105" s="137">
        <f t="shared" ref="AG105:AG107" si="429">+V105+AB105</f>
        <v>5617677</v>
      </c>
      <c r="AH105" s="138">
        <f t="shared" ref="AH105:AH107" si="430">+AF105+AG105</f>
        <v>14191626</v>
      </c>
      <c r="AI105" s="40"/>
      <c r="AJ105" s="42">
        <f>+'OCT-DEC 2022'!AJ105+'JUL-SEP 2022'!AJ105+'JAN-MAR 2023'!AJ105+'APR-JUN 2023'!AJ105</f>
        <v>9396341</v>
      </c>
      <c r="AK105" s="43"/>
      <c r="AL105" s="43">
        <f>+'OCT-DEC 2022'!AL105+'JUL-SEP 2022'!AL105+'JAN-MAR 2023'!AL105+'APR-JUN 2023'!AL105</f>
        <v>10874871</v>
      </c>
      <c r="AM105" s="43"/>
      <c r="AN105" s="43">
        <v>36203568.820000008</v>
      </c>
      <c r="AO105" s="44"/>
      <c r="AP105" s="43">
        <f>+'OCT-DEC 2022'!AP105+'JUL-SEP 2022'!AP105+'JAN-MAR 2023'!AP105+'APR-JUN 2023'!AP105</f>
        <v>10270260</v>
      </c>
      <c r="AQ105" s="43"/>
      <c r="AR105" s="43">
        <f>+'OCT-DEC 2022'!AR105+'JUL-SEP 2022'!AR105+'JAN-MAR 2023'!AR105+'APR-JUN 2023'!AR105</f>
        <v>18308870</v>
      </c>
      <c r="AS105" s="46"/>
      <c r="AT105" s="43">
        <v>36203568.820000008</v>
      </c>
      <c r="AU105" s="44"/>
      <c r="AV105" s="136">
        <f t="shared" ref="AV105:AV107" si="431">+AJ105+AP105</f>
        <v>19666601</v>
      </c>
      <c r="AW105" s="137">
        <f t="shared" ref="AW105:AW107" si="432">+AL105+AR105</f>
        <v>29183741</v>
      </c>
      <c r="AX105" s="138">
        <f t="shared" ref="AX105:AX107" si="433">+AV105+AW105</f>
        <v>48850342</v>
      </c>
      <c r="AY105" s="40"/>
      <c r="AZ105" s="42">
        <f>+'OCT-DEC 2022'!AZ105+'JUL-SEP 2022'!AZ105+'JAN-MAR 2023'!AZ105+'APR-JUN 2023'!AZ105</f>
        <v>364100</v>
      </c>
      <c r="BA105" s="43"/>
      <c r="BB105" s="43">
        <f>+'OCT-DEC 2022'!BB105+'JUL-SEP 2022'!BB105+'JAN-MAR 2023'!BB105+'APR-JUN 2023'!BB105</f>
        <v>137399</v>
      </c>
      <c r="BC105" s="43"/>
      <c r="BD105" s="43">
        <v>36203568.820000008</v>
      </c>
      <c r="BE105" s="44"/>
      <c r="BF105" s="45">
        <f>+'OCT-DEC 2022'!BF105+'JUL-SEP 2022'!BF105+'JAN-MAR 2023'!BF105+'APR-JUN 2023'!BF105</f>
        <v>276042</v>
      </c>
      <c r="BG105" s="46"/>
      <c r="BH105" s="43">
        <f>+'OCT-DEC 2022'!BH105+'JUL-SEP 2022'!BH105+'JAN-MAR 2023'!BH105+'APR-JUN 2023'!BH105</f>
        <v>445125</v>
      </c>
      <c r="BI105" s="46"/>
      <c r="BJ105" s="43">
        <v>36203568.820000008</v>
      </c>
      <c r="BK105" s="44"/>
      <c r="BL105" s="136">
        <f t="shared" ref="BL105:BL107" si="434">+AZ105+BF105</f>
        <v>640142</v>
      </c>
      <c r="BM105" s="137">
        <f t="shared" ref="BM105:BM107" si="435">+BB105+BH105</f>
        <v>582524</v>
      </c>
      <c r="BN105" s="138">
        <f t="shared" ref="BN105:BN107" si="436">+BL105+BM105</f>
        <v>1222666</v>
      </c>
      <c r="BO105" s="40"/>
      <c r="BP105" s="42">
        <f>+'OCT-DEC 2022'!BP105+'JUL-SEP 2022'!BP105+'JAN-MAR 2023'!BP105+'APR-JUN 2023'!BP105</f>
        <v>1452774</v>
      </c>
      <c r="BQ105" s="43"/>
      <c r="BR105" s="43">
        <f>+'OCT-DEC 2022'!BR105+'JUL-SEP 2022'!BR105+'JAN-MAR 2023'!BR105+'APR-JUN 2023'!BR105</f>
        <v>0</v>
      </c>
      <c r="BS105" s="43"/>
      <c r="BT105" s="43">
        <v>36203568.820000008</v>
      </c>
      <c r="BU105" s="44"/>
      <c r="BV105" s="45">
        <f>+'OCT-DEC 2022'!BV105+'JUL-SEP 2022'!BV105+'JAN-MAR 2023'!BV105+'APR-JUN 2023'!BV105</f>
        <v>3974144</v>
      </c>
      <c r="BW105" s="43"/>
      <c r="BX105" s="43">
        <f>+'OCT-DEC 2022'!BX105+'JUL-SEP 2022'!BX105+'JAN-MAR 2023'!BX105+'APR-JUN 2023'!BX105</f>
        <v>0</v>
      </c>
      <c r="BY105" s="43"/>
      <c r="BZ105" s="43">
        <v>36203568.820000008</v>
      </c>
      <c r="CA105" s="44"/>
      <c r="CB105" s="136">
        <f t="shared" ref="CB105:CB107" si="437">+BP105+BV105</f>
        <v>5426918</v>
      </c>
      <c r="CC105" s="137">
        <f t="shared" ref="CC105:CC107" si="438">+BR105+BX105</f>
        <v>0</v>
      </c>
      <c r="CD105" s="138">
        <f t="shared" ref="CD105:CD107" si="439">+CB105+CC105</f>
        <v>5426918</v>
      </c>
      <c r="CE105" s="40"/>
      <c r="CF105" s="42">
        <f>+'OCT-DEC 2022'!CF105+'JUL-SEP 2022'!CF105+'JAN-MAR 2023'!CF105+'APR-JUN 2023'!CF105</f>
        <v>2378611</v>
      </c>
      <c r="CG105" s="43"/>
      <c r="CH105" s="43">
        <f>+'OCT-DEC 2022'!CH105+'JUL-SEP 2022'!CH105+'JAN-MAR 2023'!CH105+'APR-JUN 2023'!CH105</f>
        <v>839236</v>
      </c>
      <c r="CI105" s="43"/>
      <c r="CJ105" s="43">
        <v>36203568.820000008</v>
      </c>
      <c r="CK105" s="44"/>
      <c r="CL105" s="45">
        <f>+'OCT-DEC 2022'!CL105+'JUL-SEP 2022'!CL105+'JAN-MAR 2023'!CL105+'APR-JUN 2023'!CL105</f>
        <v>4189588</v>
      </c>
      <c r="CM105" s="43"/>
      <c r="CN105" s="43">
        <f>+'OCT-DEC 2022'!CN105+'JUL-SEP 2022'!CN105+'JAN-MAR 2023'!CN105+'APR-JUN 2023'!CN105</f>
        <v>2640339</v>
      </c>
      <c r="CO105" s="46"/>
      <c r="CP105" s="43">
        <v>36203568.820000008</v>
      </c>
      <c r="CQ105" s="44"/>
      <c r="CR105" s="136">
        <f t="shared" ref="CR105:CR107" si="440">+CF105+CL105</f>
        <v>6568199</v>
      </c>
      <c r="CS105" s="137">
        <f t="shared" ref="CS105:CS107" si="441">+CH105+CN105</f>
        <v>3479575</v>
      </c>
      <c r="CT105" s="138">
        <f t="shared" ref="CT105:CT107" si="442">+CR105+CS105</f>
        <v>10047774</v>
      </c>
      <c r="CU105" s="40"/>
      <c r="CV105" s="45">
        <f>+D105+T105+AJ105+AZ105+BP105+CF105</f>
        <v>32555504</v>
      </c>
      <c r="CW105" s="46"/>
      <c r="CX105" s="46">
        <f>+F105+V105+AL105+BB105+BR105+CH105</f>
        <v>22446088</v>
      </c>
      <c r="CY105" s="46"/>
      <c r="CZ105" s="43">
        <f>+CV105+CX105</f>
        <v>55001592</v>
      </c>
      <c r="DA105" s="47"/>
      <c r="DB105" s="45">
        <f t="shared" ref="DB105:DB107" si="443">+J105+Z105+AP105+BF105+BV105+CL105</f>
        <v>44947035</v>
      </c>
      <c r="DC105" s="46"/>
      <c r="DD105" s="43">
        <f t="shared" ref="DD105:DD107" si="444">+L105+AB105+AR105+BH105+BX105+CN105</f>
        <v>61439370</v>
      </c>
      <c r="DE105" s="46"/>
      <c r="DF105" s="43">
        <f t="shared" ref="DF105:DF107" si="445">+DB105+DD105</f>
        <v>106386405</v>
      </c>
      <c r="DG105" s="47"/>
      <c r="DH105" s="174"/>
      <c r="DI105" s="188" t="s">
        <v>49</v>
      </c>
      <c r="DJ105" s="45">
        <f t="shared" ref="DJ105:DJ107" si="446">+CZ105</f>
        <v>55001592</v>
      </c>
      <c r="DK105" s="43">
        <f t="shared" ref="DK105:DK107" si="447">+DF105</f>
        <v>106386405</v>
      </c>
      <c r="DL105" s="44">
        <f t="shared" ref="DL105:DL107" si="448">+DJ105+DK105</f>
        <v>161387997</v>
      </c>
      <c r="DM105"/>
    </row>
    <row r="106" spans="1:119" s="59" customFormat="1" ht="15.6" x14ac:dyDescent="0.3">
      <c r="A106" s="48">
        <v>88</v>
      </c>
      <c r="B106" s="67" t="s">
        <v>50</v>
      </c>
      <c r="C106" s="41"/>
      <c r="D106" s="42">
        <f>+'JUL-SEP 2022'!D106+'OCT-DEC 2022'!D106+'JAN-MAR 2023'!D106+'APR-JUN 2023'!D106</f>
        <v>0</v>
      </c>
      <c r="E106" s="43"/>
      <c r="F106" s="43">
        <f>+'JUL-SEP 2022'!F106+'OCT-DEC 2022'!F106+'JAN-MAR 2023'!F106+'APR-JUN 2023'!F106</f>
        <v>0</v>
      </c>
      <c r="G106" s="43"/>
      <c r="H106" s="43">
        <f t="shared" si="421"/>
        <v>0</v>
      </c>
      <c r="I106" s="232"/>
      <c r="J106" s="45">
        <f>+'JUL-SEP 2022'!J106+'OCT-DEC 2022'!J106+'JAN-MAR 2023'!J106+'APR-JUN 2023'!J106</f>
        <v>0</v>
      </c>
      <c r="K106" s="43"/>
      <c r="L106" s="43">
        <f>+'JUL-SEP 2022'!L106+'OCT-DEC 2022'!L106+'JAN-MAR 2023'!L106+'APR-JUN 2023'!L106</f>
        <v>0</v>
      </c>
      <c r="M106" s="43"/>
      <c r="N106" s="43">
        <f t="shared" si="422"/>
        <v>0</v>
      </c>
      <c r="O106" s="44"/>
      <c r="P106" s="136">
        <f t="shared" si="423"/>
        <v>0</v>
      </c>
      <c r="Q106" s="137">
        <f t="shared" si="424"/>
        <v>0</v>
      </c>
      <c r="R106" s="138">
        <f t="shared" si="425"/>
        <v>0</v>
      </c>
      <c r="S106" s="38"/>
      <c r="T106" s="45">
        <f>+'JUL-SEP 2022'!T106+'OCT-DEC 2022'!T106+'JAN-MAR 2023'!T106+'APR-JUN 2023'!T106</f>
        <v>0</v>
      </c>
      <c r="U106" s="43"/>
      <c r="V106" s="43">
        <f>+'JUL-SEP 2022'!V106+'OCT-DEC 2022'!V106+'JAN-MAR 2023'!V106+'APR-JUN 2023'!V106</f>
        <v>0</v>
      </c>
      <c r="W106" s="43"/>
      <c r="X106" s="43">
        <f t="shared" si="426"/>
        <v>0</v>
      </c>
      <c r="Y106" s="44"/>
      <c r="Z106" s="274">
        <f>+'OCT-DEC 2022'!Z106+'JUL-SEP 2022'!Z106+'JAN-MAR 2023'!Z106+'APR-JUN 2023'!Z106</f>
        <v>0</v>
      </c>
      <c r="AA106" s="43"/>
      <c r="AB106" s="43">
        <f>+'OCT-DEC 2022'!AB106+'JUL-SEP 2022'!AB106+'JAN-MAR 2023'!AB106+'APR-JUN 2023'!AB106</f>
        <v>0</v>
      </c>
      <c r="AC106" s="43"/>
      <c r="AD106" s="43">
        <f t="shared" si="427"/>
        <v>0</v>
      </c>
      <c r="AE106" s="44"/>
      <c r="AF106" s="136">
        <f t="shared" si="428"/>
        <v>0</v>
      </c>
      <c r="AG106" s="137">
        <f t="shared" si="429"/>
        <v>0</v>
      </c>
      <c r="AH106" s="138">
        <f t="shared" si="430"/>
        <v>0</v>
      </c>
      <c r="AI106" s="40"/>
      <c r="AJ106" s="42">
        <f>+'OCT-DEC 2022'!AJ106+'JUL-SEP 2022'!AJ106+'JAN-MAR 2023'!AJ106+'APR-JUN 2023'!AJ106</f>
        <v>0</v>
      </c>
      <c r="AK106" s="43"/>
      <c r="AL106" s="43">
        <f>+'OCT-DEC 2022'!AL106+'JUL-SEP 2022'!AL106+'JAN-MAR 2023'!AL106+'APR-JUN 2023'!AL106</f>
        <v>0</v>
      </c>
      <c r="AM106" s="43"/>
      <c r="AN106" s="43">
        <v>0</v>
      </c>
      <c r="AO106" s="44"/>
      <c r="AP106" s="43">
        <f>+'OCT-DEC 2022'!AP106+'JUL-SEP 2022'!AP106+'JAN-MAR 2023'!AP106+'APR-JUN 2023'!AP106</f>
        <v>0</v>
      </c>
      <c r="AQ106" s="43"/>
      <c r="AR106" s="43">
        <f>+'OCT-DEC 2022'!AR106+'JUL-SEP 2022'!AR106+'JAN-MAR 2023'!AR106+'APR-JUN 2023'!AR106</f>
        <v>0</v>
      </c>
      <c r="AS106" s="46"/>
      <c r="AT106" s="43">
        <v>0</v>
      </c>
      <c r="AU106" s="44"/>
      <c r="AV106" s="136">
        <f t="shared" si="431"/>
        <v>0</v>
      </c>
      <c r="AW106" s="137">
        <f t="shared" si="432"/>
        <v>0</v>
      </c>
      <c r="AX106" s="138">
        <f t="shared" si="433"/>
        <v>0</v>
      </c>
      <c r="AY106" s="40"/>
      <c r="AZ106" s="42">
        <f>+'OCT-DEC 2022'!AZ106+'JUL-SEP 2022'!AZ106+'JAN-MAR 2023'!AZ106+'APR-JUN 2023'!AZ106</f>
        <v>0</v>
      </c>
      <c r="BA106" s="43"/>
      <c r="BB106" s="43">
        <f>+'OCT-DEC 2022'!BB106+'JUL-SEP 2022'!BB106+'JAN-MAR 2023'!BB106+'APR-JUN 2023'!BB106</f>
        <v>0</v>
      </c>
      <c r="BC106" s="43"/>
      <c r="BD106" s="43">
        <v>0</v>
      </c>
      <c r="BE106" s="44"/>
      <c r="BF106" s="45">
        <f>+'OCT-DEC 2022'!BF106+'JUL-SEP 2022'!BF106+'JAN-MAR 2023'!BF106+'APR-JUN 2023'!BF106</f>
        <v>0</v>
      </c>
      <c r="BG106" s="46"/>
      <c r="BH106" s="43">
        <f>+'OCT-DEC 2022'!BH106+'JUL-SEP 2022'!BH106+'JAN-MAR 2023'!BH106+'APR-JUN 2023'!BH106</f>
        <v>0</v>
      </c>
      <c r="BI106" s="46"/>
      <c r="BJ106" s="43">
        <v>0</v>
      </c>
      <c r="BK106" s="44"/>
      <c r="BL106" s="136">
        <f t="shared" si="434"/>
        <v>0</v>
      </c>
      <c r="BM106" s="137">
        <f t="shared" si="435"/>
        <v>0</v>
      </c>
      <c r="BN106" s="138">
        <f t="shared" si="436"/>
        <v>0</v>
      </c>
      <c r="BO106" s="40"/>
      <c r="BP106" s="42">
        <f>+'OCT-DEC 2022'!BP106+'JUL-SEP 2022'!BP106+'JAN-MAR 2023'!BP106+'APR-JUN 2023'!BP106</f>
        <v>0</v>
      </c>
      <c r="BQ106" s="43"/>
      <c r="BR106" s="43">
        <f>+'OCT-DEC 2022'!BR106+'JUL-SEP 2022'!BR106+'JAN-MAR 2023'!BR106+'APR-JUN 2023'!BR106</f>
        <v>0</v>
      </c>
      <c r="BS106" s="43"/>
      <c r="BT106" s="43">
        <v>0</v>
      </c>
      <c r="BU106" s="44"/>
      <c r="BV106" s="45">
        <f>+'OCT-DEC 2022'!BV106+'JUL-SEP 2022'!BV106+'JAN-MAR 2023'!BV106+'APR-JUN 2023'!BV106</f>
        <v>0</v>
      </c>
      <c r="BW106" s="43"/>
      <c r="BX106" s="43">
        <f>+'OCT-DEC 2022'!BX106+'JUL-SEP 2022'!BX106+'JAN-MAR 2023'!BX106+'APR-JUN 2023'!BX106</f>
        <v>0</v>
      </c>
      <c r="BY106" s="43"/>
      <c r="BZ106" s="43">
        <v>0</v>
      </c>
      <c r="CA106" s="44"/>
      <c r="CB106" s="136">
        <f t="shared" si="437"/>
        <v>0</v>
      </c>
      <c r="CC106" s="137">
        <f t="shared" si="438"/>
        <v>0</v>
      </c>
      <c r="CD106" s="138">
        <f t="shared" si="439"/>
        <v>0</v>
      </c>
      <c r="CE106" s="40"/>
      <c r="CF106" s="42">
        <f>+'OCT-DEC 2022'!CF106+'JUL-SEP 2022'!CF106+'JAN-MAR 2023'!CF106+'APR-JUN 2023'!CF106</f>
        <v>0</v>
      </c>
      <c r="CG106" s="43"/>
      <c r="CH106" s="43">
        <f>+'OCT-DEC 2022'!CH106+'JUL-SEP 2022'!CH106+'JAN-MAR 2023'!CH106+'APR-JUN 2023'!CH106</f>
        <v>0</v>
      </c>
      <c r="CI106" s="43"/>
      <c r="CJ106" s="43">
        <v>0</v>
      </c>
      <c r="CK106" s="44"/>
      <c r="CL106" s="45">
        <f>+'OCT-DEC 2022'!CL106+'JUL-SEP 2022'!CL106+'JAN-MAR 2023'!CL106+'APR-JUN 2023'!CL106</f>
        <v>0</v>
      </c>
      <c r="CM106" s="43"/>
      <c r="CN106" s="43">
        <f>+'OCT-DEC 2022'!CN106+'JUL-SEP 2022'!CN106+'JAN-MAR 2023'!CN106+'APR-JUN 2023'!CN106</f>
        <v>0</v>
      </c>
      <c r="CO106" s="43"/>
      <c r="CP106" s="43">
        <v>0</v>
      </c>
      <c r="CQ106" s="44"/>
      <c r="CR106" s="136">
        <f t="shared" si="440"/>
        <v>0</v>
      </c>
      <c r="CS106" s="137">
        <f t="shared" si="441"/>
        <v>0</v>
      </c>
      <c r="CT106" s="138">
        <f t="shared" si="442"/>
        <v>0</v>
      </c>
      <c r="CU106" s="40"/>
      <c r="CV106" s="45">
        <f>+D106+T106+AJ106+AZ106+BP106+CF106</f>
        <v>0</v>
      </c>
      <c r="CW106" s="46"/>
      <c r="CX106" s="46">
        <f>+F106+V106+AL106+BB106+BR106+CH106</f>
        <v>0</v>
      </c>
      <c r="CY106" s="46"/>
      <c r="CZ106" s="43">
        <f t="shared" ref="CZ106:CZ107" si="449">+CV106+CX106</f>
        <v>0</v>
      </c>
      <c r="DA106" s="47"/>
      <c r="DB106" s="45">
        <f t="shared" si="443"/>
        <v>0</v>
      </c>
      <c r="DC106" s="46"/>
      <c r="DD106" s="43">
        <f t="shared" si="444"/>
        <v>0</v>
      </c>
      <c r="DE106" s="46"/>
      <c r="DF106" s="43">
        <f t="shared" si="445"/>
        <v>0</v>
      </c>
      <c r="DG106" s="47"/>
      <c r="DH106" s="172"/>
      <c r="DI106" s="188" t="s">
        <v>50</v>
      </c>
      <c r="DJ106" s="45">
        <f t="shared" si="446"/>
        <v>0</v>
      </c>
      <c r="DK106" s="43">
        <f t="shared" si="447"/>
        <v>0</v>
      </c>
      <c r="DL106" s="44">
        <f t="shared" si="448"/>
        <v>0</v>
      </c>
      <c r="DM106"/>
    </row>
    <row r="107" spans="1:119" s="59" customFormat="1" ht="15.6" x14ac:dyDescent="0.3">
      <c r="A107" s="48">
        <v>89</v>
      </c>
      <c r="B107" s="67" t="s">
        <v>48</v>
      </c>
      <c r="C107" s="41"/>
      <c r="D107" s="42">
        <f>+'JUL-SEP 2022'!D107+'OCT-DEC 2022'!D107+'JAN-MAR 2023'!D107+'APR-JUN 2023'!D107</f>
        <v>264331</v>
      </c>
      <c r="E107" s="43"/>
      <c r="F107" s="43">
        <f>+'JUL-SEP 2022'!F107+'OCT-DEC 2022'!F107+'JAN-MAR 2023'!F107+'APR-JUN 2023'!F107</f>
        <v>66596</v>
      </c>
      <c r="G107" s="43"/>
      <c r="H107" s="43">
        <f t="shared" si="421"/>
        <v>330927</v>
      </c>
      <c r="I107" s="232"/>
      <c r="J107" s="45">
        <f>+'JUL-SEP 2022'!J107+'OCT-DEC 2022'!J107+'JAN-MAR 2023'!J107+'APR-JUN 2023'!J107</f>
        <v>602212</v>
      </c>
      <c r="K107" s="43"/>
      <c r="L107" s="43">
        <f>+'JUL-SEP 2022'!L107+'OCT-DEC 2022'!L107+'JAN-MAR 2023'!L107+'APR-JUN 2023'!L107</f>
        <v>521998</v>
      </c>
      <c r="M107" s="43"/>
      <c r="N107" s="43">
        <f t="shared" si="422"/>
        <v>1124210</v>
      </c>
      <c r="O107" s="44"/>
      <c r="P107" s="136">
        <f t="shared" si="423"/>
        <v>866543</v>
      </c>
      <c r="Q107" s="137">
        <f t="shared" si="424"/>
        <v>588594</v>
      </c>
      <c r="R107" s="138">
        <f t="shared" si="425"/>
        <v>1455137</v>
      </c>
      <c r="S107" s="38"/>
      <c r="T107" s="45">
        <f>+'JUL-SEP 2022'!T107+'OCT-DEC 2022'!T107+'JAN-MAR 2023'!T107+'APR-JUN 2023'!T107</f>
        <v>10071345</v>
      </c>
      <c r="U107" s="43"/>
      <c r="V107" s="43">
        <f>+'JUL-SEP 2022'!V107+'OCT-DEC 2022'!V107+'JAN-MAR 2023'!V107+'APR-JUN 2023'!V107</f>
        <v>2858756</v>
      </c>
      <c r="W107" s="43"/>
      <c r="X107" s="43">
        <f t="shared" si="426"/>
        <v>12930101</v>
      </c>
      <c r="Y107" s="44"/>
      <c r="Z107" s="274">
        <f>+'OCT-DEC 2022'!Z107+'JUL-SEP 2022'!Z107+'JAN-MAR 2023'!Z107+'APR-JUN 2023'!Z107</f>
        <v>2795052</v>
      </c>
      <c r="AA107" s="43"/>
      <c r="AB107" s="43">
        <f>+'OCT-DEC 2022'!AB107+'JUL-SEP 2022'!AB107+'JAN-MAR 2023'!AB107+'APR-JUN 2023'!AB107</f>
        <v>2609679</v>
      </c>
      <c r="AC107" s="43"/>
      <c r="AD107" s="43">
        <f t="shared" si="427"/>
        <v>5404731</v>
      </c>
      <c r="AE107" s="44"/>
      <c r="AF107" s="136">
        <f t="shared" si="428"/>
        <v>12866397</v>
      </c>
      <c r="AG107" s="137">
        <f t="shared" si="429"/>
        <v>5468435</v>
      </c>
      <c r="AH107" s="138">
        <f t="shared" si="430"/>
        <v>18334832</v>
      </c>
      <c r="AI107" s="40"/>
      <c r="AJ107" s="42">
        <f>+'OCT-DEC 2022'!AJ107+'JUL-SEP 2022'!AJ107+'JAN-MAR 2023'!AJ107+'APR-JUN 2023'!AJ107</f>
        <v>80109</v>
      </c>
      <c r="AK107" s="43"/>
      <c r="AL107" s="43">
        <f>+'OCT-DEC 2022'!AL107+'JUL-SEP 2022'!AL107+'JAN-MAR 2023'!AL107+'APR-JUN 2023'!AL107</f>
        <v>51253</v>
      </c>
      <c r="AM107" s="43"/>
      <c r="AN107" s="43">
        <v>507849.73621433263</v>
      </c>
      <c r="AO107" s="44"/>
      <c r="AP107" s="43">
        <f>+'OCT-DEC 2022'!AP107+'JUL-SEP 2022'!AP107+'JAN-MAR 2023'!AP107+'APR-JUN 2023'!AP107</f>
        <v>142022</v>
      </c>
      <c r="AQ107" s="43"/>
      <c r="AR107" s="43">
        <f>+'OCT-DEC 2022'!AR107+'JUL-SEP 2022'!AR107+'JAN-MAR 2023'!AR107+'APR-JUN 2023'!AR107</f>
        <v>178428</v>
      </c>
      <c r="AS107" s="46"/>
      <c r="AT107" s="43">
        <v>507849.73621433263</v>
      </c>
      <c r="AU107" s="44"/>
      <c r="AV107" s="136">
        <f t="shared" si="431"/>
        <v>222131</v>
      </c>
      <c r="AW107" s="137">
        <f t="shared" si="432"/>
        <v>229681</v>
      </c>
      <c r="AX107" s="138">
        <f t="shared" si="433"/>
        <v>451812</v>
      </c>
      <c r="AY107" s="40"/>
      <c r="AZ107" s="42">
        <f>+'OCT-DEC 2022'!AZ107+'JUL-SEP 2022'!AZ107+'JAN-MAR 2023'!AZ107+'APR-JUN 2023'!AZ107</f>
        <v>685137</v>
      </c>
      <c r="BA107" s="43"/>
      <c r="BB107" s="43">
        <f>+'OCT-DEC 2022'!BB107+'JUL-SEP 2022'!BB107+'JAN-MAR 2023'!BB107+'APR-JUN 2023'!BB107</f>
        <v>164135</v>
      </c>
      <c r="BC107" s="43"/>
      <c r="BD107" s="43">
        <v>507849.73621433263</v>
      </c>
      <c r="BE107" s="44"/>
      <c r="BF107" s="45">
        <f>+'OCT-DEC 2022'!BF107+'JUL-SEP 2022'!BF107+'JAN-MAR 2023'!BF107+'APR-JUN 2023'!BF107</f>
        <v>627170</v>
      </c>
      <c r="BG107" s="46"/>
      <c r="BH107" s="43">
        <f>+'OCT-DEC 2022'!BH107+'JUL-SEP 2022'!BH107+'JAN-MAR 2023'!BH107+'APR-JUN 2023'!BH107</f>
        <v>556501</v>
      </c>
      <c r="BI107" s="43"/>
      <c r="BJ107" s="43">
        <v>507849.73621433263</v>
      </c>
      <c r="BK107" s="44"/>
      <c r="BL107" s="136">
        <f t="shared" si="434"/>
        <v>1312307</v>
      </c>
      <c r="BM107" s="137">
        <f t="shared" si="435"/>
        <v>720636</v>
      </c>
      <c r="BN107" s="138">
        <f t="shared" si="436"/>
        <v>2032943</v>
      </c>
      <c r="BO107" s="40"/>
      <c r="BP107" s="42">
        <f>+'OCT-DEC 2022'!BP107+'JUL-SEP 2022'!BP107+'JAN-MAR 2023'!BP107+'APR-JUN 2023'!BP107</f>
        <v>0</v>
      </c>
      <c r="BQ107" s="43"/>
      <c r="BR107" s="43">
        <f>+'OCT-DEC 2022'!BR107+'JUL-SEP 2022'!BR107+'JAN-MAR 2023'!BR107+'APR-JUN 2023'!BR107</f>
        <v>0</v>
      </c>
      <c r="BS107" s="43"/>
      <c r="BT107" s="43">
        <v>507849.73621433263</v>
      </c>
      <c r="BU107" s="44"/>
      <c r="BV107" s="45">
        <f>+'OCT-DEC 2022'!BV107+'JUL-SEP 2022'!BV107+'JAN-MAR 2023'!BV107+'APR-JUN 2023'!BV107</f>
        <v>0</v>
      </c>
      <c r="BW107" s="43"/>
      <c r="BX107" s="43">
        <f>+'OCT-DEC 2022'!BX107+'JUL-SEP 2022'!BX107+'JAN-MAR 2023'!BX107+'APR-JUN 2023'!BX107</f>
        <v>0</v>
      </c>
      <c r="BY107" s="43"/>
      <c r="BZ107" s="43">
        <v>507849.73621433263</v>
      </c>
      <c r="CA107" s="44"/>
      <c r="CB107" s="136">
        <f t="shared" si="437"/>
        <v>0</v>
      </c>
      <c r="CC107" s="137">
        <f t="shared" si="438"/>
        <v>0</v>
      </c>
      <c r="CD107" s="138">
        <f t="shared" si="439"/>
        <v>0</v>
      </c>
      <c r="CE107" s="40"/>
      <c r="CF107" s="42">
        <f>+'OCT-DEC 2022'!CF107+'JUL-SEP 2022'!CF107+'JAN-MAR 2023'!CF107+'APR-JUN 2023'!CF107</f>
        <v>0</v>
      </c>
      <c r="CG107" s="43"/>
      <c r="CH107" s="43">
        <f>+'OCT-DEC 2022'!CH107+'JUL-SEP 2022'!CH107+'JAN-MAR 2023'!CH107+'APR-JUN 2023'!CH107</f>
        <v>0</v>
      </c>
      <c r="CI107" s="43"/>
      <c r="CJ107" s="43">
        <v>507849.73621433263</v>
      </c>
      <c r="CK107" s="44"/>
      <c r="CL107" s="45">
        <f>+'OCT-DEC 2022'!CL107+'JUL-SEP 2022'!CL107+'JAN-MAR 2023'!CL107+'APR-JUN 2023'!CL107</f>
        <v>0</v>
      </c>
      <c r="CM107" s="43"/>
      <c r="CN107" s="43">
        <f>+'OCT-DEC 2022'!CN107+'JUL-SEP 2022'!CN107+'JAN-MAR 2023'!CN107+'APR-JUN 2023'!CN107</f>
        <v>0</v>
      </c>
      <c r="CO107" s="43"/>
      <c r="CP107" s="43">
        <v>507849.73621433263</v>
      </c>
      <c r="CQ107" s="44"/>
      <c r="CR107" s="136">
        <f t="shared" si="440"/>
        <v>0</v>
      </c>
      <c r="CS107" s="137">
        <f t="shared" si="441"/>
        <v>0</v>
      </c>
      <c r="CT107" s="138">
        <f t="shared" si="442"/>
        <v>0</v>
      </c>
      <c r="CU107" s="40"/>
      <c r="CV107" s="45">
        <f>+D107+T107+AJ107+AZ107+BP107+CF107</f>
        <v>11100922</v>
      </c>
      <c r="CW107" s="43"/>
      <c r="CX107" s="46">
        <f>+F107+V107+AL107+BB107+BR107+CH107</f>
        <v>3140740</v>
      </c>
      <c r="CY107" s="46"/>
      <c r="CZ107" s="43">
        <f t="shared" si="449"/>
        <v>14241662</v>
      </c>
      <c r="DA107" s="47"/>
      <c r="DB107" s="45">
        <f t="shared" si="443"/>
        <v>4166456</v>
      </c>
      <c r="DC107" s="46"/>
      <c r="DD107" s="43">
        <f t="shared" si="444"/>
        <v>3866606</v>
      </c>
      <c r="DE107" s="46"/>
      <c r="DF107" s="43">
        <f t="shared" si="445"/>
        <v>8033062</v>
      </c>
      <c r="DG107" s="47"/>
      <c r="DH107" s="172"/>
      <c r="DI107" s="188" t="s">
        <v>48</v>
      </c>
      <c r="DJ107" s="45">
        <f t="shared" si="446"/>
        <v>14241662</v>
      </c>
      <c r="DK107" s="43">
        <f t="shared" si="447"/>
        <v>8033062</v>
      </c>
      <c r="DL107" s="44">
        <f t="shared" si="448"/>
        <v>22274724</v>
      </c>
      <c r="DM107"/>
    </row>
    <row r="108" spans="1:119" s="59" customFormat="1" ht="15.6" x14ac:dyDescent="0.3">
      <c r="A108" s="32" t="s">
        <v>102</v>
      </c>
      <c r="B108" s="32"/>
      <c r="C108" s="33"/>
      <c r="D108" s="86"/>
      <c r="E108" s="87"/>
      <c r="F108" s="87"/>
      <c r="G108" s="87"/>
      <c r="H108" s="87"/>
      <c r="I108" s="412"/>
      <c r="J108" s="89"/>
      <c r="K108" s="87"/>
      <c r="L108" s="87"/>
      <c r="M108" s="87"/>
      <c r="N108" s="87"/>
      <c r="O108" s="88"/>
      <c r="P108" s="150"/>
      <c r="Q108" s="151"/>
      <c r="R108" s="152"/>
      <c r="S108" s="38"/>
      <c r="T108" s="89"/>
      <c r="U108" s="87"/>
      <c r="V108" s="87"/>
      <c r="W108" s="87"/>
      <c r="X108" s="87"/>
      <c r="Y108" s="88"/>
      <c r="Z108" s="277"/>
      <c r="AA108" s="87"/>
      <c r="AB108" s="87"/>
      <c r="AC108" s="87"/>
      <c r="AD108" s="87"/>
      <c r="AE108" s="88"/>
      <c r="AF108" s="150"/>
      <c r="AG108" s="151"/>
      <c r="AH108" s="152"/>
      <c r="AI108" s="40"/>
      <c r="AJ108" s="86"/>
      <c r="AK108" s="87"/>
      <c r="AL108" s="87"/>
      <c r="AM108" s="87"/>
      <c r="AN108" s="87"/>
      <c r="AO108" s="88"/>
      <c r="AP108" s="89"/>
      <c r="AQ108" s="87"/>
      <c r="AR108" s="87"/>
      <c r="AS108" s="267"/>
      <c r="AT108" s="87"/>
      <c r="AU108" s="88"/>
      <c r="AV108" s="150"/>
      <c r="AW108" s="151"/>
      <c r="AX108" s="152"/>
      <c r="AY108" s="40"/>
      <c r="AZ108" s="86"/>
      <c r="BA108" s="87"/>
      <c r="BB108" s="87"/>
      <c r="BC108" s="87"/>
      <c r="BD108" s="87"/>
      <c r="BE108" s="88"/>
      <c r="BF108" s="89"/>
      <c r="BG108" s="267"/>
      <c r="BH108" s="87"/>
      <c r="BI108" s="87"/>
      <c r="BJ108" s="87"/>
      <c r="BK108" s="88"/>
      <c r="BL108" s="150"/>
      <c r="BM108" s="151"/>
      <c r="BN108" s="152"/>
      <c r="BO108" s="40"/>
      <c r="BP108" s="86"/>
      <c r="BQ108" s="87"/>
      <c r="BR108" s="87"/>
      <c r="BS108" s="87"/>
      <c r="BT108" s="87"/>
      <c r="BU108" s="88"/>
      <c r="BV108" s="89"/>
      <c r="BW108" s="87"/>
      <c r="BX108" s="87"/>
      <c r="BY108" s="87"/>
      <c r="BZ108" s="87"/>
      <c r="CA108" s="88"/>
      <c r="CB108" s="150"/>
      <c r="CC108" s="151"/>
      <c r="CD108" s="152"/>
      <c r="CE108" s="40"/>
      <c r="CF108" s="86"/>
      <c r="CG108" s="87"/>
      <c r="CH108" s="87"/>
      <c r="CI108" s="87"/>
      <c r="CJ108" s="87"/>
      <c r="CK108" s="88"/>
      <c r="CL108" s="89"/>
      <c r="CM108" s="87"/>
      <c r="CN108" s="87"/>
      <c r="CO108" s="87"/>
      <c r="CP108" s="87"/>
      <c r="CQ108" s="88"/>
      <c r="CR108" s="150"/>
      <c r="CS108" s="151"/>
      <c r="CT108" s="152"/>
      <c r="CU108" s="40"/>
      <c r="CV108" s="89"/>
      <c r="CW108" s="87"/>
      <c r="CX108" s="87"/>
      <c r="CY108" s="87"/>
      <c r="CZ108" s="87"/>
      <c r="DA108" s="88"/>
      <c r="DB108" s="89"/>
      <c r="DC108" s="87"/>
      <c r="DD108" s="87"/>
      <c r="DE108" s="87"/>
      <c r="DF108" s="87"/>
      <c r="DG108" s="88"/>
      <c r="DH108" s="176"/>
      <c r="DI108" s="185"/>
      <c r="DJ108" s="89"/>
      <c r="DK108" s="87"/>
      <c r="DL108" s="88"/>
      <c r="DM108"/>
    </row>
    <row r="109" spans="1:119" s="59" customFormat="1" ht="15.6" x14ac:dyDescent="0.3">
      <c r="A109" s="32"/>
      <c r="B109" s="32"/>
      <c r="C109" s="33"/>
      <c r="D109" s="86"/>
      <c r="E109" s="87"/>
      <c r="F109" s="87"/>
      <c r="G109" s="87"/>
      <c r="H109" s="87"/>
      <c r="I109" s="412"/>
      <c r="J109" s="89"/>
      <c r="K109" s="87"/>
      <c r="L109" s="87"/>
      <c r="M109" s="87"/>
      <c r="N109" s="87"/>
      <c r="O109" s="88"/>
      <c r="P109" s="150"/>
      <c r="Q109" s="151"/>
      <c r="R109" s="152"/>
      <c r="S109" s="38"/>
      <c r="T109" s="89"/>
      <c r="U109" s="87"/>
      <c r="V109" s="87"/>
      <c r="W109" s="87"/>
      <c r="X109" s="87"/>
      <c r="Y109" s="88"/>
      <c r="Z109" s="277"/>
      <c r="AA109" s="87"/>
      <c r="AB109" s="87"/>
      <c r="AC109" s="87"/>
      <c r="AD109" s="87"/>
      <c r="AE109" s="88"/>
      <c r="AF109" s="150"/>
      <c r="AG109" s="151"/>
      <c r="AH109" s="152"/>
      <c r="AI109" s="40"/>
      <c r="AJ109" s="86"/>
      <c r="AK109" s="87"/>
      <c r="AL109" s="87"/>
      <c r="AM109" s="87"/>
      <c r="AN109" s="87"/>
      <c r="AO109" s="88"/>
      <c r="AP109" s="89"/>
      <c r="AQ109" s="87"/>
      <c r="AR109" s="87"/>
      <c r="AS109" s="267"/>
      <c r="AT109" s="87"/>
      <c r="AU109" s="88"/>
      <c r="AV109" s="150"/>
      <c r="AW109" s="151"/>
      <c r="AX109" s="152"/>
      <c r="AY109" s="40"/>
      <c r="AZ109" s="86"/>
      <c r="BA109" s="87"/>
      <c r="BB109" s="87"/>
      <c r="BC109" s="87"/>
      <c r="BD109" s="87"/>
      <c r="BE109" s="88"/>
      <c r="BF109" s="89"/>
      <c r="BG109" s="267"/>
      <c r="BH109" s="87"/>
      <c r="BI109" s="87"/>
      <c r="BJ109" s="87"/>
      <c r="BK109" s="88"/>
      <c r="BL109" s="150"/>
      <c r="BM109" s="151"/>
      <c r="BN109" s="152"/>
      <c r="BO109" s="40"/>
      <c r="BP109" s="86"/>
      <c r="BQ109" s="87"/>
      <c r="BR109" s="87"/>
      <c r="BS109" s="87"/>
      <c r="BT109" s="87"/>
      <c r="BU109" s="88"/>
      <c r="BV109" s="89"/>
      <c r="BW109" s="87"/>
      <c r="BX109" s="87"/>
      <c r="BY109" s="87"/>
      <c r="BZ109" s="87"/>
      <c r="CA109" s="88"/>
      <c r="CB109" s="150"/>
      <c r="CC109" s="151"/>
      <c r="CD109" s="152"/>
      <c r="CE109" s="40"/>
      <c r="CF109" s="86"/>
      <c r="CG109" s="87"/>
      <c r="CH109" s="87"/>
      <c r="CI109" s="87"/>
      <c r="CJ109" s="87"/>
      <c r="CK109" s="88"/>
      <c r="CL109" s="89"/>
      <c r="CM109" s="87"/>
      <c r="CN109" s="87"/>
      <c r="CO109" s="87"/>
      <c r="CP109" s="87"/>
      <c r="CQ109" s="88"/>
      <c r="CR109" s="150">
        <f t="shared" ref="CR109:CT109" si="450">+CR102</f>
        <v>7422711</v>
      </c>
      <c r="CS109" s="151">
        <f t="shared" si="450"/>
        <v>16948596</v>
      </c>
      <c r="CT109" s="152">
        <f t="shared" si="450"/>
        <v>24371307</v>
      </c>
      <c r="CU109" s="40"/>
      <c r="CV109" s="89"/>
      <c r="CW109" s="87"/>
      <c r="CX109" s="87"/>
      <c r="CY109" s="87"/>
      <c r="CZ109" s="87"/>
      <c r="DA109" s="88"/>
      <c r="DB109" s="89"/>
      <c r="DC109" s="87"/>
      <c r="DD109" s="87"/>
      <c r="DE109" s="87"/>
      <c r="DF109" s="87"/>
      <c r="DG109" s="88"/>
      <c r="DH109" s="176"/>
      <c r="DI109" s="185"/>
      <c r="DJ109" s="89"/>
      <c r="DK109" s="87"/>
      <c r="DL109" s="88"/>
      <c r="DM109"/>
      <c r="DN109" s="66"/>
    </row>
    <row r="110" spans="1:119" s="59" customFormat="1" ht="15.6" x14ac:dyDescent="0.3">
      <c r="A110" s="48">
        <v>90</v>
      </c>
      <c r="B110" s="48" t="s">
        <v>10</v>
      </c>
      <c r="C110" s="41"/>
      <c r="D110" s="283">
        <f>+'APR-JUN 2023'!D110</f>
        <v>0</v>
      </c>
      <c r="E110" s="232"/>
      <c r="F110" s="284">
        <f>+'APR-JUN 2023'!F110</f>
        <v>0</v>
      </c>
      <c r="G110" s="43"/>
      <c r="H110" s="91">
        <f>+D110+F110</f>
        <v>0</v>
      </c>
      <c r="I110" s="232"/>
      <c r="J110" s="415">
        <f>+'APR-JUN 2023'!J110</f>
        <v>0</v>
      </c>
      <c r="K110" s="232"/>
      <c r="L110" s="284">
        <f>+'APR-JUN 2023'!L110</f>
        <v>0</v>
      </c>
      <c r="M110" s="43"/>
      <c r="N110" s="91">
        <f t="shared" ref="N110" si="451">+J110+L110</f>
        <v>0</v>
      </c>
      <c r="O110" s="44"/>
      <c r="P110" s="153">
        <f>+D110+J110</f>
        <v>0</v>
      </c>
      <c r="Q110" s="154">
        <f t="shared" ref="Q110" si="452">+F110+L110</f>
        <v>0</v>
      </c>
      <c r="R110" s="155">
        <f t="shared" ref="R110" si="453">+P110+Q110</f>
        <v>0</v>
      </c>
      <c r="S110" s="38"/>
      <c r="T110" s="92">
        <f>+'APR-JUN 2023'!T110</f>
        <v>0</v>
      </c>
      <c r="U110" s="43"/>
      <c r="V110" s="91">
        <f>+'APR-JUN 2023'!V110</f>
        <v>0</v>
      </c>
      <c r="W110" s="43"/>
      <c r="X110" s="91">
        <f>+T110+V110</f>
        <v>0</v>
      </c>
      <c r="Y110" s="44"/>
      <c r="Z110" s="279">
        <f>+'APR-JUN 2023'!Z110</f>
        <v>0</v>
      </c>
      <c r="AA110" s="91"/>
      <c r="AB110" s="224">
        <f>+'APR-JUN 2023'!AB110</f>
        <v>0</v>
      </c>
      <c r="AC110" s="91"/>
      <c r="AD110" s="91">
        <f>+Z110+AB110</f>
        <v>0</v>
      </c>
      <c r="AE110" s="44"/>
      <c r="AF110" s="153">
        <f t="shared" ref="AF110" si="454">+T110+Z110</f>
        <v>0</v>
      </c>
      <c r="AG110" s="154">
        <f t="shared" ref="AG110" si="455">+V110+AB110</f>
        <v>0</v>
      </c>
      <c r="AH110" s="155">
        <f t="shared" ref="AH110:AH111" si="456">+AF110+AG110</f>
        <v>0</v>
      </c>
      <c r="AI110" s="40"/>
      <c r="AJ110" s="90">
        <f>+'APR-JUN 2023'!AJ110</f>
        <v>0</v>
      </c>
      <c r="AK110" s="43"/>
      <c r="AL110" s="91">
        <f>+'APR-JUN 2023'!AL110</f>
        <v>0</v>
      </c>
      <c r="AM110" s="43"/>
      <c r="AN110" s="91">
        <f>+AJ110+AL110</f>
        <v>0</v>
      </c>
      <c r="AO110" s="44"/>
      <c r="AP110" s="91">
        <f>+'APR-JUN 2023'!AP110</f>
        <v>0</v>
      </c>
      <c r="AQ110" s="91"/>
      <c r="AR110" s="91">
        <f>+'APR-JUN 2023'!AR110</f>
        <v>0</v>
      </c>
      <c r="AS110" s="46"/>
      <c r="AT110" s="91">
        <f>+AP110+AR110</f>
        <v>0</v>
      </c>
      <c r="AU110" s="44"/>
      <c r="AV110" s="153">
        <f t="shared" ref="AV110" si="457">+AJ110+AP110</f>
        <v>0</v>
      </c>
      <c r="AW110" s="154">
        <f t="shared" ref="AW110" si="458">+AL110+AR110</f>
        <v>0</v>
      </c>
      <c r="AX110" s="155">
        <f t="shared" ref="AX110:AX111" si="459">+AV110+AW110</f>
        <v>0</v>
      </c>
      <c r="AY110" s="40"/>
      <c r="AZ110" s="90">
        <f>+'APR-JUN 2023'!AZ110</f>
        <v>0</v>
      </c>
      <c r="BA110" s="43"/>
      <c r="BB110" s="91">
        <f>+'APR-JUN 2023'!BB110</f>
        <v>0</v>
      </c>
      <c r="BC110" s="43"/>
      <c r="BD110" s="91">
        <f>+AZ110+BB110</f>
        <v>0</v>
      </c>
      <c r="BE110" s="44"/>
      <c r="BF110" s="91">
        <f>+'APR-JUN 2023'!BF110</f>
        <v>0</v>
      </c>
      <c r="BG110" s="46"/>
      <c r="BH110" s="91">
        <f>+'APR-JUN 2023'!BH110</f>
        <v>0</v>
      </c>
      <c r="BI110" s="91"/>
      <c r="BJ110" s="91">
        <f>+BF110+BH110</f>
        <v>0</v>
      </c>
      <c r="BK110" s="44"/>
      <c r="BL110" s="153">
        <f t="shared" ref="BL110:BL111" si="460">+AZ110+BF110</f>
        <v>0</v>
      </c>
      <c r="BM110" s="154">
        <f t="shared" ref="BM110:BM111" si="461">+BB110+BH110</f>
        <v>0</v>
      </c>
      <c r="BN110" s="155">
        <f t="shared" ref="BN110:BN111" si="462">+BL110+BM110</f>
        <v>0</v>
      </c>
      <c r="BO110" s="40"/>
      <c r="BP110" s="90">
        <f>+'APR-JUN 2023'!BP110</f>
        <v>0</v>
      </c>
      <c r="BQ110" s="43"/>
      <c r="BR110" s="91">
        <f>+'APR-JUN 2023'!BR110</f>
        <v>0</v>
      </c>
      <c r="BS110" s="43"/>
      <c r="BT110" s="91">
        <f>+BP110+BR110</f>
        <v>0</v>
      </c>
      <c r="BU110" s="44"/>
      <c r="BV110" s="227">
        <f>+'APR-JUN 2023'!BV110</f>
        <v>0</v>
      </c>
      <c r="BW110" s="224"/>
      <c r="BX110" s="224">
        <f>+'APR-JUN 2023'!BX110</f>
        <v>0</v>
      </c>
      <c r="BY110" s="224"/>
      <c r="BZ110" s="224">
        <f>+BV110+BX110</f>
        <v>0</v>
      </c>
      <c r="CA110" s="44"/>
      <c r="CB110" s="153">
        <f t="shared" ref="CB110" si="463">+BP110+BV110</f>
        <v>0</v>
      </c>
      <c r="CC110" s="154">
        <f t="shared" ref="CC110" si="464">+BR110+BX110</f>
        <v>0</v>
      </c>
      <c r="CD110" s="155">
        <f t="shared" ref="CD110" si="465">+CB110+CC110</f>
        <v>0</v>
      </c>
      <c r="CE110" s="40"/>
      <c r="CF110" s="90">
        <f>+'APR-JUN 2023'!CF110</f>
        <v>0</v>
      </c>
      <c r="CG110" s="43"/>
      <c r="CH110" s="91">
        <f>+'APR-JUN 2023'!CH110</f>
        <v>0</v>
      </c>
      <c r="CI110" s="43"/>
      <c r="CJ110" s="91">
        <f>+CF110+CH110</f>
        <v>0</v>
      </c>
      <c r="CK110" s="44"/>
      <c r="CL110" s="91">
        <f>+'APR-JUN 2023'!CL110</f>
        <v>0</v>
      </c>
      <c r="CM110" s="91"/>
      <c r="CN110" s="91">
        <f>+'APR-JUN 2023'!CN110</f>
        <v>0</v>
      </c>
      <c r="CO110" s="91"/>
      <c r="CP110" s="91">
        <f>+CL110+CN110</f>
        <v>0</v>
      </c>
      <c r="CQ110" s="44"/>
      <c r="CR110" s="153">
        <f t="shared" ref="CR110" si="466">+CF110+CL110</f>
        <v>0</v>
      </c>
      <c r="CS110" s="154">
        <f t="shared" ref="CS110" si="467">+CH110+CN110</f>
        <v>0</v>
      </c>
      <c r="CT110" s="155">
        <f t="shared" ref="CT110" si="468">+CR110+CS110</f>
        <v>0</v>
      </c>
      <c r="CU110" s="40"/>
      <c r="CV110" s="92">
        <f>+D110+T110+AJ110+AZ110+BP110+CF110</f>
        <v>0</v>
      </c>
      <c r="CW110" s="91"/>
      <c r="CX110" s="91">
        <f>+F110+V110+AL110+BB110+BR110+CH110</f>
        <v>0</v>
      </c>
      <c r="CY110" s="91"/>
      <c r="CZ110" s="91">
        <f t="shared" ref="CZ110:CZ111" si="469">+CV110+CX110</f>
        <v>0</v>
      </c>
      <c r="DA110" s="93"/>
      <c r="DB110" s="92">
        <f t="shared" ref="DB110:DB111" si="470">+J110+Z110+AP110+BF110+BV110+CL110</f>
        <v>0</v>
      </c>
      <c r="DC110" s="91"/>
      <c r="DD110" s="91">
        <f t="shared" ref="DD110:DD111" si="471">+L110+AB110+AR110+BH110+BX110+CN110</f>
        <v>0</v>
      </c>
      <c r="DE110" s="91"/>
      <c r="DF110" s="91">
        <f t="shared" ref="DF110:DF111" si="472">+DB110+DD110</f>
        <v>0</v>
      </c>
      <c r="DG110" s="93"/>
      <c r="DH110" s="177"/>
      <c r="DI110" s="186" t="s">
        <v>10</v>
      </c>
      <c r="DJ110" s="92">
        <f t="shared" ref="DJ110:DJ111" si="473">+CZ110</f>
        <v>0</v>
      </c>
      <c r="DK110" s="91">
        <f t="shared" ref="DK110:DK111" si="474">+DF110</f>
        <v>0</v>
      </c>
      <c r="DL110" s="94">
        <f t="shared" ref="DL110:DL111" si="475">+DJ110+DK110</f>
        <v>0</v>
      </c>
      <c r="DM110"/>
      <c r="DN110" s="285"/>
    </row>
    <row r="111" spans="1:119" s="59" customFormat="1" ht="15.6" x14ac:dyDescent="0.3">
      <c r="A111" s="48">
        <v>91</v>
      </c>
      <c r="B111" s="48" t="s">
        <v>11</v>
      </c>
      <c r="C111" s="41"/>
      <c r="D111" s="252">
        <f>+'JUL-SEP 2022'!D111+'OCT-DEC 2022'!D111+'JAN-MAR 2023'!D111+'APR-JUN 2023'!D111</f>
        <v>109702</v>
      </c>
      <c r="E111" s="232"/>
      <c r="F111" s="224">
        <f>+'JUL-SEP 2022'!F111+'OCT-DEC 2022'!F111+'JAN-MAR 2023'!F111+'APR-JUN 2023'!F111</f>
        <v>27417</v>
      </c>
      <c r="G111" s="43"/>
      <c r="H111" s="91">
        <f>+D111+F111</f>
        <v>137119</v>
      </c>
      <c r="I111" s="232"/>
      <c r="J111" s="227">
        <f>+'JUL-SEP 2022'!J111+'OCT-DEC 2022'!J111+'JAN-MAR 2023'!J111+'APR-JUN 2023'!J111</f>
        <v>344818</v>
      </c>
      <c r="K111" s="232"/>
      <c r="L111" s="224">
        <f>+'JUL-SEP 2022'!L111+'OCT-DEC 2022'!L111+'JAN-MAR 2023'!L111+'APR-JUN 2023'!L111</f>
        <v>304108</v>
      </c>
      <c r="M111" s="43"/>
      <c r="N111" s="91">
        <f t="shared" ref="N111" si="476">+J111+L111</f>
        <v>648926</v>
      </c>
      <c r="O111" s="44"/>
      <c r="P111" s="153">
        <f>+D111+J111</f>
        <v>454520</v>
      </c>
      <c r="Q111" s="154">
        <f>+F111+L111</f>
        <v>331525</v>
      </c>
      <c r="R111" s="155">
        <f>+P111+Q111</f>
        <v>786045</v>
      </c>
      <c r="S111" s="38"/>
      <c r="T111" s="92">
        <f>+'JUL-SEP 2022'!T111+'OCT-DEC 2022'!T111+'JAN-MAR 2023'!T111+'APR-JUN 2023'!T111</f>
        <v>192587</v>
      </c>
      <c r="U111" s="43"/>
      <c r="V111" s="91">
        <f>+'JUL-SEP 2022'!V111+'OCT-DEC 2022'!V111+'JAN-MAR 2023'!V111+'APR-JUN 2023'!V111</f>
        <v>54740</v>
      </c>
      <c r="W111" s="43"/>
      <c r="X111" s="91">
        <f>+T111+V111</f>
        <v>247327</v>
      </c>
      <c r="Y111" s="44"/>
      <c r="Z111" s="279">
        <f>+'OCT-DEC 2022'!Z111+'JUL-SEP 2022'!Z111+'JAN-MAR 2023'!Z111+'APR-JUN 2023'!Z111</f>
        <v>1004384</v>
      </c>
      <c r="AA111" s="91"/>
      <c r="AB111" s="224">
        <f>+'OCT-DEC 2022'!AB111+'JUL-SEP 2022'!AB111+'JAN-MAR 2023'!AB111+'APR-JUN 2023'!AB111</f>
        <v>433859</v>
      </c>
      <c r="AC111" s="91"/>
      <c r="AD111" s="91">
        <f>+Z111+AB111</f>
        <v>1438243</v>
      </c>
      <c r="AE111" s="44"/>
      <c r="AF111" s="153">
        <f>+T111+Z111</f>
        <v>1196971</v>
      </c>
      <c r="AG111" s="154">
        <f>+V111+AB111</f>
        <v>488599</v>
      </c>
      <c r="AH111" s="155">
        <f t="shared" si="456"/>
        <v>1685570</v>
      </c>
      <c r="AI111" s="40"/>
      <c r="AJ111" s="90">
        <f>+'OCT-DEC 2022'!AJ111+'JUL-SEP 2022'!AJ111+'JAN-MAR 2023'!AJ111+'APR-JUN 2023'!AJ111</f>
        <v>60162</v>
      </c>
      <c r="AK111" s="43"/>
      <c r="AL111" s="91">
        <f>+'OCT-DEC 2022'!AL111+'JUL-SEP 2022'!AL111+'JAN-MAR 2023'!AL111+'APR-JUN 2023'!AL111</f>
        <v>24245</v>
      </c>
      <c r="AM111" s="43"/>
      <c r="AN111" s="91">
        <f>+AJ111+AL111</f>
        <v>84407</v>
      </c>
      <c r="AO111" s="44"/>
      <c r="AP111" s="91">
        <f>+'OCT-DEC 2022'!AP111+'JUL-SEP 2022'!AP111+'JAN-MAR 2023'!AP111+'APR-JUN 2023'!AP111</f>
        <v>156269</v>
      </c>
      <c r="AQ111" s="91"/>
      <c r="AR111" s="91">
        <f>+'OCT-DEC 2022'!AR111+'JUL-SEP 2022'!AR111+'JAN-MAR 2023'!AR111+'APR-JUN 2023'!AR111</f>
        <v>150488</v>
      </c>
      <c r="AS111" s="46"/>
      <c r="AT111" s="91">
        <f>+AP111+AR111</f>
        <v>306757</v>
      </c>
      <c r="AU111" s="44"/>
      <c r="AV111" s="153">
        <f>+AJ111+AP111</f>
        <v>216431</v>
      </c>
      <c r="AW111" s="154">
        <f>+AL111+AR111</f>
        <v>174733</v>
      </c>
      <c r="AX111" s="155">
        <f t="shared" si="459"/>
        <v>391164</v>
      </c>
      <c r="AY111" s="40"/>
      <c r="AZ111" s="90">
        <f>+'OCT-DEC 2022'!AZ111+'JUL-SEP 2022'!AZ111+'JAN-MAR 2023'!AZ111+'APR-JUN 2023'!AZ111</f>
        <v>111243</v>
      </c>
      <c r="BA111" s="43"/>
      <c r="BB111" s="91">
        <f>+'OCT-DEC 2022'!BB111+'JUL-SEP 2022'!BB111+'JAN-MAR 2023'!BB111+'APR-JUN 2023'!BB111</f>
        <v>31301</v>
      </c>
      <c r="BC111" s="43"/>
      <c r="BD111" s="91">
        <f>+AZ111+BB111</f>
        <v>142544</v>
      </c>
      <c r="BE111" s="44"/>
      <c r="BF111" s="91">
        <f>+'OCT-DEC 2022'!BF111+'JUL-SEP 2022'!BF111+'JAN-MAR 2023'!BF111+'APR-JUN 2023'!BF111</f>
        <v>608447</v>
      </c>
      <c r="BG111" s="46"/>
      <c r="BH111" s="91">
        <f>+'OCT-DEC 2022'!BH111+'JUL-SEP 2022'!BH111+'JAN-MAR 2023'!BH111+'APR-JUN 2023'!BH111</f>
        <v>309139</v>
      </c>
      <c r="BI111" s="91"/>
      <c r="BJ111" s="91">
        <f>+BF111+BH111</f>
        <v>917586</v>
      </c>
      <c r="BK111" s="44"/>
      <c r="BL111" s="153">
        <f t="shared" si="460"/>
        <v>719690</v>
      </c>
      <c r="BM111" s="154">
        <f t="shared" si="461"/>
        <v>340440</v>
      </c>
      <c r="BN111" s="155">
        <f t="shared" si="462"/>
        <v>1060130</v>
      </c>
      <c r="BO111" s="40"/>
      <c r="BP111" s="90">
        <f>+'OCT-DEC 2022'!BP111+'JUL-SEP 2022'!BP111+'JAN-MAR 2023'!BP111+'APR-JUN 2023'!BP111</f>
        <v>94920</v>
      </c>
      <c r="BQ111" s="43"/>
      <c r="BR111" s="91">
        <f>+'OCT-DEC 2022'!BR111+'JUL-SEP 2022'!BR111+'JAN-MAR 2023'!BR111+'APR-JUN 2023'!BR111</f>
        <v>21556</v>
      </c>
      <c r="BS111" s="43"/>
      <c r="BT111" s="91">
        <f>+BP111+BR111</f>
        <v>116476</v>
      </c>
      <c r="BU111" s="44"/>
      <c r="BV111" s="227">
        <f>+'OCT-DEC 2022'!BV111+'JUL-SEP 2022'!BV111+'JAN-MAR 2023'!BV111+'APR-JUN 2023'!BV111</f>
        <v>301088</v>
      </c>
      <c r="BW111" s="224"/>
      <c r="BX111" s="224">
        <f>+'OCT-DEC 2022'!BX111+'JUL-SEP 2022'!BX111+'JAN-MAR 2023'!BX111+'APR-JUN 2023'!BX111</f>
        <v>203510</v>
      </c>
      <c r="BY111" s="224"/>
      <c r="BZ111" s="224">
        <f>+BV111+BX111</f>
        <v>504598</v>
      </c>
      <c r="CA111" s="44"/>
      <c r="CB111" s="153">
        <f>+BP111+BV111</f>
        <v>396008</v>
      </c>
      <c r="CC111" s="154">
        <f>+BR111+BX111</f>
        <v>225066</v>
      </c>
      <c r="CD111" s="155">
        <f>+CB111+CC111</f>
        <v>621074</v>
      </c>
      <c r="CE111" s="40"/>
      <c r="CF111" s="90">
        <f>+'OCT-DEC 2022'!CF111+'JUL-SEP 2022'!CF111+'JAN-MAR 2023'!CF111+'APR-JUN 2023'!CF111</f>
        <v>124558</v>
      </c>
      <c r="CG111" s="43"/>
      <c r="CH111" s="91">
        <f>+'OCT-DEC 2022'!CH111+'JUL-SEP 2022'!CH111+'JAN-MAR 2023'!CH111+'APR-JUN 2023'!CH111</f>
        <v>25298</v>
      </c>
      <c r="CI111" s="43"/>
      <c r="CJ111" s="91">
        <f>+CF111+CH111</f>
        <v>149856</v>
      </c>
      <c r="CK111" s="44"/>
      <c r="CL111" s="91">
        <f>+'OCT-DEC 2022'!CL111+'JUL-SEP 2022'!CL111+'JAN-MAR 2023'!CL111+'APR-JUN 2023'!CL111</f>
        <v>619407</v>
      </c>
      <c r="CM111" s="91"/>
      <c r="CN111" s="91">
        <f>+'OCT-DEC 2022'!CN111+'JUL-SEP 2022'!CN111+'JAN-MAR 2023'!CN111+'APR-JUN 2023'!CN111</f>
        <v>316634</v>
      </c>
      <c r="CO111" s="91"/>
      <c r="CP111" s="91">
        <f>+CL111+CN111</f>
        <v>936041</v>
      </c>
      <c r="CQ111" s="44"/>
      <c r="CR111" s="153">
        <f>+CF111+CL111</f>
        <v>743965</v>
      </c>
      <c r="CS111" s="154">
        <f>+CH111+CN111</f>
        <v>341932</v>
      </c>
      <c r="CT111" s="155">
        <f>+CR111+CS111</f>
        <v>1085897</v>
      </c>
      <c r="CU111" s="40"/>
      <c r="CV111" s="92">
        <f>+D111+T111+AJ111+AZ111+BP111+CF111</f>
        <v>693172</v>
      </c>
      <c r="CW111" s="91"/>
      <c r="CX111" s="91">
        <f>+F111+V111+AL111+BB111+BR111+CH111</f>
        <v>184557</v>
      </c>
      <c r="CY111" s="91"/>
      <c r="CZ111" s="91">
        <f t="shared" si="469"/>
        <v>877729</v>
      </c>
      <c r="DA111" s="93"/>
      <c r="DB111" s="92">
        <f t="shared" si="470"/>
        <v>3034413</v>
      </c>
      <c r="DC111" s="91"/>
      <c r="DD111" s="91">
        <f t="shared" si="471"/>
        <v>1717738</v>
      </c>
      <c r="DE111" s="91"/>
      <c r="DF111" s="91">
        <f t="shared" si="472"/>
        <v>4752151</v>
      </c>
      <c r="DG111" s="93"/>
      <c r="DH111" s="177"/>
      <c r="DI111" s="186" t="s">
        <v>11</v>
      </c>
      <c r="DJ111" s="92">
        <f t="shared" si="473"/>
        <v>877729</v>
      </c>
      <c r="DK111" s="91">
        <f t="shared" si="474"/>
        <v>4752151</v>
      </c>
      <c r="DL111" s="94">
        <f t="shared" si="475"/>
        <v>5629880</v>
      </c>
      <c r="DM111"/>
      <c r="DN111" s="286"/>
    </row>
    <row r="112" spans="1:119" s="59" customFormat="1" ht="15.6" x14ac:dyDescent="0.3">
      <c r="A112" s="48">
        <v>92</v>
      </c>
      <c r="B112" s="48" t="s">
        <v>12</v>
      </c>
      <c r="C112" s="41"/>
      <c r="D112" s="95">
        <f>+D10/D111</f>
        <v>2105.3556452936136</v>
      </c>
      <c r="E112" s="265"/>
      <c r="F112" s="97">
        <f>+F10/F111</f>
        <v>2340.208629682314</v>
      </c>
      <c r="G112" s="97"/>
      <c r="H112" s="97">
        <f>+H10/H111</f>
        <v>2152.3145953514831</v>
      </c>
      <c r="I112" s="413"/>
      <c r="J112" s="99">
        <f>+J10/J111</f>
        <v>351.9545731371332</v>
      </c>
      <c r="K112" s="265"/>
      <c r="L112" s="97">
        <v>531.67739648668123</v>
      </c>
      <c r="M112" s="97"/>
      <c r="N112" s="97">
        <v>435.4313260683536</v>
      </c>
      <c r="O112" s="98"/>
      <c r="P112" s="156">
        <f>+P10/P111</f>
        <v>775.15180190090643</v>
      </c>
      <c r="Q112" s="157">
        <f>+Q10/Q111</f>
        <v>830.08101651459162</v>
      </c>
      <c r="R112" s="158">
        <f>+R10/R111</f>
        <v>798.31893339439853</v>
      </c>
      <c r="S112" s="38"/>
      <c r="T112" s="99">
        <f>+T10/T111</f>
        <v>2292.17903596816</v>
      </c>
      <c r="U112" s="96"/>
      <c r="V112" s="97">
        <f>+V10/V111</f>
        <v>2157.3464925100475</v>
      </c>
      <c r="W112" s="97"/>
      <c r="X112" s="97">
        <f>+X10/X111</f>
        <v>2262.337031541239</v>
      </c>
      <c r="Y112" s="98"/>
      <c r="Z112" s="278">
        <f>+Z10/Z111</f>
        <v>279.80099941854905</v>
      </c>
      <c r="AA112" s="97"/>
      <c r="AB112" s="97">
        <f>+AB10/AB111</f>
        <v>504.76916002664461</v>
      </c>
      <c r="AC112" s="97"/>
      <c r="AD112" s="97">
        <f>+AD10/AD111</f>
        <v>347.664678361028</v>
      </c>
      <c r="AE112" s="100"/>
      <c r="AF112" s="156">
        <f>+AF10/AF111</f>
        <v>603.58315364365558</v>
      </c>
      <c r="AG112" s="157">
        <f>+AG10/AG111</f>
        <v>689.91502233938263</v>
      </c>
      <c r="AH112" s="158">
        <f>+AH10/AH111</f>
        <v>628.60831706781687</v>
      </c>
      <c r="AI112" s="40"/>
      <c r="AJ112" s="95">
        <f>+AJ10/AJ111</f>
        <v>2114.877198231442</v>
      </c>
      <c r="AK112" s="96"/>
      <c r="AL112" s="97">
        <f>+AL10/AL111</f>
        <v>2064.2329140028874</v>
      </c>
      <c r="AM112" s="97"/>
      <c r="AN112" s="97">
        <f>+AN10/AN111</f>
        <v>2100.3301740376983</v>
      </c>
      <c r="AO112" s="98"/>
      <c r="AP112" s="99">
        <f>+AP10/AP111</f>
        <v>299.85821244136713</v>
      </c>
      <c r="AQ112" s="97"/>
      <c r="AR112" s="97">
        <f>+AR10/AR111</f>
        <v>525.22488171814359</v>
      </c>
      <c r="AS112" s="97"/>
      <c r="AT112" s="97">
        <f>+AT10/AT111</f>
        <v>410.41796927209487</v>
      </c>
      <c r="AU112" s="100"/>
      <c r="AV112" s="156">
        <f>+AV10/AV111</f>
        <v>804.38469997366371</v>
      </c>
      <c r="AW112" s="157">
        <f>+AW10/AW111</f>
        <v>738.76925938431782</v>
      </c>
      <c r="AX112" s="158">
        <f>+AX10/AX111</f>
        <v>775.07427575134727</v>
      </c>
      <c r="AY112" s="40"/>
      <c r="AZ112" s="95">
        <f>+AZ10/AZ111</f>
        <v>2104.0099871452585</v>
      </c>
      <c r="BA112" s="96"/>
      <c r="BB112" s="97">
        <f>+BB10/BB111</f>
        <v>2237.8887894955433</v>
      </c>
      <c r="BC112" s="97"/>
      <c r="BD112" s="97">
        <f>+BD10/BD111</f>
        <v>2133.4082107980694</v>
      </c>
      <c r="BE112" s="98"/>
      <c r="BF112" s="99">
        <f>+BF10/BF111</f>
        <v>300.18409984764492</v>
      </c>
      <c r="BG112" s="97"/>
      <c r="BH112" s="97">
        <f>+BH10/BH111</f>
        <v>601.73478273527439</v>
      </c>
      <c r="BI112" s="97"/>
      <c r="BJ112" s="97">
        <f>+BJ10/BJ111</f>
        <v>401.7779303520324</v>
      </c>
      <c r="BK112" s="100"/>
      <c r="BL112" s="156">
        <f>+BL10/BL111</f>
        <v>579.00276230043494</v>
      </c>
      <c r="BM112" s="157">
        <f>+BM10/BM111</f>
        <v>752.16733051345318</v>
      </c>
      <c r="BN112" s="158">
        <f>+BN10/BN111</f>
        <v>634.61117410128952</v>
      </c>
      <c r="BO112" s="40"/>
      <c r="BP112" s="95">
        <f>+BP10/BP111</f>
        <v>1963.016392751791</v>
      </c>
      <c r="BQ112" s="96"/>
      <c r="BR112" s="97">
        <f>+BR10/BR111</f>
        <v>2089.8922805715347</v>
      </c>
      <c r="BS112" s="97"/>
      <c r="BT112" s="97">
        <f>+BT10/BT111</f>
        <v>1986.4970809437136</v>
      </c>
      <c r="BU112" s="98"/>
      <c r="BV112" s="99">
        <f>+BV10/BV111</f>
        <v>252.73053060899139</v>
      </c>
      <c r="BW112" s="97"/>
      <c r="BX112" s="97">
        <f>+BX10/BX111</f>
        <v>503.86808510638298</v>
      </c>
      <c r="BY112" s="97"/>
      <c r="BZ112" s="97">
        <f>+BZ10/BZ111</f>
        <v>354.0171066869072</v>
      </c>
      <c r="CA112" s="100"/>
      <c r="CB112" s="156">
        <f>+CB10/CB111</f>
        <v>662.67258742247634</v>
      </c>
      <c r="CC112" s="157">
        <f>+CC10/CC111</f>
        <v>655.77169363653331</v>
      </c>
      <c r="CD112" s="158">
        <f>+CD10/CD111</f>
        <v>660.17182815574313</v>
      </c>
      <c r="CE112" s="40"/>
      <c r="CF112" s="95">
        <f>+CF10/CF111</f>
        <v>2118.1558711604234</v>
      </c>
      <c r="CG112" s="265"/>
      <c r="CH112" s="97">
        <f>+CH10/CH111</f>
        <v>2004.1695390939994</v>
      </c>
      <c r="CI112" s="97"/>
      <c r="CJ112" s="97">
        <f>+CJ10/CJ111</f>
        <v>2098.9132233610935</v>
      </c>
      <c r="CK112" s="98"/>
      <c r="CL112" s="99">
        <f>+CL10/CL111</f>
        <v>272.22661190461201</v>
      </c>
      <c r="CM112" s="97"/>
      <c r="CN112" s="97">
        <f>+CN10/CN111</f>
        <v>471.91042339104456</v>
      </c>
      <c r="CO112" s="97"/>
      <c r="CP112" s="97">
        <f>+CP10/CP111</f>
        <v>339.77352915096668</v>
      </c>
      <c r="CQ112" s="100"/>
      <c r="CR112" s="156">
        <f>+CR10/CR111</f>
        <v>581.28047421585688</v>
      </c>
      <c r="CS112" s="157">
        <f>+CS10/CS111</f>
        <v>585.27533544681398</v>
      </c>
      <c r="CT112" s="158">
        <f>+CT10/CT111</f>
        <v>582.53839360454992</v>
      </c>
      <c r="CU112" s="40"/>
      <c r="CV112" s="99">
        <f>+CV10/CV111</f>
        <v>2140.6808252497217</v>
      </c>
      <c r="CW112" s="97"/>
      <c r="CX112" s="97">
        <f>+CX10/CX111</f>
        <v>2157.0643757755056</v>
      </c>
      <c r="CY112" s="96"/>
      <c r="CZ112" s="97">
        <f>+CZ10/CZ111</f>
        <v>2144.1257369871564</v>
      </c>
      <c r="DA112" s="100"/>
      <c r="DB112" s="99">
        <f>+DB10/DB111</f>
        <v>288.88809005234293</v>
      </c>
      <c r="DC112" s="96"/>
      <c r="DD112" s="97">
        <f>+DD10/DD111</f>
        <v>551.3381912724758</v>
      </c>
      <c r="DE112" s="97"/>
      <c r="DF112" s="97">
        <f>+DF10/DF111</f>
        <v>383.7547119188763</v>
      </c>
      <c r="DG112" s="100"/>
      <c r="DH112" s="178"/>
      <c r="DI112" s="186" t="s">
        <v>12</v>
      </c>
      <c r="DJ112" s="99">
        <f>+DJ10/DJ111</f>
        <v>2144.1257369871564</v>
      </c>
      <c r="DK112" s="97">
        <f t="shared" ref="DK112:DL112" si="477">+DK10/DK111</f>
        <v>383.7547119188763</v>
      </c>
      <c r="DL112" s="98">
        <f t="shared" si="477"/>
        <v>658.20615661435056</v>
      </c>
      <c r="DM112"/>
    </row>
    <row r="113" spans="1:118" s="59" customFormat="1" ht="15.6" x14ac:dyDescent="0.3">
      <c r="A113" s="48"/>
      <c r="B113" s="48"/>
      <c r="C113" s="41"/>
      <c r="D113" s="42"/>
      <c r="E113" s="232"/>
      <c r="F113" s="43"/>
      <c r="G113" s="43"/>
      <c r="H113" s="43"/>
      <c r="I113" s="232"/>
      <c r="J113" s="45"/>
      <c r="K113" s="232"/>
      <c r="L113" s="43"/>
      <c r="M113" s="43"/>
      <c r="N113" s="43"/>
      <c r="O113" s="44"/>
      <c r="P113" s="159"/>
      <c r="Q113" s="160"/>
      <c r="R113" s="161"/>
      <c r="S113" s="38"/>
      <c r="T113" s="45"/>
      <c r="U113" s="43"/>
      <c r="V113" s="43"/>
      <c r="W113" s="43"/>
      <c r="X113" s="43"/>
      <c r="Y113" s="44"/>
      <c r="Z113" s="274"/>
      <c r="AA113" s="43"/>
      <c r="AB113" s="43"/>
      <c r="AC113" s="43"/>
      <c r="AD113" s="43"/>
      <c r="AE113" s="44"/>
      <c r="AF113" s="159"/>
      <c r="AG113" s="160"/>
      <c r="AH113" s="161"/>
      <c r="AI113" s="40"/>
      <c r="AJ113" s="42"/>
      <c r="AK113" s="43"/>
      <c r="AL113" s="43"/>
      <c r="AM113" s="43"/>
      <c r="AN113" s="43"/>
      <c r="AO113" s="44"/>
      <c r="AP113" s="45"/>
      <c r="AQ113" s="43"/>
      <c r="AR113" s="43"/>
      <c r="AS113" s="46"/>
      <c r="AT113" s="43"/>
      <c r="AU113" s="44"/>
      <c r="AV113" s="159"/>
      <c r="AW113" s="160"/>
      <c r="AX113" s="161"/>
      <c r="AY113" s="40"/>
      <c r="AZ113" s="42"/>
      <c r="BA113" s="43"/>
      <c r="BB113" s="43"/>
      <c r="BC113" s="43"/>
      <c r="BD113" s="43"/>
      <c r="BE113" s="44"/>
      <c r="BF113" s="45"/>
      <c r="BG113" s="46"/>
      <c r="BH113" s="43"/>
      <c r="BI113" s="43"/>
      <c r="BJ113" s="43"/>
      <c r="BK113" s="44"/>
      <c r="BL113" s="159"/>
      <c r="BM113" s="160"/>
      <c r="BN113" s="161"/>
      <c r="BO113" s="40"/>
      <c r="BP113" s="42"/>
      <c r="BQ113" s="43"/>
      <c r="BR113" s="43"/>
      <c r="BS113" s="43"/>
      <c r="BT113" s="43"/>
      <c r="BU113" s="44"/>
      <c r="BV113" s="45"/>
      <c r="BW113" s="43"/>
      <c r="BX113" s="43"/>
      <c r="BY113" s="43"/>
      <c r="BZ113" s="43"/>
      <c r="CA113" s="44"/>
      <c r="CB113" s="159"/>
      <c r="CC113" s="160"/>
      <c r="CD113" s="161"/>
      <c r="CE113" s="40"/>
      <c r="CF113" s="42"/>
      <c r="CG113" s="43"/>
      <c r="CH113" s="43"/>
      <c r="CI113" s="43"/>
      <c r="CJ113" s="43"/>
      <c r="CK113" s="44"/>
      <c r="CL113" s="45"/>
      <c r="CM113" s="43"/>
      <c r="CN113" s="43"/>
      <c r="CO113" s="43"/>
      <c r="CP113" s="43"/>
      <c r="CQ113" s="44"/>
      <c r="CR113" s="159"/>
      <c r="CS113" s="160"/>
      <c r="CT113" s="161"/>
      <c r="CU113" s="40"/>
      <c r="CV113" s="92"/>
      <c r="CW113" s="91"/>
      <c r="CX113" s="91"/>
      <c r="CY113" s="91"/>
      <c r="CZ113" s="91"/>
      <c r="DA113" s="93"/>
      <c r="DB113" s="92"/>
      <c r="DC113" s="91"/>
      <c r="DD113" s="91"/>
      <c r="DE113" s="91"/>
      <c r="DF113" s="91"/>
      <c r="DG113" s="93"/>
      <c r="DH113" s="177"/>
      <c r="DI113" s="186"/>
      <c r="DJ113" s="92"/>
      <c r="DK113" s="91"/>
      <c r="DL113" s="93"/>
      <c r="DM113"/>
    </row>
    <row r="114" spans="1:118" s="59" customFormat="1" ht="15.6" x14ac:dyDescent="0.3">
      <c r="A114" s="48"/>
      <c r="B114" s="101" t="s">
        <v>95</v>
      </c>
      <c r="C114" s="41"/>
      <c r="D114" s="253">
        <f>+D102</f>
        <v>-6089806</v>
      </c>
      <c r="E114" s="232"/>
      <c r="F114" s="257">
        <f>+F102</f>
        <v>-7703466</v>
      </c>
      <c r="G114" s="258"/>
      <c r="H114" s="257">
        <f>+H102</f>
        <v>-13793272</v>
      </c>
      <c r="I114" s="232"/>
      <c r="J114" s="416">
        <f>+J102</f>
        <v>-2180190</v>
      </c>
      <c r="K114" s="232"/>
      <c r="L114" s="257">
        <f>+L102</f>
        <v>34141104</v>
      </c>
      <c r="M114" s="258"/>
      <c r="N114" s="257">
        <f>+N102</f>
        <v>31960914</v>
      </c>
      <c r="O114" s="44"/>
      <c r="P114" s="136">
        <f t="shared" ref="P114:R114" si="478">+P102</f>
        <v>-8269996</v>
      </c>
      <c r="Q114" s="160">
        <f t="shared" si="478"/>
        <v>26437638</v>
      </c>
      <c r="R114" s="161">
        <f t="shared" si="478"/>
        <v>18167642</v>
      </c>
      <c r="S114" s="38"/>
      <c r="T114" s="92">
        <f>+T102</f>
        <v>17882899</v>
      </c>
      <c r="U114" s="43"/>
      <c r="V114" s="91">
        <f>+V102</f>
        <v>11536836</v>
      </c>
      <c r="W114" s="43"/>
      <c r="X114" s="91">
        <f>+X102</f>
        <v>29419735</v>
      </c>
      <c r="Y114" s="44"/>
      <c r="Z114" s="279">
        <f>+Z102</f>
        <v>-3977331</v>
      </c>
      <c r="AA114" s="43"/>
      <c r="AB114" s="91">
        <f>+AB102</f>
        <v>33116061</v>
      </c>
      <c r="AC114" s="43"/>
      <c r="AD114" s="91">
        <f>+AD102</f>
        <v>29138730</v>
      </c>
      <c r="AE114" s="44"/>
      <c r="AF114" s="136">
        <f t="shared" ref="AF114:AH114" si="479">+AF102</f>
        <v>13905568</v>
      </c>
      <c r="AG114" s="160">
        <f t="shared" si="479"/>
        <v>44652897</v>
      </c>
      <c r="AH114" s="161">
        <f t="shared" si="479"/>
        <v>58558465</v>
      </c>
      <c r="AI114" s="40"/>
      <c r="AJ114" s="90">
        <f>+AJ102</f>
        <v>8293736</v>
      </c>
      <c r="AK114" s="43"/>
      <c r="AL114" s="91">
        <f>+AL102</f>
        <v>-461143</v>
      </c>
      <c r="AM114" s="43"/>
      <c r="AN114" s="91">
        <f>+AN102</f>
        <v>7832593</v>
      </c>
      <c r="AO114" s="44"/>
      <c r="AP114" s="91">
        <f>+AP102</f>
        <v>2373658</v>
      </c>
      <c r="AQ114" s="43"/>
      <c r="AR114" s="91">
        <f>+AR102</f>
        <v>1499887</v>
      </c>
      <c r="AS114" s="46"/>
      <c r="AT114" s="91">
        <f>+AT102</f>
        <v>3873545</v>
      </c>
      <c r="AU114" s="44"/>
      <c r="AV114" s="136">
        <f>+AV102</f>
        <v>10667394</v>
      </c>
      <c r="AW114" s="160">
        <f>+AW102</f>
        <v>1038744</v>
      </c>
      <c r="AX114" s="138">
        <f>+AX102</f>
        <v>11706138</v>
      </c>
      <c r="AY114" s="40"/>
      <c r="AZ114" s="90">
        <f>+AZ102</f>
        <v>15544993</v>
      </c>
      <c r="BA114" s="43"/>
      <c r="BB114" s="91">
        <f>+BB102</f>
        <v>7270954</v>
      </c>
      <c r="BC114" s="43"/>
      <c r="BD114" s="91">
        <f>+BD102</f>
        <v>22815947</v>
      </c>
      <c r="BE114" s="44"/>
      <c r="BF114" s="91">
        <f>+BF102</f>
        <v>1003225</v>
      </c>
      <c r="BG114" s="46"/>
      <c r="BH114" s="91">
        <f>+BH102</f>
        <v>19550757</v>
      </c>
      <c r="BI114" s="43"/>
      <c r="BJ114" s="91">
        <f>+BJ102</f>
        <v>20553982</v>
      </c>
      <c r="BK114" s="44"/>
      <c r="BL114" s="136">
        <f>+BL102</f>
        <v>16548218</v>
      </c>
      <c r="BM114" s="160">
        <f>+BM102</f>
        <v>26821711</v>
      </c>
      <c r="BN114" s="161">
        <f>+BN102</f>
        <v>43369929</v>
      </c>
      <c r="BO114" s="40"/>
      <c r="BP114" s="90">
        <f>+BP102</f>
        <v>15263425</v>
      </c>
      <c r="BQ114" s="43"/>
      <c r="BR114" s="91">
        <f>+BR102</f>
        <v>6502345</v>
      </c>
      <c r="BS114" s="43"/>
      <c r="BT114" s="91">
        <f>+BT102</f>
        <v>21765770</v>
      </c>
      <c r="BU114" s="44"/>
      <c r="BV114" s="91">
        <f>+BV102</f>
        <v>-9365496</v>
      </c>
      <c r="BW114" s="43"/>
      <c r="BX114" s="91">
        <f>+BX102</f>
        <v>4522684</v>
      </c>
      <c r="BY114" s="43"/>
      <c r="BZ114" s="91">
        <f>+BZ102</f>
        <v>-4842812</v>
      </c>
      <c r="CA114" s="44"/>
      <c r="CB114" s="136">
        <f>+CB102</f>
        <v>5897929</v>
      </c>
      <c r="CC114" s="160">
        <f>+CC102</f>
        <v>11025029</v>
      </c>
      <c r="CD114" s="161">
        <f>+CD102</f>
        <v>16922958</v>
      </c>
      <c r="CE114" s="40"/>
      <c r="CF114" s="90">
        <f>+CF102</f>
        <v>10306792</v>
      </c>
      <c r="CG114" s="43"/>
      <c r="CH114" s="91">
        <f>+CH102</f>
        <v>-1818209</v>
      </c>
      <c r="CI114" s="43"/>
      <c r="CJ114" s="91">
        <f>+CJ102</f>
        <v>8488583</v>
      </c>
      <c r="CK114" s="44"/>
      <c r="CL114" s="91">
        <f>+CL102</f>
        <v>-2884081</v>
      </c>
      <c r="CM114" s="43"/>
      <c r="CN114" s="91">
        <f>+CN102</f>
        <v>18766805</v>
      </c>
      <c r="CO114" s="43"/>
      <c r="CP114" s="91">
        <f>+CP102</f>
        <v>15882724</v>
      </c>
      <c r="CQ114" s="44"/>
      <c r="CR114" s="136">
        <f>+CR102</f>
        <v>7422711</v>
      </c>
      <c r="CS114" s="160">
        <f>+CS102</f>
        <v>16948596</v>
      </c>
      <c r="CT114" s="161">
        <f>+CT102</f>
        <v>24371307</v>
      </c>
      <c r="CU114" s="40"/>
      <c r="CV114" s="92">
        <f>+CV102</f>
        <v>61202039</v>
      </c>
      <c r="CW114" s="91"/>
      <c r="CX114" s="91">
        <f>+CX102</f>
        <v>15327317</v>
      </c>
      <c r="CY114" s="91"/>
      <c r="CZ114" s="91">
        <f>+CZ102</f>
        <v>76529356</v>
      </c>
      <c r="DA114" s="93"/>
      <c r="DB114" s="92">
        <f>+DB102</f>
        <v>-15030215</v>
      </c>
      <c r="DC114" s="91"/>
      <c r="DD114" s="91">
        <f>+DD102</f>
        <v>111597298</v>
      </c>
      <c r="DE114" s="91"/>
      <c r="DF114" s="91">
        <f>+DF102</f>
        <v>96567083</v>
      </c>
      <c r="DG114" s="93"/>
      <c r="DH114" s="177"/>
      <c r="DI114" s="190" t="s">
        <v>95</v>
      </c>
      <c r="DJ114" s="396">
        <f>+DJ102</f>
        <v>76529356</v>
      </c>
      <c r="DK114" s="397">
        <f>+DK102</f>
        <v>96567083</v>
      </c>
      <c r="DL114" s="398">
        <f>+DL102</f>
        <v>173096439</v>
      </c>
      <c r="DM114"/>
    </row>
    <row r="115" spans="1:118" s="59" customFormat="1" ht="4.5" customHeight="1" x14ac:dyDescent="0.3">
      <c r="A115" s="48"/>
      <c r="B115" s="101"/>
      <c r="C115" s="41"/>
      <c r="D115" s="254"/>
      <c r="E115" s="232"/>
      <c r="F115" s="257"/>
      <c r="G115" s="258"/>
      <c r="H115" s="257"/>
      <c r="I115" s="232"/>
      <c r="J115" s="417"/>
      <c r="K115" s="232"/>
      <c r="L115" s="257"/>
      <c r="M115" s="258"/>
      <c r="N115" s="257"/>
      <c r="O115" s="44"/>
      <c r="P115" s="159"/>
      <c r="Q115" s="160"/>
      <c r="R115" s="161"/>
      <c r="S115" s="38"/>
      <c r="T115" s="92"/>
      <c r="U115" s="43"/>
      <c r="V115" s="91"/>
      <c r="W115" s="43"/>
      <c r="X115" s="91"/>
      <c r="Y115" s="44"/>
      <c r="Z115" s="279"/>
      <c r="AA115" s="43"/>
      <c r="AB115" s="91"/>
      <c r="AC115" s="43"/>
      <c r="AD115" s="91"/>
      <c r="AE115" s="44"/>
      <c r="AF115" s="159"/>
      <c r="AG115" s="160"/>
      <c r="AH115" s="161"/>
      <c r="AI115" s="40"/>
      <c r="AJ115" s="90"/>
      <c r="AK115" s="43"/>
      <c r="AL115" s="91"/>
      <c r="AM115" s="43"/>
      <c r="AN115" s="91"/>
      <c r="AO115" s="44"/>
      <c r="AP115" s="91"/>
      <c r="AQ115" s="43"/>
      <c r="AR115" s="91"/>
      <c r="AS115" s="46"/>
      <c r="AT115" s="91"/>
      <c r="AU115" s="44"/>
      <c r="AV115" s="159"/>
      <c r="AW115" s="160"/>
      <c r="AX115" s="161"/>
      <c r="AY115" s="40"/>
      <c r="AZ115" s="90"/>
      <c r="BA115" s="43"/>
      <c r="BB115" s="91"/>
      <c r="BC115" s="43"/>
      <c r="BD115" s="91"/>
      <c r="BE115" s="44"/>
      <c r="BF115" s="91"/>
      <c r="BG115" s="46"/>
      <c r="BH115" s="91"/>
      <c r="BI115" s="43"/>
      <c r="BJ115" s="91"/>
      <c r="BK115" s="44"/>
      <c r="BL115" s="159"/>
      <c r="BM115" s="160"/>
      <c r="BN115" s="161"/>
      <c r="BO115" s="40"/>
      <c r="BP115" s="90"/>
      <c r="BQ115" s="43"/>
      <c r="BR115" s="91"/>
      <c r="BS115" s="43"/>
      <c r="BT115" s="91"/>
      <c r="BU115" s="44"/>
      <c r="BV115" s="91"/>
      <c r="BW115" s="43"/>
      <c r="BX115" s="91"/>
      <c r="BY115" s="43"/>
      <c r="BZ115" s="91"/>
      <c r="CA115" s="44"/>
      <c r="CB115" s="159"/>
      <c r="CC115" s="160"/>
      <c r="CD115" s="161"/>
      <c r="CE115" s="40"/>
      <c r="CF115" s="90"/>
      <c r="CG115" s="43"/>
      <c r="CH115" s="91"/>
      <c r="CI115" s="43"/>
      <c r="CJ115" s="91"/>
      <c r="CK115" s="44"/>
      <c r="CL115" s="91"/>
      <c r="CM115" s="43"/>
      <c r="CN115" s="91"/>
      <c r="CO115" s="43"/>
      <c r="CP115" s="91"/>
      <c r="CQ115" s="44"/>
      <c r="CR115" s="159"/>
      <c r="CS115" s="160"/>
      <c r="CT115" s="161"/>
      <c r="CU115" s="40"/>
      <c r="CV115" s="92"/>
      <c r="CW115" s="91"/>
      <c r="CX115" s="91"/>
      <c r="CY115" s="91"/>
      <c r="CZ115" s="91"/>
      <c r="DA115" s="93"/>
      <c r="DB115" s="92"/>
      <c r="DC115" s="91"/>
      <c r="DD115" s="91"/>
      <c r="DE115" s="91"/>
      <c r="DF115" s="91"/>
      <c r="DG115" s="93"/>
      <c r="DH115" s="177"/>
      <c r="DI115" s="190"/>
      <c r="DJ115" s="92"/>
      <c r="DK115" s="91"/>
      <c r="DL115" s="93"/>
      <c r="DM115"/>
    </row>
    <row r="116" spans="1:118" s="59" customFormat="1" ht="15.6" x14ac:dyDescent="0.3">
      <c r="A116" s="48"/>
      <c r="B116" s="58" t="s">
        <v>97</v>
      </c>
      <c r="C116" s="41"/>
      <c r="D116" s="255">
        <f>+D102/D16</f>
        <v>-2.62835398309243E-2</v>
      </c>
      <c r="E116" s="266"/>
      <c r="F116" s="259">
        <f>+F102/F16</f>
        <v>-0.12158141223411278</v>
      </c>
      <c r="G116" s="260"/>
      <c r="H116" s="259">
        <f>+H102/H16</f>
        <v>-4.6747801644350051E-2</v>
      </c>
      <c r="I116" s="266"/>
      <c r="J116" s="418">
        <f>+J102/J16</f>
        <v>-1.818627851254645E-2</v>
      </c>
      <c r="K116" s="266"/>
      <c r="L116" s="259">
        <f>+L102/L16</f>
        <v>0.16422778336190841</v>
      </c>
      <c r="M116" s="260"/>
      <c r="N116" s="259">
        <f>+N102/N16</f>
        <v>9.7510257527934324E-2</v>
      </c>
      <c r="O116" s="105"/>
      <c r="P116" s="162">
        <f t="shared" ref="P116:R116" si="480">+P102/P16</f>
        <v>-2.3522533189755741E-2</v>
      </c>
      <c r="Q116" s="163">
        <f t="shared" si="480"/>
        <v>9.7466205615241469E-2</v>
      </c>
      <c r="R116" s="164">
        <f t="shared" si="480"/>
        <v>2.9169649417624934E-2</v>
      </c>
      <c r="S116" s="38"/>
      <c r="T116" s="106">
        <f>+T102/T16</f>
        <v>4.2373062319480743E-2</v>
      </c>
      <c r="U116" s="103"/>
      <c r="V116" s="104">
        <f>+V102/V16</f>
        <v>9.9380203967567055E-2</v>
      </c>
      <c r="W116" s="103"/>
      <c r="X116" s="104">
        <f>+X102/X16</f>
        <v>5.4671075794227829E-2</v>
      </c>
      <c r="Y116" s="105"/>
      <c r="Z116" s="280">
        <f>+Z102/Z16</f>
        <v>-1.4673364714799225E-2</v>
      </c>
      <c r="AA116" s="103"/>
      <c r="AB116" s="104">
        <f>+AB102/AB16</f>
        <v>0.16529558748295031</v>
      </c>
      <c r="AC116" s="103"/>
      <c r="AD116" s="104">
        <f>+AD102/AD16</f>
        <v>6.1812863281216539E-2</v>
      </c>
      <c r="AE116" s="105"/>
      <c r="AF116" s="162">
        <f t="shared" ref="AF116:AH116" si="481">+AF102/AF16</f>
        <v>2.0063077151961907E-2</v>
      </c>
      <c r="AG116" s="163">
        <f t="shared" si="481"/>
        <v>0.14111355923477398</v>
      </c>
      <c r="AH116" s="164">
        <f t="shared" si="481"/>
        <v>5.8005966981409057E-2</v>
      </c>
      <c r="AI116" s="40"/>
      <c r="AJ116" s="102">
        <f>+AJ102/AJ16</f>
        <v>6.1289928317248006E-2</v>
      </c>
      <c r="AK116" s="103"/>
      <c r="AL116" s="104">
        <f>+AL102/AL16</f>
        <v>-7.8147805018275243E-3</v>
      </c>
      <c r="AM116" s="103"/>
      <c r="AN116" s="104">
        <f>+AN102/AN16</f>
        <v>4.0305878490475934E-2</v>
      </c>
      <c r="AO116" s="105"/>
      <c r="AP116" s="104">
        <f>+AP102/AP16</f>
        <v>4.3939656716676795E-2</v>
      </c>
      <c r="AQ116" s="103"/>
      <c r="AR116" s="104">
        <f>+AR102/AR16</f>
        <v>1.7709641215073985E-2</v>
      </c>
      <c r="AS116" s="46"/>
      <c r="AT116" s="104">
        <f>+AT102/AT16</f>
        <v>2.792466562791145E-2</v>
      </c>
      <c r="AU116" s="105"/>
      <c r="AV116" s="162">
        <f>+AV102/AV16</f>
        <v>5.6339713335619865E-2</v>
      </c>
      <c r="AW116" s="163">
        <f>+AW102/AW16</f>
        <v>7.2284425460757157E-3</v>
      </c>
      <c r="AX116" s="164">
        <f>+AX102/AX16</f>
        <v>3.5149038830297255E-2</v>
      </c>
      <c r="AY116" s="40"/>
      <c r="AZ116" s="102">
        <f>+AZ102/AZ16</f>
        <v>6.3577669591761574E-2</v>
      </c>
      <c r="BA116" s="103"/>
      <c r="BB116" s="104">
        <f>+BB102/BB16</f>
        <v>0.11711733043345703</v>
      </c>
      <c r="BC116" s="103"/>
      <c r="BD116" s="104">
        <f>+BD102/BD16</f>
        <v>7.4419251245612078E-2</v>
      </c>
      <c r="BE116" s="105"/>
      <c r="BF116" s="104">
        <f>+BF102/BF16</f>
        <v>5.634331833140006E-3</v>
      </c>
      <c r="BG116" s="46"/>
      <c r="BH116" s="104">
        <f>+BH102/BH16</f>
        <v>0.10938802884070725</v>
      </c>
      <c r="BI116" s="103"/>
      <c r="BJ116" s="104">
        <f>+BJ102/BJ16</f>
        <v>5.7609001896233039E-2</v>
      </c>
      <c r="BK116" s="105"/>
      <c r="BL116" s="162">
        <f>+BL102/BL16</f>
        <v>3.916184679933056E-2</v>
      </c>
      <c r="BM116" s="163">
        <f>+BM102/BM16</f>
        <v>0.11138069212878926</v>
      </c>
      <c r="BN116" s="164">
        <f>+BN102/BN16</f>
        <v>6.5378106842593611E-2</v>
      </c>
      <c r="BO116" s="40"/>
      <c r="BP116" s="102">
        <f>+BP102/BP16</f>
        <v>8.6606147509148204E-2</v>
      </c>
      <c r="BQ116" s="103"/>
      <c r="BR116" s="104">
        <f>+BR102/BR16</f>
        <v>0.14612888994433307</v>
      </c>
      <c r="BS116" s="103"/>
      <c r="BT116" s="104">
        <f>+BT102/BT16</f>
        <v>9.8605064273889181E-2</v>
      </c>
      <c r="BU116" s="105"/>
      <c r="BV116" s="104">
        <f>+BV102/BV16</f>
        <v>-0.1621661044282629</v>
      </c>
      <c r="BW116" s="103"/>
      <c r="BX116" s="104">
        <f>+BX102/BX16</f>
        <v>4.9969679113024509E-2</v>
      </c>
      <c r="BY116" s="103"/>
      <c r="BZ116" s="104">
        <f>+BZ102/BZ16</f>
        <v>-3.2664087225496186E-2</v>
      </c>
      <c r="CA116" s="105"/>
      <c r="CB116" s="162">
        <f>+CB102/CB16</f>
        <v>2.5205686734637824E-2</v>
      </c>
      <c r="CC116" s="163">
        <f>+CC102/CC16</f>
        <v>8.1663316726478002E-2</v>
      </c>
      <c r="CD116" s="164">
        <f>+CD102/CD16</f>
        <v>4.5861936918224828E-2</v>
      </c>
      <c r="CE116" s="40"/>
      <c r="CF116" s="102">
        <f>+CF102/CF16</f>
        <v>3.8715754004638087E-2</v>
      </c>
      <c r="CG116" s="103"/>
      <c r="CH116" s="104">
        <f>+CH102/CH16</f>
        <v>-3.3791400114513287E-2</v>
      </c>
      <c r="CI116" s="103"/>
      <c r="CJ116" s="104">
        <f>+CJ102/CJ16</f>
        <v>2.6524844199194535E-2</v>
      </c>
      <c r="CK116" s="105"/>
      <c r="CL116" s="104">
        <f>+CL102/CL16</f>
        <v>-1.7411634692623006E-2</v>
      </c>
      <c r="CM116" s="103"/>
      <c r="CN116" s="104">
        <f>+CN102/CN16</f>
        <v>0.12552186305301385</v>
      </c>
      <c r="CO116" s="103"/>
      <c r="CP116" s="104">
        <f>+CP102/CP16</f>
        <v>5.0397143723420718E-2</v>
      </c>
      <c r="CQ116" s="105"/>
      <c r="CR116" s="162">
        <f>+CR102/CR16</f>
        <v>1.7187850024610055E-2</v>
      </c>
      <c r="CS116" s="163">
        <f>+CS102/CS16</f>
        <v>8.3360403936501057E-2</v>
      </c>
      <c r="CT116" s="164">
        <f>+CT102/CT16</f>
        <v>3.8369428795584519E-2</v>
      </c>
      <c r="CU116" s="40"/>
      <c r="CV116" s="106">
        <f>+CV102/CV16</f>
        <v>4.1464476013024922E-2</v>
      </c>
      <c r="CW116" s="104"/>
      <c r="CX116" s="104">
        <f>+CX102/CX16</f>
        <v>3.842932105328762E-2</v>
      </c>
      <c r="CY116" s="104"/>
      <c r="CZ116" s="104">
        <f>+CZ102/CZ16</f>
        <v>4.0818797338415792E-2</v>
      </c>
      <c r="DA116" s="105"/>
      <c r="DB116" s="107">
        <f>+DB102/DB16</f>
        <v>-1.7757626611061998E-2</v>
      </c>
      <c r="DC116" s="103"/>
      <c r="DD116" s="103">
        <f>+DD102/DD16</f>
        <v>0.12240924567747187</v>
      </c>
      <c r="DE116" s="103"/>
      <c r="DF116" s="198">
        <f>+DF102/DF16</f>
        <v>5.4927495344705805E-2</v>
      </c>
      <c r="DG116" s="105"/>
      <c r="DH116" s="179"/>
      <c r="DI116" s="187" t="s">
        <v>97</v>
      </c>
      <c r="DJ116" s="206">
        <f>+DJ102/DJ16</f>
        <v>4.0818797338415792E-2</v>
      </c>
      <c r="DK116" s="198">
        <f>+DK102/DK16</f>
        <v>5.4927495344705805E-2</v>
      </c>
      <c r="DL116" s="207">
        <f>+DL102/DL16</f>
        <v>4.7646399529810923E-2</v>
      </c>
      <c r="DM116"/>
    </row>
    <row r="117" spans="1:118" s="59" customFormat="1" ht="5.25" customHeight="1" x14ac:dyDescent="0.3">
      <c r="A117" s="48"/>
      <c r="B117" s="58"/>
      <c r="C117" s="41"/>
      <c r="D117" s="256"/>
      <c r="E117" s="103"/>
      <c r="F117" s="260"/>
      <c r="G117" s="260"/>
      <c r="H117" s="260"/>
      <c r="I117" s="266"/>
      <c r="J117" s="419"/>
      <c r="K117" s="103"/>
      <c r="L117" s="260"/>
      <c r="M117" s="260"/>
      <c r="N117" s="260"/>
      <c r="O117" s="105"/>
      <c r="P117" s="162"/>
      <c r="Q117" s="163"/>
      <c r="R117" s="164"/>
      <c r="S117" s="38"/>
      <c r="T117" s="107"/>
      <c r="U117" s="103"/>
      <c r="V117" s="103"/>
      <c r="W117" s="103"/>
      <c r="X117" s="103"/>
      <c r="Y117" s="105"/>
      <c r="Z117" s="281"/>
      <c r="AA117" s="103"/>
      <c r="AB117" s="103"/>
      <c r="AC117" s="103"/>
      <c r="AD117" s="103"/>
      <c r="AE117" s="105"/>
      <c r="AF117" s="162"/>
      <c r="AG117" s="163"/>
      <c r="AH117" s="164"/>
      <c r="AI117" s="40"/>
      <c r="AJ117" s="108"/>
      <c r="AK117" s="103"/>
      <c r="AL117" s="103"/>
      <c r="AM117" s="103"/>
      <c r="AN117" s="103"/>
      <c r="AO117" s="105"/>
      <c r="AP117" s="103"/>
      <c r="AQ117" s="103"/>
      <c r="AR117" s="103"/>
      <c r="AS117" s="46"/>
      <c r="AT117" s="103"/>
      <c r="AU117" s="105"/>
      <c r="AV117" s="162"/>
      <c r="AW117" s="163"/>
      <c r="AX117" s="164"/>
      <c r="AY117" s="40"/>
      <c r="AZ117" s="108"/>
      <c r="BA117" s="103"/>
      <c r="BB117" s="103"/>
      <c r="BC117" s="103"/>
      <c r="BD117" s="103"/>
      <c r="BE117" s="105"/>
      <c r="BF117" s="103"/>
      <c r="BG117" s="46"/>
      <c r="BH117" s="103"/>
      <c r="BI117" s="103"/>
      <c r="BJ117" s="103"/>
      <c r="BK117" s="105"/>
      <c r="BL117" s="162"/>
      <c r="BM117" s="163"/>
      <c r="BN117" s="164"/>
      <c r="BO117" s="40"/>
      <c r="BP117" s="108"/>
      <c r="BQ117" s="103"/>
      <c r="BR117" s="103"/>
      <c r="BS117" s="103"/>
      <c r="BT117" s="103"/>
      <c r="BU117" s="105"/>
      <c r="BV117" s="103"/>
      <c r="BW117" s="103"/>
      <c r="BX117" s="103"/>
      <c r="BY117" s="103"/>
      <c r="BZ117" s="103"/>
      <c r="CA117" s="105"/>
      <c r="CB117" s="162"/>
      <c r="CC117" s="163"/>
      <c r="CD117" s="164"/>
      <c r="CE117" s="40"/>
      <c r="CF117" s="108"/>
      <c r="CG117" s="103"/>
      <c r="CH117" s="103"/>
      <c r="CI117" s="103"/>
      <c r="CJ117" s="103"/>
      <c r="CK117" s="105"/>
      <c r="CL117" s="103"/>
      <c r="CM117" s="103"/>
      <c r="CN117" s="103"/>
      <c r="CO117" s="103"/>
      <c r="CP117" s="103"/>
      <c r="CQ117" s="105"/>
      <c r="CR117" s="162"/>
      <c r="CS117" s="163"/>
      <c r="CT117" s="164"/>
      <c r="CU117" s="40"/>
      <c r="CV117" s="107"/>
      <c r="CW117" s="103"/>
      <c r="CX117" s="103"/>
      <c r="CY117" s="103"/>
      <c r="CZ117" s="103"/>
      <c r="DA117" s="105"/>
      <c r="DB117" s="107"/>
      <c r="DC117" s="103"/>
      <c r="DD117" s="103"/>
      <c r="DE117" s="103"/>
      <c r="DF117" s="103"/>
      <c r="DG117" s="105"/>
      <c r="DH117" s="179"/>
      <c r="DI117" s="187"/>
      <c r="DJ117" s="206"/>
      <c r="DK117" s="198"/>
      <c r="DL117" s="207"/>
      <c r="DM117"/>
    </row>
    <row r="118" spans="1:118" s="59" customFormat="1" ht="15.6" x14ac:dyDescent="0.3">
      <c r="A118" s="48"/>
      <c r="B118" s="58" t="s">
        <v>93</v>
      </c>
      <c r="C118" s="41"/>
      <c r="D118" s="255">
        <f>+D63/D16</f>
        <v>0.96787813461320615</v>
      </c>
      <c r="E118" s="103"/>
      <c r="F118" s="259">
        <f>+F63/F16</f>
        <v>1.0714891126982991</v>
      </c>
      <c r="G118" s="260"/>
      <c r="H118" s="259">
        <f>+H63/H16</f>
        <v>0.9901275524523343</v>
      </c>
      <c r="I118" s="266"/>
      <c r="J118" s="418">
        <f>+J63/J16</f>
        <v>0.96132580296829417</v>
      </c>
      <c r="K118" s="103"/>
      <c r="L118" s="259">
        <f>+L63/L16</f>
        <v>0.75767359808965495</v>
      </c>
      <c r="M118" s="260"/>
      <c r="N118" s="259">
        <f>+N63/N16</f>
        <v>0.83215892614231168</v>
      </c>
      <c r="O118" s="105"/>
      <c r="P118" s="162">
        <f t="shared" ref="P118:R118" si="482">+P63/P16</f>
        <v>0.96564391856466625</v>
      </c>
      <c r="Q118" s="163">
        <f t="shared" si="482"/>
        <v>0.83097711385990447</v>
      </c>
      <c r="R118" s="164">
        <f t="shared" si="482"/>
        <v>0.90699475885987313</v>
      </c>
      <c r="S118" s="38"/>
      <c r="T118" s="106">
        <f>+T63/T16</f>
        <v>0.89931801423283253</v>
      </c>
      <c r="U118" s="103"/>
      <c r="V118" s="104">
        <f>+V63/V16</f>
        <v>0.84321278085665252</v>
      </c>
      <c r="W118" s="103"/>
      <c r="X118" s="104">
        <f>+X63/X16</f>
        <v>0.88721456725905756</v>
      </c>
      <c r="Y118" s="105"/>
      <c r="Z118" s="280">
        <f>+Z63/Z16</f>
        <v>0.90180759222446638</v>
      </c>
      <c r="AA118" s="103"/>
      <c r="AB118" s="104">
        <f>+AB63/AB16</f>
        <v>0.77457136019634576</v>
      </c>
      <c r="AC118" s="103"/>
      <c r="AD118" s="104">
        <f>+AD63/AD16</f>
        <v>0.84773260132512784</v>
      </c>
      <c r="AE118" s="105"/>
      <c r="AF118" s="162">
        <f t="shared" ref="AF118:AH118" si="483">+AF63/AF16</f>
        <v>0.9002916501107352</v>
      </c>
      <c r="AG118" s="163">
        <f t="shared" si="483"/>
        <v>0.79975347527901242</v>
      </c>
      <c r="AH118" s="164">
        <f t="shared" si="483"/>
        <v>0.8687782779567601</v>
      </c>
      <c r="AI118" s="40"/>
      <c r="AJ118" s="102">
        <f>+AJ63/AJ16</f>
        <v>0.83890967377918257</v>
      </c>
      <c r="AK118" s="103"/>
      <c r="AL118" s="104">
        <f>+AL63/AL16</f>
        <v>0.9176779729098975</v>
      </c>
      <c r="AM118" s="103"/>
      <c r="AN118" s="104">
        <f>+AN63/AN16</f>
        <v>0.86282812943835396</v>
      </c>
      <c r="AO118" s="105"/>
      <c r="AP118" s="104">
        <f>+AP63/AP16</f>
        <v>0.87963218059897941</v>
      </c>
      <c r="AQ118" s="103"/>
      <c r="AR118" s="104">
        <f>+AR63/AR16</f>
        <v>0.90339579144244864</v>
      </c>
      <c r="AS118" s="46"/>
      <c r="AT118" s="104">
        <f>+AT63/AT16</f>
        <v>0.89414128433442297</v>
      </c>
      <c r="AU118" s="105"/>
      <c r="AV118" s="162">
        <f>+AV63/AV16</f>
        <v>0.85052823330318306</v>
      </c>
      <c r="AW118" s="163">
        <f>+AW63/AW16</f>
        <v>0.90926054258342726</v>
      </c>
      <c r="AX118" s="164">
        <f>+AX63/AX16</f>
        <v>0.87587022158601457</v>
      </c>
      <c r="AY118" s="40"/>
      <c r="AZ118" s="102">
        <f>+AZ63/AZ16</f>
        <v>0.85436103501237137</v>
      </c>
      <c r="BA118" s="103"/>
      <c r="BB118" s="104">
        <f>+BB63/BB16</f>
        <v>0.80201641850070571</v>
      </c>
      <c r="BC118" s="103"/>
      <c r="BD118" s="104">
        <f>+BD63/BD16</f>
        <v>0.84376144537864772</v>
      </c>
      <c r="BE118" s="105"/>
      <c r="BF118" s="104">
        <f>+BF63/BF16</f>
        <v>0.8894386587461347</v>
      </c>
      <c r="BG118" s="46"/>
      <c r="BH118" s="104">
        <f>+BH63/BH16</f>
        <v>0.79106045478323528</v>
      </c>
      <c r="BI118" s="103"/>
      <c r="BJ118" s="104">
        <f>+BJ63/BJ16</f>
        <v>0.84015680335356546</v>
      </c>
      <c r="BK118" s="105"/>
      <c r="BL118" s="162">
        <f>+BL63/BL16</f>
        <v>0.86914183774470455</v>
      </c>
      <c r="BM118" s="163">
        <f>+BM63/BM16</f>
        <v>0.79388497216341358</v>
      </c>
      <c r="BN118" s="164">
        <f>+BN63/BN16</f>
        <v>0.84182274188932904</v>
      </c>
      <c r="BO118" s="40"/>
      <c r="BP118" s="102">
        <f>+BP63/BP16</f>
        <v>0.84602143980087097</v>
      </c>
      <c r="BQ118" s="103"/>
      <c r="BR118" s="104">
        <f>+BR63/BR16</f>
        <v>0.78933977315086812</v>
      </c>
      <c r="BS118" s="103"/>
      <c r="BT118" s="104">
        <f>+BT63/BT16</f>
        <v>0.83459524247871686</v>
      </c>
      <c r="BU118" s="105"/>
      <c r="BV118" s="104">
        <f>+BV63/BV16</f>
        <v>1.0654912910418681</v>
      </c>
      <c r="BW118" s="103"/>
      <c r="BX118" s="104">
        <f>+BX63/BX16</f>
        <v>0.86092567194137182</v>
      </c>
      <c r="BY118" s="103"/>
      <c r="BZ118" s="104">
        <f>+BZ63/BZ16</f>
        <v>0.94061061376239774</v>
      </c>
      <c r="CA118" s="105"/>
      <c r="CB118" s="162">
        <f>+CB63/CB16</f>
        <v>0.90018965947715868</v>
      </c>
      <c r="CC118" s="163">
        <f>+CC63/CC16</f>
        <v>0.83733128597579065</v>
      </c>
      <c r="CD118" s="164">
        <f>+CD63/CD16</f>
        <v>0.87719155825744277</v>
      </c>
      <c r="CE118" s="40"/>
      <c r="CF118" s="102">
        <f>+CF63/CF16</f>
        <v>0.88202684033671586</v>
      </c>
      <c r="CG118" s="103"/>
      <c r="CH118" s="104">
        <f>+CH63/CH16</f>
        <v>0.95453672297820191</v>
      </c>
      <c r="CI118" s="103"/>
      <c r="CJ118" s="104">
        <f>+CJ63/CJ16</f>
        <v>0.89421820889923087</v>
      </c>
      <c r="CK118" s="105"/>
      <c r="CL118" s="104">
        <f>+CL63/CL16</f>
        <v>0.9129602458869126</v>
      </c>
      <c r="CM118" s="103"/>
      <c r="CN118" s="104">
        <f>+CN63/CN16</f>
        <v>0.77152370336832221</v>
      </c>
      <c r="CO118" s="103"/>
      <c r="CP118" s="104">
        <f>+CP63/CP16</f>
        <v>0.84586163483464649</v>
      </c>
      <c r="CQ118" s="105"/>
      <c r="CR118" s="162">
        <f>+CR63/CR16</f>
        <v>0.893891482535764</v>
      </c>
      <c r="CS118" s="163">
        <f>+CS63/CS16</f>
        <v>0.81995718461562794</v>
      </c>
      <c r="CT118" s="164">
        <f>+CT63/CT16</f>
        <v>0.87022539950446298</v>
      </c>
      <c r="CU118" s="40"/>
      <c r="CV118" s="106">
        <f>+CV63/CV16</f>
        <v>0.88761239866662733</v>
      </c>
      <c r="CW118" s="104"/>
      <c r="CX118" s="104">
        <f>+CX63/CX16</f>
        <v>0.89308949568006279</v>
      </c>
      <c r="CY118" s="104"/>
      <c r="CZ118" s="104">
        <f>+CZ63/CZ16</f>
        <v>0.88877755984859441</v>
      </c>
      <c r="DA118" s="105"/>
      <c r="DB118" s="107">
        <f>+DB63/DB16</f>
        <v>0.91957121330282265</v>
      </c>
      <c r="DC118" s="103"/>
      <c r="DD118" s="103">
        <f>+DD63/DD16</f>
        <v>0.79399160203541497</v>
      </c>
      <c r="DE118" s="103"/>
      <c r="DF118" s="103">
        <f>+DF63/DF16</f>
        <v>0.85445048105633359</v>
      </c>
      <c r="DG118" s="105"/>
      <c r="DH118" s="179"/>
      <c r="DI118" s="187" t="s">
        <v>93</v>
      </c>
      <c r="DJ118" s="206">
        <f>+DJ63/DJ16</f>
        <v>0.88877755984859441</v>
      </c>
      <c r="DK118" s="198">
        <f>+DK63/DK16</f>
        <v>0.85445048105633359</v>
      </c>
      <c r="DL118" s="207">
        <f>+DL63/DL16</f>
        <v>0.87216570535417226</v>
      </c>
      <c r="DM118"/>
    </row>
    <row r="119" spans="1:118" s="59" customFormat="1" ht="4.5" customHeight="1" x14ac:dyDescent="0.3">
      <c r="A119" s="48"/>
      <c r="B119" s="58"/>
      <c r="C119" s="41"/>
      <c r="D119" s="256"/>
      <c r="E119" s="103"/>
      <c r="F119" s="260"/>
      <c r="G119" s="260"/>
      <c r="H119" s="260"/>
      <c r="I119" s="266"/>
      <c r="J119" s="419"/>
      <c r="K119" s="103"/>
      <c r="L119" s="260"/>
      <c r="M119" s="260"/>
      <c r="N119" s="260"/>
      <c r="O119" s="105"/>
      <c r="P119" s="162"/>
      <c r="Q119" s="163"/>
      <c r="R119" s="164"/>
      <c r="S119" s="38"/>
      <c r="T119" s="107"/>
      <c r="U119" s="103"/>
      <c r="V119" s="103"/>
      <c r="W119" s="103"/>
      <c r="X119" s="103"/>
      <c r="Y119" s="105"/>
      <c r="Z119" s="281"/>
      <c r="AA119" s="103"/>
      <c r="AB119" s="103"/>
      <c r="AC119" s="103"/>
      <c r="AD119" s="103"/>
      <c r="AE119" s="105"/>
      <c r="AF119" s="162"/>
      <c r="AG119" s="163"/>
      <c r="AH119" s="164"/>
      <c r="AI119" s="40"/>
      <c r="AJ119" s="108"/>
      <c r="AK119" s="103"/>
      <c r="AL119" s="103"/>
      <c r="AM119" s="103"/>
      <c r="AN119" s="103"/>
      <c r="AO119" s="105"/>
      <c r="AP119" s="103"/>
      <c r="AQ119" s="103"/>
      <c r="AR119" s="103"/>
      <c r="AS119" s="46"/>
      <c r="AT119" s="103"/>
      <c r="AU119" s="105"/>
      <c r="AV119" s="162"/>
      <c r="AW119" s="163"/>
      <c r="AX119" s="164"/>
      <c r="AY119" s="40"/>
      <c r="AZ119" s="108"/>
      <c r="BA119" s="103"/>
      <c r="BB119" s="103"/>
      <c r="BC119" s="103"/>
      <c r="BD119" s="103"/>
      <c r="BE119" s="105"/>
      <c r="BF119" s="103"/>
      <c r="BG119" s="46"/>
      <c r="BH119" s="103"/>
      <c r="BI119" s="103"/>
      <c r="BJ119" s="103"/>
      <c r="BK119" s="105"/>
      <c r="BL119" s="162"/>
      <c r="BM119" s="163"/>
      <c r="BN119" s="164"/>
      <c r="BO119" s="40"/>
      <c r="BP119" s="108"/>
      <c r="BQ119" s="103"/>
      <c r="BR119" s="103"/>
      <c r="BS119" s="103"/>
      <c r="BT119" s="103"/>
      <c r="BU119" s="105"/>
      <c r="BV119" s="103"/>
      <c r="BW119" s="103"/>
      <c r="BX119" s="103"/>
      <c r="BY119" s="103"/>
      <c r="BZ119" s="103"/>
      <c r="CA119" s="105"/>
      <c r="CB119" s="162"/>
      <c r="CC119" s="163"/>
      <c r="CD119" s="164"/>
      <c r="CE119" s="40"/>
      <c r="CF119" s="108"/>
      <c r="CG119" s="103"/>
      <c r="CH119" s="103"/>
      <c r="CI119" s="103"/>
      <c r="CJ119" s="103"/>
      <c r="CK119" s="105"/>
      <c r="CL119" s="103"/>
      <c r="CM119" s="103"/>
      <c r="CN119" s="103"/>
      <c r="CO119" s="103"/>
      <c r="CP119" s="103"/>
      <c r="CQ119" s="105"/>
      <c r="CR119" s="162"/>
      <c r="CS119" s="163"/>
      <c r="CT119" s="164"/>
      <c r="CU119" s="40"/>
      <c r="CV119" s="107"/>
      <c r="CW119" s="103"/>
      <c r="CX119" s="103"/>
      <c r="CY119" s="103"/>
      <c r="CZ119" s="103"/>
      <c r="DA119" s="105"/>
      <c r="DB119" s="107"/>
      <c r="DC119" s="103"/>
      <c r="DD119" s="103"/>
      <c r="DE119" s="103"/>
      <c r="DF119" s="103"/>
      <c r="DG119" s="105"/>
      <c r="DH119" s="179"/>
      <c r="DI119" s="187"/>
      <c r="DJ119" s="206"/>
      <c r="DK119" s="198"/>
      <c r="DL119" s="207"/>
      <c r="DM119"/>
      <c r="DN119"/>
    </row>
    <row r="120" spans="1:118" s="59" customFormat="1" ht="15.6" x14ac:dyDescent="0.3">
      <c r="A120" s="48"/>
      <c r="B120" s="58" t="s">
        <v>94</v>
      </c>
      <c r="C120" s="41"/>
      <c r="D120" s="255">
        <f>+D95/D16</f>
        <v>2.9465645647950876E-2</v>
      </c>
      <c r="E120" s="103"/>
      <c r="F120" s="259">
        <f>+F95/F16</f>
        <v>4.9061658343691646E-2</v>
      </c>
      <c r="G120" s="260"/>
      <c r="H120" s="259">
        <f>+H95/H16</f>
        <v>3.3673692734335112E-2</v>
      </c>
      <c r="I120" s="266"/>
      <c r="J120" s="418">
        <f>+J95/J16</f>
        <v>4.8822590721413574E-2</v>
      </c>
      <c r="K120" s="103"/>
      <c r="L120" s="259">
        <f>+L95/L16</f>
        <v>7.4614393944852864E-2</v>
      </c>
      <c r="M120" s="260"/>
      <c r="N120" s="259">
        <f>+N95/N16</f>
        <v>6.5181100918085599E-2</v>
      </c>
      <c r="O120" s="105"/>
      <c r="P120" s="162">
        <f t="shared" ref="P120:R120" si="484">+P95/P16</f>
        <v>3.6065982700092876E-2</v>
      </c>
      <c r="Q120" s="163">
        <f t="shared" si="484"/>
        <v>6.864558338604837E-2</v>
      </c>
      <c r="R120" s="164">
        <f t="shared" si="484"/>
        <v>5.0254826104657792E-2</v>
      </c>
      <c r="S120" s="38"/>
      <c r="T120" s="106">
        <f>+T95/T16</f>
        <v>2.9807446078344655E-2</v>
      </c>
      <c r="U120" s="103"/>
      <c r="V120" s="104">
        <f>+V95/V16</f>
        <v>2.8913391707736418E-2</v>
      </c>
      <c r="W120" s="103"/>
      <c r="X120" s="104">
        <f>+X95/X16</f>
        <v>2.9614573880598433E-2</v>
      </c>
      <c r="Y120" s="105"/>
      <c r="Z120" s="280">
        <f>+Z95/Z16</f>
        <v>7.3380625054787652E-2</v>
      </c>
      <c r="AA120" s="103"/>
      <c r="AB120" s="104">
        <f>+AB95/AB16</f>
        <v>4.8486827651540915E-2</v>
      </c>
      <c r="AC120" s="103"/>
      <c r="AD120" s="104">
        <f>+AD95/AD16</f>
        <v>6.2800840927472137E-2</v>
      </c>
      <c r="AE120" s="105"/>
      <c r="AF120" s="162">
        <f t="shared" ref="AF120:AH120" si="485">+AF95/AF16</f>
        <v>4.6848249984992985E-2</v>
      </c>
      <c r="AG120" s="163">
        <f t="shared" si="485"/>
        <v>4.1306024693814267E-2</v>
      </c>
      <c r="AH120" s="164">
        <f t="shared" si="485"/>
        <v>4.5111057038588115E-2</v>
      </c>
      <c r="AI120" s="40"/>
      <c r="AJ120" s="102">
        <f>+AJ95/AJ16</f>
        <v>7.6003023979039977E-2</v>
      </c>
      <c r="AK120" s="103"/>
      <c r="AL120" s="104">
        <f>+AL95/AL16</f>
        <v>6.7575584428287719E-2</v>
      </c>
      <c r="AM120" s="103"/>
      <c r="AN120" s="104">
        <f>+AN95/AN16</f>
        <v>7.3443982569747768E-2</v>
      </c>
      <c r="AO120" s="105"/>
      <c r="AP120" s="104">
        <f>+AP95/AP16</f>
        <v>6.6553514078700596E-2</v>
      </c>
      <c r="AQ120" s="103"/>
      <c r="AR120" s="104">
        <f>+AR95/AR16</f>
        <v>6.8684402531932712E-2</v>
      </c>
      <c r="AS120" s="46"/>
      <c r="AT120" s="104">
        <f>+AT95/AT16</f>
        <v>6.7854548749746821E-2</v>
      </c>
      <c r="AU120" s="105"/>
      <c r="AV120" s="162">
        <f>+AV95/AV16</f>
        <v>7.3306979412442907E-2</v>
      </c>
      <c r="AW120" s="163">
        <f>+AW95/AW16</f>
        <v>6.8229083976198715E-2</v>
      </c>
      <c r="AX120" s="164">
        <f>+AX95/AX16</f>
        <v>7.1115954264211093E-2</v>
      </c>
      <c r="AY120" s="40"/>
      <c r="AZ120" s="102">
        <f>+AZ95/AZ16</f>
        <v>5.3768683908845719E-2</v>
      </c>
      <c r="BA120" s="103"/>
      <c r="BB120" s="104">
        <f>+BB95/BB16</f>
        <v>5.2573659551377383E-2</v>
      </c>
      <c r="BC120" s="103"/>
      <c r="BD120" s="104">
        <f>+BD95/BD16</f>
        <v>5.3526695933088064E-2</v>
      </c>
      <c r="BE120" s="105"/>
      <c r="BF120" s="104">
        <f>+BF95/BF16</f>
        <v>7.161043263996722E-2</v>
      </c>
      <c r="BG120" s="46"/>
      <c r="BH120" s="104">
        <f>+BH95/BH16</f>
        <v>7.2495202891214527E-2</v>
      </c>
      <c r="BI120" s="103"/>
      <c r="BJ120" s="104">
        <f>+BJ95/BJ16</f>
        <v>7.2053651948931846E-2</v>
      </c>
      <c r="BK120" s="105"/>
      <c r="BL120" s="162">
        <f>+BL95/BL16</f>
        <v>6.1286735028731824E-2</v>
      </c>
      <c r="BM120" s="163">
        <f>+BM95/BM16</f>
        <v>6.7359301855542092E-2</v>
      </c>
      <c r="BN120" s="164">
        <f>+BN95/BN16</f>
        <v>6.3491145668856136E-2</v>
      </c>
      <c r="BO120" s="40"/>
      <c r="BP120" s="102">
        <f>+BP95/BP16</f>
        <v>3.6478103008797516E-2</v>
      </c>
      <c r="BQ120" s="103"/>
      <c r="BR120" s="104">
        <f>+BR95/BR16</f>
        <v>3.3506821656950313E-2</v>
      </c>
      <c r="BS120" s="103"/>
      <c r="BT120" s="104">
        <f>+BT95/BT16</f>
        <v>3.5879136022955699E-2</v>
      </c>
      <c r="BU120" s="105"/>
      <c r="BV120" s="104">
        <f>+BV95/BV16</f>
        <v>7.4296954964087433E-2</v>
      </c>
      <c r="BW120" s="103"/>
      <c r="BX120" s="104">
        <f>+BX95/BX16</f>
        <v>6.9070600455651901E-2</v>
      </c>
      <c r="BY120" s="103"/>
      <c r="BZ120" s="104">
        <f>+BZ95/BZ16</f>
        <v>7.1106435004839499E-2</v>
      </c>
      <c r="CA120" s="105"/>
      <c r="CB120" s="162">
        <f>+CB95/CB16</f>
        <v>4.5812323035080885E-2</v>
      </c>
      <c r="CC120" s="163">
        <f>+CC95/CC16</f>
        <v>5.7348941056965565E-2</v>
      </c>
      <c r="CD120" s="164">
        <f>+CD95/CD16</f>
        <v>5.0033245311963043E-2</v>
      </c>
      <c r="CE120" s="40"/>
      <c r="CF120" s="102">
        <f>+CF95/CF16</f>
        <v>4.5288256813558976E-2</v>
      </c>
      <c r="CG120" s="103"/>
      <c r="CH120" s="104">
        <f>+CH95/CH16</f>
        <v>4.5285530156231393E-2</v>
      </c>
      <c r="CI120" s="103"/>
      <c r="CJ120" s="104">
        <f>+CJ95/CJ16</f>
        <v>4.5287798370058405E-2</v>
      </c>
      <c r="CK120" s="105"/>
      <c r="CL120" s="104">
        <f>+CL95/CL16</f>
        <v>8.0858471389309933E-2</v>
      </c>
      <c r="CM120" s="103"/>
      <c r="CN120" s="104">
        <f>+CN95/CN16</f>
        <v>7.9361509189915136E-2</v>
      </c>
      <c r="CO120" s="103"/>
      <c r="CP120" s="104">
        <f>+CP95/CP16</f>
        <v>8.0148300717795287E-2</v>
      </c>
      <c r="CQ120" s="105"/>
      <c r="CR120" s="162">
        <f>+CR95/CR16</f>
        <v>5.893136727547732E-2</v>
      </c>
      <c r="CS120" s="163">
        <f>+CS95/CS16</f>
        <v>7.0343471593302495E-2</v>
      </c>
      <c r="CT120" s="164">
        <f>+CT95/CT16</f>
        <v>6.2584337763399722E-2</v>
      </c>
      <c r="CU120" s="40"/>
      <c r="CV120" s="106">
        <f>+CV95/CV16</f>
        <v>4.1546843940926136E-2</v>
      </c>
      <c r="CW120" s="104"/>
      <c r="CX120" s="104">
        <f>+CX95/CX16</f>
        <v>4.4238284091461397E-2</v>
      </c>
      <c r="CY120" s="104"/>
      <c r="CZ120" s="104">
        <f>+CZ95/CZ16</f>
        <v>4.2119403013606178E-2</v>
      </c>
      <c r="DA120" s="105"/>
      <c r="DB120" s="107">
        <f>+DB95/DB16</f>
        <v>7.06201587286759E-2</v>
      </c>
      <c r="DC120" s="103"/>
      <c r="DD120" s="103">
        <f>+DD95/DD16</f>
        <v>6.8134529386030401E-2</v>
      </c>
      <c r="DE120" s="103"/>
      <c r="DF120" s="103">
        <f>+DF95/DF16</f>
        <v>6.933120743114593E-2</v>
      </c>
      <c r="DG120" s="105"/>
      <c r="DH120" s="179"/>
      <c r="DI120" s="187" t="s">
        <v>94</v>
      </c>
      <c r="DJ120" s="206">
        <f>+DJ95/DJ16</f>
        <v>4.2119403013606178E-2</v>
      </c>
      <c r="DK120" s="198">
        <f>+DK95/DK16</f>
        <v>6.933120743114593E-2</v>
      </c>
      <c r="DL120" s="207">
        <f>+DL95/DL16</f>
        <v>5.5287972883779853E-2</v>
      </c>
      <c r="DM120"/>
      <c r="DN120"/>
    </row>
    <row r="121" spans="1:118" s="59" customFormat="1" ht="5.25" customHeight="1" x14ac:dyDescent="0.3">
      <c r="A121" s="48"/>
      <c r="B121" s="48"/>
      <c r="C121" s="41"/>
      <c r="D121" s="253"/>
      <c r="E121" s="43"/>
      <c r="F121" s="258"/>
      <c r="G121" s="258"/>
      <c r="H121" s="258"/>
      <c r="I121" s="232"/>
      <c r="J121" s="416"/>
      <c r="K121" s="43"/>
      <c r="L121" s="258"/>
      <c r="M121" s="258"/>
      <c r="N121" s="258"/>
      <c r="O121" s="44"/>
      <c r="P121" s="136"/>
      <c r="Q121" s="137"/>
      <c r="R121" s="138"/>
      <c r="S121" s="38"/>
      <c r="T121" s="45"/>
      <c r="U121" s="43"/>
      <c r="V121" s="43"/>
      <c r="W121" s="43"/>
      <c r="X121" s="43"/>
      <c r="Y121" s="44"/>
      <c r="Z121" s="274"/>
      <c r="AA121" s="43"/>
      <c r="AB121" s="43"/>
      <c r="AC121" s="43"/>
      <c r="AD121" s="43"/>
      <c r="AE121" s="44"/>
      <c r="AF121" s="136"/>
      <c r="AG121" s="137"/>
      <c r="AH121" s="138"/>
      <c r="AI121" s="40"/>
      <c r="AJ121" s="42"/>
      <c r="AK121" s="43"/>
      <c r="AL121" s="43"/>
      <c r="AM121" s="43"/>
      <c r="AN121" s="43"/>
      <c r="AO121" s="44"/>
      <c r="AP121" s="43"/>
      <c r="AQ121" s="43"/>
      <c r="AR121" s="43"/>
      <c r="AS121" s="46"/>
      <c r="AT121" s="43"/>
      <c r="AU121" s="44"/>
      <c r="AV121" s="136"/>
      <c r="AW121" s="137"/>
      <c r="AX121" s="138"/>
      <c r="AY121" s="40"/>
      <c r="AZ121" s="42"/>
      <c r="BA121" s="43"/>
      <c r="BB121" s="43"/>
      <c r="BC121" s="43"/>
      <c r="BD121" s="43"/>
      <c r="BE121" s="44"/>
      <c r="BF121" s="43"/>
      <c r="BG121" s="46"/>
      <c r="BH121" s="43"/>
      <c r="BI121" s="43"/>
      <c r="BJ121" s="43"/>
      <c r="BK121" s="44"/>
      <c r="BL121" s="136"/>
      <c r="BM121" s="137"/>
      <c r="BN121" s="138"/>
      <c r="BO121" s="40"/>
      <c r="BP121" s="42"/>
      <c r="BQ121" s="43"/>
      <c r="BR121" s="43"/>
      <c r="BS121" s="43"/>
      <c r="BT121" s="43"/>
      <c r="BU121" s="44"/>
      <c r="BV121" s="43"/>
      <c r="BW121" s="43"/>
      <c r="BX121" s="43"/>
      <c r="BY121" s="43"/>
      <c r="BZ121" s="43"/>
      <c r="CA121" s="44"/>
      <c r="CB121" s="136"/>
      <c r="CC121" s="137"/>
      <c r="CD121" s="138"/>
      <c r="CE121" s="40"/>
      <c r="CF121" s="42"/>
      <c r="CG121" s="43"/>
      <c r="CH121" s="43"/>
      <c r="CI121" s="43"/>
      <c r="CJ121" s="43"/>
      <c r="CK121" s="44"/>
      <c r="CL121" s="43"/>
      <c r="CM121" s="43"/>
      <c r="CN121" s="43"/>
      <c r="CO121" s="43"/>
      <c r="CP121" s="43"/>
      <c r="CQ121" s="44"/>
      <c r="CR121" s="136"/>
      <c r="CS121" s="137"/>
      <c r="CT121" s="138"/>
      <c r="CU121" s="40"/>
      <c r="CV121" s="45"/>
      <c r="CW121" s="43"/>
      <c r="CX121" s="43"/>
      <c r="CY121" s="43"/>
      <c r="CZ121" s="43"/>
      <c r="DA121" s="44"/>
      <c r="DB121" s="45"/>
      <c r="DC121" s="43"/>
      <c r="DD121" s="43"/>
      <c r="DE121" s="43"/>
      <c r="DF121" s="43"/>
      <c r="DG121" s="44"/>
      <c r="DH121" s="171"/>
      <c r="DI121" s="186"/>
      <c r="DJ121" s="206"/>
      <c r="DK121" s="198"/>
      <c r="DL121" s="207"/>
      <c r="DM121"/>
      <c r="DN121"/>
    </row>
    <row r="122" spans="1:118" s="59" customFormat="1" ht="15.6" x14ac:dyDescent="0.3">
      <c r="A122" s="48"/>
      <c r="B122" s="58" t="s">
        <v>99</v>
      </c>
      <c r="C122" s="41"/>
      <c r="D122" s="255">
        <f>+D73/D16</f>
        <v>2.8939759569767302E-2</v>
      </c>
      <c r="E122" s="43"/>
      <c r="F122" s="259">
        <f>+F73/F16</f>
        <v>1.0306411921220957E-3</v>
      </c>
      <c r="G122" s="258"/>
      <c r="H122" s="259">
        <f>+H73/H16</f>
        <v>2.2946556457680675E-2</v>
      </c>
      <c r="I122" s="232"/>
      <c r="J122" s="418">
        <f>+J73/J16</f>
        <v>8.0378848228386673E-3</v>
      </c>
      <c r="K122" s="43"/>
      <c r="L122" s="259">
        <f>+L73/L16</f>
        <v>3.4842246035838346E-3</v>
      </c>
      <c r="M122" s="258"/>
      <c r="N122" s="259">
        <f>+N73/N16</f>
        <v>5.1497154116684034E-3</v>
      </c>
      <c r="O122" s="44"/>
      <c r="P122" s="162">
        <f t="shared" ref="P122:R122" si="486">+P73/P16</f>
        <v>2.1812631924996589E-2</v>
      </c>
      <c r="Q122" s="163">
        <f t="shared" si="486"/>
        <v>2.9110971388056667E-3</v>
      </c>
      <c r="R122" s="164">
        <f t="shared" si="486"/>
        <v>1.3580765617844093E-2</v>
      </c>
      <c r="S122" s="38"/>
      <c r="T122" s="106">
        <f>+T73/T16</f>
        <v>2.8226504662956391E-2</v>
      </c>
      <c r="U122" s="43"/>
      <c r="V122" s="104">
        <f>+V73/V16</f>
        <v>2.8192627329498378E-2</v>
      </c>
      <c r="W122" s="43"/>
      <c r="X122" s="104">
        <f>+X73/X16</f>
        <v>2.8219196387338451E-2</v>
      </c>
      <c r="Y122" s="44"/>
      <c r="Z122" s="280">
        <f>+Z73/Z16</f>
        <v>1.7715523191724619E-2</v>
      </c>
      <c r="AA122" s="43"/>
      <c r="AB122" s="104">
        <f>+AB73/AB16</f>
        <v>9.7836479110643901E-3</v>
      </c>
      <c r="AC122" s="43"/>
      <c r="AD122" s="104">
        <f>+AD73/AD16</f>
        <v>1.4344501614147605E-2</v>
      </c>
      <c r="AE122" s="44"/>
      <c r="AF122" s="162">
        <f t="shared" ref="AF122:AH122" si="487">+AF73/AF16</f>
        <v>2.411582056036865E-2</v>
      </c>
      <c r="AG122" s="163">
        <f t="shared" si="487"/>
        <v>1.6537252859942141E-2</v>
      </c>
      <c r="AH122" s="164">
        <f t="shared" si="487"/>
        <v>2.1740342541821219E-2</v>
      </c>
      <c r="AI122" s="40"/>
      <c r="AJ122" s="102">
        <f>+AJ73/AJ16</f>
        <v>2.379737392452945E-2</v>
      </c>
      <c r="AK122" s="43"/>
      <c r="AL122" s="104">
        <f>+AL73/AL16</f>
        <v>2.2561223163642327E-2</v>
      </c>
      <c r="AM122" s="43"/>
      <c r="AN122" s="104">
        <f>+AN73/AN16</f>
        <v>2.3422009501422331E-2</v>
      </c>
      <c r="AO122" s="44"/>
      <c r="AP122" s="104">
        <f>+AP73/AP16</f>
        <v>9.8746486056432384E-3</v>
      </c>
      <c r="AQ122" s="43"/>
      <c r="AR122" s="104">
        <f>+AR73/AR16</f>
        <v>1.0210164810544634E-2</v>
      </c>
      <c r="AS122" s="46"/>
      <c r="AT122" s="104">
        <f>+AT73/AT16</f>
        <v>1.0079501287918773E-2</v>
      </c>
      <c r="AU122" s="44"/>
      <c r="AV122" s="162">
        <f>+AV73/AV16</f>
        <v>1.9825073948754143E-2</v>
      </c>
      <c r="AW122" s="163">
        <f>+AW73/AW16</f>
        <v>1.5281930894298336E-2</v>
      </c>
      <c r="AX122" s="164">
        <f>+AX73/AX16</f>
        <v>1.7864785319477081E-2</v>
      </c>
      <c r="AY122" s="40"/>
      <c r="AZ122" s="102">
        <f>+AZ73/AZ16</f>
        <v>2.7187230689451038E-2</v>
      </c>
      <c r="BA122" s="43"/>
      <c r="BB122" s="104">
        <f>+BB73/BB16</f>
        <v>2.7187210184720215E-2</v>
      </c>
      <c r="BC122" s="43"/>
      <c r="BD122" s="104">
        <f>+BD73/BD16</f>
        <v>2.7187226537319514E-2</v>
      </c>
      <c r="BE122" s="44"/>
      <c r="BF122" s="104">
        <f>+BF73/BF16</f>
        <v>2.4619737289200676E-2</v>
      </c>
      <c r="BG122" s="46"/>
      <c r="BH122" s="104">
        <f>+BH73/BH16</f>
        <v>2.4619734935596837E-2</v>
      </c>
      <c r="BI122" s="43"/>
      <c r="BJ122" s="104">
        <f>+BJ73/BJ16</f>
        <v>2.4619736110179719E-2</v>
      </c>
      <c r="BK122" s="44"/>
      <c r="BL122" s="162">
        <f>+BL73/BL16</f>
        <v>2.6105355424646818E-2</v>
      </c>
      <c r="BM122" s="163">
        <f>+BM73/BM16</f>
        <v>2.5281646443460155E-2</v>
      </c>
      <c r="BN122" s="164">
        <f>+BN73/BN16</f>
        <v>2.5806339721027527E-2</v>
      </c>
      <c r="BO122" s="40"/>
      <c r="BP122" s="102">
        <f>+BP73/BP16</f>
        <v>3.0894309681183296E-2</v>
      </c>
      <c r="BQ122" s="43"/>
      <c r="BR122" s="104">
        <f>+BR73/BR16</f>
        <v>3.1024515247848484E-2</v>
      </c>
      <c r="BS122" s="43"/>
      <c r="BT122" s="104">
        <f>+BT73/BT16</f>
        <v>3.0920557224438257E-2</v>
      </c>
      <c r="BU122" s="44"/>
      <c r="BV122" s="104">
        <f>+BV73/BV16</f>
        <v>2.2377858422307276E-2</v>
      </c>
      <c r="BW122" s="43"/>
      <c r="BX122" s="104">
        <f>+BX73/BX16</f>
        <v>2.0034048489951769E-2</v>
      </c>
      <c r="BY122" s="43"/>
      <c r="BZ122" s="104">
        <f>+BZ73/BZ16</f>
        <v>2.0947038458258904E-2</v>
      </c>
      <c r="CA122" s="44"/>
      <c r="CB122" s="162">
        <f>+CB73/CB16</f>
        <v>2.8792330753122593E-2</v>
      </c>
      <c r="CC122" s="163">
        <f>+CC73/CC16</f>
        <v>2.3656456240765726E-2</v>
      </c>
      <c r="CD122" s="164">
        <f>+CD73/CD16</f>
        <v>2.6913259512369409E-2</v>
      </c>
      <c r="CE122" s="40"/>
      <c r="CF122" s="102">
        <f>+CF73/CF16</f>
        <v>3.3969148845087102E-2</v>
      </c>
      <c r="CG122" s="43"/>
      <c r="CH122" s="104">
        <f>+CH73/CH16</f>
        <v>3.3969146980080009E-2</v>
      </c>
      <c r="CI122" s="43"/>
      <c r="CJ122" s="104">
        <f>+CJ73/CJ16</f>
        <v>3.3969148531516211E-2</v>
      </c>
      <c r="CK122" s="44"/>
      <c r="CL122" s="104">
        <f>+CL73/CL16</f>
        <v>2.3592917416400419E-2</v>
      </c>
      <c r="CM122" s="43"/>
      <c r="CN122" s="104">
        <f>+CN73/CN16</f>
        <v>2.359292438874876E-2</v>
      </c>
      <c r="CO122" s="43"/>
      <c r="CP122" s="104">
        <f>+CP73/CP16</f>
        <v>2.3592920724137451E-2</v>
      </c>
      <c r="CQ122" s="44"/>
      <c r="CR122" s="162">
        <f>+CR73/CR16</f>
        <v>2.9989300164148622E-2</v>
      </c>
      <c r="CS122" s="163">
        <f>+CS73/CS16</f>
        <v>2.6338939854568557E-2</v>
      </c>
      <c r="CT122" s="164">
        <f>+CT73/CT16</f>
        <v>2.8820833936552794E-2</v>
      </c>
      <c r="CU122" s="40"/>
      <c r="CV122" s="106">
        <f>+CV73/CV16</f>
        <v>2.9114550337349599E-2</v>
      </c>
      <c r="CW122" s="104"/>
      <c r="CX122" s="104">
        <f>+CX73/CX16</f>
        <v>2.3983231452942663E-2</v>
      </c>
      <c r="CY122" s="104"/>
      <c r="CZ122" s="104">
        <f>+CZ73/CZ16</f>
        <v>2.8022947694245195E-2</v>
      </c>
      <c r="DA122" s="93"/>
      <c r="DB122" s="107">
        <f>+DB73/DB16</f>
        <v>1.8765131255970659E-2</v>
      </c>
      <c r="DC122" s="103"/>
      <c r="DD122" s="103">
        <f>+DD73/DD16</f>
        <v>1.4577635658323857E-2</v>
      </c>
      <c r="DE122" s="103"/>
      <c r="DF122" s="103">
        <f>+DF73/DF16</f>
        <v>1.6593657902569042E-2</v>
      </c>
      <c r="DG122" s="93"/>
      <c r="DH122" s="177"/>
      <c r="DI122" s="187" t="s">
        <v>99</v>
      </c>
      <c r="DJ122" s="206">
        <f>+DJ73/DJ16</f>
        <v>2.8022947694245195E-2</v>
      </c>
      <c r="DK122" s="198">
        <f>+DK73/DK16</f>
        <v>1.6593657902569042E-2</v>
      </c>
      <c r="DL122" s="207">
        <f>+DL73/DL16</f>
        <v>2.2491987715305375E-2</v>
      </c>
      <c r="DM122"/>
      <c r="DN122"/>
    </row>
    <row r="123" spans="1:118" s="59" customFormat="1" ht="16.2" thickBot="1" x14ac:dyDescent="0.35">
      <c r="A123" s="48"/>
      <c r="B123" s="48"/>
      <c r="C123" s="41"/>
      <c r="D123" s="109"/>
      <c r="E123" s="110"/>
      <c r="F123" s="110"/>
      <c r="G123" s="110"/>
      <c r="H123" s="110"/>
      <c r="I123" s="414"/>
      <c r="J123" s="113"/>
      <c r="K123" s="114"/>
      <c r="L123" s="114"/>
      <c r="M123" s="114"/>
      <c r="N123" s="114"/>
      <c r="O123" s="115"/>
      <c r="P123" s="165"/>
      <c r="Q123" s="166"/>
      <c r="R123" s="167"/>
      <c r="S123" s="38"/>
      <c r="T123" s="113"/>
      <c r="U123" s="114"/>
      <c r="V123" s="114"/>
      <c r="W123" s="114"/>
      <c r="X123" s="114"/>
      <c r="Y123" s="115"/>
      <c r="Z123" s="282"/>
      <c r="AA123" s="110"/>
      <c r="AB123" s="110"/>
      <c r="AC123" s="110"/>
      <c r="AD123" s="110"/>
      <c r="AE123" s="111"/>
      <c r="AF123" s="165"/>
      <c r="AG123" s="166"/>
      <c r="AH123" s="167"/>
      <c r="AI123" s="40"/>
      <c r="AJ123" s="109"/>
      <c r="AK123" s="110"/>
      <c r="AL123" s="110"/>
      <c r="AM123" s="110"/>
      <c r="AN123" s="110"/>
      <c r="AO123" s="111"/>
      <c r="AP123" s="112"/>
      <c r="AQ123" s="110"/>
      <c r="AR123" s="110"/>
      <c r="AS123" s="268"/>
      <c r="AT123" s="110"/>
      <c r="AU123" s="111"/>
      <c r="AV123" s="165"/>
      <c r="AW123" s="166"/>
      <c r="AX123" s="167"/>
      <c r="AY123" s="40"/>
      <c r="AZ123" s="109"/>
      <c r="BA123" s="110"/>
      <c r="BB123" s="110"/>
      <c r="BC123" s="110"/>
      <c r="BD123" s="110"/>
      <c r="BE123" s="111"/>
      <c r="BF123" s="112"/>
      <c r="BG123" s="268"/>
      <c r="BH123" s="110"/>
      <c r="BI123" s="110"/>
      <c r="BJ123" s="110"/>
      <c r="BK123" s="111"/>
      <c r="BL123" s="165"/>
      <c r="BM123" s="166"/>
      <c r="BN123" s="167"/>
      <c r="BO123" s="40"/>
      <c r="BP123" s="109"/>
      <c r="BQ123" s="110"/>
      <c r="BR123" s="110"/>
      <c r="BS123" s="110"/>
      <c r="BT123" s="110"/>
      <c r="BU123" s="111"/>
      <c r="BV123" s="112"/>
      <c r="BW123" s="110"/>
      <c r="BX123" s="110"/>
      <c r="BY123" s="110"/>
      <c r="BZ123" s="110"/>
      <c r="CA123" s="111"/>
      <c r="CB123" s="165"/>
      <c r="CC123" s="166"/>
      <c r="CD123" s="167"/>
      <c r="CE123" s="40"/>
      <c r="CF123" s="109"/>
      <c r="CG123" s="110"/>
      <c r="CH123" s="110"/>
      <c r="CI123" s="110"/>
      <c r="CJ123" s="110"/>
      <c r="CK123" s="111"/>
      <c r="CL123" s="112"/>
      <c r="CM123" s="110"/>
      <c r="CN123" s="110"/>
      <c r="CO123" s="110"/>
      <c r="CP123" s="110"/>
      <c r="CQ123" s="111"/>
      <c r="CR123" s="165"/>
      <c r="CS123" s="166"/>
      <c r="CT123" s="167"/>
      <c r="CU123" s="40"/>
      <c r="CV123" s="113"/>
      <c r="CW123" s="114"/>
      <c r="CX123" s="114"/>
      <c r="CY123" s="114"/>
      <c r="CZ123" s="114"/>
      <c r="DA123" s="115"/>
      <c r="DB123" s="113"/>
      <c r="DC123" s="114"/>
      <c r="DD123" s="114"/>
      <c r="DE123" s="114"/>
      <c r="DF123" s="114"/>
      <c r="DG123" s="115"/>
      <c r="DH123" s="171"/>
      <c r="DI123" s="191"/>
      <c r="DJ123" s="113"/>
      <c r="DK123" s="114"/>
      <c r="DL123" s="115"/>
      <c r="DM123"/>
      <c r="DN123"/>
    </row>
    <row r="124" spans="1:118" ht="13.8" thickTop="1" x14ac:dyDescent="0.25">
      <c r="AI124" s="19"/>
      <c r="BG124" s="269"/>
      <c r="DI124" s="192" t="s">
        <v>95</v>
      </c>
      <c r="DJ124" s="195">
        <f>SUM(DJ125:DJ130)</f>
        <v>109011087</v>
      </c>
      <c r="DK124" s="195">
        <f>SUM(DK125:DK130)</f>
        <v>214055168</v>
      </c>
      <c r="DL124" s="196">
        <f>SUM(DL125:DL130)</f>
        <v>323066255</v>
      </c>
      <c r="DN124"/>
    </row>
    <row r="125" spans="1:118" ht="15.6" x14ac:dyDescent="0.3">
      <c r="AI125" s="19"/>
      <c r="BG125" s="269"/>
      <c r="DI125" s="185" t="s">
        <v>125</v>
      </c>
      <c r="DJ125" s="199">
        <f>+H114</f>
        <v>-13793272</v>
      </c>
      <c r="DK125" s="199">
        <f>+N114</f>
        <v>31960914</v>
      </c>
      <c r="DL125" s="200">
        <f>+DJ125+DK125</f>
        <v>18167642</v>
      </c>
      <c r="DN125"/>
    </row>
    <row r="126" spans="1:118" x14ac:dyDescent="0.25">
      <c r="A126" s="292" t="s">
        <v>206</v>
      </c>
      <c r="C126"/>
      <c r="AI126" s="19"/>
      <c r="DI126" s="192" t="s">
        <v>95</v>
      </c>
      <c r="DJ126" s="195">
        <f>+DJ102</f>
        <v>76529356</v>
      </c>
      <c r="DK126" s="195">
        <f>+DK102</f>
        <v>96567083</v>
      </c>
      <c r="DL126" s="196">
        <f>+DL102</f>
        <v>173096439</v>
      </c>
      <c r="DN126"/>
    </row>
    <row r="127" spans="1:118" ht="15.75" customHeight="1" x14ac:dyDescent="0.3">
      <c r="C127"/>
      <c r="DI127" s="185" t="s">
        <v>125</v>
      </c>
      <c r="DJ127" s="199">
        <f>+H114</f>
        <v>-13793272</v>
      </c>
      <c r="DK127" s="199">
        <f>+N114</f>
        <v>31960914</v>
      </c>
      <c r="DL127" s="200">
        <f>+DJ127+DK127</f>
        <v>18167642</v>
      </c>
      <c r="DN127"/>
    </row>
    <row r="128" spans="1:118" ht="15.75" customHeight="1" x14ac:dyDescent="0.3">
      <c r="A128" s="293" t="s">
        <v>207</v>
      </c>
      <c r="B128" s="294"/>
      <c r="C128"/>
      <c r="D128" s="294"/>
      <c r="E128" s="295"/>
      <c r="F128" s="295"/>
      <c r="G128" s="296"/>
      <c r="H128" s="378"/>
      <c r="J128" s="294"/>
      <c r="T128" s="294"/>
      <c r="U128" s="13"/>
      <c r="V128" s="13"/>
      <c r="W128" s="13"/>
      <c r="X128" s="13"/>
      <c r="Y128" s="13"/>
      <c r="Z128" s="294"/>
      <c r="AA128" s="13"/>
      <c r="AB128" s="13"/>
      <c r="AC128" s="13"/>
      <c r="AD128" s="13"/>
      <c r="AE128" s="13"/>
      <c r="AF128" s="13"/>
      <c r="AG128" s="13"/>
      <c r="AH128" s="13"/>
      <c r="AJ128" s="294"/>
      <c r="AP128" s="294"/>
      <c r="AZ128" s="294"/>
      <c r="BF128" s="294"/>
      <c r="BP128" s="294"/>
      <c r="BV128" s="294"/>
      <c r="CF128" s="294"/>
      <c r="CL128" s="294"/>
      <c r="DF128" s="229"/>
      <c r="DI128" s="185" t="s">
        <v>131</v>
      </c>
      <c r="DJ128" s="199">
        <f>+X114</f>
        <v>29419735</v>
      </c>
      <c r="DK128" s="199">
        <f>+AD114</f>
        <v>29138730</v>
      </c>
      <c r="DL128" s="200">
        <f t="shared" ref="DL128:DL132" si="488">+DJ128+DK128</f>
        <v>58558465</v>
      </c>
      <c r="DN128"/>
    </row>
    <row r="129" spans="1:118" ht="15.75" customHeight="1" x14ac:dyDescent="0.3">
      <c r="A129" s="297">
        <v>1.1000000000000001</v>
      </c>
      <c r="B129" s="298" t="s">
        <v>208</v>
      </c>
      <c r="C129"/>
      <c r="D129" s="299">
        <f>+D63</f>
        <v>224254043</v>
      </c>
      <c r="E129" s="300"/>
      <c r="F129" s="300"/>
      <c r="G129" s="301"/>
      <c r="H129" s="300"/>
      <c r="J129" s="299">
        <f>+J63</f>
        <v>115244738</v>
      </c>
      <c r="T129" s="299">
        <f>+T63</f>
        <v>379543331</v>
      </c>
      <c r="Z129" s="299">
        <f>+Z63</f>
        <v>244442046</v>
      </c>
      <c r="AJ129" s="299">
        <f>+AJ63</f>
        <v>113521023</v>
      </c>
      <c r="AP129" s="299">
        <f>+AP63</f>
        <v>47518486</v>
      </c>
      <c r="AZ129" s="299">
        <f>+AZ63</f>
        <v>208894670</v>
      </c>
      <c r="BF129" s="299">
        <f>+BF63</f>
        <v>158369639</v>
      </c>
      <c r="BP129" s="299">
        <f>+BP63</f>
        <v>149102404</v>
      </c>
      <c r="BV129" s="299">
        <f>+BV63</f>
        <v>61534773</v>
      </c>
      <c r="CF129" s="299">
        <f>+CF63</f>
        <v>234810542</v>
      </c>
      <c r="CL129" s="299">
        <f>+CL63</f>
        <v>151223670</v>
      </c>
      <c r="CN129" s="389"/>
      <c r="DI129" s="185" t="s">
        <v>203</v>
      </c>
      <c r="DJ129" s="199">
        <f>+AN114</f>
        <v>7832593</v>
      </c>
      <c r="DK129" s="199">
        <f>+AT114</f>
        <v>3873545</v>
      </c>
      <c r="DL129" s="200">
        <f t="shared" si="488"/>
        <v>11706138</v>
      </c>
      <c r="DN129"/>
    </row>
    <row r="130" spans="1:118" ht="15" customHeight="1" x14ac:dyDescent="0.45">
      <c r="A130" s="297">
        <v>1.2</v>
      </c>
      <c r="B130" s="298" t="s">
        <v>209</v>
      </c>
      <c r="C130"/>
      <c r="D130" s="302">
        <f>+D73</f>
        <v>6705243</v>
      </c>
      <c r="E130" s="300"/>
      <c r="F130" s="303"/>
      <c r="G130" s="301"/>
      <c r="H130" s="303"/>
      <c r="J130" s="302">
        <f>+J73</f>
        <v>963590</v>
      </c>
      <c r="T130" s="302">
        <f>+T73</f>
        <v>11912562</v>
      </c>
      <c r="U130"/>
      <c r="V130"/>
      <c r="W130"/>
      <c r="X130"/>
      <c r="Y130"/>
      <c r="Z130" s="302">
        <f>+Z73</f>
        <v>4801932</v>
      </c>
      <c r="AA130"/>
      <c r="AB130"/>
      <c r="AC130"/>
      <c r="AD130"/>
      <c r="AE130"/>
      <c r="AF130"/>
      <c r="AG130"/>
      <c r="AH130"/>
      <c r="AI130"/>
      <c r="AJ130" s="302">
        <f>+AJ73</f>
        <v>3220254</v>
      </c>
      <c r="AK130"/>
      <c r="AL130"/>
      <c r="AM130"/>
      <c r="AN130"/>
      <c r="AO130"/>
      <c r="AP130" s="302">
        <f>+AP73</f>
        <v>533437</v>
      </c>
      <c r="AQ130"/>
      <c r="AR130"/>
      <c r="AS130"/>
      <c r="AT130"/>
      <c r="AU130"/>
      <c r="AV130"/>
      <c r="AW130"/>
      <c r="AX130"/>
      <c r="AY130"/>
      <c r="AZ130" s="302">
        <f>+AZ73</f>
        <v>6647386</v>
      </c>
      <c r="BA130"/>
      <c r="BB130"/>
      <c r="BC130"/>
      <c r="BD130"/>
      <c r="BE130"/>
      <c r="BF130" s="302">
        <f>+BF73</f>
        <v>4383685</v>
      </c>
      <c r="BG130"/>
      <c r="BH130"/>
      <c r="BI130"/>
      <c r="BJ130"/>
      <c r="BK130"/>
      <c r="BL130"/>
      <c r="BM130"/>
      <c r="BN130"/>
      <c r="BO130"/>
      <c r="BP130" s="302">
        <f>+BP73</f>
        <v>5444798</v>
      </c>
      <c r="BQ130"/>
      <c r="BR130"/>
      <c r="BS130"/>
      <c r="BT130"/>
      <c r="BU130"/>
      <c r="BV130" s="302">
        <f>+BV73</f>
        <v>1292377</v>
      </c>
      <c r="BW130"/>
      <c r="BX130"/>
      <c r="BY130"/>
      <c r="BZ130"/>
      <c r="CA130"/>
      <c r="CB130"/>
      <c r="CC130"/>
      <c r="CD130"/>
      <c r="CE130"/>
      <c r="CF130" s="302">
        <f>+CF73</f>
        <v>9043165</v>
      </c>
      <c r="CL130" s="302">
        <f>+CL73</f>
        <v>3907955</v>
      </c>
      <c r="DI130" s="185" t="s">
        <v>164</v>
      </c>
      <c r="DJ130" s="199">
        <f>+BD114</f>
        <v>22815947</v>
      </c>
      <c r="DK130" s="199">
        <f>+BJ114</f>
        <v>20553982</v>
      </c>
      <c r="DL130" s="200">
        <f t="shared" si="488"/>
        <v>43369929</v>
      </c>
      <c r="DN130"/>
    </row>
    <row r="131" spans="1:118" ht="15" customHeight="1" x14ac:dyDescent="0.3">
      <c r="A131" s="297">
        <v>1.3</v>
      </c>
      <c r="B131" s="298" t="s">
        <v>210</v>
      </c>
      <c r="C131"/>
      <c r="D131" s="299">
        <f>+D129+D130</f>
        <v>230959286</v>
      </c>
      <c r="E131" s="300"/>
      <c r="F131" s="304"/>
      <c r="G131" s="305"/>
      <c r="H131" s="300"/>
      <c r="J131" s="299">
        <f>+J129+J130</f>
        <v>116208328</v>
      </c>
      <c r="T131" s="299">
        <f>+T129+T130</f>
        <v>391455893</v>
      </c>
      <c r="U131"/>
      <c r="V131"/>
      <c r="W131"/>
      <c r="X131"/>
      <c r="Y131"/>
      <c r="Z131" s="299">
        <f>+Z129+Z130</f>
        <v>249243978</v>
      </c>
      <c r="AA131"/>
      <c r="AB131"/>
      <c r="AC131"/>
      <c r="AD131"/>
      <c r="AE131"/>
      <c r="AF131"/>
      <c r="AG131"/>
      <c r="AH131"/>
      <c r="AI131"/>
      <c r="AJ131" s="299">
        <f>+AJ129+AJ130</f>
        <v>116741277</v>
      </c>
      <c r="AK131"/>
      <c r="AL131"/>
      <c r="AM131"/>
      <c r="AN131"/>
      <c r="AO131"/>
      <c r="AP131" s="299">
        <f>+AP129+AP130</f>
        <v>48051923</v>
      </c>
      <c r="AQ131"/>
      <c r="AR131"/>
      <c r="AS131"/>
      <c r="AT131"/>
      <c r="AU131"/>
      <c r="AV131"/>
      <c r="AW131"/>
      <c r="AX131"/>
      <c r="AY131"/>
      <c r="AZ131" s="299">
        <f>+AZ129+AZ130</f>
        <v>215542056</v>
      </c>
      <c r="BA131"/>
      <c r="BB131"/>
      <c r="BC131"/>
      <c r="BD131"/>
      <c r="BE131"/>
      <c r="BF131" s="299">
        <f>+BF129+BF130</f>
        <v>162753324</v>
      </c>
      <c r="BG131"/>
      <c r="BH131"/>
      <c r="BI131"/>
      <c r="BJ131"/>
      <c r="BK131"/>
      <c r="BL131"/>
      <c r="BM131"/>
      <c r="BN131"/>
      <c r="BO131"/>
      <c r="BP131" s="299">
        <f>+BP129+BP130</f>
        <v>154547202</v>
      </c>
      <c r="BQ131"/>
      <c r="BR131"/>
      <c r="BS131"/>
      <c r="BT131"/>
      <c r="BU131"/>
      <c r="BV131" s="299">
        <f>+BV129+BV130</f>
        <v>62827150</v>
      </c>
      <c r="BW131"/>
      <c r="BX131"/>
      <c r="BY131"/>
      <c r="BZ131"/>
      <c r="CA131"/>
      <c r="CB131"/>
      <c r="CC131"/>
      <c r="CD131"/>
      <c r="CE131"/>
      <c r="CF131" s="299">
        <f>+CF129+CF130</f>
        <v>243853707</v>
      </c>
      <c r="CL131" s="299">
        <f>+CL129+CL130</f>
        <v>155131625</v>
      </c>
      <c r="DI131" s="185" t="s">
        <v>166</v>
      </c>
      <c r="DJ131" s="199">
        <f>+BT114</f>
        <v>21765770</v>
      </c>
      <c r="DK131" s="199">
        <f>+BZ114</f>
        <v>-4842812</v>
      </c>
      <c r="DL131" s="200">
        <f t="shared" si="488"/>
        <v>16922958</v>
      </c>
      <c r="DN131"/>
    </row>
    <row r="132" spans="1:118" ht="15" customHeight="1" x14ac:dyDescent="0.3">
      <c r="A132" s="297"/>
      <c r="B132" s="298" t="s">
        <v>211</v>
      </c>
      <c r="C132"/>
      <c r="D132" s="299"/>
      <c r="E132" s="300"/>
      <c r="F132" s="295"/>
      <c r="G132" s="296"/>
      <c r="H132" s="300"/>
      <c r="J132" s="299"/>
      <c r="T132" s="299"/>
      <c r="U132"/>
      <c r="V132"/>
      <c r="W132"/>
      <c r="X132"/>
      <c r="Y132"/>
      <c r="Z132" s="299"/>
      <c r="AA132"/>
      <c r="AB132"/>
      <c r="AC132"/>
      <c r="AD132"/>
      <c r="AE132"/>
      <c r="AF132"/>
      <c r="AG132"/>
      <c r="AH132"/>
      <c r="AI132"/>
      <c r="AJ132" s="299"/>
      <c r="AK132"/>
      <c r="AL132"/>
      <c r="AM132"/>
      <c r="AN132"/>
      <c r="AO132"/>
      <c r="AP132" s="299"/>
      <c r="AQ132"/>
      <c r="AR132"/>
      <c r="AS132"/>
      <c r="AT132"/>
      <c r="AU132"/>
      <c r="AV132"/>
      <c r="AW132"/>
      <c r="AX132"/>
      <c r="AY132"/>
      <c r="AZ132" s="299"/>
      <c r="BA132"/>
      <c r="BB132"/>
      <c r="BC132"/>
      <c r="BD132"/>
      <c r="BE132"/>
      <c r="BF132" s="299"/>
      <c r="BG132"/>
      <c r="BH132"/>
      <c r="BI132"/>
      <c r="BJ132"/>
      <c r="BK132"/>
      <c r="BL132"/>
      <c r="BM132"/>
      <c r="BN132"/>
      <c r="BO132"/>
      <c r="BP132" s="299"/>
      <c r="BQ132"/>
      <c r="BR132"/>
      <c r="BS132"/>
      <c r="BT132"/>
      <c r="BU132"/>
      <c r="BV132" s="299"/>
      <c r="BW132"/>
      <c r="BX132"/>
      <c r="BY132"/>
      <c r="BZ132"/>
      <c r="CA132"/>
      <c r="CB132"/>
      <c r="CC132"/>
      <c r="CD132"/>
      <c r="CE132"/>
      <c r="CF132" s="299"/>
      <c r="CL132" s="299"/>
      <c r="DI132" s="185" t="s">
        <v>165</v>
      </c>
      <c r="DJ132" s="199">
        <f>+CJ114</f>
        <v>8488583</v>
      </c>
      <c r="DK132" s="199">
        <f>+CP114</f>
        <v>15882724</v>
      </c>
      <c r="DL132" s="200">
        <f t="shared" si="488"/>
        <v>24371307</v>
      </c>
      <c r="DN132"/>
    </row>
    <row r="133" spans="1:118" ht="4.95" customHeight="1" x14ac:dyDescent="0.3">
      <c r="A133" s="306" t="s">
        <v>212</v>
      </c>
      <c r="B133" s="298"/>
      <c r="C133"/>
      <c r="D133" s="299"/>
      <c r="E133" s="300"/>
      <c r="F133" s="295"/>
      <c r="G133" s="296"/>
      <c r="H133" s="300"/>
      <c r="J133" s="299"/>
      <c r="T133" s="299"/>
      <c r="U133"/>
      <c r="V133"/>
      <c r="W133"/>
      <c r="X133"/>
      <c r="Y133"/>
      <c r="Z133" s="299"/>
      <c r="AA133"/>
      <c r="AB133"/>
      <c r="AC133"/>
      <c r="AD133"/>
      <c r="AE133"/>
      <c r="AF133"/>
      <c r="AG133"/>
      <c r="AH133"/>
      <c r="AI133"/>
      <c r="AJ133" s="299"/>
      <c r="AK133"/>
      <c r="AL133"/>
      <c r="AM133"/>
      <c r="AN133"/>
      <c r="AO133"/>
      <c r="AP133" s="299"/>
      <c r="AQ133"/>
      <c r="AR133"/>
      <c r="AS133"/>
      <c r="AT133"/>
      <c r="AU133"/>
      <c r="AV133"/>
      <c r="AW133"/>
      <c r="AX133"/>
      <c r="AY133"/>
      <c r="AZ133" s="299"/>
      <c r="BA133"/>
      <c r="BB133"/>
      <c r="BC133"/>
      <c r="BD133"/>
      <c r="BE133"/>
      <c r="BF133" s="299"/>
      <c r="BG133"/>
      <c r="BH133"/>
      <c r="BI133"/>
      <c r="BJ133"/>
      <c r="BK133"/>
      <c r="BL133"/>
      <c r="BM133"/>
      <c r="BN133"/>
      <c r="BO133"/>
      <c r="BP133" s="299"/>
      <c r="BQ133"/>
      <c r="BR133"/>
      <c r="BS133"/>
      <c r="BT133"/>
      <c r="BU133"/>
      <c r="BV133" s="299"/>
      <c r="BW133"/>
      <c r="BX133"/>
      <c r="BY133"/>
      <c r="BZ133"/>
      <c r="CA133"/>
      <c r="CB133"/>
      <c r="CC133"/>
      <c r="CD133"/>
      <c r="CE133"/>
      <c r="CF133" s="299"/>
      <c r="CL133" s="299"/>
      <c r="DI133" s="168"/>
      <c r="DJ133" s="248"/>
      <c r="DK133" s="248"/>
      <c r="DL133" s="249"/>
      <c r="DN133"/>
    </row>
    <row r="134" spans="1:118" ht="14.4" x14ac:dyDescent="0.25">
      <c r="A134" s="297">
        <v>2.1</v>
      </c>
      <c r="B134" s="298" t="s">
        <v>51</v>
      </c>
      <c r="C134"/>
      <c r="D134" s="299">
        <f>+D10+D14+D15</f>
        <v>230961725</v>
      </c>
      <c r="E134" s="300"/>
      <c r="F134" s="300"/>
      <c r="G134" s="301"/>
      <c r="H134" s="300"/>
      <c r="J134" s="299">
        <f>+J10+J14+J15</f>
        <v>121360272</v>
      </c>
      <c r="T134" s="299">
        <f>+T10+T14+T15</f>
        <v>441443884</v>
      </c>
      <c r="U134"/>
      <c r="V134"/>
      <c r="W134"/>
      <c r="X134"/>
      <c r="Y134"/>
      <c r="Z134" s="299">
        <f>+Z10+Z14+Z15</f>
        <v>281027647</v>
      </c>
      <c r="AA134"/>
      <c r="AB134"/>
      <c r="AC134"/>
      <c r="AD134"/>
      <c r="AE134"/>
      <c r="AF134"/>
      <c r="AG134"/>
      <c r="AH134"/>
      <c r="AI134"/>
      <c r="AJ134" s="299">
        <f>+AJ10+AJ14+AJ15</f>
        <v>136648268</v>
      </c>
      <c r="AK134"/>
      <c r="AL134"/>
      <c r="AM134"/>
      <c r="AN134"/>
      <c r="AO134"/>
      <c r="AP134" s="299">
        <f>+AP10+AP14+AP15</f>
        <v>57168243</v>
      </c>
      <c r="AQ134"/>
      <c r="AR134"/>
      <c r="AS134"/>
      <c r="AT134"/>
      <c r="AU134"/>
      <c r="AV134"/>
      <c r="AW134"/>
      <c r="AX134"/>
      <c r="AY134"/>
      <c r="AZ134" s="299">
        <f>+AZ10+AZ14+AZ15</f>
        <v>234056383</v>
      </c>
      <c r="BA134"/>
      <c r="BB134"/>
      <c r="BC134"/>
      <c r="BD134"/>
      <c r="BE134"/>
      <c r="BF134" s="299">
        <f>+BF10+BF14+BF15</f>
        <v>182646115</v>
      </c>
      <c r="BG134"/>
      <c r="BH134"/>
      <c r="BI134"/>
      <c r="BJ134"/>
      <c r="BK134"/>
      <c r="BL134"/>
      <c r="BM134"/>
      <c r="BN134"/>
      <c r="BO134"/>
      <c r="BP134" s="299">
        <f>+BP10+BP14+BP15</f>
        <v>186329647</v>
      </c>
      <c r="BQ134"/>
      <c r="BR134"/>
      <c r="BS134"/>
      <c r="BT134"/>
      <c r="BU134"/>
      <c r="BV134" s="299">
        <f>+BV10+BV14+BV15</f>
        <v>76094130</v>
      </c>
      <c r="BW134"/>
      <c r="BX134"/>
      <c r="BY134"/>
      <c r="BZ134"/>
      <c r="CA134"/>
      <c r="CB134"/>
      <c r="CC134"/>
      <c r="CD134"/>
      <c r="CE134"/>
      <c r="CF134" s="299">
        <f>+CF10+CF14+CF15</f>
        <v>263833259</v>
      </c>
      <c r="CL134" s="299">
        <f>+CL10+CL14+CL15</f>
        <v>168619069</v>
      </c>
      <c r="DI134" s="193" t="s">
        <v>97</v>
      </c>
      <c r="DJ134" s="197">
        <f>+DJ126/DJ16</f>
        <v>4.0818797338415792E-2</v>
      </c>
      <c r="DK134" s="197">
        <f>+DK126/DK16</f>
        <v>5.4927495344705805E-2</v>
      </c>
      <c r="DL134" s="208">
        <f>+DL126/DL16</f>
        <v>4.7646399529810923E-2</v>
      </c>
      <c r="DN134"/>
    </row>
    <row r="135" spans="1:118" ht="16.5" customHeight="1" x14ac:dyDescent="0.45">
      <c r="A135" s="297">
        <v>2.2000000000000002</v>
      </c>
      <c r="B135" s="298" t="s">
        <v>213</v>
      </c>
      <c r="C135"/>
      <c r="D135" s="307">
        <f>0.27*MAX((D102),0)</f>
        <v>0</v>
      </c>
      <c r="E135" s="300"/>
      <c r="F135" s="308"/>
      <c r="G135" s="305"/>
      <c r="H135" s="379"/>
      <c r="J135" s="307">
        <f>0.27*MAX((J102),0)</f>
        <v>0</v>
      </c>
      <c r="T135" s="307">
        <f>0.27*MAX((T102),0)</f>
        <v>4828382.7300000004</v>
      </c>
      <c r="Z135" s="307">
        <f>0.27*MAX((Z102),0)</f>
        <v>0</v>
      </c>
      <c r="AJ135" s="307">
        <f>0.27*MAX((AJ102),0)</f>
        <v>2239308.7200000002</v>
      </c>
      <c r="AP135" s="307">
        <f>0.27*MAX((AP102),0)</f>
        <v>640887.66</v>
      </c>
      <c r="AZ135" s="307"/>
      <c r="BF135" s="307"/>
      <c r="BP135" s="307">
        <f>0.27*MAX((BP102),0)</f>
        <v>4121124.7500000005</v>
      </c>
      <c r="BV135" s="307">
        <f>0.27*MAX((BV102),0)</f>
        <v>0</v>
      </c>
      <c r="CF135" s="307"/>
      <c r="CL135" s="307"/>
      <c r="DI135" s="185" t="s">
        <v>125</v>
      </c>
      <c r="DJ135" s="218">
        <f>+H116</f>
        <v>-4.6747801644350051E-2</v>
      </c>
      <c r="DK135" s="218">
        <f>+N116</f>
        <v>9.7510257527934324E-2</v>
      </c>
      <c r="DL135" s="219">
        <f>+R116</f>
        <v>2.9169649417624934E-2</v>
      </c>
      <c r="DN135"/>
    </row>
    <row r="136" spans="1:118" ht="16.5" customHeight="1" x14ac:dyDescent="0.3">
      <c r="A136" s="297">
        <v>2.2999999999999998</v>
      </c>
      <c r="B136" s="298" t="s">
        <v>214</v>
      </c>
      <c r="C136"/>
      <c r="D136" s="299">
        <f>+D134-D135</f>
        <v>230961725</v>
      </c>
      <c r="E136" s="300"/>
      <c r="F136" s="300"/>
      <c r="G136" s="305"/>
      <c r="H136" s="300"/>
      <c r="J136" s="299">
        <f>+J134-J135</f>
        <v>121360272</v>
      </c>
      <c r="T136" s="299">
        <f>+T134-T135</f>
        <v>436615501.26999998</v>
      </c>
      <c r="Z136" s="299">
        <f>+Z134-Z135</f>
        <v>281027647</v>
      </c>
      <c r="AJ136" s="299">
        <f>+AJ134-AJ135</f>
        <v>134408959.28</v>
      </c>
      <c r="AP136" s="299">
        <f>+AP134-AP135</f>
        <v>56527355.340000004</v>
      </c>
      <c r="AZ136" s="299">
        <f>+AZ134-AZ135</f>
        <v>234056383</v>
      </c>
      <c r="BF136" s="299">
        <f>+BF134-BF135</f>
        <v>182646115</v>
      </c>
      <c r="BP136" s="299">
        <f>+BP134-BP135</f>
        <v>182208522.25</v>
      </c>
      <c r="BV136" s="299">
        <f>+BV134-BV135</f>
        <v>76094130</v>
      </c>
      <c r="CF136" s="299">
        <f>+CF134-CF135</f>
        <v>263833259</v>
      </c>
      <c r="CL136" s="299">
        <f>+CL134-CL135</f>
        <v>168619069</v>
      </c>
      <c r="DI136" s="185" t="s">
        <v>131</v>
      </c>
      <c r="DJ136" s="218">
        <f>+X116</f>
        <v>5.4671075794227829E-2</v>
      </c>
      <c r="DK136" s="218">
        <f>+AD116</f>
        <v>6.1812863281216539E-2</v>
      </c>
      <c r="DL136" s="219">
        <f>+AH116</f>
        <v>5.8005966981409057E-2</v>
      </c>
      <c r="DN136"/>
    </row>
    <row r="137" spans="1:118" ht="16.5" customHeight="1" x14ac:dyDescent="0.3">
      <c r="A137" s="297"/>
      <c r="B137" s="298"/>
      <c r="C137"/>
      <c r="D137" s="309"/>
      <c r="E137" s="300"/>
      <c r="F137" s="295"/>
      <c r="G137" s="296"/>
      <c r="H137" s="295"/>
      <c r="J137" s="309"/>
      <c r="T137" s="309"/>
      <c r="Z137" s="309"/>
      <c r="AJ137" s="309"/>
      <c r="AP137" s="309"/>
      <c r="AZ137" s="309"/>
      <c r="BF137" s="309"/>
      <c r="BP137" s="309"/>
      <c r="BV137" s="309"/>
      <c r="CF137" s="309"/>
      <c r="CL137" s="309"/>
      <c r="DI137" s="185" t="s">
        <v>203</v>
      </c>
      <c r="DJ137" s="218">
        <f>+AN116</f>
        <v>4.0305878490475934E-2</v>
      </c>
      <c r="DK137" s="218">
        <f>+AT116</f>
        <v>2.792466562791145E-2</v>
      </c>
      <c r="DL137" s="219">
        <f>+AX116</f>
        <v>3.5149038830297255E-2</v>
      </c>
      <c r="DN137"/>
    </row>
    <row r="138" spans="1:118" ht="16.5" customHeight="1" x14ac:dyDescent="0.3">
      <c r="A138" s="298" t="s">
        <v>215</v>
      </c>
      <c r="B138" s="294"/>
      <c r="C138"/>
      <c r="D138" s="309"/>
      <c r="E138" s="300"/>
      <c r="F138" s="295"/>
      <c r="G138" s="296"/>
      <c r="H138" s="295"/>
      <c r="J138" s="309"/>
      <c r="T138" s="309"/>
      <c r="Z138" s="309"/>
      <c r="AJ138" s="309"/>
      <c r="AP138" s="309"/>
      <c r="AZ138" s="309"/>
      <c r="BF138" s="309"/>
      <c r="BP138" s="309"/>
      <c r="BV138" s="309"/>
      <c r="CF138" s="309"/>
      <c r="CL138" s="309"/>
      <c r="DI138" s="185" t="s">
        <v>164</v>
      </c>
      <c r="DJ138" s="218">
        <f>+BD116</f>
        <v>7.4419251245612078E-2</v>
      </c>
      <c r="DK138" s="218">
        <f>+BJ116</f>
        <v>5.7609001896233039E-2</v>
      </c>
      <c r="DL138" s="219">
        <f>+BN116</f>
        <v>6.5378106842593611E-2</v>
      </c>
      <c r="DN138"/>
    </row>
    <row r="139" spans="1:118" ht="16.5" customHeight="1" x14ac:dyDescent="0.3">
      <c r="A139" s="297">
        <v>3.1</v>
      </c>
      <c r="B139" s="298" t="s">
        <v>216</v>
      </c>
      <c r="C139"/>
      <c r="D139" s="310">
        <f>+D111</f>
        <v>109702</v>
      </c>
      <c r="E139" s="300"/>
      <c r="F139" s="311"/>
      <c r="G139" s="312"/>
      <c r="H139" s="311"/>
      <c r="J139" s="310">
        <f>+J111</f>
        <v>344818</v>
      </c>
      <c r="T139" s="310">
        <f>+T111</f>
        <v>192587</v>
      </c>
      <c r="Z139" s="310">
        <f>+Z111</f>
        <v>1004384</v>
      </c>
      <c r="AJ139" s="310">
        <f>+AJ111</f>
        <v>60162</v>
      </c>
      <c r="AP139" s="310">
        <f>+AP111</f>
        <v>156269</v>
      </c>
      <c r="AZ139" s="310">
        <f>+AZ111</f>
        <v>111243</v>
      </c>
      <c r="BF139" s="310">
        <f>+BF111</f>
        <v>608447</v>
      </c>
      <c r="BP139" s="310">
        <f>+BP111</f>
        <v>94920</v>
      </c>
      <c r="BV139" s="310">
        <f>+BV111</f>
        <v>301088</v>
      </c>
      <c r="CF139" s="310">
        <f>+CF111</f>
        <v>124558</v>
      </c>
      <c r="CL139" s="310">
        <f>+CL111</f>
        <v>619407</v>
      </c>
      <c r="DI139" s="185" t="s">
        <v>166</v>
      </c>
      <c r="DJ139" s="218">
        <f>+BT116</f>
        <v>9.8605064273889181E-2</v>
      </c>
      <c r="DK139" s="218">
        <f>+BZ116</f>
        <v>-3.2664087225496186E-2</v>
      </c>
      <c r="DL139" s="219">
        <f>+CD116</f>
        <v>4.5861936918224828E-2</v>
      </c>
      <c r="DN139"/>
    </row>
    <row r="140" spans="1:118" ht="16.5" customHeight="1" x14ac:dyDescent="0.3">
      <c r="A140" s="297">
        <v>3.2</v>
      </c>
      <c r="B140" s="298" t="s">
        <v>217</v>
      </c>
      <c r="C140"/>
      <c r="D140" s="313">
        <f>IF(D148="Yes",IF(D139&lt;$J$194,ROUND(VLOOKUP(D139,$G$188:$J$194,3)+((VLOOKUP(D139,$G$188:$J$194,4)-D139)/(VLOOKUP(D139,$G$188:$J$194,4)-VLOOKUP(D139,$G$188:$J$194,1)))*(VLOOKUP(D139,$G$188:$J$194,2)-VLOOKUP(D139,$G$188:$J$194,3)),3),0),0)</f>
        <v>1.9E-2</v>
      </c>
      <c r="E140" s="314"/>
      <c r="F140" s="314"/>
      <c r="G140" s="315"/>
      <c r="H140" s="314"/>
      <c r="J140" s="313">
        <f>IF(J148="Yes",IF(J139&lt;$J$194,ROUND(VLOOKUP(J139,$G$188:$J$194,3)+((VLOOKUP(J139,$G$188:$J$194,4)-J139)/(VLOOKUP(J139,$G$188:$J$194,4)-VLOOKUP(J139,$G$188:$J$194,1)))*(VLOOKUP(J139,$G$188:$J$194,2)-VLOOKUP(J139,$G$188:$J$194,3)),3),0),0)</f>
        <v>1.0999999999999999E-2</v>
      </c>
      <c r="T140" s="313">
        <f>IF(T148="Yes",IF(T139&lt;$J$194,ROUND(VLOOKUP(T139,$G$188:$J$194,3)+((VLOOKUP(T139,$G$188:$J$194,4)-T139)/(VLOOKUP(T139,$G$188:$J$194,4)-VLOOKUP(T139,$G$188:$J$194,1)))*(VLOOKUP(T139,$G$188:$J$194,2)-VLOOKUP(T139,$G$188:$J$194,3)),3),0),0)</f>
        <v>1.4999999999999999E-2</v>
      </c>
      <c r="Z140" s="313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313">
        <f>IF(AJ148="Yes",IF(AJ139&lt;$J$194,ROUND(VLOOKUP(AJ139,$G$188:$J$194,3)+((VLOOKUP(AJ139,$G$188:$J$194,4)-AJ139)/(VLOOKUP(AJ139,$G$188:$J$194,4)-VLOOKUP(AJ139,$G$188:$J$194,1)))*(VLOOKUP(AJ139,$G$188:$J$194,2)-VLOOKUP(AJ139,$G$188:$J$194,3)),3),0),0)</f>
        <v>2.7E-2</v>
      </c>
      <c r="AP140" s="313">
        <f>IF(AP148="Yes",IF(AP139&lt;$J$194,ROUND(VLOOKUP(AP139,$G$188:$J$194,3)+((VLOOKUP(AP139,$G$188:$J$194,4)-AP139)/(VLOOKUP(AP139,$G$188:$J$194,4)-VLOOKUP(AP139,$G$188:$J$194,1)))*(VLOOKUP(AP139,$G$188:$J$194,2)-VLOOKUP(AP139,$G$188:$J$194,3)),3),0),0)</f>
        <v>1.7000000000000001E-2</v>
      </c>
      <c r="AZ140" s="313">
        <f>IF(AZ148="Yes",IF(AZ139&lt;$J$194,ROUND(VLOOKUP(AZ139,$G$188:$J$194,3)+((VLOOKUP(AZ139,$G$188:$J$194,4)-AZ139)/(VLOOKUP(AZ139,$G$188:$J$194,4)-VLOOKUP(AZ139,$G$188:$J$194,1)))*(VLOOKUP(AZ139,$G$188:$J$194,2)-VLOOKUP(AZ139,$G$188:$J$194,3)),3),0),0)</f>
        <v>1.9E-2</v>
      </c>
      <c r="BF140" s="313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313">
        <f>IF(BP148="Yes",IF(BP139&lt;$J$194,ROUND(VLOOKUP(BP139,$G$188:$J$194,3)+((VLOOKUP(BP139,$G$188:$J$194,4)-BP139)/(VLOOKUP(BP139,$G$188:$J$194,4)-VLOOKUP(BP139,$G$188:$J$194,1)))*(VLOOKUP(BP139,$G$188:$J$194,2)-VLOOKUP(BP139,$G$188:$J$194,3)),3),0),0)</f>
        <v>0.02</v>
      </c>
      <c r="BV140" s="313">
        <f>IF(BV148="Yes",IF(BV139&lt;$J$194,ROUND(VLOOKUP(BV139,$G$188:$J$194,3)+((VLOOKUP(BV139,$G$188:$J$194,4)-BV139)/(VLOOKUP(BV139,$G$188:$J$194,4)-VLOOKUP(BV139,$G$188:$J$194,1)))*(VLOOKUP(BV139,$G$188:$J$194,2)-VLOOKUP(BV139,$G$188:$J$194,3)),3),0),0)</f>
        <v>1.2E-2</v>
      </c>
      <c r="CF140" s="313">
        <f>IF(CF148="Yes",IF(CF139&lt;$J$194,ROUND(VLOOKUP(CF139,$G$188:$J$194,3)+((VLOOKUP(CF139,$G$188:$J$194,4)-CF139)/(VLOOKUP(CF139,$G$188:$J$194,4)-VLOOKUP(CF139,$G$188:$J$194,1)))*(VLOOKUP(CF139,$G$188:$J$194,2)-VLOOKUP(CF139,$G$188:$J$194,3)),3),0),0)</f>
        <v>1.9E-2</v>
      </c>
      <c r="CL140" s="313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85" t="s">
        <v>165</v>
      </c>
      <c r="DJ140" s="218">
        <f>+CJ116</f>
        <v>2.6524844199194535E-2</v>
      </c>
      <c r="DK140" s="218">
        <f>+CP116</f>
        <v>5.0397143723420718E-2</v>
      </c>
      <c r="DL140" s="219">
        <f>+CT116</f>
        <v>3.8369428795584519E-2</v>
      </c>
      <c r="DN140"/>
    </row>
    <row r="141" spans="1:118" ht="4.95" customHeight="1" x14ac:dyDescent="0.3">
      <c r="A141" s="316"/>
      <c r="B141" s="298"/>
      <c r="C141"/>
      <c r="D141" s="317"/>
      <c r="E141" s="318"/>
      <c r="F141" s="318"/>
      <c r="G141" s="312"/>
      <c r="H141" s="318"/>
      <c r="J141" s="317"/>
      <c r="T141" s="317"/>
      <c r="Z141" s="317"/>
      <c r="AJ141" s="317"/>
      <c r="AP141" s="317"/>
      <c r="AZ141" s="317"/>
      <c r="BF141" s="317"/>
      <c r="BP141" s="317"/>
      <c r="BV141" s="317"/>
      <c r="CF141" s="317"/>
      <c r="CL141" s="317"/>
      <c r="DI141" s="168"/>
      <c r="DJ141" s="248"/>
      <c r="DK141" s="248"/>
      <c r="DL141" s="249"/>
      <c r="DN141"/>
    </row>
    <row r="142" spans="1:118" ht="14.4" x14ac:dyDescent="0.25">
      <c r="A142" s="298" t="s">
        <v>218</v>
      </c>
      <c r="B142" s="319"/>
      <c r="C142"/>
      <c r="D142" s="309"/>
      <c r="E142" s="295"/>
      <c r="F142" s="295"/>
      <c r="G142" s="296"/>
      <c r="H142" s="295"/>
      <c r="J142" s="309"/>
      <c r="T142" s="309"/>
      <c r="Z142" s="309"/>
      <c r="AJ142" s="309"/>
      <c r="AP142" s="309"/>
      <c r="AZ142" s="309"/>
      <c r="BF142" s="309"/>
      <c r="BP142" s="309"/>
      <c r="BV142" s="309"/>
      <c r="CF142" s="309"/>
      <c r="CL142" s="309"/>
      <c r="DI142" s="193" t="s">
        <v>167</v>
      </c>
      <c r="DJ142" s="220">
        <f>+DJ63/DJ16</f>
        <v>0.88877755984859441</v>
      </c>
      <c r="DK142" s="220">
        <f t="shared" ref="DK142:DL142" si="489">+DK63/DK16</f>
        <v>0.85445048105633359</v>
      </c>
      <c r="DL142" s="221">
        <f t="shared" si="489"/>
        <v>0.87216570535417226</v>
      </c>
      <c r="DN142"/>
    </row>
    <row r="143" spans="1:118" ht="15" customHeight="1" x14ac:dyDescent="0.3">
      <c r="A143" s="320">
        <v>4.0999999999999996</v>
      </c>
      <c r="B143" s="298" t="s">
        <v>219</v>
      </c>
      <c r="C143"/>
      <c r="D143" s="321">
        <f>IFERROR(D131/D136,"")</f>
        <v>0.99998943980869559</v>
      </c>
      <c r="E143" s="322"/>
      <c r="F143" s="322"/>
      <c r="G143" s="315"/>
      <c r="H143" s="322"/>
      <c r="J143" s="321">
        <f>IFERROR(J131/J136,"")</f>
        <v>0.95754834827660895</v>
      </c>
      <c r="T143" s="321">
        <f>IFERROR(T131/T136,"")</f>
        <v>0.8965689304693889</v>
      </c>
      <c r="Z143" s="321">
        <f>IFERROR(Z131/Z136,"")</f>
        <v>0.88690198512746332</v>
      </c>
      <c r="AJ143" s="321">
        <f>IFERROR(AJ131/AJ136,"")</f>
        <v>0.86855279309770728</v>
      </c>
      <c r="AP143" s="321">
        <f>IFERROR(AP131/AP136,"")</f>
        <v>0.85006494131872823</v>
      </c>
      <c r="AZ143" s="321">
        <f>IFERROR(AZ131/AZ136,"")</f>
        <v>0.92089800430693658</v>
      </c>
      <c r="BF143" s="321">
        <f>IFERROR(BF131/BF136,"")</f>
        <v>0.89108560562593953</v>
      </c>
      <c r="BP143" s="321">
        <f>IFERROR(BP131/BP136,"")</f>
        <v>0.84818865820092015</v>
      </c>
      <c r="BV143" s="321">
        <f>IFERROR(BV131/BV136,"")</f>
        <v>0.82565041482174772</v>
      </c>
      <c r="CF143" s="321">
        <f>IFERROR(CF131/CF136,"")</f>
        <v>0.92427204941587748</v>
      </c>
      <c r="CL143" s="321">
        <f>IFERROR(CL131/CL136,"")</f>
        <v>0.92001234451128422</v>
      </c>
      <c r="DI143" s="185" t="s">
        <v>125</v>
      </c>
      <c r="DJ143" s="218">
        <f>+H118</f>
        <v>0.9901275524523343</v>
      </c>
      <c r="DK143" s="218">
        <f>+N118</f>
        <v>0.83215892614231168</v>
      </c>
      <c r="DL143" s="219">
        <f>+R118</f>
        <v>0.90699475885987313</v>
      </c>
      <c r="DN143"/>
    </row>
    <row r="144" spans="1:118" ht="15" customHeight="1" x14ac:dyDescent="0.3">
      <c r="A144" s="320">
        <v>4.2</v>
      </c>
      <c r="B144" s="298" t="s">
        <v>217</v>
      </c>
      <c r="C144"/>
      <c r="D144" s="323">
        <f>+D140</f>
        <v>1.9E-2</v>
      </c>
      <c r="E144" s="324"/>
      <c r="F144" s="324"/>
      <c r="G144" s="315"/>
      <c r="H144" s="324"/>
      <c r="J144" s="323">
        <f>+J140</f>
        <v>1.0999999999999999E-2</v>
      </c>
      <c r="T144" s="323">
        <f>+T140</f>
        <v>1.4999999999999999E-2</v>
      </c>
      <c r="Z144" s="323">
        <f>+Z140</f>
        <v>0</v>
      </c>
      <c r="AJ144" s="323">
        <f>+AJ140</f>
        <v>2.7E-2</v>
      </c>
      <c r="AP144" s="323">
        <f>+AP140</f>
        <v>1.7000000000000001E-2</v>
      </c>
      <c r="AZ144" s="323">
        <f>+AZ140</f>
        <v>1.9E-2</v>
      </c>
      <c r="BF144" s="323">
        <f>+BF140</f>
        <v>0</v>
      </c>
      <c r="BP144" s="323">
        <f>+BP140</f>
        <v>0.02</v>
      </c>
      <c r="BV144" s="323">
        <f>+BV140</f>
        <v>1.2E-2</v>
      </c>
      <c r="CF144" s="323">
        <f>+CF140</f>
        <v>1.9E-2</v>
      </c>
      <c r="CL144" s="323">
        <f>+CL140</f>
        <v>0</v>
      </c>
      <c r="DI144" s="185" t="s">
        <v>131</v>
      </c>
      <c r="DJ144" s="218">
        <f>+X118</f>
        <v>0.88721456725905756</v>
      </c>
      <c r="DK144" s="218">
        <f>+AD118</f>
        <v>0.84773260132512784</v>
      </c>
      <c r="DL144" s="219">
        <f>+AH118</f>
        <v>0.8687782779567601</v>
      </c>
      <c r="DN144"/>
    </row>
    <row r="145" spans="1:119" ht="15" customHeight="1" x14ac:dyDescent="0.3">
      <c r="A145" s="320">
        <v>4.3</v>
      </c>
      <c r="B145" s="298" t="s">
        <v>254</v>
      </c>
      <c r="C145"/>
      <c r="D145" s="325">
        <f>IFERROR(D143+D144,"")</f>
        <v>1.0189894398086956</v>
      </c>
      <c r="E145" s="326"/>
      <c r="F145" s="326"/>
      <c r="G145" s="315"/>
      <c r="H145" s="326"/>
      <c r="I145" s="327"/>
      <c r="J145" s="325">
        <f>IFERROR(J143+J144,"")</f>
        <v>0.96854834827660896</v>
      </c>
      <c r="T145" s="325">
        <f>IFERROR(T143+T144,"")</f>
        <v>0.91156893046938892</v>
      </c>
      <c r="Z145" s="325">
        <f>IFERROR(Z143+Z144,"")</f>
        <v>0.88690198512746332</v>
      </c>
      <c r="AJ145" s="325">
        <f>IFERROR(AJ143+AJ144,"")</f>
        <v>0.8955527930977073</v>
      </c>
      <c r="AP145" s="325">
        <f>IFERROR(AP143+AP144,"")</f>
        <v>0.86706494131872824</v>
      </c>
      <c r="AZ145" s="325">
        <f>IFERROR(AZ143+AZ144,"")</f>
        <v>0.9398980043069366</v>
      </c>
      <c r="BF145" s="325">
        <f>IFERROR(BF143+BF144,"")</f>
        <v>0.89108560562593953</v>
      </c>
      <c r="BP145" s="325">
        <f>IFERROR(BP143+BP144,"")</f>
        <v>0.86818865820092017</v>
      </c>
      <c r="BV145" s="325">
        <f>IFERROR(BV143+BV144,"")</f>
        <v>0.83765041482174774</v>
      </c>
      <c r="CF145" s="325">
        <f>IFERROR(CF143+CF144,"")</f>
        <v>0.9432720494158775</v>
      </c>
      <c r="CL145" s="325">
        <f>IFERROR(CL143+CL144,"")</f>
        <v>0.92001234451128422</v>
      </c>
      <c r="DI145" s="185" t="s">
        <v>203</v>
      </c>
      <c r="DJ145" s="218">
        <f>+AN118</f>
        <v>0.86282812943835396</v>
      </c>
      <c r="DK145" s="218">
        <f>+AT118</f>
        <v>0.89414128433442297</v>
      </c>
      <c r="DL145" s="219">
        <f>+AX118</f>
        <v>0.87587022158601457</v>
      </c>
      <c r="DN145"/>
    </row>
    <row r="146" spans="1:119" ht="15" customHeight="1" x14ac:dyDescent="0.3">
      <c r="A146" s="328"/>
      <c r="B146" s="298"/>
      <c r="C146"/>
      <c r="D146" s="309"/>
      <c r="E146" s="295"/>
      <c r="F146" s="295"/>
      <c r="G146" s="296"/>
      <c r="H146" s="295"/>
      <c r="J146" s="309"/>
      <c r="T146" s="309"/>
      <c r="Z146" s="309"/>
      <c r="AJ146" s="309"/>
      <c r="AP146" s="309"/>
      <c r="AZ146" s="309"/>
      <c r="BF146" s="309"/>
      <c r="BP146" s="309"/>
      <c r="BV146" s="309"/>
      <c r="CF146" s="309"/>
      <c r="CL146" s="309"/>
      <c r="DI146" s="185" t="s">
        <v>164</v>
      </c>
      <c r="DJ146" s="218">
        <f>+BD118</f>
        <v>0.84376144537864772</v>
      </c>
      <c r="DK146" s="218">
        <f>+BJ118</f>
        <v>0.84015680335356546</v>
      </c>
      <c r="DL146" s="219">
        <f>+BN118</f>
        <v>0.84182274188932904</v>
      </c>
      <c r="DN146"/>
    </row>
    <row r="147" spans="1:119" ht="15" customHeight="1" x14ac:dyDescent="0.3">
      <c r="A147" s="329" t="s">
        <v>221</v>
      </c>
      <c r="B147" s="294"/>
      <c r="C147"/>
      <c r="D147" s="309"/>
      <c r="E147" s="295"/>
      <c r="F147" s="295"/>
      <c r="G147" s="296"/>
      <c r="H147" s="295"/>
      <c r="J147" s="309"/>
      <c r="T147" s="309"/>
      <c r="Z147" s="309"/>
      <c r="AJ147" s="309"/>
      <c r="AP147" s="309"/>
      <c r="AZ147" s="309"/>
      <c r="BF147" s="309"/>
      <c r="BP147" s="309"/>
      <c r="BV147" s="309"/>
      <c r="CF147" s="309"/>
      <c r="CL147" s="309"/>
      <c r="DI147" s="185" t="s">
        <v>166</v>
      </c>
      <c r="DJ147" s="218">
        <f>+BT118</f>
        <v>0.83459524247871686</v>
      </c>
      <c r="DK147" s="218">
        <f>+BZ118</f>
        <v>0.94061061376239774</v>
      </c>
      <c r="DL147" s="219">
        <f>+CD118</f>
        <v>0.87719155825744277</v>
      </c>
      <c r="DN147"/>
    </row>
    <row r="148" spans="1:119" ht="15" customHeight="1" x14ac:dyDescent="0.3">
      <c r="A148" s="328">
        <v>5.0999999999999996</v>
      </c>
      <c r="B148" s="330" t="s">
        <v>222</v>
      </c>
      <c r="C148"/>
      <c r="D148" s="331" t="str">
        <f>+IF(D139&lt;$H$186,"No","Yes")</f>
        <v>Yes</v>
      </c>
      <c r="E148" s="332"/>
      <c r="F148" s="332"/>
      <c r="G148" s="296"/>
      <c r="H148" s="332"/>
      <c r="J148" s="331" t="str">
        <f>+IF(J139&lt;$H$186,"No","Yes")</f>
        <v>Yes</v>
      </c>
      <c r="T148" s="331" t="str">
        <f>+IF(T139&lt;$H$186,"No","Yes")</f>
        <v>Yes</v>
      </c>
      <c r="Z148" s="331" t="str">
        <f>+IF(Z139&lt;$H$186,"No","Yes")</f>
        <v>Yes</v>
      </c>
      <c r="AJ148" s="331" t="str">
        <f>+IF(AJ139&lt;$H$186,"No","Yes")</f>
        <v>Yes</v>
      </c>
      <c r="AP148" s="331" t="str">
        <f>+IF(AP139&lt;$H$186,"No","Yes")</f>
        <v>Yes</v>
      </c>
      <c r="AZ148" s="331" t="str">
        <f>+IF(AZ139&lt;$H$186,"No","Yes")</f>
        <v>Yes</v>
      </c>
      <c r="BF148" s="331" t="str">
        <f>+IF(BF139&lt;$H$186,"No","Yes")</f>
        <v>Yes</v>
      </c>
      <c r="BP148" s="331" t="str">
        <f>+IF(BP139&lt;$H$186,"No","Yes")</f>
        <v>Yes</v>
      </c>
      <c r="BV148" s="331" t="str">
        <f>+IF(BV139&lt;$H$186,"No","Yes")</f>
        <v>Yes</v>
      </c>
      <c r="CF148" s="331" t="str">
        <f>+IF(CF139&lt;$H$186,"No","Yes")</f>
        <v>Yes</v>
      </c>
      <c r="CL148" s="331" t="str">
        <f>+IF(CL139&lt;$H$186,"No","Yes")</f>
        <v>Yes</v>
      </c>
      <c r="DI148" s="185" t="s">
        <v>165</v>
      </c>
      <c r="DJ148" s="218">
        <f>+CJ118</f>
        <v>0.89421820889923087</v>
      </c>
      <c r="DK148" s="218">
        <f>+CP118</f>
        <v>0.84586163483464649</v>
      </c>
      <c r="DL148" s="219">
        <f>+CT118</f>
        <v>0.87022539950446298</v>
      </c>
      <c r="DN148"/>
    </row>
    <row r="149" spans="1:119" ht="18" customHeight="1" x14ac:dyDescent="0.3">
      <c r="A149" s="328">
        <v>5.2</v>
      </c>
      <c r="B149" s="298" t="s">
        <v>223</v>
      </c>
      <c r="C149"/>
      <c r="D149" s="325">
        <f>IF(D148="No","NA",0.85)</f>
        <v>0.85</v>
      </c>
      <c r="E149" s="326"/>
      <c r="F149" s="326"/>
      <c r="G149" s="315"/>
      <c r="H149" s="326"/>
      <c r="J149" s="325">
        <f>IF(J148="No","NA",0.85)</f>
        <v>0.85</v>
      </c>
      <c r="T149" s="325">
        <f>IF(T148="No","NA",0.85)</f>
        <v>0.85</v>
      </c>
      <c r="Z149" s="325">
        <f>IF(Z148="No","NA",0.85)</f>
        <v>0.85</v>
      </c>
      <c r="AJ149" s="325">
        <f>IF(AJ148="No","NA",0.85)</f>
        <v>0.85</v>
      </c>
      <c r="AP149" s="325">
        <f>IF(AP148="No","NA",0.85)</f>
        <v>0.85</v>
      </c>
      <c r="AZ149" s="325">
        <f>IF(AZ148="No","NA",0.85)</f>
        <v>0.85</v>
      </c>
      <c r="BF149" s="325">
        <f>IF(BF148="No","NA",0.85)</f>
        <v>0.85</v>
      </c>
      <c r="BP149" s="325">
        <f>IF(BP148="No","NA",0.85)</f>
        <v>0.85</v>
      </c>
      <c r="BV149" s="325">
        <f>IF(BV148="No","NA",0.85)</f>
        <v>0.85</v>
      </c>
      <c r="CF149" s="325">
        <f>IF(CF148="No","NA",0.85)</f>
        <v>0.85</v>
      </c>
      <c r="CL149" s="325">
        <f>IF(CL148="No","NA",0.85)</f>
        <v>0.85</v>
      </c>
      <c r="DI149" s="168"/>
      <c r="DJ149" s="248"/>
      <c r="DK149" s="248"/>
      <c r="DL149" s="249"/>
      <c r="DN149"/>
    </row>
    <row r="150" spans="1:119" ht="14.4" x14ac:dyDescent="0.25">
      <c r="A150" s="328">
        <v>5.3</v>
      </c>
      <c r="B150" s="298" t="s">
        <v>220</v>
      </c>
      <c r="C150"/>
      <c r="D150" s="321">
        <f>IF(D148="No","",ROUND(D145,3))</f>
        <v>1.0189999999999999</v>
      </c>
      <c r="E150" s="322"/>
      <c r="F150" s="322"/>
      <c r="G150" s="315"/>
      <c r="H150" s="322"/>
      <c r="J150" s="321">
        <f>IF(J148="No","",ROUND(J145,3))</f>
        <v>0.96899999999999997</v>
      </c>
      <c r="T150" s="321">
        <f>IF(T148="No","",ROUND(T145,3))</f>
        <v>0.91200000000000003</v>
      </c>
      <c r="Z150" s="321">
        <f>IF(Z148="No","",ROUND(Z145,3))</f>
        <v>0.88700000000000001</v>
      </c>
      <c r="AJ150" s="321">
        <f>IF(AJ148="No","",ROUND(AJ145,3))</f>
        <v>0.89600000000000002</v>
      </c>
      <c r="AP150" s="321">
        <f>IF(AP148="No","",ROUND(AP145,3))</f>
        <v>0.86699999999999999</v>
      </c>
      <c r="AZ150" s="321">
        <f>IF(AZ148="No","",ROUND(AZ145,3))</f>
        <v>0.94</v>
      </c>
      <c r="BF150" s="321">
        <f>IF(BF148="No","",ROUND(BF145,3))</f>
        <v>0.89100000000000001</v>
      </c>
      <c r="BP150" s="321">
        <f>IF(BP148="No","",ROUND(BP145,3))</f>
        <v>0.86799999999999999</v>
      </c>
      <c r="BV150" s="321">
        <f>IF(BV148="No","",ROUND(BV145,3))</f>
        <v>0.83799999999999997</v>
      </c>
      <c r="CF150" s="321">
        <f>IF(CF148="No","",ROUND(CF145,3))</f>
        <v>0.94299999999999995</v>
      </c>
      <c r="CL150" s="321">
        <f>IF(CL148="No","",ROUND(CL145,3))</f>
        <v>0.92</v>
      </c>
      <c r="DI150" s="193" t="s">
        <v>94</v>
      </c>
      <c r="DJ150" s="220">
        <f>+DJ95/DJ16</f>
        <v>4.2119403013606178E-2</v>
      </c>
      <c r="DK150" s="220">
        <f t="shared" ref="DK150:DL150" si="490">+DK95/DK16</f>
        <v>6.933120743114593E-2</v>
      </c>
      <c r="DL150" s="221">
        <f t="shared" si="490"/>
        <v>5.5287972883779853E-2</v>
      </c>
      <c r="DN150"/>
    </row>
    <row r="151" spans="1:119" ht="15.75" customHeight="1" x14ac:dyDescent="0.3">
      <c r="A151" s="328">
        <v>5.4</v>
      </c>
      <c r="B151" s="298" t="s">
        <v>214</v>
      </c>
      <c r="C151"/>
      <c r="D151" s="333">
        <f>+D136</f>
        <v>230961725</v>
      </c>
      <c r="E151" s="334"/>
      <c r="F151" s="334"/>
      <c r="G151" s="301"/>
      <c r="H151" s="334"/>
      <c r="J151" s="333">
        <f>+J136</f>
        <v>121360272</v>
      </c>
      <c r="T151" s="333">
        <f>+T136</f>
        <v>436615501.26999998</v>
      </c>
      <c r="Z151" s="333">
        <f>+Z136</f>
        <v>281027647</v>
      </c>
      <c r="AJ151" s="333">
        <f>+AJ136</f>
        <v>134408959.28</v>
      </c>
      <c r="AP151" s="333">
        <f>+AP136</f>
        <v>56527355.340000004</v>
      </c>
      <c r="AZ151" s="333">
        <f>+AZ136</f>
        <v>234056383</v>
      </c>
      <c r="BF151" s="333">
        <f>+BF136</f>
        <v>182646115</v>
      </c>
      <c r="BP151" s="333">
        <f>+BP136</f>
        <v>182208522.25</v>
      </c>
      <c r="BV151" s="333">
        <f>+BV136</f>
        <v>76094130</v>
      </c>
      <c r="CF151" s="333">
        <f>+CF136</f>
        <v>263833259</v>
      </c>
      <c r="CL151" s="333">
        <f>+CL136</f>
        <v>168619069</v>
      </c>
      <c r="DI151" s="185" t="s">
        <v>125</v>
      </c>
      <c r="DJ151" s="218">
        <f>+H120</f>
        <v>3.3673692734335112E-2</v>
      </c>
      <c r="DK151" s="218">
        <f>+N120</f>
        <v>6.5181100918085599E-2</v>
      </c>
      <c r="DL151" s="219">
        <f>+R120</f>
        <v>5.0254826104657792E-2</v>
      </c>
      <c r="DN151" t="s">
        <v>255</v>
      </c>
    </row>
    <row r="152" spans="1:119" ht="15.75" customHeight="1" thickBot="1" x14ac:dyDescent="0.35">
      <c r="A152" s="335">
        <v>5.5</v>
      </c>
      <c r="B152" s="336" t="s">
        <v>224</v>
      </c>
      <c r="C152"/>
      <c r="D152" s="407">
        <f>IF(OR(D150&gt;=D149,D148="No"),0,(D149-D150)*D151)</f>
        <v>0</v>
      </c>
      <c r="E152" s="334"/>
      <c r="F152" s="334"/>
      <c r="G152" s="301"/>
      <c r="H152" s="334"/>
      <c r="J152" s="407">
        <f>IF(OR(J150&gt;=J149,J148="No"),0,(J149-J150)*J151)</f>
        <v>0</v>
      </c>
      <c r="T152" s="407">
        <f>IF(OR(T150&gt;=T149,T148="No"),0,(T149-T150)*T151)</f>
        <v>0</v>
      </c>
      <c r="Z152" s="407">
        <f>IF(OR(Z150&gt;=Z149,Z148="No"),0,(Z149-Z150)*Z151)</f>
        <v>0</v>
      </c>
      <c r="AJ152" s="407">
        <f>IF(OR(AJ150&gt;=AJ149,AJ148="No"),0,(AJ149-AJ150)*AJ151)</f>
        <v>0</v>
      </c>
      <c r="AP152" s="407">
        <f>IF(OR(AP150&gt;=AP149,AP148="No"),0,(AP149-AP150)*AP151)</f>
        <v>0</v>
      </c>
      <c r="AZ152" s="407">
        <f>IF(OR(AZ150&gt;=AZ149,AZ148="No"),0,(AZ149-AZ150)*AZ151)</f>
        <v>0</v>
      </c>
      <c r="BF152" s="407">
        <f>IF(OR(BF150&gt;=BF149,BF148="No"),0,(BF149-BF150)*BF151)</f>
        <v>0</v>
      </c>
      <c r="BP152" s="407">
        <f>IF(OR(BP150&gt;=BP149,BP148="No"),0,(BP149-BP150)*BP151)</f>
        <v>0</v>
      </c>
      <c r="BV152" s="407">
        <f>IF(OR(BV150&gt;=BV149,BV148="No"),0,(BV149-BV150)*BV151)</f>
        <v>913129.56000000075</v>
      </c>
      <c r="CF152" s="407">
        <f>IF(OR(CF150&gt;=CF149,CF148="No"),0,(CF149-CF150)*CF151)</f>
        <v>0</v>
      </c>
      <c r="CL152" s="407">
        <f>IF(OR(CL150&gt;=CL149,CL148="No"),0,(CL149-CL150)*CL151)</f>
        <v>0</v>
      </c>
      <c r="DI152" s="185" t="s">
        <v>131</v>
      </c>
      <c r="DJ152" s="218">
        <f>+X120</f>
        <v>2.9614573880598433E-2</v>
      </c>
      <c r="DK152" s="218">
        <f>+AD120</f>
        <v>6.2800840927472137E-2</v>
      </c>
      <c r="DL152" s="219">
        <f>+AH120</f>
        <v>4.5111057038588115E-2</v>
      </c>
      <c r="DN152" s="407">
        <f>+D152+J152+T152+Z152+AJ152+AP152+AZ152+BF152+BP152+BV152+CF152+CL152</f>
        <v>913129.56000000075</v>
      </c>
    </row>
    <row r="153" spans="1:119" ht="15.75" customHeight="1" x14ac:dyDescent="0.3">
      <c r="A153" s="296"/>
      <c r="B153" s="296"/>
      <c r="C153"/>
      <c r="D153" s="296"/>
      <c r="E153" s="296"/>
      <c r="F153" s="296"/>
      <c r="G153" s="296"/>
      <c r="H153" s="295"/>
      <c r="J153" s="296"/>
      <c r="T153" s="296"/>
      <c r="Z153" s="296"/>
      <c r="AJ153" s="296"/>
      <c r="AP153" s="296"/>
      <c r="AZ153" s="296"/>
      <c r="BF153" s="296"/>
      <c r="BP153" s="296"/>
      <c r="BV153" s="296"/>
      <c r="CF153" s="296"/>
      <c r="CL153" s="296"/>
      <c r="DI153" s="185" t="s">
        <v>203</v>
      </c>
      <c r="DJ153" s="218">
        <f>+AN120</f>
        <v>7.3443982569747768E-2</v>
      </c>
      <c r="DK153" s="218">
        <f>+AT120</f>
        <v>6.7854548749746821E-2</v>
      </c>
      <c r="DL153" s="219">
        <f>+AX120</f>
        <v>7.1115954264211093E-2</v>
      </c>
      <c r="DN153" s="296"/>
    </row>
    <row r="154" spans="1:119" ht="15.75" customHeight="1" x14ac:dyDescent="0.3">
      <c r="A154" s="296"/>
      <c r="B154" s="296"/>
      <c r="C154"/>
      <c r="D154" s="296"/>
      <c r="E154" s="296"/>
      <c r="F154" s="296"/>
      <c r="G154" s="296"/>
      <c r="H154" s="295"/>
      <c r="J154" s="296"/>
      <c r="T154" s="296"/>
      <c r="Z154" s="296"/>
      <c r="AJ154" s="296"/>
      <c r="AP154" s="296"/>
      <c r="AZ154" s="296"/>
      <c r="BF154" s="296"/>
      <c r="BP154" s="296"/>
      <c r="BV154" s="296"/>
      <c r="CF154" s="296"/>
      <c r="CL154" s="296"/>
      <c r="DI154" s="185" t="s">
        <v>164</v>
      </c>
      <c r="DJ154" s="218">
        <f>+BD120</f>
        <v>5.3526695933088064E-2</v>
      </c>
      <c r="DK154" s="218">
        <f>+BJ120</f>
        <v>7.2053651948931846E-2</v>
      </c>
      <c r="DL154" s="219">
        <f>+BN120</f>
        <v>6.3491145668856136E-2</v>
      </c>
      <c r="DN154"/>
      <c r="DO154"/>
    </row>
    <row r="155" spans="1:119" ht="15.75" customHeight="1" thickBot="1" x14ac:dyDescent="0.35">
      <c r="A155" s="338" t="s">
        <v>212</v>
      </c>
      <c r="B155" s="339"/>
      <c r="C155"/>
      <c r="H155" s="2"/>
      <c r="T155" s="1"/>
      <c r="Z155" s="1"/>
      <c r="DI155" s="185" t="s">
        <v>166</v>
      </c>
      <c r="DJ155" s="218">
        <f>+BT120</f>
        <v>3.5879136022955699E-2</v>
      </c>
      <c r="DK155" s="218">
        <f>+BZ120</f>
        <v>7.1106435004839499E-2</v>
      </c>
      <c r="DL155" s="219">
        <f>+CD120</f>
        <v>5.0033245311963043E-2</v>
      </c>
      <c r="DN155"/>
      <c r="DO155"/>
    </row>
    <row r="156" spans="1:119" ht="15.75" customHeight="1" thickTop="1" x14ac:dyDescent="0.3">
      <c r="A156" s="340">
        <v>1.1000000000000001</v>
      </c>
      <c r="B156" s="339" t="s">
        <v>51</v>
      </c>
      <c r="C156"/>
      <c r="D156" s="341">
        <f>+D134</f>
        <v>230961725</v>
      </c>
      <c r="H156" s="380"/>
      <c r="J156" s="341">
        <f>+J134</f>
        <v>121360272</v>
      </c>
      <c r="T156" s="341">
        <f>+T134</f>
        <v>441443884</v>
      </c>
      <c r="Z156" s="341">
        <f>+Z134</f>
        <v>281027647</v>
      </c>
      <c r="AJ156" s="341">
        <f>+AJ134</f>
        <v>136648268</v>
      </c>
      <c r="AP156" s="341">
        <f>+AP134</f>
        <v>57168243</v>
      </c>
      <c r="AZ156" s="341">
        <f>+AZ134</f>
        <v>234056383</v>
      </c>
      <c r="BF156" s="341">
        <f>+BF134</f>
        <v>182646115</v>
      </c>
      <c r="BP156" s="341">
        <f>+BP134</f>
        <v>186329647</v>
      </c>
      <c r="BV156" s="341">
        <f>+BV134</f>
        <v>76094130</v>
      </c>
      <c r="CF156" s="341">
        <f>+CF134</f>
        <v>263833259</v>
      </c>
      <c r="CL156" s="341">
        <f>+CL134</f>
        <v>168619069</v>
      </c>
      <c r="DI156" s="185" t="s">
        <v>165</v>
      </c>
      <c r="DJ156" s="218">
        <f>+CJ120</f>
        <v>4.5287798370058405E-2</v>
      </c>
      <c r="DK156" s="218">
        <f>+CP120</f>
        <v>8.0148300717795287E-2</v>
      </c>
      <c r="DL156" s="219">
        <f>+CT120</f>
        <v>6.2584337763399722E-2</v>
      </c>
      <c r="DN156"/>
      <c r="DO156"/>
    </row>
    <row r="157" spans="1:119" ht="15" customHeight="1" x14ac:dyDescent="0.4">
      <c r="A157" s="340">
        <v>1.3</v>
      </c>
      <c r="B157" s="339" t="s">
        <v>213</v>
      </c>
      <c r="C157"/>
      <c r="D157" s="342">
        <f>+D135</f>
        <v>0</v>
      </c>
      <c r="H157" s="381"/>
      <c r="J157" s="342">
        <f>+J135</f>
        <v>0</v>
      </c>
      <c r="T157" s="342">
        <f>+T135</f>
        <v>4828382.7300000004</v>
      </c>
      <c r="Z157" s="342">
        <f>+Z135</f>
        <v>0</v>
      </c>
      <c r="AJ157" s="342">
        <f>+AJ135</f>
        <v>2239308.7200000002</v>
      </c>
      <c r="AP157" s="342">
        <f>+AP135</f>
        <v>640887.66</v>
      </c>
      <c r="AZ157" s="342">
        <f>+AZ135</f>
        <v>0</v>
      </c>
      <c r="BF157" s="342">
        <f>+BF135</f>
        <v>0</v>
      </c>
      <c r="BP157" s="342">
        <f>+BP135</f>
        <v>4121124.7500000005</v>
      </c>
      <c r="BV157" s="342">
        <f>+BV135</f>
        <v>0</v>
      </c>
      <c r="CF157" s="342">
        <f>+CF135</f>
        <v>0</v>
      </c>
      <c r="CL157" s="342">
        <f>+CL135</f>
        <v>0</v>
      </c>
      <c r="DI157" s="168"/>
      <c r="DJ157" s="248"/>
      <c r="DK157" s="248"/>
      <c r="DL157" s="249"/>
      <c r="DN157"/>
      <c r="DO157"/>
    </row>
    <row r="158" spans="1:119" x14ac:dyDescent="0.25">
      <c r="A158" s="340">
        <v>1.4</v>
      </c>
      <c r="B158" s="339" t="s">
        <v>225</v>
      </c>
      <c r="C158"/>
      <c r="D158" s="343">
        <f>D156-D157</f>
        <v>230961725</v>
      </c>
      <c r="H158" s="380"/>
      <c r="J158" s="343">
        <f>J156-J157</f>
        <v>121360272</v>
      </c>
      <c r="T158" s="343">
        <f>T156-T157</f>
        <v>436615501.26999998</v>
      </c>
      <c r="Z158" s="343">
        <f>Z156-Z157</f>
        <v>281027647</v>
      </c>
      <c r="AJ158" s="343">
        <f>AJ156-AJ157</f>
        <v>134408959.28</v>
      </c>
      <c r="AP158" s="343">
        <f>AP156-AP157</f>
        <v>56527355.340000004</v>
      </c>
      <c r="AZ158" s="343">
        <f>AZ156-AZ157</f>
        <v>234056383</v>
      </c>
      <c r="BF158" s="343">
        <f>BF156-BF157</f>
        <v>182646115</v>
      </c>
      <c r="BP158" s="343">
        <f>BP156-BP157</f>
        <v>182208522.25</v>
      </c>
      <c r="BV158" s="343">
        <f>BV156-BV157</f>
        <v>76094130</v>
      </c>
      <c r="CF158" s="343">
        <f>CF156-CF157</f>
        <v>263833259</v>
      </c>
      <c r="CL158" s="343">
        <f>CL156-CL157</f>
        <v>168619069</v>
      </c>
      <c r="DI158" s="193" t="s">
        <v>168</v>
      </c>
      <c r="DJ158" s="220">
        <f>+DJ73/DJ16</f>
        <v>2.8022947694245195E-2</v>
      </c>
      <c r="DK158" s="220">
        <f>+DK73/DK16</f>
        <v>1.6593657902569042E-2</v>
      </c>
      <c r="DL158" s="221">
        <f>+DL73/DL16</f>
        <v>2.2491987715305375E-2</v>
      </c>
      <c r="DN158"/>
      <c r="DO158"/>
    </row>
    <row r="159" spans="1:119" ht="15.75" customHeight="1" x14ac:dyDescent="0.3">
      <c r="A159" s="340"/>
      <c r="B159" s="339"/>
      <c r="C159"/>
      <c r="D159" s="343"/>
      <c r="H159" s="380"/>
      <c r="J159" s="343"/>
      <c r="T159" s="343"/>
      <c r="Z159" s="343"/>
      <c r="AJ159" s="343"/>
      <c r="AP159" s="343"/>
      <c r="AZ159" s="343"/>
      <c r="BF159" s="343"/>
      <c r="BP159" s="343"/>
      <c r="BV159" s="343"/>
      <c r="CF159" s="343"/>
      <c r="CL159" s="343"/>
      <c r="DI159" s="185" t="s">
        <v>125</v>
      </c>
      <c r="DJ159" s="218">
        <f>+H122</f>
        <v>2.2946556457680675E-2</v>
      </c>
      <c r="DK159" s="218">
        <f>+N122</f>
        <v>5.1497154116684034E-3</v>
      </c>
      <c r="DL159" s="219">
        <f>+R122</f>
        <v>1.3580765617844093E-2</v>
      </c>
      <c r="DN159"/>
      <c r="DO159"/>
    </row>
    <row r="160" spans="1:119" ht="15.75" customHeight="1" x14ac:dyDescent="0.3">
      <c r="A160" s="344" t="s">
        <v>226</v>
      </c>
      <c r="B160" s="345"/>
      <c r="C160"/>
      <c r="D160" s="343"/>
      <c r="H160" s="380"/>
      <c r="J160" s="343"/>
      <c r="T160" s="343"/>
      <c r="Z160" s="343"/>
      <c r="AJ160" s="343"/>
      <c r="AP160" s="343"/>
      <c r="AZ160" s="343"/>
      <c r="BF160" s="343"/>
      <c r="BP160" s="343"/>
      <c r="BV160" s="343"/>
      <c r="CF160" s="343"/>
      <c r="CL160" s="343"/>
      <c r="DI160" s="185" t="s">
        <v>131</v>
      </c>
      <c r="DJ160" s="218">
        <f>+X122</f>
        <v>2.8219196387338451E-2</v>
      </c>
      <c r="DK160" s="218">
        <f>+AD122</f>
        <v>1.4344501614147605E-2</v>
      </c>
      <c r="DL160" s="219">
        <f>+AH122</f>
        <v>2.1740342541821219E-2</v>
      </c>
      <c r="DN160"/>
      <c r="DO160"/>
    </row>
    <row r="161" spans="1:119" ht="15.75" customHeight="1" x14ac:dyDescent="0.3">
      <c r="A161" s="340">
        <v>2.1</v>
      </c>
      <c r="B161" s="339" t="s">
        <v>208</v>
      </c>
      <c r="C161"/>
      <c r="D161" s="343">
        <f>+D129</f>
        <v>224254043</v>
      </c>
      <c r="H161" s="380"/>
      <c r="J161" s="343">
        <f>+J129</f>
        <v>115244738</v>
      </c>
      <c r="T161" s="343">
        <f>+T129</f>
        <v>379543331</v>
      </c>
      <c r="Z161" s="343">
        <f>+Z129</f>
        <v>244442046</v>
      </c>
      <c r="AJ161" s="343">
        <f>+AJ129</f>
        <v>113521023</v>
      </c>
      <c r="AP161" s="343">
        <f>+AP129</f>
        <v>47518486</v>
      </c>
      <c r="AZ161" s="343">
        <f>+AZ129</f>
        <v>208894670</v>
      </c>
      <c r="BF161" s="343">
        <f>+BF129</f>
        <v>158369639</v>
      </c>
      <c r="BP161" s="343">
        <f>+BP129</f>
        <v>149102404</v>
      </c>
      <c r="BV161" s="343">
        <f>+BV129</f>
        <v>61534773</v>
      </c>
      <c r="CF161" s="343">
        <f>+CF129</f>
        <v>234810542</v>
      </c>
      <c r="CL161" s="343">
        <f>+CL129</f>
        <v>151223670</v>
      </c>
      <c r="DI161" s="185" t="s">
        <v>203</v>
      </c>
      <c r="DJ161" s="218">
        <f>+AN122</f>
        <v>2.3422009501422331E-2</v>
      </c>
      <c r="DK161" s="218">
        <f>+AT122</f>
        <v>1.0079501287918773E-2</v>
      </c>
      <c r="DL161" s="219">
        <f>+AX122</f>
        <v>1.7864785319477081E-2</v>
      </c>
      <c r="DN161"/>
      <c r="DO161"/>
    </row>
    <row r="162" spans="1:119" ht="15.75" customHeight="1" x14ac:dyDescent="0.4">
      <c r="A162" s="340">
        <f>+A161+0.1</f>
        <v>2.2000000000000002</v>
      </c>
      <c r="B162" s="339" t="s">
        <v>209</v>
      </c>
      <c r="C162"/>
      <c r="D162" s="342">
        <f>+D130</f>
        <v>6705243</v>
      </c>
      <c r="H162" s="381"/>
      <c r="J162" s="342">
        <f>+J130</f>
        <v>963590</v>
      </c>
      <c r="T162" s="342">
        <f>+T130</f>
        <v>11912562</v>
      </c>
      <c r="Z162" s="342">
        <f>+Z130</f>
        <v>4801932</v>
      </c>
      <c r="AJ162" s="342">
        <f>+AJ130</f>
        <v>3220254</v>
      </c>
      <c r="AP162" s="342">
        <f>+AP130</f>
        <v>533437</v>
      </c>
      <c r="AZ162" s="342">
        <f>+AZ130</f>
        <v>6647386</v>
      </c>
      <c r="BF162" s="342">
        <f>+BF130</f>
        <v>4383685</v>
      </c>
      <c r="BP162" s="342">
        <f>+BP130</f>
        <v>5444798</v>
      </c>
      <c r="BV162" s="342">
        <f>+BV130</f>
        <v>1292377</v>
      </c>
      <c r="CF162" s="342">
        <f>+CF130</f>
        <v>9043165</v>
      </c>
      <c r="CL162" s="342">
        <f>+CL130</f>
        <v>3907955</v>
      </c>
      <c r="DI162" s="185" t="s">
        <v>164</v>
      </c>
      <c r="DJ162" s="218">
        <f>+BD122</f>
        <v>2.7187226537319514E-2</v>
      </c>
      <c r="DK162" s="218">
        <f>+BJ122</f>
        <v>2.4619736110179719E-2</v>
      </c>
      <c r="DL162" s="219">
        <f>+BN122</f>
        <v>2.5806339721027527E-2</v>
      </c>
      <c r="DN162"/>
      <c r="DO162"/>
    </row>
    <row r="163" spans="1:119" ht="15.75" customHeight="1" x14ac:dyDescent="0.3">
      <c r="A163" s="340">
        <f>+A162+0.1</f>
        <v>2.3000000000000003</v>
      </c>
      <c r="B163" s="339" t="s">
        <v>227</v>
      </c>
      <c r="C163"/>
      <c r="D163" s="343">
        <f>+D161+D162</f>
        <v>230959286</v>
      </c>
      <c r="H163" s="380"/>
      <c r="J163" s="343">
        <f>+J161+J162</f>
        <v>116208328</v>
      </c>
      <c r="T163" s="343">
        <f>+T161+T162</f>
        <v>391455893</v>
      </c>
      <c r="Z163" s="343">
        <f>+Z161+Z162</f>
        <v>249243978</v>
      </c>
      <c r="AJ163" s="343">
        <f>+AJ161+AJ162</f>
        <v>116741277</v>
      </c>
      <c r="AP163" s="343">
        <f>+AP161+AP162</f>
        <v>48051923</v>
      </c>
      <c r="AZ163" s="343">
        <f>+AZ161+AZ162</f>
        <v>215542056</v>
      </c>
      <c r="BF163" s="343">
        <f>+BF161+BF162</f>
        <v>162753324</v>
      </c>
      <c r="BP163" s="343">
        <f>+BP161+BP162</f>
        <v>154547202</v>
      </c>
      <c r="BV163" s="343">
        <f>+BV161+BV162</f>
        <v>62827150</v>
      </c>
      <c r="CF163" s="343">
        <f>+CF161+CF162</f>
        <v>243853707</v>
      </c>
      <c r="CL163" s="343">
        <f>+CL161+CL162</f>
        <v>155131625</v>
      </c>
      <c r="DI163" s="185" t="s">
        <v>166</v>
      </c>
      <c r="DJ163" s="218">
        <f>+BT122</f>
        <v>3.0920557224438257E-2</v>
      </c>
      <c r="DK163" s="218">
        <f>+BZ122</f>
        <v>2.0947038458258904E-2</v>
      </c>
      <c r="DL163" s="219">
        <f>+CD122</f>
        <v>2.6913259512369409E-2</v>
      </c>
      <c r="DN163"/>
      <c r="DO163"/>
    </row>
    <row r="164" spans="1:119" ht="15.75" customHeight="1" thickBot="1" x14ac:dyDescent="0.35">
      <c r="A164" s="340"/>
      <c r="B164" s="339"/>
      <c r="C164"/>
      <c r="D164" s="343"/>
      <c r="H164" s="380"/>
      <c r="J164" s="343"/>
      <c r="T164" s="343"/>
      <c r="Z164" s="343"/>
      <c r="AJ164" s="343"/>
      <c r="AP164" s="343"/>
      <c r="AZ164" s="343"/>
      <c r="BF164" s="343"/>
      <c r="BP164" s="343"/>
      <c r="BV164" s="343"/>
      <c r="CF164" s="343"/>
      <c r="CL164" s="343"/>
      <c r="DI164" s="209" t="s">
        <v>165</v>
      </c>
      <c r="DJ164" s="225">
        <f>+CJ122</f>
        <v>3.3969148531516211E-2</v>
      </c>
      <c r="DK164" s="225">
        <f>+CP122</f>
        <v>2.3592920724137451E-2</v>
      </c>
      <c r="DL164" s="226">
        <f>+CT122</f>
        <v>2.8820833936552794E-2</v>
      </c>
      <c r="DN164"/>
      <c r="DO164"/>
    </row>
    <row r="165" spans="1:119" x14ac:dyDescent="0.25">
      <c r="A165" s="340" t="s">
        <v>228</v>
      </c>
      <c r="B165" s="339"/>
      <c r="C165"/>
      <c r="D165" s="343"/>
      <c r="H165" s="380"/>
      <c r="J165" s="343"/>
      <c r="T165" s="343"/>
      <c r="Z165" s="343"/>
      <c r="AJ165" s="343"/>
      <c r="AP165" s="343"/>
      <c r="AZ165" s="343"/>
      <c r="BF165" s="343"/>
      <c r="BP165" s="343"/>
      <c r="BV165" s="343"/>
      <c r="CF165" s="343"/>
      <c r="CL165" s="343"/>
      <c r="DN165"/>
      <c r="DO165"/>
    </row>
    <row r="166" spans="1:119" x14ac:dyDescent="0.25">
      <c r="A166" s="340">
        <v>3.1</v>
      </c>
      <c r="B166" s="339" t="s">
        <v>229</v>
      </c>
      <c r="C166"/>
      <c r="D166" s="343">
        <f>+D95</f>
        <v>6827089</v>
      </c>
      <c r="H166" s="380"/>
      <c r="J166" s="343">
        <f>+J95</f>
        <v>5852903</v>
      </c>
      <c r="T166" s="343">
        <f>+T95</f>
        <v>12579774</v>
      </c>
      <c r="Z166" s="343">
        <f>+Z95</f>
        <v>19890396</v>
      </c>
      <c r="AJ166" s="343">
        <f>+AJ95</f>
        <v>10284708</v>
      </c>
      <c r="AP166" s="343">
        <f>+AP95</f>
        <v>3595278</v>
      </c>
      <c r="AZ166" s="343">
        <f>+AZ95</f>
        <v>13146657</v>
      </c>
      <c r="BF166" s="343">
        <f>+BF95</f>
        <v>12750647</v>
      </c>
      <c r="BP166" s="343">
        <f>+BP95</f>
        <v>6428883</v>
      </c>
      <c r="BV166" s="343">
        <f>+BV95</f>
        <v>4290834</v>
      </c>
      <c r="CF166" s="343">
        <f>+CF95</f>
        <v>12056504</v>
      </c>
      <c r="CL166" s="343">
        <f>+CL95</f>
        <v>13393480</v>
      </c>
      <c r="DN166"/>
      <c r="DO166"/>
    </row>
    <row r="167" spans="1:119" ht="15" x14ac:dyDescent="0.4">
      <c r="A167" s="340">
        <f>+A166+0.1</f>
        <v>3.2</v>
      </c>
      <c r="B167" s="339" t="s">
        <v>230</v>
      </c>
      <c r="C167"/>
      <c r="D167" s="342">
        <v>0</v>
      </c>
      <c r="H167" s="381"/>
      <c r="J167" s="342">
        <v>0</v>
      </c>
      <c r="T167" s="342">
        <v>0</v>
      </c>
      <c r="Z167" s="342">
        <v>0</v>
      </c>
      <c r="AJ167" s="342">
        <v>0</v>
      </c>
      <c r="AP167" s="342">
        <v>0</v>
      </c>
      <c r="AZ167" s="342">
        <v>0</v>
      </c>
      <c r="BF167" s="342">
        <v>0</v>
      </c>
      <c r="BP167" s="342">
        <v>0</v>
      </c>
      <c r="BV167" s="342">
        <v>0</v>
      </c>
      <c r="CF167" s="342">
        <v>0</v>
      </c>
      <c r="CL167" s="342">
        <v>0</v>
      </c>
      <c r="DN167"/>
      <c r="DO167"/>
    </row>
    <row r="168" spans="1:119" x14ac:dyDescent="0.25">
      <c r="A168" s="340">
        <f>+A167+0.1</f>
        <v>3.3000000000000003</v>
      </c>
      <c r="B168" s="339" t="s">
        <v>231</v>
      </c>
      <c r="C168"/>
      <c r="D168" s="343">
        <f>+D166+D167</f>
        <v>6827089</v>
      </c>
      <c r="H168" s="380"/>
      <c r="J168" s="343">
        <f>+J166+J167</f>
        <v>5852903</v>
      </c>
      <c r="T168" s="343">
        <f>+T166+T167</f>
        <v>12579774</v>
      </c>
      <c r="Z168" s="343">
        <f>+Z166+Z167</f>
        <v>19890396</v>
      </c>
      <c r="AJ168" s="343">
        <f>+AJ166+AJ167</f>
        <v>10284708</v>
      </c>
      <c r="AP168" s="343">
        <f>+AP166+AP167</f>
        <v>3595278</v>
      </c>
      <c r="AZ168" s="343">
        <f>+AZ166+AZ167</f>
        <v>13146657</v>
      </c>
      <c r="BF168" s="343">
        <f>+BF166+BF167</f>
        <v>12750647</v>
      </c>
      <c r="BP168" s="343">
        <f>+BP166+BP167</f>
        <v>6428883</v>
      </c>
      <c r="BV168" s="343">
        <f>+BV166+BV167</f>
        <v>4290834</v>
      </c>
      <c r="CF168" s="343">
        <f>+CF166+CF167</f>
        <v>12056504</v>
      </c>
      <c r="CL168" s="343">
        <f>+CL166+CL167</f>
        <v>13393480</v>
      </c>
      <c r="DN168"/>
      <c r="DO168"/>
    </row>
    <row r="169" spans="1:119" x14ac:dyDescent="0.25">
      <c r="A169" s="340"/>
      <c r="B169" s="339"/>
      <c r="C169"/>
      <c r="D169" s="343"/>
      <c r="H169" s="380"/>
      <c r="J169" s="343"/>
      <c r="L169" s="389"/>
      <c r="T169" s="343"/>
      <c r="Z169" s="343"/>
      <c r="AJ169" s="343"/>
      <c r="AP169" s="343"/>
      <c r="AZ169" s="343"/>
      <c r="BF169" s="343"/>
      <c r="BP169" s="343"/>
      <c r="BV169" s="343"/>
      <c r="CF169" s="343"/>
      <c r="CL169" s="343"/>
      <c r="DN169"/>
      <c r="DO169"/>
    </row>
    <row r="170" spans="1:119" x14ac:dyDescent="0.25">
      <c r="A170" s="340" t="s">
        <v>232</v>
      </c>
      <c r="B170" s="339"/>
      <c r="C170"/>
      <c r="D170" s="343"/>
      <c r="H170" s="380"/>
      <c r="J170" s="343"/>
      <c r="T170" s="343"/>
      <c r="Z170" s="343"/>
      <c r="AJ170" s="343"/>
      <c r="AP170" s="343"/>
      <c r="AZ170" s="343"/>
      <c r="BF170" s="343"/>
      <c r="BP170" s="343"/>
      <c r="BV170" s="343"/>
      <c r="CF170" s="343"/>
      <c r="CL170" s="343"/>
      <c r="DN170"/>
      <c r="DO170"/>
    </row>
    <row r="171" spans="1:119" x14ac:dyDescent="0.25">
      <c r="A171" s="340">
        <v>4.0999999999999996</v>
      </c>
      <c r="B171" s="339" t="s">
        <v>233</v>
      </c>
      <c r="C171"/>
      <c r="D171" s="346">
        <f>+D158-D163-D168</f>
        <v>-6824650</v>
      </c>
      <c r="H171" s="382"/>
      <c r="J171" s="346">
        <f>+J158-J163-J168</f>
        <v>-700959</v>
      </c>
      <c r="T171" s="346">
        <f>+T158-T163-T168</f>
        <v>32579834.269999981</v>
      </c>
      <c r="Z171" s="346">
        <f>+Z158-Z163-Z168</f>
        <v>11893273</v>
      </c>
      <c r="AJ171" s="346">
        <f>+AJ158-AJ163-AJ168</f>
        <v>7382974.2800000012</v>
      </c>
      <c r="AP171" s="346">
        <f>+AP158-AP163-AP168</f>
        <v>4880154.3400000036</v>
      </c>
      <c r="AZ171" s="346">
        <f>+AZ158-AZ163-AZ168</f>
        <v>5367670</v>
      </c>
      <c r="BF171" s="346">
        <f>+BF158-BF163-BF168</f>
        <v>7142144</v>
      </c>
      <c r="BP171" s="346">
        <f>+BP158-BP163-BP168</f>
        <v>21232437.25</v>
      </c>
      <c r="BV171" s="346">
        <f>+BV158-BV163-BV168</f>
        <v>8976146</v>
      </c>
      <c r="CF171" s="346">
        <f>+CF158-CF163-CF168</f>
        <v>7923048</v>
      </c>
      <c r="CL171" s="346">
        <f>+CL158-CL163-CL168</f>
        <v>93964</v>
      </c>
      <c r="DN171"/>
      <c r="DO171"/>
    </row>
    <row r="172" spans="1:119" x14ac:dyDescent="0.25">
      <c r="A172" s="340">
        <f>+A171+0.1</f>
        <v>4.1999999999999993</v>
      </c>
      <c r="B172" s="339" t="s">
        <v>234</v>
      </c>
      <c r="C172"/>
      <c r="D172" s="343">
        <f>-D152</f>
        <v>0</v>
      </c>
      <c r="H172" s="380"/>
      <c r="J172" s="343">
        <f>-J152</f>
        <v>0</v>
      </c>
      <c r="T172" s="343">
        <f>-T152</f>
        <v>0</v>
      </c>
      <c r="Z172" s="343">
        <f>-Z152</f>
        <v>0</v>
      </c>
      <c r="AJ172" s="343">
        <f>-AJ152</f>
        <v>0</v>
      </c>
      <c r="AP172" s="343">
        <f>-AP152</f>
        <v>0</v>
      </c>
      <c r="AZ172" s="343">
        <f>-AZ152</f>
        <v>0</v>
      </c>
      <c r="BF172" s="343">
        <f>-BF152</f>
        <v>0</v>
      </c>
      <c r="BP172" s="343">
        <f>-BP152</f>
        <v>0</v>
      </c>
      <c r="BV172" s="343">
        <f>-BV152</f>
        <v>-913129.56000000075</v>
      </c>
      <c r="CF172" s="343">
        <f>-CF152</f>
        <v>0</v>
      </c>
      <c r="CL172" s="343">
        <f>-CL152</f>
        <v>0</v>
      </c>
      <c r="DN172"/>
      <c r="DO172"/>
    </row>
    <row r="173" spans="1:119" ht="13.8" thickBot="1" x14ac:dyDescent="0.3">
      <c r="A173" s="340">
        <f>+A172+0.1</f>
        <v>4.2999999999999989</v>
      </c>
      <c r="B173" s="339" t="s">
        <v>235</v>
      </c>
      <c r="C173"/>
      <c r="D173" s="343">
        <f>SUM(D171+D172)</f>
        <v>-6824650</v>
      </c>
      <c r="H173" s="380"/>
      <c r="J173" s="343">
        <f>SUM(J171+J172)</f>
        <v>-700959</v>
      </c>
      <c r="T173" s="343">
        <f>SUM(T171+T172)</f>
        <v>32579834.269999981</v>
      </c>
      <c r="Z173" s="343">
        <f>SUM(Z171+Z172)</f>
        <v>11893273</v>
      </c>
      <c r="AJ173" s="343">
        <f>SUM(AJ171+AJ172)</f>
        <v>7382974.2800000012</v>
      </c>
      <c r="AP173" s="343">
        <f>SUM(AP171+AP172)</f>
        <v>4880154.3400000036</v>
      </c>
      <c r="AZ173" s="343">
        <f>SUM(AZ171+AZ172)</f>
        <v>5367670</v>
      </c>
      <c r="BF173" s="343">
        <f>SUM(BF171+BF172)</f>
        <v>7142144</v>
      </c>
      <c r="BP173" s="343">
        <f>SUM(BP171+BP172)</f>
        <v>21232437.25</v>
      </c>
      <c r="BV173" s="343">
        <f>SUM(BV171+BV172)</f>
        <v>8063016.4399999995</v>
      </c>
      <c r="CF173" s="343">
        <f>SUM(CF171+CF172)</f>
        <v>7923048</v>
      </c>
      <c r="CL173" s="343">
        <f>SUM(CL171+CL172)</f>
        <v>93964</v>
      </c>
      <c r="DN173"/>
      <c r="DO173"/>
    </row>
    <row r="174" spans="1:119" ht="14.4" thickTop="1" thickBot="1" x14ac:dyDescent="0.3">
      <c r="A174" s="340">
        <f>+A173+0.1</f>
        <v>4.3999999999999986</v>
      </c>
      <c r="B174" s="339" t="s">
        <v>236</v>
      </c>
      <c r="C174"/>
      <c r="D174" s="347">
        <f>+D173/MAX(D158,1)</f>
        <v>-2.9548835418509278E-2</v>
      </c>
      <c r="E174" s="348"/>
      <c r="H174" s="383"/>
      <c r="J174" s="347">
        <f>+J173/MAX(J158,1)</f>
        <v>-5.7758522492434754E-3</v>
      </c>
      <c r="T174" s="347">
        <f>+T173/MAX(T158,1)</f>
        <v>7.4619050801526254E-2</v>
      </c>
      <c r="Z174" s="347">
        <f>+Z173/MAX(Z158,1)</f>
        <v>4.2320651106615141E-2</v>
      </c>
      <c r="AJ174" s="347">
        <f>+AJ173/MAX(AJ158,1)</f>
        <v>5.4929182693988651E-2</v>
      </c>
      <c r="AP174" s="347">
        <f>+AP173/MAX(AP158,1)</f>
        <v>8.633261384062485E-2</v>
      </c>
      <c r="AZ174" s="347">
        <f>+AZ173/MAX(AZ158,1)</f>
        <v>2.2933234852219347E-2</v>
      </c>
      <c r="BF174" s="347">
        <f>+BF173/MAX(BF158,1)</f>
        <v>3.9103727993338375E-2</v>
      </c>
      <c r="BP174" s="347">
        <f>+BP173/MAX(BP158,1)</f>
        <v>0.11652823362931368</v>
      </c>
      <c r="BV174" s="347">
        <f>+BV173/MAX(BV158,1)</f>
        <v>0.10596108320050442</v>
      </c>
      <c r="CF174" s="347">
        <f>+CF173/MAX(CF158,1)</f>
        <v>3.0030512567030071E-2</v>
      </c>
      <c r="CL174" s="347">
        <f>+CL173/MAX(CL158,1)</f>
        <v>5.5725607167241562E-4</v>
      </c>
      <c r="DN174"/>
      <c r="DO174"/>
    </row>
    <row r="175" spans="1:119" ht="13.8" thickTop="1" x14ac:dyDescent="0.25">
      <c r="A175" s="340"/>
      <c r="B175" s="339"/>
      <c r="C175"/>
      <c r="D175" s="349"/>
      <c r="E175" s="350"/>
      <c r="H175" s="384"/>
      <c r="J175" s="349"/>
      <c r="T175" s="349"/>
      <c r="Z175" s="349"/>
      <c r="AJ175" s="349"/>
      <c r="AP175" s="349"/>
      <c r="AZ175" s="349"/>
      <c r="BF175" s="349"/>
      <c r="BP175" s="349"/>
      <c r="BV175" s="349"/>
      <c r="CF175" s="349"/>
      <c r="CL175" s="349"/>
      <c r="DN175"/>
      <c r="DO175"/>
    </row>
    <row r="176" spans="1:119" x14ac:dyDescent="0.25">
      <c r="A176" s="340" t="s">
        <v>237</v>
      </c>
      <c r="B176" s="339"/>
      <c r="C176"/>
      <c r="D176" s="351"/>
      <c r="H176" s="385"/>
      <c r="J176" s="351"/>
      <c r="T176" s="351"/>
      <c r="Z176" s="351"/>
      <c r="AJ176" s="351"/>
      <c r="AP176" s="351"/>
      <c r="AZ176" s="351"/>
      <c r="BF176" s="351"/>
      <c r="BP176" s="351"/>
      <c r="BV176" s="351"/>
      <c r="CF176" s="351"/>
      <c r="CL176" s="351"/>
      <c r="DN176"/>
      <c r="DO176"/>
    </row>
    <row r="177" spans="1:119" x14ac:dyDescent="0.25">
      <c r="A177" s="340">
        <v>4.0999999999999996</v>
      </c>
      <c r="B177" s="339" t="s">
        <v>238</v>
      </c>
      <c r="C177"/>
      <c r="D177" s="352" t="str">
        <f>IF(D139&gt;119999,"Y","N")</f>
        <v>N</v>
      </c>
      <c r="H177" s="386"/>
      <c r="J177" s="352" t="str">
        <f>IF(J139&gt;119999,"Y","N")</f>
        <v>Y</v>
      </c>
      <c r="T177" s="352" t="str">
        <f>IF(T139&gt;119999,"Y","N")</f>
        <v>Y</v>
      </c>
      <c r="Z177" s="352" t="str">
        <f>IF(Z139&gt;119999,"Y","N")</f>
        <v>Y</v>
      </c>
      <c r="AJ177" s="352" t="str">
        <f>IF(AJ139&gt;119999,"Y","N")</f>
        <v>N</v>
      </c>
      <c r="AP177" s="352" t="str">
        <f>IF(AP139&gt;119999,"Y","N")</f>
        <v>Y</v>
      </c>
      <c r="AZ177" s="352" t="str">
        <f>IF(AZ139&gt;119999,"Y","N")</f>
        <v>N</v>
      </c>
      <c r="BF177" s="352" t="str">
        <f>IF(BF139&gt;119999,"Y","N")</f>
        <v>Y</v>
      </c>
      <c r="BP177" s="352" t="str">
        <f>IF(BP139&gt;119999,"Y","N")</f>
        <v>N</v>
      </c>
      <c r="BV177" s="352" t="str">
        <f>IF(BV139&gt;119999,"Y","N")</f>
        <v>Y</v>
      </c>
      <c r="CF177" s="352" t="str">
        <f>IF(CF139&gt;119999,"Y","N")</f>
        <v>Y</v>
      </c>
      <c r="CL177" s="352" t="str">
        <f>IF(CL139&gt;119999,"Y","N")</f>
        <v>Y</v>
      </c>
      <c r="DN177"/>
      <c r="DO177"/>
    </row>
    <row r="178" spans="1:119" x14ac:dyDescent="0.25">
      <c r="A178" s="340">
        <f>+A177+0.1</f>
        <v>4.1999999999999993</v>
      </c>
      <c r="B178" s="339" t="s">
        <v>239</v>
      </c>
      <c r="C178"/>
      <c r="D178" s="352" t="s">
        <v>240</v>
      </c>
      <c r="H178" s="386"/>
      <c r="J178" s="352" t="s">
        <v>240</v>
      </c>
      <c r="T178" s="352" t="s">
        <v>240</v>
      </c>
      <c r="Z178" s="352" t="s">
        <v>240</v>
      </c>
      <c r="AJ178" s="352" t="s">
        <v>240</v>
      </c>
      <c r="AP178" s="352" t="s">
        <v>240</v>
      </c>
      <c r="AZ178" s="352" t="s">
        <v>240</v>
      </c>
      <c r="BF178" s="352" t="s">
        <v>240</v>
      </c>
      <c r="BP178" s="352" t="s">
        <v>240</v>
      </c>
      <c r="BV178" s="352" t="s">
        <v>240</v>
      </c>
      <c r="CF178" s="352" t="s">
        <v>240</v>
      </c>
      <c r="CL178" s="352" t="s">
        <v>240</v>
      </c>
      <c r="DN178"/>
      <c r="DO178"/>
    </row>
    <row r="179" spans="1:119" x14ac:dyDescent="0.25">
      <c r="A179" s="340">
        <f>+A178+0.1</f>
        <v>4.2999999999999989</v>
      </c>
      <c r="B179" s="339" t="s">
        <v>241</v>
      </c>
      <c r="C179"/>
      <c r="D179" s="353" t="str">
        <f>IF(AND(D177="Y",D178="Y"), IF(AND(D174&gt;0.03, D174&lt;=0.1),((D174-0.03)*0.5), IF(D174&gt;0.1,((D174-0.03)*0.5)+((D174-0.1)*0.5))), "N/A")</f>
        <v>N/A</v>
      </c>
      <c r="H179" s="387"/>
      <c r="J179" s="353" t="b">
        <f>IF(AND(J177="Y",J178="Y"), IF(AND(J174&gt;0.03, J174&lt;=0.1),((J174-0.03)*0.5), IF(J174&gt;0.1,((J174-0.03)*0.5)+((J174-0.1)*0.5))), "N/A")</f>
        <v>0</v>
      </c>
      <c r="T179" s="353">
        <f>IF(AND(T177="Y",T178="Y"), IF(AND(T174&gt;0.03, T174&lt;=0.1),((T174-0.03)*0.5), IF(T174&gt;0.1,((T174-0.03)*0.5)+((T174-0.1)*0.5))), "N/A")</f>
        <v>2.2309525400763128E-2</v>
      </c>
      <c r="Z179" s="353">
        <f>IF(AND(Z177="Y",Z178="Y"), IF(AND(Z174&gt;0.03, Z174&lt;=0.1),((Z174-0.03)*0.5), IF(Z174&gt;0.1,((Z174-0.03)*0.5)+((Z174-0.1)*0.5))), "N/A")</f>
        <v>6.1603255533075711E-3</v>
      </c>
      <c r="AJ179" s="353" t="str">
        <f>IF(AND(AJ177="Y",AJ178="Y"), IF(AND(AJ174&gt;0.03, AJ174&lt;=0.1),((AJ174-0.03)*0.5), IF(AJ174&gt;0.1,((AJ174-0.03)*0.5)+((AJ174-0.1)*0.5))), "N/A")</f>
        <v>N/A</v>
      </c>
      <c r="AP179" s="353">
        <f>IF(AND(AP177="Y",AP178="Y"), IF(AND(AP174&gt;0.03, AP174&lt;=0.1),((AP174-0.03)*0.5), IF(AP174&gt;0.1,((AP174-0.03)*0.5)+((AP174-0.1)*0.5))), "N/A")</f>
        <v>2.8166306920312426E-2</v>
      </c>
      <c r="AZ179" s="353" t="str">
        <f>IF(AND(AZ177="Y",AZ178="Y"), IF(AND(AZ174&gt;0.03, AZ174&lt;=0.1),((AZ174-0.03)*0.5), IF(AZ174&gt;0.1,((AZ174-0.03)*0.5)+((AZ174-0.1)*0.5))), "N/A")</f>
        <v>N/A</v>
      </c>
      <c r="BF179" s="353">
        <f>IF(AND(BF177="Y",BF178="Y"), IF(AND(BF174&gt;0.03, BF174&lt;=0.1),((BF174-0.03)*0.5), IF(BF174&gt;0.1,((BF174-0.03)*0.5)+((BF174-0.1)*0.5))), "N/A")</f>
        <v>4.5518639966691879E-3</v>
      </c>
      <c r="BP179" s="353" t="str">
        <f>IF(AND(BP177="Y",BP178="Y"), IF(AND(BP174&gt;0.03, BP174&lt;=0.1),((BP174-0.03)*0.5), IF(BP174&gt;0.1,((BP174-0.03)*0.5)+((BP174-0.1)*0.5))), "N/A")</f>
        <v>N/A</v>
      </c>
      <c r="BV179" s="353">
        <f>IF(AND(BV177="Y",BV178="Y"), IF(AND(BV174&gt;0.03, BV174&lt;=0.1),((BV174-0.03)*0.5), IF(BV174&gt;0.1,((BV174-0.03)*0.5)+((BV174-0.1)*0.5))), "N/A")</f>
        <v>4.0961083200504414E-2</v>
      </c>
      <c r="CF179" s="353">
        <f>IF(AND(CF177="Y",CF178="Y"), IF(AND(CF174&gt;0.03, CF174&lt;=0.1),((CF174-0.03)*0.5), IF(CF174&gt;0.1,((CF174-0.03)*0.5)+((CF174-0.1)*0.5))), "N/A")</f>
        <v>1.5256283515036051E-5</v>
      </c>
      <c r="CL179" s="353" t="b">
        <f>IF(AND(CL177="Y",CL178="Y"), IF(AND(CL174&gt;0.03, CL174&lt;=0.1),((CL174-0.03)*0.5), IF(CL174&gt;0.1,((CL174-0.03)*0.5)+((CL174-0.1)*0.5))), "N/A")</f>
        <v>0</v>
      </c>
      <c r="DN179" t="s">
        <v>256</v>
      </c>
      <c r="DO179"/>
    </row>
    <row r="180" spans="1:119" ht="13.8" thickBot="1" x14ac:dyDescent="0.3">
      <c r="A180" s="340">
        <f>+A179+0.1</f>
        <v>4.3999999999999986</v>
      </c>
      <c r="B180" s="339" t="s">
        <v>242</v>
      </c>
      <c r="C180"/>
      <c r="D180" s="354" t="str">
        <f>IFERROR(D179*D158, "N/A")</f>
        <v>N/A</v>
      </c>
      <c r="H180" s="388"/>
      <c r="J180" s="354">
        <f>IFERROR(J179*J158, "N/A")</f>
        <v>0</v>
      </c>
      <c r="T180" s="354">
        <f>IFERROR(T179*T158, "N/A")</f>
        <v>9740684.6159499902</v>
      </c>
      <c r="Z180" s="354">
        <f>IFERROR(Z179*Z158, "N/A")</f>
        <v>1731221.7949999997</v>
      </c>
      <c r="AJ180" s="354" t="str">
        <f>IFERROR(AJ179*AJ158, "N/A")</f>
        <v>N/A</v>
      </c>
      <c r="AP180" s="354">
        <f>IFERROR(AP179*AP158, "N/A")</f>
        <v>1592166.8399000017</v>
      </c>
      <c r="AZ180" s="354" t="str">
        <f>IFERROR(AZ179*AZ158, "N/A")</f>
        <v>N/A</v>
      </c>
      <c r="BF180" s="354">
        <f>IFERROR(BF179*BF158, "N/A")</f>
        <v>831380.27500000014</v>
      </c>
      <c r="BP180" s="354" t="str">
        <f>IFERROR(BP179*BP158, "N/A")</f>
        <v>N/A</v>
      </c>
      <c r="BV180" s="354">
        <f>IFERROR(BV179*BV158, "N/A")</f>
        <v>3116897.9899999988</v>
      </c>
      <c r="CF180" s="354">
        <f>IFERROR(CF179*CF158, "N/A")</f>
        <v>4025.114999999937</v>
      </c>
      <c r="CL180" s="354">
        <f>IFERROR(CL179*CL158, "N/A")</f>
        <v>0</v>
      </c>
      <c r="DN180" s="354" t="e">
        <f>+D180+J180+T180+Z180+AJ180+AP180+AZ180+BF180+BP180+BV180+CF180+CL180</f>
        <v>#VALUE!</v>
      </c>
    </row>
    <row r="181" spans="1:119" ht="13.8" thickTop="1" x14ac:dyDescent="0.25">
      <c r="C181"/>
    </row>
    <row r="182" spans="1:119" x14ac:dyDescent="0.25">
      <c r="C182"/>
    </row>
    <row r="183" spans="1:119" x14ac:dyDescent="0.25">
      <c r="C183"/>
      <c r="DN183" s="389" t="e">
        <f>+DN152+DN180</f>
        <v>#VALUE!</v>
      </c>
    </row>
    <row r="184" spans="1:119" ht="13.8" x14ac:dyDescent="0.25">
      <c r="A184" s="355" t="s">
        <v>243</v>
      </c>
      <c r="B184" s="356"/>
      <c r="C184"/>
      <c r="D184" s="356"/>
      <c r="E184" s="356"/>
      <c r="F184" s="356"/>
      <c r="G184" s="357"/>
      <c r="H184" s="357"/>
      <c r="I184" s="357"/>
      <c r="J184" s="296"/>
    </row>
    <row r="185" spans="1:119" ht="13.8" x14ac:dyDescent="0.25">
      <c r="A185" s="358"/>
      <c r="B185" s="356"/>
      <c r="C185"/>
      <c r="D185" s="356"/>
      <c r="E185" s="356"/>
      <c r="F185" s="359"/>
      <c r="G185" s="356"/>
      <c r="H185" s="357"/>
      <c r="I185" s="357"/>
      <c r="J185" s="296"/>
    </row>
    <row r="186" spans="1:119" ht="13.8" x14ac:dyDescent="0.25">
      <c r="A186" s="357"/>
      <c r="B186" s="296"/>
      <c r="C186"/>
      <c r="D186" s="360" t="s">
        <v>244</v>
      </c>
      <c r="E186" s="361"/>
      <c r="F186" s="357"/>
      <c r="G186" s="357"/>
      <c r="H186" s="357"/>
      <c r="I186" s="357"/>
      <c r="J186" s="296"/>
    </row>
    <row r="187" spans="1:119" ht="26.4" x14ac:dyDescent="0.25">
      <c r="A187" s="357"/>
      <c r="B187" s="296"/>
      <c r="C187"/>
      <c r="D187" s="362" t="s">
        <v>245</v>
      </c>
      <c r="E187" s="363" t="s">
        <v>215</v>
      </c>
      <c r="F187" s="296"/>
      <c r="G187" s="364" t="s">
        <v>246</v>
      </c>
      <c r="H187" s="364"/>
      <c r="I187" s="364"/>
      <c r="J187" s="364"/>
    </row>
    <row r="188" spans="1:119" ht="13.8" x14ac:dyDescent="0.25">
      <c r="A188" s="357"/>
      <c r="B188" s="296"/>
      <c r="C188"/>
      <c r="D188" s="365" t="s">
        <v>247</v>
      </c>
      <c r="E188" s="366" t="s">
        <v>248</v>
      </c>
      <c r="F188" s="296"/>
      <c r="G188" s="364">
        <v>0</v>
      </c>
      <c r="H188" s="367" t="s">
        <v>249</v>
      </c>
      <c r="I188" s="364"/>
      <c r="J188" s="364"/>
    </row>
    <row r="189" spans="1:119" ht="13.8" x14ac:dyDescent="0.25">
      <c r="A189" s="357"/>
      <c r="B189" s="296"/>
      <c r="C189"/>
      <c r="D189" s="368">
        <v>5400</v>
      </c>
      <c r="E189" s="369">
        <v>8.4000000000000005E-2</v>
      </c>
      <c r="F189" s="296"/>
      <c r="G189" s="370">
        <f t="shared" ref="G189:H194" si="491">D189</f>
        <v>5400</v>
      </c>
      <c r="H189" s="367">
        <f t="shared" si="491"/>
        <v>8.4000000000000005E-2</v>
      </c>
      <c r="I189" s="371">
        <v>5.7000000000000002E-2</v>
      </c>
      <c r="J189" s="370">
        <v>12000</v>
      </c>
    </row>
    <row r="190" spans="1:119" ht="13.8" x14ac:dyDescent="0.25">
      <c r="A190" s="357"/>
      <c r="B190" s="296"/>
      <c r="C190"/>
      <c r="D190" s="368">
        <v>12000</v>
      </c>
      <c r="E190" s="369">
        <v>5.7000000000000002E-2</v>
      </c>
      <c r="F190" s="296"/>
      <c r="G190" s="370">
        <f t="shared" si="491"/>
        <v>12000</v>
      </c>
      <c r="H190" s="367">
        <f t="shared" si="491"/>
        <v>5.7000000000000002E-2</v>
      </c>
      <c r="I190" s="371">
        <v>0.04</v>
      </c>
      <c r="J190" s="370">
        <v>24000</v>
      </c>
    </row>
    <row r="191" spans="1:119" ht="13.8" x14ac:dyDescent="0.25">
      <c r="A191" s="357"/>
      <c r="B191" s="296"/>
      <c r="C191"/>
      <c r="D191" s="368">
        <v>24000</v>
      </c>
      <c r="E191" s="369">
        <v>0.04</v>
      </c>
      <c r="F191" s="296"/>
      <c r="G191" s="370">
        <f t="shared" si="491"/>
        <v>24000</v>
      </c>
      <c r="H191" s="367">
        <f t="shared" si="491"/>
        <v>0.04</v>
      </c>
      <c r="I191" s="371">
        <v>2.9000000000000001E-2</v>
      </c>
      <c r="J191" s="370">
        <v>48000</v>
      </c>
    </row>
    <row r="192" spans="1:119" ht="13.8" x14ac:dyDescent="0.25">
      <c r="A192" s="357"/>
      <c r="B192" s="296"/>
      <c r="C192"/>
      <c r="D192" s="368">
        <v>48000</v>
      </c>
      <c r="E192" s="369">
        <v>2.9000000000000001E-2</v>
      </c>
      <c r="F192" s="296"/>
      <c r="G192" s="370">
        <f t="shared" si="491"/>
        <v>48000</v>
      </c>
      <c r="H192" s="367">
        <f t="shared" si="491"/>
        <v>2.9000000000000001E-2</v>
      </c>
      <c r="I192" s="371">
        <v>0.02</v>
      </c>
      <c r="J192" s="370">
        <v>96000</v>
      </c>
    </row>
    <row r="193" spans="1:10" ht="13.8" x14ac:dyDescent="0.25">
      <c r="A193" s="357"/>
      <c r="B193" s="296"/>
      <c r="C193"/>
      <c r="D193" s="368">
        <v>96000</v>
      </c>
      <c r="E193" s="369">
        <v>0.02</v>
      </c>
      <c r="F193" s="296"/>
      <c r="G193" s="370">
        <f t="shared" si="491"/>
        <v>96000</v>
      </c>
      <c r="H193" s="367">
        <f t="shared" si="491"/>
        <v>0.02</v>
      </c>
      <c r="I193" s="371">
        <v>1.4999999999999999E-2</v>
      </c>
      <c r="J193" s="370">
        <v>192000</v>
      </c>
    </row>
    <row r="194" spans="1:10" ht="13.8" x14ac:dyDescent="0.25">
      <c r="A194" s="357"/>
      <c r="B194" s="296"/>
      <c r="C194"/>
      <c r="D194" s="368">
        <v>192000</v>
      </c>
      <c r="E194" s="369">
        <v>1.4999999999999999E-2</v>
      </c>
      <c r="F194" s="296"/>
      <c r="G194" s="370">
        <f t="shared" si="491"/>
        <v>192000</v>
      </c>
      <c r="H194" s="367">
        <f t="shared" si="491"/>
        <v>1.4999999999999999E-2</v>
      </c>
      <c r="I194" s="371">
        <v>0.01</v>
      </c>
      <c r="J194" s="370">
        <v>380000</v>
      </c>
    </row>
    <row r="195" spans="1:10" ht="13.8" x14ac:dyDescent="0.25">
      <c r="A195" s="357"/>
      <c r="B195" s="296"/>
      <c r="C195"/>
      <c r="D195" s="368">
        <v>380000</v>
      </c>
      <c r="E195" s="369">
        <v>0.01</v>
      </c>
      <c r="F195" s="372"/>
      <c r="G195" s="373"/>
      <c r="H195" s="374"/>
      <c r="I195" s="357"/>
      <c r="J195" s="296"/>
    </row>
    <row r="196" spans="1:10" ht="13.8" x14ac:dyDescent="0.25">
      <c r="A196" s="357"/>
      <c r="B196" s="296"/>
      <c r="C196"/>
      <c r="D196" s="375" t="s">
        <v>250</v>
      </c>
      <c r="E196" s="376" t="s">
        <v>251</v>
      </c>
      <c r="F196" s="377"/>
      <c r="G196" s="373"/>
      <c r="H196" s="359"/>
      <c r="I196" s="357"/>
      <c r="J196" s="296"/>
    </row>
    <row r="197" spans="1:10" x14ac:dyDescent="0.25">
      <c r="C197"/>
    </row>
    <row r="198" spans="1:10" x14ac:dyDescent="0.25">
      <c r="C198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  <ignoredErrors>
    <ignoredError sqref="CW56:CW96 CW98:CW102 CY101:CY102 DC56:DC102 DE95:DE102 DC16:DC54 CW16:CW54 DJ10:DL1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O198"/>
  <sheetViews>
    <sheetView zoomScale="90" zoomScaleNormal="9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C1" sqref="C1:DA1"/>
    </sheetView>
  </sheetViews>
  <sheetFormatPr defaultColWidth="9.109375" defaultRowHeight="13.2" x14ac:dyDescent="0.25"/>
  <cols>
    <col min="1" max="1" width="3.33203125" style="1" customWidth="1"/>
    <col min="2" max="2" width="61.33203125" style="1" customWidth="1"/>
    <col min="3" max="3" width="0.109375" style="2" customWidth="1"/>
    <col min="4" max="4" width="16.33203125" style="1" bestFit="1" customWidth="1"/>
    <col min="5" max="5" width="10.44140625" style="1" customWidth="1"/>
    <col min="6" max="6" width="15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88671875" style="1" bestFit="1" customWidth="1"/>
    <col min="12" max="12" width="14.5546875" style="1" bestFit="1" customWidth="1"/>
    <col min="13" max="13" width="9.8867187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20.33203125" style="2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6" width="17.88671875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7" style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8.554687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37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6" t="s">
        <v>280</v>
      </c>
      <c r="B1" s="210"/>
      <c r="C1" s="444" t="s">
        <v>264</v>
      </c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445"/>
      <c r="AE1" s="445"/>
      <c r="AF1" s="445"/>
      <c r="AG1" s="445"/>
      <c r="AH1" s="445"/>
      <c r="AI1" s="445"/>
      <c r="AJ1" s="445"/>
      <c r="AK1" s="445"/>
      <c r="AL1" s="445"/>
      <c r="AM1" s="445"/>
      <c r="AN1" s="445"/>
      <c r="AO1" s="445"/>
      <c r="AP1" s="445"/>
      <c r="AQ1" s="445"/>
      <c r="AR1" s="445"/>
      <c r="AS1" s="445"/>
      <c r="AT1" s="445"/>
      <c r="AU1" s="445"/>
      <c r="AV1" s="445"/>
      <c r="AW1" s="445"/>
      <c r="AX1" s="445"/>
      <c r="AY1" s="445"/>
      <c r="AZ1" s="445"/>
      <c r="BA1" s="445"/>
      <c r="BB1" s="445"/>
      <c r="BC1" s="445"/>
      <c r="BD1" s="445"/>
      <c r="BE1" s="445"/>
      <c r="BF1" s="445"/>
      <c r="BG1" s="445"/>
      <c r="BH1" s="445"/>
      <c r="BI1" s="445"/>
      <c r="BJ1" s="445"/>
      <c r="BK1" s="445"/>
      <c r="BL1" s="445"/>
      <c r="BM1" s="445"/>
      <c r="BN1" s="445"/>
      <c r="BO1" s="445"/>
      <c r="BP1" s="445"/>
      <c r="BQ1" s="445"/>
      <c r="BR1" s="445"/>
      <c r="BS1" s="445"/>
      <c r="BT1" s="445"/>
      <c r="BU1" s="445"/>
      <c r="BV1" s="445"/>
      <c r="BW1" s="445"/>
      <c r="BX1" s="445"/>
      <c r="BY1" s="445"/>
      <c r="BZ1" s="445"/>
      <c r="CA1" s="445"/>
      <c r="CB1" s="445"/>
      <c r="CC1" s="445"/>
      <c r="CD1" s="445"/>
      <c r="CE1" s="445"/>
      <c r="CF1" s="445"/>
      <c r="CG1" s="445"/>
      <c r="CH1" s="445"/>
      <c r="CI1" s="445"/>
      <c r="CJ1" s="445"/>
      <c r="CK1" s="445"/>
      <c r="CL1" s="445"/>
      <c r="CM1" s="445"/>
      <c r="CN1" s="445"/>
      <c r="CO1" s="445"/>
      <c r="CP1" s="445"/>
      <c r="CQ1" s="445"/>
      <c r="CR1" s="445"/>
      <c r="CS1" s="445"/>
      <c r="CT1" s="445"/>
      <c r="CU1" s="445"/>
      <c r="CV1" s="445"/>
      <c r="CW1" s="445"/>
      <c r="CX1" s="445"/>
      <c r="CY1" s="445"/>
      <c r="CZ1" s="445"/>
      <c r="DA1" s="446"/>
    </row>
    <row r="2" spans="1:119" s="25" customFormat="1" ht="21.6" thickBot="1" x14ac:dyDescent="0.45">
      <c r="A2" s="28" t="s">
        <v>14</v>
      </c>
      <c r="B2" s="27"/>
      <c r="C2" s="30"/>
      <c r="D2" s="447" t="s">
        <v>150</v>
      </c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9"/>
      <c r="S2" s="214"/>
      <c r="T2" s="450" t="s">
        <v>151</v>
      </c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9"/>
      <c r="AI2" s="215"/>
      <c r="AJ2" s="450" t="s">
        <v>196</v>
      </c>
      <c r="AK2" s="448"/>
      <c r="AL2" s="448"/>
      <c r="AM2" s="448"/>
      <c r="AN2" s="448"/>
      <c r="AO2" s="448"/>
      <c r="AP2" s="448"/>
      <c r="AQ2" s="448"/>
      <c r="AR2" s="448"/>
      <c r="AS2" s="448"/>
      <c r="AT2" s="448"/>
      <c r="AU2" s="448"/>
      <c r="AV2" s="448"/>
      <c r="AW2" s="448"/>
      <c r="AX2" s="449"/>
      <c r="AY2" s="215"/>
      <c r="AZ2" s="450" t="s">
        <v>155</v>
      </c>
      <c r="BA2" s="448"/>
      <c r="BB2" s="448"/>
      <c r="BC2" s="448"/>
      <c r="BD2" s="448"/>
      <c r="BE2" s="448"/>
      <c r="BF2" s="448"/>
      <c r="BG2" s="448"/>
      <c r="BH2" s="448"/>
      <c r="BI2" s="448"/>
      <c r="BJ2" s="448"/>
      <c r="BK2" s="448"/>
      <c r="BL2" s="448"/>
      <c r="BM2" s="448"/>
      <c r="BN2" s="449"/>
      <c r="BO2" s="215"/>
      <c r="BP2" s="450" t="s">
        <v>156</v>
      </c>
      <c r="BQ2" s="448"/>
      <c r="BR2" s="448"/>
      <c r="BS2" s="448"/>
      <c r="BT2" s="448"/>
      <c r="BU2" s="448"/>
      <c r="BV2" s="448"/>
      <c r="BW2" s="448"/>
      <c r="BX2" s="448"/>
      <c r="BY2" s="448"/>
      <c r="BZ2" s="448"/>
      <c r="CA2" s="448"/>
      <c r="CB2" s="448"/>
      <c r="CC2" s="448"/>
      <c r="CD2" s="449"/>
      <c r="CE2" s="215"/>
      <c r="CF2" s="450" t="s">
        <v>157</v>
      </c>
      <c r="CG2" s="448"/>
      <c r="CH2" s="448"/>
      <c r="CI2" s="448"/>
      <c r="CJ2" s="448"/>
      <c r="CK2" s="448"/>
      <c r="CL2" s="448"/>
      <c r="CM2" s="448"/>
      <c r="CN2" s="448"/>
      <c r="CO2" s="448"/>
      <c r="CP2" s="448"/>
      <c r="CQ2" s="448"/>
      <c r="CR2" s="448"/>
      <c r="CS2" s="448"/>
      <c r="CT2" s="451"/>
      <c r="DI2"/>
      <c r="DM2"/>
    </row>
    <row r="3" spans="1:119" s="24" customFormat="1" ht="16.2" thickBot="1" x14ac:dyDescent="0.35">
      <c r="A3" s="23" t="s">
        <v>18</v>
      </c>
      <c r="B3" s="29"/>
      <c r="C3" s="129"/>
      <c r="D3" s="443" t="s">
        <v>130</v>
      </c>
      <c r="E3" s="437"/>
      <c r="F3" s="437"/>
      <c r="G3" s="437"/>
      <c r="H3" s="437"/>
      <c r="I3" s="438"/>
      <c r="J3" s="436" t="s">
        <v>129</v>
      </c>
      <c r="K3" s="437"/>
      <c r="L3" s="437"/>
      <c r="M3" s="437"/>
      <c r="N3" s="437"/>
      <c r="O3" s="438"/>
      <c r="P3" s="439" t="s">
        <v>273</v>
      </c>
      <c r="Q3" s="440"/>
      <c r="R3" s="441"/>
      <c r="S3" s="216"/>
      <c r="T3" s="436" t="s">
        <v>128</v>
      </c>
      <c r="U3" s="437"/>
      <c r="V3" s="437"/>
      <c r="W3" s="437"/>
      <c r="X3" s="437"/>
      <c r="Y3" s="438"/>
      <c r="Z3" s="436" t="s">
        <v>127</v>
      </c>
      <c r="AA3" s="437"/>
      <c r="AB3" s="437"/>
      <c r="AC3" s="437"/>
      <c r="AD3" s="437"/>
      <c r="AE3" s="438"/>
      <c r="AF3" s="439" t="s">
        <v>274</v>
      </c>
      <c r="AG3" s="440"/>
      <c r="AH3" s="441"/>
      <c r="AI3" s="217"/>
      <c r="AJ3" s="436" t="s">
        <v>197</v>
      </c>
      <c r="AK3" s="437"/>
      <c r="AL3" s="437"/>
      <c r="AM3" s="437"/>
      <c r="AN3" s="437"/>
      <c r="AO3" s="438"/>
      <c r="AP3" s="436" t="s">
        <v>198</v>
      </c>
      <c r="AQ3" s="437"/>
      <c r="AR3" s="437"/>
      <c r="AS3" s="437"/>
      <c r="AT3" s="437"/>
      <c r="AU3" s="438"/>
      <c r="AV3" s="439" t="s">
        <v>275</v>
      </c>
      <c r="AW3" s="440"/>
      <c r="AX3" s="441"/>
      <c r="AY3" s="217"/>
      <c r="AZ3" s="436" t="s">
        <v>137</v>
      </c>
      <c r="BA3" s="437"/>
      <c r="BB3" s="437"/>
      <c r="BC3" s="437"/>
      <c r="BD3" s="437"/>
      <c r="BE3" s="438"/>
      <c r="BF3" s="436" t="s">
        <v>138</v>
      </c>
      <c r="BG3" s="437"/>
      <c r="BH3" s="437"/>
      <c r="BI3" s="437"/>
      <c r="BJ3" s="437"/>
      <c r="BK3" s="438"/>
      <c r="BL3" s="439" t="s">
        <v>276</v>
      </c>
      <c r="BM3" s="440"/>
      <c r="BN3" s="441"/>
      <c r="BO3" s="217"/>
      <c r="BP3" s="436" t="s">
        <v>135</v>
      </c>
      <c r="BQ3" s="437"/>
      <c r="BR3" s="437"/>
      <c r="BS3" s="437"/>
      <c r="BT3" s="437"/>
      <c r="BU3" s="438"/>
      <c r="BV3" s="436" t="s">
        <v>136</v>
      </c>
      <c r="BW3" s="437"/>
      <c r="BX3" s="437"/>
      <c r="BY3" s="437"/>
      <c r="BZ3" s="437"/>
      <c r="CA3" s="438"/>
      <c r="CB3" s="439" t="s">
        <v>277</v>
      </c>
      <c r="CC3" s="440"/>
      <c r="CD3" s="441"/>
      <c r="CE3" s="217"/>
      <c r="CF3" s="436" t="s">
        <v>139</v>
      </c>
      <c r="CG3" s="437"/>
      <c r="CH3" s="437"/>
      <c r="CI3" s="437"/>
      <c r="CJ3" s="437"/>
      <c r="CK3" s="438"/>
      <c r="CL3" s="436" t="s">
        <v>140</v>
      </c>
      <c r="CM3" s="437"/>
      <c r="CN3" s="437"/>
      <c r="CO3" s="437"/>
      <c r="CP3" s="437"/>
      <c r="CQ3" s="438"/>
      <c r="CR3" s="439" t="s">
        <v>278</v>
      </c>
      <c r="CS3" s="440"/>
      <c r="CT3" s="442"/>
      <c r="CU3" s="59"/>
      <c r="CV3" s="426" t="s">
        <v>141</v>
      </c>
      <c r="CW3" s="427"/>
      <c r="CX3" s="427"/>
      <c r="CY3" s="427"/>
      <c r="CZ3" s="427"/>
      <c r="DA3" s="428"/>
      <c r="DB3" s="429" t="s">
        <v>142</v>
      </c>
      <c r="DC3" s="427"/>
      <c r="DD3" s="427"/>
      <c r="DE3" s="427"/>
      <c r="DF3" s="427"/>
      <c r="DG3" s="428"/>
      <c r="DH3" s="180"/>
      <c r="DI3" s="430" t="s">
        <v>143</v>
      </c>
      <c r="DJ3" s="431"/>
      <c r="DK3" s="431"/>
      <c r="DL3" s="432"/>
      <c r="DM3"/>
    </row>
    <row r="4" spans="1:119" s="15" customFormat="1" ht="13.5" customHeight="1" thickBot="1" x14ac:dyDescent="0.3">
      <c r="D4" s="20">
        <v>1044</v>
      </c>
      <c r="E4" s="17"/>
      <c r="F4" s="17"/>
      <c r="G4" s="17"/>
      <c r="H4" s="17"/>
      <c r="I4" s="18"/>
      <c r="J4" s="16">
        <v>1044</v>
      </c>
      <c r="K4" s="17"/>
      <c r="L4" s="17"/>
      <c r="M4" s="17"/>
      <c r="N4" s="17"/>
      <c r="O4" s="18"/>
      <c r="P4" s="16"/>
      <c r="Q4" s="211"/>
      <c r="R4" s="212"/>
      <c r="S4" s="19"/>
      <c r="T4" s="20">
        <v>1045</v>
      </c>
      <c r="U4" s="17"/>
      <c r="V4" s="17"/>
      <c r="W4" s="17"/>
      <c r="X4" s="17"/>
      <c r="Y4" s="18"/>
      <c r="Z4" s="16"/>
      <c r="AA4" s="17"/>
      <c r="AB4" s="17"/>
      <c r="AC4" s="17"/>
      <c r="AD4" s="17"/>
      <c r="AE4" s="213"/>
      <c r="AF4" s="16"/>
      <c r="AG4" s="211"/>
      <c r="AH4" s="212"/>
      <c r="AI4" s="22"/>
      <c r="AJ4" s="20">
        <v>1046</v>
      </c>
      <c r="AK4" s="17"/>
      <c r="AL4" s="17"/>
      <c r="AM4" s="17"/>
      <c r="AN4" s="17"/>
      <c r="AO4" s="18"/>
      <c r="AP4" s="16"/>
      <c r="AQ4" s="17"/>
      <c r="AR4" s="17"/>
      <c r="AS4" s="17"/>
      <c r="AT4" s="17"/>
      <c r="AU4" s="18"/>
      <c r="AV4" s="16"/>
      <c r="AW4" s="211"/>
      <c r="AX4" s="212"/>
      <c r="AY4" s="22"/>
      <c r="AZ4" s="20">
        <v>1047</v>
      </c>
      <c r="BA4" s="17"/>
      <c r="BB4" s="17"/>
      <c r="BC4" s="17"/>
      <c r="BD4" s="17"/>
      <c r="BE4" s="18"/>
      <c r="BF4" s="16"/>
      <c r="BG4" s="17"/>
      <c r="BH4" s="17"/>
      <c r="BI4" s="17"/>
      <c r="BJ4" s="17"/>
      <c r="BK4" s="18"/>
      <c r="BL4" s="16"/>
      <c r="BM4" s="211"/>
      <c r="BN4" s="212"/>
      <c r="BO4" s="22"/>
      <c r="BP4" s="261">
        <v>1048</v>
      </c>
      <c r="BQ4" s="262"/>
      <c r="BR4" s="262"/>
      <c r="BS4" s="262"/>
      <c r="BT4" s="262"/>
      <c r="BU4" s="263"/>
      <c r="BV4" s="16"/>
      <c r="BW4" s="17"/>
      <c r="BX4" s="17"/>
      <c r="BY4" s="17"/>
      <c r="BZ4" s="17"/>
      <c r="CA4" s="18"/>
      <c r="CB4" s="16"/>
      <c r="CC4" s="211"/>
      <c r="CD4" s="212"/>
      <c r="CE4" s="22"/>
      <c r="CF4" s="20">
        <v>1049</v>
      </c>
      <c r="CG4" s="17"/>
      <c r="CH4" s="17"/>
      <c r="CI4" s="17"/>
      <c r="CJ4" s="17"/>
      <c r="CK4" s="18"/>
      <c r="CL4" s="16"/>
      <c r="CM4" s="17"/>
      <c r="CN4" s="17"/>
      <c r="CO4" s="17"/>
      <c r="CP4" s="17"/>
      <c r="CQ4" s="18"/>
      <c r="CR4" s="16"/>
      <c r="CS4" s="211"/>
      <c r="CT4" s="212"/>
      <c r="CU4" s="21"/>
      <c r="CV4" s="169"/>
      <c r="CW4" s="17"/>
      <c r="CX4" s="17"/>
      <c r="CY4" s="17"/>
      <c r="CZ4" s="17"/>
      <c r="DA4" s="18"/>
      <c r="DB4" s="16"/>
      <c r="DC4" s="17"/>
      <c r="DD4" s="17"/>
      <c r="DE4" s="17"/>
      <c r="DF4" s="17"/>
      <c r="DG4" s="18"/>
      <c r="DH4" s="181"/>
      <c r="DI4" s="433"/>
      <c r="DJ4" s="434"/>
      <c r="DK4" s="434"/>
      <c r="DL4" s="435"/>
      <c r="DM4"/>
    </row>
    <row r="5" spans="1:119" s="24" customFormat="1" ht="48" customHeight="1" thickBot="1" x14ac:dyDescent="0.35">
      <c r="A5" s="119"/>
      <c r="B5" s="119"/>
      <c r="C5" s="120"/>
      <c r="D5" s="121" t="s">
        <v>103</v>
      </c>
      <c r="E5" s="122" t="s">
        <v>98</v>
      </c>
      <c r="F5" s="122" t="s">
        <v>104</v>
      </c>
      <c r="G5" s="122" t="s">
        <v>98</v>
      </c>
      <c r="H5" s="122" t="s">
        <v>115</v>
      </c>
      <c r="I5" s="123" t="s">
        <v>153</v>
      </c>
      <c r="J5" s="124" t="s">
        <v>103</v>
      </c>
      <c r="K5" s="122" t="s">
        <v>98</v>
      </c>
      <c r="L5" s="122" t="s">
        <v>104</v>
      </c>
      <c r="M5" s="122" t="s">
        <v>98</v>
      </c>
      <c r="N5" s="122" t="s">
        <v>115</v>
      </c>
      <c r="O5" s="120" t="s">
        <v>153</v>
      </c>
      <c r="P5" s="130" t="s">
        <v>103</v>
      </c>
      <c r="Q5" s="130" t="s">
        <v>104</v>
      </c>
      <c r="R5" s="131" t="s">
        <v>126</v>
      </c>
      <c r="S5" s="38"/>
      <c r="T5" s="121" t="s">
        <v>105</v>
      </c>
      <c r="U5" s="122" t="s">
        <v>98</v>
      </c>
      <c r="V5" s="122" t="s">
        <v>106</v>
      </c>
      <c r="W5" s="122" t="s">
        <v>98</v>
      </c>
      <c r="X5" s="122" t="s">
        <v>116</v>
      </c>
      <c r="Y5" s="123" t="s">
        <v>153</v>
      </c>
      <c r="Z5" s="124" t="s">
        <v>105</v>
      </c>
      <c r="AA5" s="122" t="s">
        <v>98</v>
      </c>
      <c r="AB5" s="122" t="s">
        <v>106</v>
      </c>
      <c r="AC5" s="122" t="s">
        <v>98</v>
      </c>
      <c r="AD5" s="122" t="s">
        <v>116</v>
      </c>
      <c r="AE5" s="125" t="s">
        <v>153</v>
      </c>
      <c r="AF5" s="130" t="s">
        <v>105</v>
      </c>
      <c r="AG5" s="130" t="s">
        <v>106</v>
      </c>
      <c r="AH5" s="131" t="s">
        <v>132</v>
      </c>
      <c r="AI5" s="40"/>
      <c r="AJ5" s="121" t="s">
        <v>199</v>
      </c>
      <c r="AK5" s="122" t="s">
        <v>98</v>
      </c>
      <c r="AL5" s="122" t="s">
        <v>200</v>
      </c>
      <c r="AM5" s="122" t="s">
        <v>98</v>
      </c>
      <c r="AN5" s="122" t="s">
        <v>201</v>
      </c>
      <c r="AO5" s="123" t="s">
        <v>153</v>
      </c>
      <c r="AP5" s="124" t="s">
        <v>199</v>
      </c>
      <c r="AQ5" s="122" t="s">
        <v>98</v>
      </c>
      <c r="AR5" s="122" t="s">
        <v>200</v>
      </c>
      <c r="AS5" s="122" t="s">
        <v>98</v>
      </c>
      <c r="AT5" s="122" t="s">
        <v>201</v>
      </c>
      <c r="AU5" s="120" t="s">
        <v>153</v>
      </c>
      <c r="AV5" s="130" t="s">
        <v>199</v>
      </c>
      <c r="AW5" s="130" t="s">
        <v>200</v>
      </c>
      <c r="AX5" s="131" t="s">
        <v>202</v>
      </c>
      <c r="AY5" s="40"/>
      <c r="AZ5" s="121" t="s">
        <v>109</v>
      </c>
      <c r="BA5" s="122" t="s">
        <v>98</v>
      </c>
      <c r="BB5" s="122" t="s">
        <v>110</v>
      </c>
      <c r="BC5" s="122" t="s">
        <v>98</v>
      </c>
      <c r="BD5" s="122" t="s">
        <v>118</v>
      </c>
      <c r="BE5" s="123" t="s">
        <v>153</v>
      </c>
      <c r="BF5" s="124" t="s">
        <v>109</v>
      </c>
      <c r="BG5" s="122" t="s">
        <v>98</v>
      </c>
      <c r="BH5" s="122" t="s">
        <v>110</v>
      </c>
      <c r="BI5" s="122" t="s">
        <v>98</v>
      </c>
      <c r="BJ5" s="122" t="s">
        <v>118</v>
      </c>
      <c r="BK5" s="120" t="s">
        <v>153</v>
      </c>
      <c r="BL5" s="130" t="s">
        <v>109</v>
      </c>
      <c r="BM5" s="130" t="s">
        <v>110</v>
      </c>
      <c r="BN5" s="131" t="s">
        <v>145</v>
      </c>
      <c r="BO5" s="40"/>
      <c r="BP5" s="124" t="s">
        <v>111</v>
      </c>
      <c r="BQ5" s="122" t="s">
        <v>98</v>
      </c>
      <c r="BR5" s="122" t="s">
        <v>112</v>
      </c>
      <c r="BS5" s="122" t="s">
        <v>98</v>
      </c>
      <c r="BT5" s="122" t="s">
        <v>119</v>
      </c>
      <c r="BU5" s="123" t="s">
        <v>153</v>
      </c>
      <c r="BV5" s="124" t="s">
        <v>111</v>
      </c>
      <c r="BW5" s="122" t="s">
        <v>98</v>
      </c>
      <c r="BX5" s="122" t="s">
        <v>112</v>
      </c>
      <c r="BY5" s="122" t="s">
        <v>98</v>
      </c>
      <c r="BZ5" s="122" t="s">
        <v>119</v>
      </c>
      <c r="CA5" s="120" t="s">
        <v>153</v>
      </c>
      <c r="CB5" s="130" t="s">
        <v>147</v>
      </c>
      <c r="CC5" s="130" t="s">
        <v>148</v>
      </c>
      <c r="CD5" s="131" t="s">
        <v>146</v>
      </c>
      <c r="CE5" s="40"/>
      <c r="CF5" s="121" t="s">
        <v>113</v>
      </c>
      <c r="CG5" s="122" t="s">
        <v>98</v>
      </c>
      <c r="CH5" s="122" t="s">
        <v>114</v>
      </c>
      <c r="CI5" s="122" t="s">
        <v>98</v>
      </c>
      <c r="CJ5" s="122" t="s">
        <v>120</v>
      </c>
      <c r="CK5" s="123" t="s">
        <v>153</v>
      </c>
      <c r="CL5" s="124" t="s">
        <v>113</v>
      </c>
      <c r="CM5" s="122" t="s">
        <v>98</v>
      </c>
      <c r="CN5" s="122" t="s">
        <v>114</v>
      </c>
      <c r="CO5" s="122" t="s">
        <v>98</v>
      </c>
      <c r="CP5" s="122" t="s">
        <v>120</v>
      </c>
      <c r="CQ5" s="120" t="s">
        <v>153</v>
      </c>
      <c r="CR5" s="130" t="s">
        <v>113</v>
      </c>
      <c r="CS5" s="130" t="s">
        <v>114</v>
      </c>
      <c r="CT5" s="131" t="s">
        <v>149</v>
      </c>
      <c r="CU5" s="40"/>
      <c r="CV5" s="126" t="s">
        <v>121</v>
      </c>
      <c r="CW5" s="127" t="s">
        <v>123</v>
      </c>
      <c r="CX5" s="127" t="s">
        <v>122</v>
      </c>
      <c r="CY5" s="127" t="s">
        <v>124</v>
      </c>
      <c r="CZ5" s="127" t="s">
        <v>96</v>
      </c>
      <c r="DA5" s="128" t="s">
        <v>154</v>
      </c>
      <c r="DB5" s="126" t="s">
        <v>158</v>
      </c>
      <c r="DC5" s="127" t="s">
        <v>98</v>
      </c>
      <c r="DD5" s="127" t="s">
        <v>159</v>
      </c>
      <c r="DE5" s="127" t="s">
        <v>98</v>
      </c>
      <c r="DF5" s="127" t="s">
        <v>160</v>
      </c>
      <c r="DG5" s="128" t="s">
        <v>161</v>
      </c>
      <c r="DH5" s="182"/>
      <c r="DI5" s="202"/>
      <c r="DJ5" s="203" t="s">
        <v>96</v>
      </c>
      <c r="DK5" s="204" t="s">
        <v>160</v>
      </c>
      <c r="DL5" s="205" t="s">
        <v>162</v>
      </c>
      <c r="DM5"/>
    </row>
    <row r="6" spans="1:119" s="24" customFormat="1" ht="11.25" customHeight="1" x14ac:dyDescent="0.3">
      <c r="A6" s="31" t="s">
        <v>51</v>
      </c>
      <c r="B6" s="32"/>
      <c r="C6" s="33"/>
      <c r="D6" s="34"/>
      <c r="E6" s="35"/>
      <c r="F6" s="35"/>
      <c r="G6" s="35"/>
      <c r="H6" s="35"/>
      <c r="I6" s="36"/>
      <c r="J6" s="37"/>
      <c r="K6" s="35"/>
      <c r="L6" s="35"/>
      <c r="M6" s="35"/>
      <c r="N6" s="35"/>
      <c r="O6" s="36"/>
      <c r="P6" s="133"/>
      <c r="Q6" s="134"/>
      <c r="R6" s="135"/>
      <c r="S6" s="38"/>
      <c r="T6" s="34"/>
      <c r="U6" s="35"/>
      <c r="V6" s="35"/>
      <c r="W6" s="35"/>
      <c r="X6" s="35"/>
      <c r="Y6" s="36"/>
      <c r="Z6" s="37"/>
      <c r="AA6" s="35"/>
      <c r="AB6" s="35"/>
      <c r="AC6" s="35"/>
      <c r="AD6" s="35"/>
      <c r="AE6" s="39"/>
      <c r="AF6" s="133"/>
      <c r="AG6" s="134"/>
      <c r="AH6" s="135"/>
      <c r="AI6" s="40"/>
      <c r="AJ6" s="34"/>
      <c r="AK6" s="35"/>
      <c r="AL6" s="35"/>
      <c r="AM6" s="35"/>
      <c r="AN6" s="35"/>
      <c r="AO6" s="36"/>
      <c r="AP6" s="37"/>
      <c r="AQ6" s="35"/>
      <c r="AR6" s="35"/>
      <c r="AS6" s="35"/>
      <c r="AT6" s="35"/>
      <c r="AU6" s="36"/>
      <c r="AV6" s="133"/>
      <c r="AW6" s="134"/>
      <c r="AX6" s="135"/>
      <c r="AY6" s="40"/>
      <c r="AZ6" s="34"/>
      <c r="BA6" s="35"/>
      <c r="BB6" s="35"/>
      <c r="BC6" s="35"/>
      <c r="BD6" s="35"/>
      <c r="BE6" s="36"/>
      <c r="BF6" s="37"/>
      <c r="BG6" s="35"/>
      <c r="BH6" s="35"/>
      <c r="BI6" s="35"/>
      <c r="BJ6" s="35"/>
      <c r="BK6" s="36"/>
      <c r="BL6" s="133"/>
      <c r="BM6" s="134"/>
      <c r="BN6" s="135"/>
      <c r="BO6" s="40"/>
      <c r="BP6" s="37"/>
      <c r="BQ6" s="35"/>
      <c r="BR6" s="35"/>
      <c r="BS6" s="35"/>
      <c r="BT6" s="35"/>
      <c r="BU6" s="36"/>
      <c r="BV6" s="37"/>
      <c r="BW6" s="35"/>
      <c r="BX6" s="35"/>
      <c r="BY6" s="35"/>
      <c r="BZ6" s="35"/>
      <c r="CA6" s="36"/>
      <c r="CB6" s="133"/>
      <c r="CC6" s="134"/>
      <c r="CD6" s="135"/>
      <c r="CE6" s="40"/>
      <c r="CF6" s="34"/>
      <c r="CG6" s="35"/>
      <c r="CH6" s="35"/>
      <c r="CI6" s="35"/>
      <c r="CJ6" s="35"/>
      <c r="CK6" s="36"/>
      <c r="CL6" s="37"/>
      <c r="CM6" s="35"/>
      <c r="CN6" s="35"/>
      <c r="CO6" s="35"/>
      <c r="CP6" s="35"/>
      <c r="CQ6" s="36"/>
      <c r="CR6" s="133"/>
      <c r="CS6" s="134"/>
      <c r="CT6" s="135"/>
      <c r="CU6" s="40"/>
      <c r="CV6" s="132"/>
      <c r="CW6" s="35"/>
      <c r="CX6" s="35"/>
      <c r="CY6" s="35"/>
      <c r="CZ6" s="35"/>
      <c r="DA6" s="36"/>
      <c r="DB6" s="37"/>
      <c r="DC6" s="35"/>
      <c r="DD6" s="35"/>
      <c r="DE6" s="35"/>
      <c r="DF6" s="35"/>
      <c r="DG6" s="36"/>
      <c r="DH6" s="170"/>
      <c r="DI6" s="184" t="s">
        <v>51</v>
      </c>
      <c r="DJ6" s="37"/>
      <c r="DK6" s="35"/>
      <c r="DL6" s="36"/>
      <c r="DM6"/>
    </row>
    <row r="7" spans="1:119" s="24" customFormat="1" ht="13.2" customHeight="1" x14ac:dyDescent="0.3">
      <c r="A7" s="32">
        <v>1</v>
      </c>
      <c r="B7" s="32" t="s">
        <v>0</v>
      </c>
      <c r="C7" s="41"/>
      <c r="D7" s="42"/>
      <c r="E7" s="43"/>
      <c r="F7" s="43"/>
      <c r="G7" s="43"/>
      <c r="H7" s="43"/>
      <c r="I7" s="44"/>
      <c r="J7" s="45"/>
      <c r="K7" s="43"/>
      <c r="L7" s="43"/>
      <c r="M7" s="43"/>
      <c r="N7" s="43"/>
      <c r="O7" s="44"/>
      <c r="P7" s="136"/>
      <c r="Q7" s="137"/>
      <c r="R7" s="138"/>
      <c r="S7" s="38"/>
      <c r="T7" s="42"/>
      <c r="U7" s="43"/>
      <c r="V7" s="43"/>
      <c r="W7" s="43"/>
      <c r="X7" s="43"/>
      <c r="Y7" s="44"/>
      <c r="Z7" s="45"/>
      <c r="AA7" s="43"/>
      <c r="AB7" s="43"/>
      <c r="AC7" s="43"/>
      <c r="AD7" s="43"/>
      <c r="AE7" s="44"/>
      <c r="AF7" s="136"/>
      <c r="AG7" s="137"/>
      <c r="AH7" s="138"/>
      <c r="AI7" s="40"/>
      <c r="AJ7" s="42"/>
      <c r="AK7" s="43"/>
      <c r="AL7" s="43"/>
      <c r="AM7" s="43"/>
      <c r="AN7" s="43"/>
      <c r="AO7" s="44"/>
      <c r="AP7" s="45"/>
      <c r="AQ7" s="43"/>
      <c r="AR7" s="43"/>
      <c r="AS7" s="43"/>
      <c r="AT7" s="43"/>
      <c r="AU7" s="44"/>
      <c r="AV7" s="136"/>
      <c r="AW7" s="137"/>
      <c r="AX7" s="138"/>
      <c r="AY7" s="40"/>
      <c r="AZ7" s="42"/>
      <c r="BA7" s="43"/>
      <c r="BB7" s="43"/>
      <c r="BC7" s="43"/>
      <c r="BD7" s="43"/>
      <c r="BE7" s="44"/>
      <c r="BF7" s="45"/>
      <c r="BG7" s="43"/>
      <c r="BH7" s="43"/>
      <c r="BI7" s="43"/>
      <c r="BJ7" s="43"/>
      <c r="BK7" s="44"/>
      <c r="BL7" s="136"/>
      <c r="BM7" s="137"/>
      <c r="BN7" s="138"/>
      <c r="BO7" s="40"/>
      <c r="BP7" s="45"/>
      <c r="BQ7" s="43"/>
      <c r="BR7" s="43"/>
      <c r="BS7" s="43"/>
      <c r="BT7" s="43"/>
      <c r="BU7" s="44"/>
      <c r="BV7" s="45"/>
      <c r="BW7" s="43"/>
      <c r="BX7" s="43"/>
      <c r="BY7" s="43"/>
      <c r="BZ7" s="43"/>
      <c r="CA7" s="44"/>
      <c r="CB7" s="136"/>
      <c r="CC7" s="137"/>
      <c r="CD7" s="138"/>
      <c r="CE7" s="40"/>
      <c r="CF7" s="42"/>
      <c r="CG7" s="43"/>
      <c r="CH7" s="43"/>
      <c r="CI7" s="43"/>
      <c r="CJ7" s="43"/>
      <c r="CK7" s="44"/>
      <c r="CL7" s="45"/>
      <c r="CM7" s="43"/>
      <c r="CN7" s="43"/>
      <c r="CO7" s="43"/>
      <c r="CP7" s="43"/>
      <c r="CQ7" s="44"/>
      <c r="CR7" s="136"/>
      <c r="CS7" s="137"/>
      <c r="CT7" s="138"/>
      <c r="CU7" s="40"/>
      <c r="CV7" s="45"/>
      <c r="CW7" s="43"/>
      <c r="CX7" s="43"/>
      <c r="CY7" s="43"/>
      <c r="CZ7" s="43"/>
      <c r="DA7" s="44"/>
      <c r="DB7" s="45"/>
      <c r="DC7" s="43"/>
      <c r="DD7" s="43"/>
      <c r="DE7" s="43"/>
      <c r="DF7" s="43"/>
      <c r="DG7" s="44"/>
      <c r="DH7" s="183"/>
      <c r="DI7" s="185" t="s">
        <v>0</v>
      </c>
      <c r="DJ7" s="45"/>
      <c r="DK7" s="43"/>
      <c r="DL7" s="44"/>
      <c r="DM7"/>
    </row>
    <row r="8" spans="1:119" s="24" customFormat="1" ht="13.2" customHeight="1" x14ac:dyDescent="0.3">
      <c r="A8" s="32"/>
      <c r="B8" s="32" t="s">
        <v>15</v>
      </c>
      <c r="C8" s="41"/>
      <c r="D8" s="42"/>
      <c r="E8" s="43"/>
      <c r="F8" s="43"/>
      <c r="G8" s="43"/>
      <c r="H8" s="43"/>
      <c r="I8" s="44"/>
      <c r="J8" s="274"/>
      <c r="K8" s="43"/>
      <c r="L8" s="43"/>
      <c r="M8" s="43"/>
      <c r="N8" s="43"/>
      <c r="O8" s="44"/>
      <c r="P8" s="136">
        <f>+D8+J8</f>
        <v>0</v>
      </c>
      <c r="Q8" s="137">
        <f>+F8+L8</f>
        <v>0</v>
      </c>
      <c r="R8" s="138">
        <f>+P8+Q8</f>
        <v>0</v>
      </c>
      <c r="S8" s="38"/>
      <c r="T8" s="42"/>
      <c r="U8" s="43"/>
      <c r="V8" s="43"/>
      <c r="W8" s="43"/>
      <c r="X8" s="43"/>
      <c r="Y8" s="44"/>
      <c r="Z8" s="45"/>
      <c r="AA8" s="43"/>
      <c r="AB8" s="43"/>
      <c r="AC8" s="43"/>
      <c r="AD8" s="43"/>
      <c r="AE8" s="44"/>
      <c r="AF8" s="136">
        <f>+T8+Z8</f>
        <v>0</v>
      </c>
      <c r="AG8" s="137">
        <f>+V8+AB8</f>
        <v>0</v>
      </c>
      <c r="AH8" s="138">
        <f>+AF8+AG8</f>
        <v>0</v>
      </c>
      <c r="AI8" s="40"/>
      <c r="AJ8" s="42"/>
      <c r="AK8" s="43"/>
      <c r="AL8" s="43"/>
      <c r="AM8" s="43"/>
      <c r="AN8" s="43"/>
      <c r="AO8" s="44"/>
      <c r="AP8" s="45"/>
      <c r="AQ8" s="43"/>
      <c r="AR8" s="43"/>
      <c r="AS8" s="43"/>
      <c r="AT8" s="43"/>
      <c r="AU8" s="44"/>
      <c r="AV8" s="136">
        <f>+AJ8+AP8</f>
        <v>0</v>
      </c>
      <c r="AW8" s="137">
        <f>+AL8+AR8</f>
        <v>0</v>
      </c>
      <c r="AX8" s="138">
        <f>+AV8+AW8</f>
        <v>0</v>
      </c>
      <c r="AY8" s="40"/>
      <c r="AZ8" s="42"/>
      <c r="BA8" s="43"/>
      <c r="BB8" s="43"/>
      <c r="BC8" s="43"/>
      <c r="BD8" s="43"/>
      <c r="BE8" s="44"/>
      <c r="BF8" s="45"/>
      <c r="BG8" s="43"/>
      <c r="BH8" s="43"/>
      <c r="BI8" s="43"/>
      <c r="BJ8" s="43"/>
      <c r="BK8" s="44"/>
      <c r="BL8" s="136">
        <f>+AZ8+BF8</f>
        <v>0</v>
      </c>
      <c r="BM8" s="137">
        <f>+BB8+BH8</f>
        <v>0</v>
      </c>
      <c r="BN8" s="138">
        <f>+BL8+BM8</f>
        <v>0</v>
      </c>
      <c r="BO8" s="40"/>
      <c r="BP8" s="45"/>
      <c r="BQ8" s="43"/>
      <c r="BR8" s="43"/>
      <c r="BS8" s="43"/>
      <c r="BT8" s="43"/>
      <c r="BU8" s="44"/>
      <c r="BV8" s="45"/>
      <c r="BW8" s="43"/>
      <c r="BX8" s="43"/>
      <c r="BY8" s="43"/>
      <c r="BZ8" s="43"/>
      <c r="CA8" s="44"/>
      <c r="CB8" s="136">
        <f>+BP8+BV8</f>
        <v>0</v>
      </c>
      <c r="CC8" s="137">
        <f>+BR8+BX8</f>
        <v>0</v>
      </c>
      <c r="CD8" s="138">
        <f>+CB8+CC8</f>
        <v>0</v>
      </c>
      <c r="CE8" s="40"/>
      <c r="CF8" s="45"/>
      <c r="CG8" s="43"/>
      <c r="CH8" s="43"/>
      <c r="CI8" s="43"/>
      <c r="CJ8" s="43"/>
      <c r="CK8" s="44"/>
      <c r="CL8" s="45"/>
      <c r="CM8" s="43"/>
      <c r="CN8" s="43"/>
      <c r="CO8" s="43"/>
      <c r="CP8" s="43"/>
      <c r="CQ8" s="44"/>
      <c r="CR8" s="136">
        <f>+CF8+CL8</f>
        <v>0</v>
      </c>
      <c r="CS8" s="137">
        <f>+CH8+CN8</f>
        <v>0</v>
      </c>
      <c r="CT8" s="138">
        <f>+CR8+CS8</f>
        <v>0</v>
      </c>
      <c r="CU8" s="40"/>
      <c r="CV8" s="45">
        <f t="shared" ref="CV8:CV15" si="0">+D8+T8+AJ8+AZ8+BP8+CF8</f>
        <v>0</v>
      </c>
      <c r="CW8" s="43"/>
      <c r="CX8" s="43">
        <f t="shared" ref="CX8:CX15" si="1">+F8+V8+AL8+BB8+BR8+CH8</f>
        <v>0</v>
      </c>
      <c r="CY8" s="46"/>
      <c r="CZ8" s="43">
        <f>+CV8+CX8</f>
        <v>0</v>
      </c>
      <c r="DA8" s="47"/>
      <c r="DB8" s="45">
        <f>+J8+Z8+AP8+BF8+BV8+CL8</f>
        <v>0</v>
      </c>
      <c r="DC8" s="46"/>
      <c r="DD8" s="43">
        <f>+L8+AB8+AR8+BH8+BX8+CN8</f>
        <v>0</v>
      </c>
      <c r="DE8" s="46"/>
      <c r="DF8" s="43">
        <f>+DB8+DD8</f>
        <v>0</v>
      </c>
      <c r="DG8" s="47"/>
      <c r="DH8" s="174"/>
      <c r="DI8" s="185" t="s">
        <v>15</v>
      </c>
      <c r="DJ8" s="45">
        <f>+CZ8</f>
        <v>0</v>
      </c>
      <c r="DK8" s="43">
        <f>+DF8</f>
        <v>0</v>
      </c>
      <c r="DL8" s="44">
        <f>+DJ8+DK8</f>
        <v>0</v>
      </c>
      <c r="DM8"/>
    </row>
    <row r="9" spans="1:119" s="24" customFormat="1" ht="13.2" customHeight="1" x14ac:dyDescent="0.3">
      <c r="A9" s="32"/>
      <c r="B9" s="32" t="s">
        <v>16</v>
      </c>
      <c r="C9" s="41"/>
      <c r="D9" s="42"/>
      <c r="E9" s="43"/>
      <c r="F9" s="43"/>
      <c r="G9" s="43"/>
      <c r="H9" s="43"/>
      <c r="I9" s="44"/>
      <c r="J9" s="274"/>
      <c r="K9" s="43"/>
      <c r="L9" s="43"/>
      <c r="M9" s="43"/>
      <c r="N9" s="43"/>
      <c r="O9" s="44"/>
      <c r="P9" s="139">
        <f t="shared" ref="P9:P16" si="2">+D9+J9</f>
        <v>0</v>
      </c>
      <c r="Q9" s="140">
        <f t="shared" ref="Q9:Q16" si="3">+F9+L9</f>
        <v>0</v>
      </c>
      <c r="R9" s="141">
        <f t="shared" ref="R9:R16" si="4">+P9+Q9</f>
        <v>0</v>
      </c>
      <c r="S9" s="38"/>
      <c r="T9" s="42"/>
      <c r="U9" s="43"/>
      <c r="V9" s="43"/>
      <c r="W9" s="43"/>
      <c r="X9" s="43"/>
      <c r="Y9" s="44"/>
      <c r="Z9" s="45"/>
      <c r="AA9" s="43"/>
      <c r="AB9" s="43"/>
      <c r="AC9" s="43"/>
      <c r="AD9" s="43"/>
      <c r="AE9" s="44"/>
      <c r="AF9" s="139">
        <f t="shared" ref="AF9:AF16" si="5">+T9+Z9</f>
        <v>0</v>
      </c>
      <c r="AG9" s="140">
        <f t="shared" ref="AG9:AG16" si="6">+V9+AB9</f>
        <v>0</v>
      </c>
      <c r="AH9" s="141">
        <f t="shared" ref="AH9:AH16" si="7">+AF9+AG9</f>
        <v>0</v>
      </c>
      <c r="AI9" s="40"/>
      <c r="AJ9" s="42"/>
      <c r="AK9" s="43"/>
      <c r="AL9" s="43"/>
      <c r="AM9" s="43"/>
      <c r="AN9" s="43"/>
      <c r="AO9" s="44"/>
      <c r="AP9" s="45"/>
      <c r="AQ9" s="43"/>
      <c r="AR9" s="43"/>
      <c r="AS9" s="43"/>
      <c r="AT9" s="43"/>
      <c r="AU9" s="44"/>
      <c r="AV9" s="139">
        <f t="shared" ref="AV9:AV16" si="8">+AJ9+AP9</f>
        <v>0</v>
      </c>
      <c r="AW9" s="140">
        <f t="shared" ref="AW9:AW16" si="9">+AL9+AR9</f>
        <v>0</v>
      </c>
      <c r="AX9" s="141">
        <f t="shared" ref="AX9:AX16" si="10">+AV9+AW9</f>
        <v>0</v>
      </c>
      <c r="AY9" s="40"/>
      <c r="AZ9" s="42"/>
      <c r="BA9" s="43"/>
      <c r="BB9" s="43"/>
      <c r="BC9" s="43"/>
      <c r="BD9" s="43"/>
      <c r="BE9" s="44"/>
      <c r="BF9" s="45"/>
      <c r="BG9" s="43"/>
      <c r="BH9" s="43"/>
      <c r="BI9" s="43"/>
      <c r="BJ9" s="43"/>
      <c r="BK9" s="44"/>
      <c r="BL9" s="139">
        <f t="shared" ref="BL9:BL16" si="11">+AZ9+BF9</f>
        <v>0</v>
      </c>
      <c r="BM9" s="140">
        <f t="shared" ref="BM9:BM16" si="12">+BB9+BH9</f>
        <v>0</v>
      </c>
      <c r="BN9" s="141">
        <f t="shared" ref="BN9:BN16" si="13">+BL9+BM9</f>
        <v>0</v>
      </c>
      <c r="BO9" s="40"/>
      <c r="BP9" s="45"/>
      <c r="BQ9" s="43"/>
      <c r="BR9" s="43"/>
      <c r="BS9" s="43"/>
      <c r="BT9" s="43"/>
      <c r="BU9" s="44"/>
      <c r="BV9" s="45"/>
      <c r="BW9" s="43"/>
      <c r="BX9" s="43"/>
      <c r="BY9" s="43"/>
      <c r="BZ9" s="43"/>
      <c r="CA9" s="44"/>
      <c r="CB9" s="139">
        <f t="shared" ref="CB9:CB16" si="14">+BP9+BV9</f>
        <v>0</v>
      </c>
      <c r="CC9" s="140">
        <f t="shared" ref="CC9:CC16" si="15">+BR9+BX9</f>
        <v>0</v>
      </c>
      <c r="CD9" s="141">
        <f t="shared" ref="CD9:CD16" si="16">+CB9+CC9</f>
        <v>0</v>
      </c>
      <c r="CE9" s="40"/>
      <c r="CF9" s="45"/>
      <c r="CG9" s="43"/>
      <c r="CH9" s="43"/>
      <c r="CI9" s="43"/>
      <c r="CJ9" s="43"/>
      <c r="CK9" s="44"/>
      <c r="CL9" s="45"/>
      <c r="CM9" s="43"/>
      <c r="CN9" s="43"/>
      <c r="CO9" s="43"/>
      <c r="CP9" s="43"/>
      <c r="CQ9" s="44"/>
      <c r="CR9" s="139">
        <f t="shared" ref="CR9:CR16" si="17">+CF9+CL9</f>
        <v>0</v>
      </c>
      <c r="CS9" s="140">
        <f t="shared" ref="CS9:CS16" si="18">+CH9+CN9</f>
        <v>0</v>
      </c>
      <c r="CT9" s="141">
        <f t="shared" ref="CT9:CT16" si="19">+CR9+CS9</f>
        <v>0</v>
      </c>
      <c r="CU9" s="40"/>
      <c r="CV9" s="45">
        <f t="shared" si="0"/>
        <v>0</v>
      </c>
      <c r="CW9" s="43"/>
      <c r="CX9" s="43">
        <f t="shared" si="1"/>
        <v>0</v>
      </c>
      <c r="CY9" s="46"/>
      <c r="CZ9" s="43">
        <f t="shared" ref="CZ9:CZ16" si="20">+CV9+CX9</f>
        <v>0</v>
      </c>
      <c r="DA9" s="47"/>
      <c r="DB9" s="45"/>
      <c r="DC9" s="46"/>
      <c r="DD9" s="43">
        <v>0</v>
      </c>
      <c r="DE9" s="46"/>
      <c r="DF9" s="43">
        <v>0</v>
      </c>
      <c r="DG9" s="47"/>
      <c r="DH9" s="174"/>
      <c r="DI9" s="185" t="s">
        <v>16</v>
      </c>
      <c r="DJ9" s="45">
        <f>+CZ9</f>
        <v>0</v>
      </c>
      <c r="DK9" s="43">
        <f>+DF9</f>
        <v>0</v>
      </c>
      <c r="DL9" s="44">
        <f>+DJ9+DK9</f>
        <v>0</v>
      </c>
      <c r="DM9"/>
    </row>
    <row r="10" spans="1:119" s="24" customFormat="1" ht="13.2" customHeight="1" x14ac:dyDescent="0.3">
      <c r="A10" s="32"/>
      <c r="B10" s="48" t="s">
        <v>17</v>
      </c>
      <c r="C10" s="49"/>
      <c r="D10" s="50"/>
      <c r="E10" s="51"/>
      <c r="F10" s="51"/>
      <c r="G10" s="51"/>
      <c r="H10" s="51"/>
      <c r="I10" s="52"/>
      <c r="J10" s="275"/>
      <c r="K10" s="51"/>
      <c r="L10" s="51"/>
      <c r="M10" s="51"/>
      <c r="N10" s="51"/>
      <c r="O10" s="52"/>
      <c r="P10" s="142">
        <f t="shared" si="2"/>
        <v>0</v>
      </c>
      <c r="Q10" s="143">
        <f t="shared" si="3"/>
        <v>0</v>
      </c>
      <c r="R10" s="144">
        <f t="shared" si="4"/>
        <v>0</v>
      </c>
      <c r="S10" s="38"/>
      <c r="T10" s="50"/>
      <c r="U10" s="51"/>
      <c r="V10" s="51"/>
      <c r="W10" s="51"/>
      <c r="X10" s="51"/>
      <c r="Y10" s="52"/>
      <c r="Z10" s="53"/>
      <c r="AA10" s="51"/>
      <c r="AB10" s="51"/>
      <c r="AC10" s="51"/>
      <c r="AD10" s="51"/>
      <c r="AE10" s="52"/>
      <c r="AF10" s="142">
        <f t="shared" si="5"/>
        <v>0</v>
      </c>
      <c r="AG10" s="143">
        <f t="shared" si="6"/>
        <v>0</v>
      </c>
      <c r="AH10" s="144">
        <f t="shared" si="7"/>
        <v>0</v>
      </c>
      <c r="AI10" s="40"/>
      <c r="AJ10" s="50"/>
      <c r="AK10" s="51"/>
      <c r="AL10" s="51"/>
      <c r="AM10" s="51"/>
      <c r="AN10" s="51"/>
      <c r="AO10" s="52"/>
      <c r="AP10" s="53"/>
      <c r="AQ10" s="51"/>
      <c r="AR10" s="51"/>
      <c r="AS10" s="51"/>
      <c r="AT10" s="51"/>
      <c r="AU10" s="52"/>
      <c r="AV10" s="142">
        <f t="shared" si="8"/>
        <v>0</v>
      </c>
      <c r="AW10" s="143">
        <f t="shared" si="9"/>
        <v>0</v>
      </c>
      <c r="AX10" s="144">
        <f t="shared" si="10"/>
        <v>0</v>
      </c>
      <c r="AY10" s="40"/>
      <c r="AZ10" s="50"/>
      <c r="BA10" s="51"/>
      <c r="BB10" s="51"/>
      <c r="BC10" s="51"/>
      <c r="BD10" s="51"/>
      <c r="BE10" s="52"/>
      <c r="BF10" s="53"/>
      <c r="BG10" s="51"/>
      <c r="BH10" s="51"/>
      <c r="BI10" s="51"/>
      <c r="BJ10" s="51"/>
      <c r="BK10" s="52"/>
      <c r="BL10" s="142">
        <f t="shared" si="11"/>
        <v>0</v>
      </c>
      <c r="BM10" s="143">
        <f t="shared" si="12"/>
        <v>0</v>
      </c>
      <c r="BN10" s="144">
        <f t="shared" si="13"/>
        <v>0</v>
      </c>
      <c r="BO10" s="40"/>
      <c r="BP10" s="53"/>
      <c r="BQ10" s="51"/>
      <c r="BR10" s="51"/>
      <c r="BS10" s="51"/>
      <c r="BT10" s="51"/>
      <c r="BU10" s="52"/>
      <c r="BV10" s="53"/>
      <c r="BW10" s="51"/>
      <c r="BX10" s="51"/>
      <c r="BY10" s="51"/>
      <c r="BZ10" s="51"/>
      <c r="CA10" s="52"/>
      <c r="CB10" s="142">
        <f t="shared" si="14"/>
        <v>0</v>
      </c>
      <c r="CC10" s="143">
        <f t="shared" si="15"/>
        <v>0</v>
      </c>
      <c r="CD10" s="144">
        <f t="shared" si="16"/>
        <v>0</v>
      </c>
      <c r="CE10" s="40"/>
      <c r="CF10" s="53"/>
      <c r="CG10" s="51"/>
      <c r="CH10" s="51"/>
      <c r="CI10" s="51"/>
      <c r="CJ10" s="51"/>
      <c r="CK10" s="52"/>
      <c r="CL10" s="53"/>
      <c r="CM10" s="51"/>
      <c r="CN10" s="51"/>
      <c r="CO10" s="51"/>
      <c r="CP10" s="51"/>
      <c r="CQ10" s="52"/>
      <c r="CR10" s="142">
        <f t="shared" si="17"/>
        <v>0</v>
      </c>
      <c r="CS10" s="143">
        <f t="shared" si="18"/>
        <v>0</v>
      </c>
      <c r="CT10" s="144">
        <f t="shared" si="19"/>
        <v>0</v>
      </c>
      <c r="CU10" s="40"/>
      <c r="CV10" s="45">
        <f t="shared" si="0"/>
        <v>0</v>
      </c>
      <c r="CW10" s="43"/>
      <c r="CX10" s="43">
        <f t="shared" si="1"/>
        <v>0</v>
      </c>
      <c r="CY10" s="54"/>
      <c r="CZ10" s="43">
        <f t="shared" si="20"/>
        <v>0</v>
      </c>
      <c r="DA10" s="55"/>
      <c r="DB10" s="53">
        <f>+DB8+DB9</f>
        <v>0</v>
      </c>
      <c r="DC10" s="54"/>
      <c r="DD10" s="51">
        <f>+DD8+DD9</f>
        <v>0</v>
      </c>
      <c r="DE10" s="54"/>
      <c r="DF10" s="51">
        <f>+DF8+DF9</f>
        <v>0</v>
      </c>
      <c r="DG10" s="55"/>
      <c r="DH10" s="173"/>
      <c r="DI10" s="186" t="s">
        <v>17</v>
      </c>
      <c r="DJ10" s="53">
        <f>+DJ8</f>
        <v>0</v>
      </c>
      <c r="DK10" s="51">
        <f>+DK8</f>
        <v>0</v>
      </c>
      <c r="DL10" s="52">
        <f>+DL8</f>
        <v>0</v>
      </c>
      <c r="DM10"/>
    </row>
    <row r="11" spans="1:119" s="24" customFormat="1" ht="15.6" x14ac:dyDescent="0.3">
      <c r="A11" s="32">
        <v>2</v>
      </c>
      <c r="B11" s="32" t="s">
        <v>1</v>
      </c>
      <c r="C11" s="41"/>
      <c r="D11" s="42"/>
      <c r="E11" s="43"/>
      <c r="F11" s="43"/>
      <c r="G11" s="43"/>
      <c r="H11" s="43"/>
      <c r="I11" s="44"/>
      <c r="J11" s="274"/>
      <c r="K11" s="43"/>
      <c r="L11" s="43"/>
      <c r="M11" s="43"/>
      <c r="N11" s="43"/>
      <c r="O11" s="44"/>
      <c r="P11" s="136">
        <f t="shared" si="2"/>
        <v>0</v>
      </c>
      <c r="Q11" s="137">
        <f t="shared" si="3"/>
        <v>0</v>
      </c>
      <c r="R11" s="138">
        <f t="shared" si="4"/>
        <v>0</v>
      </c>
      <c r="S11" s="38"/>
      <c r="T11" s="42"/>
      <c r="U11" s="43"/>
      <c r="V11" s="43"/>
      <c r="W11" s="43"/>
      <c r="X11" s="43"/>
      <c r="Y11" s="44"/>
      <c r="Z11" s="45"/>
      <c r="AA11" s="43"/>
      <c r="AB11" s="43"/>
      <c r="AC11" s="43"/>
      <c r="AD11" s="43"/>
      <c r="AE11" s="44"/>
      <c r="AF11" s="136">
        <f t="shared" si="5"/>
        <v>0</v>
      </c>
      <c r="AG11" s="137">
        <f t="shared" si="6"/>
        <v>0</v>
      </c>
      <c r="AH11" s="138">
        <f t="shared" si="7"/>
        <v>0</v>
      </c>
      <c r="AI11" s="40"/>
      <c r="AJ11" s="42"/>
      <c r="AK11" s="43"/>
      <c r="AL11" s="43"/>
      <c r="AM11" s="43"/>
      <c r="AN11" s="43"/>
      <c r="AO11" s="44"/>
      <c r="AP11" s="45"/>
      <c r="AQ11" s="43"/>
      <c r="AR11" s="43"/>
      <c r="AS11" s="43"/>
      <c r="AT11" s="43"/>
      <c r="AU11" s="44"/>
      <c r="AV11" s="136">
        <f t="shared" si="8"/>
        <v>0</v>
      </c>
      <c r="AW11" s="137">
        <f t="shared" si="9"/>
        <v>0</v>
      </c>
      <c r="AX11" s="138">
        <f t="shared" si="10"/>
        <v>0</v>
      </c>
      <c r="AY11" s="40"/>
      <c r="AZ11" s="42"/>
      <c r="BA11" s="43"/>
      <c r="BB11" s="43"/>
      <c r="BC11" s="43"/>
      <c r="BD11" s="43"/>
      <c r="BE11" s="44"/>
      <c r="BF11" s="45"/>
      <c r="BG11" s="43"/>
      <c r="BH11" s="43"/>
      <c r="BI11" s="43"/>
      <c r="BJ11" s="43"/>
      <c r="BK11" s="44"/>
      <c r="BL11" s="136">
        <f t="shared" si="11"/>
        <v>0</v>
      </c>
      <c r="BM11" s="137">
        <f t="shared" si="12"/>
        <v>0</v>
      </c>
      <c r="BN11" s="138">
        <f t="shared" si="13"/>
        <v>0</v>
      </c>
      <c r="BO11" s="40"/>
      <c r="BP11" s="45"/>
      <c r="BQ11" s="43"/>
      <c r="BR11" s="43"/>
      <c r="BS11" s="43"/>
      <c r="BT11" s="43"/>
      <c r="BU11" s="44"/>
      <c r="BV11" s="45"/>
      <c r="BW11" s="43"/>
      <c r="BX11" s="43"/>
      <c r="BY11" s="43"/>
      <c r="BZ11" s="43"/>
      <c r="CA11" s="44"/>
      <c r="CB11" s="136">
        <f t="shared" si="14"/>
        <v>0</v>
      </c>
      <c r="CC11" s="137">
        <f t="shared" si="15"/>
        <v>0</v>
      </c>
      <c r="CD11" s="138">
        <f t="shared" si="16"/>
        <v>0</v>
      </c>
      <c r="CE11" s="40"/>
      <c r="CF11" s="45"/>
      <c r="CG11" s="43"/>
      <c r="CH11" s="43"/>
      <c r="CI11" s="43"/>
      <c r="CJ11" s="43"/>
      <c r="CK11" s="44"/>
      <c r="CL11" s="45"/>
      <c r="CM11" s="43"/>
      <c r="CN11" s="43"/>
      <c r="CO11" s="43"/>
      <c r="CP11" s="43"/>
      <c r="CQ11" s="44"/>
      <c r="CR11" s="136">
        <f t="shared" si="17"/>
        <v>0</v>
      </c>
      <c r="CS11" s="137">
        <f t="shared" si="18"/>
        <v>0</v>
      </c>
      <c r="CT11" s="138">
        <f t="shared" si="19"/>
        <v>0</v>
      </c>
      <c r="CU11" s="40"/>
      <c r="CV11" s="45">
        <f t="shared" si="0"/>
        <v>0</v>
      </c>
      <c r="CW11" s="43"/>
      <c r="CX11" s="43">
        <f t="shared" si="1"/>
        <v>0</v>
      </c>
      <c r="CY11" s="46"/>
      <c r="CZ11" s="43">
        <f t="shared" si="20"/>
        <v>0</v>
      </c>
      <c r="DA11" s="47"/>
      <c r="DB11" s="45">
        <f t="shared" ref="DB11:DB15" si="21">+J11+Z11+AP11+BF11+BV11+CL11</f>
        <v>0</v>
      </c>
      <c r="DC11" s="46"/>
      <c r="DD11" s="43">
        <f t="shared" ref="DD11:DD15" si="22">+L11+AB11+AR11+BH11+BX11+CN11</f>
        <v>0</v>
      </c>
      <c r="DE11" s="46"/>
      <c r="DF11" s="43">
        <f t="shared" ref="DF11:DF15" si="23">+DB11+DD11</f>
        <v>0</v>
      </c>
      <c r="DG11" s="47"/>
      <c r="DH11" s="172"/>
      <c r="DI11" s="185" t="s">
        <v>1</v>
      </c>
      <c r="DJ11" s="45">
        <f t="shared" ref="DJ11:DJ15" si="24">+CZ11</f>
        <v>0</v>
      </c>
      <c r="DK11" s="43">
        <f t="shared" ref="DK11:DK15" si="25">+DF11</f>
        <v>0</v>
      </c>
      <c r="DL11" s="44">
        <f t="shared" ref="DL11:DL15" si="26">+DJ11+DK11</f>
        <v>0</v>
      </c>
      <c r="DM11"/>
    </row>
    <row r="12" spans="1:119" s="24" customFormat="1" ht="15.6" x14ac:dyDescent="0.3">
      <c r="A12" s="32">
        <v>3</v>
      </c>
      <c r="B12" s="32" t="s">
        <v>2</v>
      </c>
      <c r="C12" s="41"/>
      <c r="D12" s="42"/>
      <c r="E12" s="43"/>
      <c r="F12" s="43"/>
      <c r="G12" s="43"/>
      <c r="H12" s="43"/>
      <c r="I12" s="44"/>
      <c r="J12" s="274"/>
      <c r="K12" s="43"/>
      <c r="L12" s="43"/>
      <c r="M12" s="43"/>
      <c r="N12" s="43"/>
      <c r="O12" s="44"/>
      <c r="P12" s="136">
        <f t="shared" si="2"/>
        <v>0</v>
      </c>
      <c r="Q12" s="137">
        <f t="shared" si="3"/>
        <v>0</v>
      </c>
      <c r="R12" s="138">
        <f t="shared" si="4"/>
        <v>0</v>
      </c>
      <c r="S12" s="38"/>
      <c r="T12" s="42"/>
      <c r="U12" s="43"/>
      <c r="V12" s="43"/>
      <c r="W12" s="43"/>
      <c r="X12" s="43"/>
      <c r="Y12" s="44"/>
      <c r="Z12" s="45"/>
      <c r="AA12" s="43"/>
      <c r="AB12" s="43"/>
      <c r="AC12" s="43"/>
      <c r="AD12" s="43"/>
      <c r="AE12" s="44"/>
      <c r="AF12" s="136">
        <f t="shared" si="5"/>
        <v>0</v>
      </c>
      <c r="AG12" s="137">
        <f t="shared" si="6"/>
        <v>0</v>
      </c>
      <c r="AH12" s="138">
        <f t="shared" si="7"/>
        <v>0</v>
      </c>
      <c r="AI12" s="40"/>
      <c r="AJ12" s="42"/>
      <c r="AK12" s="43"/>
      <c r="AL12" s="43"/>
      <c r="AM12" s="43"/>
      <c r="AN12" s="43"/>
      <c r="AO12" s="44"/>
      <c r="AP12" s="45"/>
      <c r="AQ12" s="43"/>
      <c r="AR12" s="43"/>
      <c r="AS12" s="43"/>
      <c r="AT12" s="43"/>
      <c r="AU12" s="44"/>
      <c r="AV12" s="136">
        <f t="shared" si="8"/>
        <v>0</v>
      </c>
      <c r="AW12" s="137">
        <f t="shared" si="9"/>
        <v>0</v>
      </c>
      <c r="AX12" s="138">
        <f t="shared" si="10"/>
        <v>0</v>
      </c>
      <c r="AY12" s="40"/>
      <c r="AZ12" s="42"/>
      <c r="BA12" s="43"/>
      <c r="BB12" s="43"/>
      <c r="BC12" s="43"/>
      <c r="BD12" s="43"/>
      <c r="BE12" s="44"/>
      <c r="BF12" s="45"/>
      <c r="BG12" s="43"/>
      <c r="BH12" s="43"/>
      <c r="BI12" s="43"/>
      <c r="BJ12" s="43"/>
      <c r="BK12" s="44"/>
      <c r="BL12" s="136">
        <f t="shared" si="11"/>
        <v>0</v>
      </c>
      <c r="BM12" s="137">
        <f t="shared" si="12"/>
        <v>0</v>
      </c>
      <c r="BN12" s="138">
        <f t="shared" si="13"/>
        <v>0</v>
      </c>
      <c r="BO12" s="40"/>
      <c r="BP12" s="45"/>
      <c r="BQ12" s="43"/>
      <c r="BR12" s="43"/>
      <c r="BS12" s="43"/>
      <c r="BT12" s="43"/>
      <c r="BU12" s="44"/>
      <c r="BV12" s="45"/>
      <c r="BW12" s="43"/>
      <c r="BX12" s="43"/>
      <c r="BY12" s="43"/>
      <c r="BZ12" s="43"/>
      <c r="CA12" s="44"/>
      <c r="CB12" s="136">
        <f t="shared" si="14"/>
        <v>0</v>
      </c>
      <c r="CC12" s="137">
        <f t="shared" si="15"/>
        <v>0</v>
      </c>
      <c r="CD12" s="138">
        <f t="shared" si="16"/>
        <v>0</v>
      </c>
      <c r="CE12" s="40"/>
      <c r="CF12" s="45"/>
      <c r="CG12" s="43"/>
      <c r="CH12" s="43"/>
      <c r="CI12" s="43"/>
      <c r="CJ12" s="43"/>
      <c r="CK12" s="44"/>
      <c r="CL12" s="45"/>
      <c r="CM12" s="43"/>
      <c r="CN12" s="43"/>
      <c r="CO12" s="43"/>
      <c r="CP12" s="43"/>
      <c r="CQ12" s="44"/>
      <c r="CR12" s="136">
        <f t="shared" si="17"/>
        <v>0</v>
      </c>
      <c r="CS12" s="137">
        <f t="shared" si="18"/>
        <v>0</v>
      </c>
      <c r="CT12" s="138">
        <f t="shared" si="19"/>
        <v>0</v>
      </c>
      <c r="CU12" s="40"/>
      <c r="CV12" s="45">
        <f t="shared" si="0"/>
        <v>0</v>
      </c>
      <c r="CW12" s="43"/>
      <c r="CX12" s="43">
        <f t="shared" si="1"/>
        <v>0</v>
      </c>
      <c r="CY12" s="46"/>
      <c r="CZ12" s="43">
        <f t="shared" si="20"/>
        <v>0</v>
      </c>
      <c r="DA12" s="47"/>
      <c r="DB12" s="45">
        <f t="shared" si="21"/>
        <v>0</v>
      </c>
      <c r="DC12" s="46"/>
      <c r="DD12" s="43">
        <f t="shared" si="22"/>
        <v>0</v>
      </c>
      <c r="DE12" s="46"/>
      <c r="DF12" s="43">
        <f t="shared" si="23"/>
        <v>0</v>
      </c>
      <c r="DG12" s="47"/>
      <c r="DH12" s="172"/>
      <c r="DI12" s="185" t="s">
        <v>2</v>
      </c>
      <c r="DJ12" s="45">
        <f t="shared" si="24"/>
        <v>0</v>
      </c>
      <c r="DK12" s="43">
        <f t="shared" si="25"/>
        <v>0</v>
      </c>
      <c r="DL12" s="44">
        <f t="shared" si="26"/>
        <v>0</v>
      </c>
      <c r="DM12"/>
    </row>
    <row r="13" spans="1:119" s="24" customFormat="1" ht="15.6" x14ac:dyDescent="0.3">
      <c r="A13" s="32">
        <v>4</v>
      </c>
      <c r="B13" s="32" t="s">
        <v>3</v>
      </c>
      <c r="C13" s="41"/>
      <c r="D13" s="42"/>
      <c r="E13" s="43"/>
      <c r="F13" s="43"/>
      <c r="G13" s="43"/>
      <c r="H13" s="43"/>
      <c r="I13" s="44"/>
      <c r="J13" s="274"/>
      <c r="K13" s="43"/>
      <c r="L13" s="43"/>
      <c r="M13" s="43"/>
      <c r="N13" s="43"/>
      <c r="O13" s="44"/>
      <c r="P13" s="136">
        <f t="shared" si="2"/>
        <v>0</v>
      </c>
      <c r="Q13" s="137">
        <f t="shared" si="3"/>
        <v>0</v>
      </c>
      <c r="R13" s="138">
        <f t="shared" si="4"/>
        <v>0</v>
      </c>
      <c r="S13" s="38"/>
      <c r="T13" s="42"/>
      <c r="U13" s="43"/>
      <c r="V13" s="43"/>
      <c r="W13" s="43"/>
      <c r="X13" s="43"/>
      <c r="Y13" s="44"/>
      <c r="Z13" s="45"/>
      <c r="AA13" s="43"/>
      <c r="AB13" s="43"/>
      <c r="AC13" s="43"/>
      <c r="AD13" s="43"/>
      <c r="AE13" s="44"/>
      <c r="AF13" s="136">
        <f t="shared" si="5"/>
        <v>0</v>
      </c>
      <c r="AG13" s="137">
        <f t="shared" si="6"/>
        <v>0</v>
      </c>
      <c r="AH13" s="138">
        <f t="shared" si="7"/>
        <v>0</v>
      </c>
      <c r="AI13" s="40"/>
      <c r="AJ13" s="42"/>
      <c r="AK13" s="43"/>
      <c r="AL13" s="43"/>
      <c r="AM13" s="43"/>
      <c r="AN13" s="43"/>
      <c r="AO13" s="44"/>
      <c r="AP13" s="45"/>
      <c r="AQ13" s="43"/>
      <c r="AR13" s="43"/>
      <c r="AS13" s="43"/>
      <c r="AT13" s="43"/>
      <c r="AU13" s="44"/>
      <c r="AV13" s="136">
        <f t="shared" si="8"/>
        <v>0</v>
      </c>
      <c r="AW13" s="137">
        <f t="shared" si="9"/>
        <v>0</v>
      </c>
      <c r="AX13" s="138">
        <f t="shared" si="10"/>
        <v>0</v>
      </c>
      <c r="AY13" s="40"/>
      <c r="AZ13" s="42"/>
      <c r="BA13" s="43"/>
      <c r="BB13" s="43"/>
      <c r="BC13" s="43"/>
      <c r="BD13" s="43"/>
      <c r="BE13" s="44"/>
      <c r="BF13" s="45"/>
      <c r="BG13" s="43"/>
      <c r="BH13" s="43"/>
      <c r="BI13" s="43"/>
      <c r="BJ13" s="43"/>
      <c r="BK13" s="44"/>
      <c r="BL13" s="136">
        <f t="shared" si="11"/>
        <v>0</v>
      </c>
      <c r="BM13" s="137">
        <f t="shared" si="12"/>
        <v>0</v>
      </c>
      <c r="BN13" s="138">
        <f t="shared" si="13"/>
        <v>0</v>
      </c>
      <c r="BO13" s="40"/>
      <c r="BP13" s="45"/>
      <c r="BQ13" s="43"/>
      <c r="BR13" s="43"/>
      <c r="BS13" s="43"/>
      <c r="BT13" s="43"/>
      <c r="BU13" s="44"/>
      <c r="BV13" s="45"/>
      <c r="BW13" s="43"/>
      <c r="BX13" s="43"/>
      <c r="BY13" s="43"/>
      <c r="BZ13" s="43"/>
      <c r="CA13" s="44"/>
      <c r="CB13" s="136">
        <f t="shared" si="14"/>
        <v>0</v>
      </c>
      <c r="CC13" s="137">
        <f t="shared" si="15"/>
        <v>0</v>
      </c>
      <c r="CD13" s="138">
        <f t="shared" si="16"/>
        <v>0</v>
      </c>
      <c r="CE13" s="40"/>
      <c r="CF13" s="45"/>
      <c r="CG13" s="43"/>
      <c r="CH13" s="43"/>
      <c r="CI13" s="43"/>
      <c r="CJ13" s="43"/>
      <c r="CK13" s="44"/>
      <c r="CL13" s="45"/>
      <c r="CM13" s="43"/>
      <c r="CN13" s="43"/>
      <c r="CO13" s="43"/>
      <c r="CP13" s="43"/>
      <c r="CQ13" s="44"/>
      <c r="CR13" s="136">
        <f t="shared" si="17"/>
        <v>0</v>
      </c>
      <c r="CS13" s="137">
        <f t="shared" si="18"/>
        <v>0</v>
      </c>
      <c r="CT13" s="138">
        <f t="shared" si="19"/>
        <v>0</v>
      </c>
      <c r="CU13" s="40"/>
      <c r="CV13" s="45">
        <f t="shared" si="0"/>
        <v>0</v>
      </c>
      <c r="CW13" s="43"/>
      <c r="CX13" s="43">
        <f t="shared" si="1"/>
        <v>0</v>
      </c>
      <c r="CY13" s="46"/>
      <c r="CZ13" s="43">
        <f t="shared" si="20"/>
        <v>0</v>
      </c>
      <c r="DA13" s="47"/>
      <c r="DB13" s="45">
        <f t="shared" si="21"/>
        <v>0</v>
      </c>
      <c r="DC13" s="46"/>
      <c r="DD13" s="43">
        <f t="shared" si="22"/>
        <v>0</v>
      </c>
      <c r="DE13" s="46"/>
      <c r="DF13" s="43">
        <f t="shared" si="23"/>
        <v>0</v>
      </c>
      <c r="DG13" s="47"/>
      <c r="DH13" s="172"/>
      <c r="DI13" s="185" t="s">
        <v>3</v>
      </c>
      <c r="DJ13" s="45">
        <f t="shared" si="24"/>
        <v>0</v>
      </c>
      <c r="DK13" s="43">
        <f t="shared" si="25"/>
        <v>0</v>
      </c>
      <c r="DL13" s="44">
        <f t="shared" si="26"/>
        <v>0</v>
      </c>
      <c r="DM13"/>
    </row>
    <row r="14" spans="1:119" s="24" customFormat="1" ht="15.6" x14ac:dyDescent="0.3">
      <c r="A14" s="32">
        <v>5</v>
      </c>
      <c r="B14" s="32" t="s">
        <v>4</v>
      </c>
      <c r="C14" s="41"/>
      <c r="D14" s="42"/>
      <c r="E14" s="43"/>
      <c r="F14" s="43"/>
      <c r="G14" s="43"/>
      <c r="H14" s="43"/>
      <c r="I14" s="44"/>
      <c r="J14" s="274"/>
      <c r="K14" s="43"/>
      <c r="L14" s="43"/>
      <c r="M14" s="43"/>
      <c r="N14" s="43"/>
      <c r="O14" s="44"/>
      <c r="P14" s="136">
        <f t="shared" si="2"/>
        <v>0</v>
      </c>
      <c r="Q14" s="137">
        <f t="shared" si="3"/>
        <v>0</v>
      </c>
      <c r="R14" s="138">
        <f t="shared" si="4"/>
        <v>0</v>
      </c>
      <c r="S14" s="38"/>
      <c r="T14" s="42"/>
      <c r="U14" s="43"/>
      <c r="V14" s="43"/>
      <c r="W14" s="43"/>
      <c r="X14" s="43"/>
      <c r="Y14" s="44"/>
      <c r="Z14" s="45"/>
      <c r="AA14" s="43"/>
      <c r="AB14" s="43"/>
      <c r="AC14" s="43"/>
      <c r="AD14" s="43"/>
      <c r="AE14" s="44"/>
      <c r="AF14" s="136">
        <f t="shared" si="5"/>
        <v>0</v>
      </c>
      <c r="AG14" s="137">
        <f t="shared" si="6"/>
        <v>0</v>
      </c>
      <c r="AH14" s="138">
        <f t="shared" si="7"/>
        <v>0</v>
      </c>
      <c r="AI14" s="40"/>
      <c r="AJ14" s="42"/>
      <c r="AK14" s="43"/>
      <c r="AL14" s="43"/>
      <c r="AM14" s="43"/>
      <c r="AN14" s="43"/>
      <c r="AO14" s="44"/>
      <c r="AP14" s="45"/>
      <c r="AQ14" s="43"/>
      <c r="AR14" s="43"/>
      <c r="AS14" s="43"/>
      <c r="AT14" s="43"/>
      <c r="AU14" s="44"/>
      <c r="AV14" s="136">
        <f t="shared" si="8"/>
        <v>0</v>
      </c>
      <c r="AW14" s="137">
        <f t="shared" si="9"/>
        <v>0</v>
      </c>
      <c r="AX14" s="138">
        <f t="shared" si="10"/>
        <v>0</v>
      </c>
      <c r="AY14" s="40"/>
      <c r="AZ14" s="42"/>
      <c r="BA14" s="43"/>
      <c r="BB14" s="43"/>
      <c r="BC14" s="43"/>
      <c r="BD14" s="43"/>
      <c r="BE14" s="44"/>
      <c r="BF14" s="45"/>
      <c r="BG14" s="43"/>
      <c r="BH14" s="43"/>
      <c r="BI14" s="43"/>
      <c r="BJ14" s="43"/>
      <c r="BK14" s="44"/>
      <c r="BL14" s="136">
        <f t="shared" si="11"/>
        <v>0</v>
      </c>
      <c r="BM14" s="137">
        <f t="shared" si="12"/>
        <v>0</v>
      </c>
      <c r="BN14" s="138">
        <f t="shared" si="13"/>
        <v>0</v>
      </c>
      <c r="BO14" s="40"/>
      <c r="BP14" s="45"/>
      <c r="BQ14" s="43"/>
      <c r="BR14" s="43"/>
      <c r="BS14" s="43"/>
      <c r="BT14" s="43"/>
      <c r="BU14" s="44"/>
      <c r="BV14" s="45"/>
      <c r="BW14" s="43"/>
      <c r="BX14" s="43"/>
      <c r="BY14" s="43"/>
      <c r="BZ14" s="43"/>
      <c r="CA14" s="44"/>
      <c r="CB14" s="136">
        <f t="shared" si="14"/>
        <v>0</v>
      </c>
      <c r="CC14" s="137">
        <f t="shared" si="15"/>
        <v>0</v>
      </c>
      <c r="CD14" s="138">
        <f t="shared" si="16"/>
        <v>0</v>
      </c>
      <c r="CE14" s="40"/>
      <c r="CF14" s="45"/>
      <c r="CG14" s="43"/>
      <c r="CH14" s="43"/>
      <c r="CI14" s="43"/>
      <c r="CJ14" s="43"/>
      <c r="CK14" s="44"/>
      <c r="CL14" s="45"/>
      <c r="CM14" s="43"/>
      <c r="CN14" s="43"/>
      <c r="CO14" s="43"/>
      <c r="CP14" s="43"/>
      <c r="CQ14" s="44"/>
      <c r="CR14" s="136">
        <f t="shared" si="17"/>
        <v>0</v>
      </c>
      <c r="CS14" s="137">
        <f t="shared" si="18"/>
        <v>0</v>
      </c>
      <c r="CT14" s="138">
        <f t="shared" si="19"/>
        <v>0</v>
      </c>
      <c r="CU14" s="40"/>
      <c r="CV14" s="45">
        <f t="shared" si="0"/>
        <v>0</v>
      </c>
      <c r="CW14" s="43"/>
      <c r="CX14" s="43">
        <f t="shared" si="1"/>
        <v>0</v>
      </c>
      <c r="CY14" s="46"/>
      <c r="CZ14" s="43">
        <f t="shared" si="20"/>
        <v>0</v>
      </c>
      <c r="DA14" s="47"/>
      <c r="DB14" s="45">
        <f t="shared" si="21"/>
        <v>0</v>
      </c>
      <c r="DC14" s="46"/>
      <c r="DD14" s="43">
        <f t="shared" si="22"/>
        <v>0</v>
      </c>
      <c r="DE14" s="46"/>
      <c r="DF14" s="43">
        <f t="shared" si="23"/>
        <v>0</v>
      </c>
      <c r="DG14" s="47"/>
      <c r="DH14" s="172"/>
      <c r="DI14" s="185" t="s">
        <v>4</v>
      </c>
      <c r="DJ14" s="45">
        <f t="shared" si="24"/>
        <v>0</v>
      </c>
      <c r="DK14" s="43">
        <f t="shared" si="25"/>
        <v>0</v>
      </c>
      <c r="DL14" s="44">
        <f t="shared" si="26"/>
        <v>0</v>
      </c>
      <c r="DM14"/>
    </row>
    <row r="15" spans="1:119" s="24" customFormat="1" ht="15.6" x14ac:dyDescent="0.3">
      <c r="A15" s="32">
        <v>6</v>
      </c>
      <c r="B15" s="32" t="s">
        <v>5</v>
      </c>
      <c r="C15" s="41"/>
      <c r="D15" s="42"/>
      <c r="E15" s="43"/>
      <c r="F15" s="43"/>
      <c r="G15" s="43"/>
      <c r="H15" s="43"/>
      <c r="I15" s="44"/>
      <c r="J15" s="274"/>
      <c r="K15" s="43"/>
      <c r="L15" s="43"/>
      <c r="M15" s="43"/>
      <c r="N15" s="43"/>
      <c r="O15" s="44"/>
      <c r="P15" s="136">
        <f t="shared" si="2"/>
        <v>0</v>
      </c>
      <c r="Q15" s="137">
        <f t="shared" si="3"/>
        <v>0</v>
      </c>
      <c r="R15" s="138">
        <f t="shared" si="4"/>
        <v>0</v>
      </c>
      <c r="S15" s="38"/>
      <c r="T15" s="42"/>
      <c r="U15" s="43"/>
      <c r="V15" s="43"/>
      <c r="W15" s="43"/>
      <c r="X15" s="43"/>
      <c r="Y15" s="44"/>
      <c r="Z15" s="45"/>
      <c r="AA15" s="43"/>
      <c r="AB15" s="43"/>
      <c r="AC15" s="43"/>
      <c r="AD15" s="43"/>
      <c r="AE15" s="44"/>
      <c r="AF15" s="136">
        <f t="shared" si="5"/>
        <v>0</v>
      </c>
      <c r="AG15" s="137">
        <f t="shared" si="6"/>
        <v>0</v>
      </c>
      <c r="AH15" s="138">
        <f t="shared" si="7"/>
        <v>0</v>
      </c>
      <c r="AI15" s="40"/>
      <c r="AJ15" s="42"/>
      <c r="AK15" s="43"/>
      <c r="AL15" s="43"/>
      <c r="AM15" s="43"/>
      <c r="AN15" s="43"/>
      <c r="AO15" s="44"/>
      <c r="AP15" s="45"/>
      <c r="AQ15" s="43"/>
      <c r="AR15" s="43"/>
      <c r="AS15" s="43"/>
      <c r="AT15" s="43"/>
      <c r="AU15" s="44"/>
      <c r="AV15" s="136">
        <f t="shared" si="8"/>
        <v>0</v>
      </c>
      <c r="AW15" s="137">
        <f t="shared" si="9"/>
        <v>0</v>
      </c>
      <c r="AX15" s="138">
        <f t="shared" si="10"/>
        <v>0</v>
      </c>
      <c r="AY15" s="40"/>
      <c r="AZ15" s="42"/>
      <c r="BA15" s="43"/>
      <c r="BB15" s="43"/>
      <c r="BC15" s="43"/>
      <c r="BD15" s="43"/>
      <c r="BE15" s="44"/>
      <c r="BF15" s="45"/>
      <c r="BG15" s="43"/>
      <c r="BH15" s="43"/>
      <c r="BI15" s="43"/>
      <c r="BJ15" s="43"/>
      <c r="BK15" s="44"/>
      <c r="BL15" s="136">
        <f t="shared" si="11"/>
        <v>0</v>
      </c>
      <c r="BM15" s="137">
        <f t="shared" si="12"/>
        <v>0</v>
      </c>
      <c r="BN15" s="138">
        <f t="shared" si="13"/>
        <v>0</v>
      </c>
      <c r="BO15" s="40"/>
      <c r="BP15" s="45"/>
      <c r="BQ15" s="43"/>
      <c r="BR15" s="43"/>
      <c r="BS15" s="43"/>
      <c r="BT15" s="43"/>
      <c r="BU15" s="44"/>
      <c r="BV15" s="45"/>
      <c r="BW15" s="43"/>
      <c r="BX15" s="43"/>
      <c r="BY15" s="43"/>
      <c r="BZ15" s="43"/>
      <c r="CA15" s="44"/>
      <c r="CB15" s="136">
        <f t="shared" si="14"/>
        <v>0</v>
      </c>
      <c r="CC15" s="137">
        <f t="shared" si="15"/>
        <v>0</v>
      </c>
      <c r="CD15" s="138">
        <f t="shared" si="16"/>
        <v>0</v>
      </c>
      <c r="CE15" s="40"/>
      <c r="CF15" s="45"/>
      <c r="CG15" s="43"/>
      <c r="CH15" s="43"/>
      <c r="CI15" s="43"/>
      <c r="CJ15" s="43"/>
      <c r="CK15" s="44"/>
      <c r="CL15" s="45"/>
      <c r="CM15" s="43"/>
      <c r="CN15" s="43"/>
      <c r="CO15" s="43"/>
      <c r="CP15" s="43"/>
      <c r="CQ15" s="44"/>
      <c r="CR15" s="136">
        <f t="shared" si="17"/>
        <v>0</v>
      </c>
      <c r="CS15" s="137">
        <f t="shared" si="18"/>
        <v>0</v>
      </c>
      <c r="CT15" s="138">
        <f t="shared" si="19"/>
        <v>0</v>
      </c>
      <c r="CU15" s="40"/>
      <c r="CV15" s="45">
        <f t="shared" si="0"/>
        <v>0</v>
      </c>
      <c r="CW15" s="43"/>
      <c r="CX15" s="43">
        <f t="shared" si="1"/>
        <v>0</v>
      </c>
      <c r="CY15" s="46"/>
      <c r="CZ15" s="43">
        <f t="shared" si="20"/>
        <v>0</v>
      </c>
      <c r="DA15" s="47"/>
      <c r="DB15" s="45">
        <f t="shared" si="21"/>
        <v>0</v>
      </c>
      <c r="DC15" s="46"/>
      <c r="DD15" s="43">
        <f t="shared" si="22"/>
        <v>0</v>
      </c>
      <c r="DE15" s="46"/>
      <c r="DF15" s="43">
        <f t="shared" si="23"/>
        <v>0</v>
      </c>
      <c r="DG15" s="47"/>
      <c r="DH15" s="172"/>
      <c r="DI15" s="185" t="s">
        <v>5</v>
      </c>
      <c r="DJ15" s="45">
        <f t="shared" si="24"/>
        <v>0</v>
      </c>
      <c r="DK15" s="43">
        <f t="shared" si="25"/>
        <v>0</v>
      </c>
      <c r="DL15" s="44">
        <f t="shared" si="26"/>
        <v>0</v>
      </c>
      <c r="DM15"/>
    </row>
    <row r="16" spans="1:119" s="24" customFormat="1" ht="15.6" x14ac:dyDescent="0.3">
      <c r="A16" s="32">
        <v>7</v>
      </c>
      <c r="B16" s="32" t="s">
        <v>92</v>
      </c>
      <c r="C16" s="49"/>
      <c r="D16" s="50"/>
      <c r="E16" s="54"/>
      <c r="F16" s="51"/>
      <c r="G16" s="54"/>
      <c r="H16" s="51"/>
      <c r="I16" s="55"/>
      <c r="J16" s="275"/>
      <c r="K16" s="54"/>
      <c r="L16" s="51"/>
      <c r="M16" s="54"/>
      <c r="N16" s="51"/>
      <c r="O16" s="55"/>
      <c r="P16" s="142">
        <f t="shared" si="2"/>
        <v>0</v>
      </c>
      <c r="Q16" s="143">
        <f t="shared" si="3"/>
        <v>0</v>
      </c>
      <c r="R16" s="144">
        <f t="shared" si="4"/>
        <v>0</v>
      </c>
      <c r="S16" s="38"/>
      <c r="T16" s="50"/>
      <c r="U16" s="54"/>
      <c r="V16" s="51"/>
      <c r="W16" s="54"/>
      <c r="X16" s="51"/>
      <c r="Y16" s="55"/>
      <c r="Z16" s="53"/>
      <c r="AA16" s="54"/>
      <c r="AB16" s="51"/>
      <c r="AC16" s="54"/>
      <c r="AD16" s="51"/>
      <c r="AE16" s="55"/>
      <c r="AF16" s="142">
        <f t="shared" si="5"/>
        <v>0</v>
      </c>
      <c r="AG16" s="143">
        <f t="shared" si="6"/>
        <v>0</v>
      </c>
      <c r="AH16" s="144">
        <f t="shared" si="7"/>
        <v>0</v>
      </c>
      <c r="AI16" s="40"/>
      <c r="AJ16" s="50"/>
      <c r="AK16" s="54"/>
      <c r="AL16" s="51"/>
      <c r="AM16" s="54"/>
      <c r="AN16" s="51"/>
      <c r="AO16" s="55"/>
      <c r="AP16" s="53"/>
      <c r="AQ16" s="54"/>
      <c r="AR16" s="51"/>
      <c r="AS16" s="54"/>
      <c r="AT16" s="51"/>
      <c r="AU16" s="55"/>
      <c r="AV16" s="142">
        <f t="shared" si="8"/>
        <v>0</v>
      </c>
      <c r="AW16" s="143">
        <f t="shared" si="9"/>
        <v>0</v>
      </c>
      <c r="AX16" s="144">
        <f t="shared" si="10"/>
        <v>0</v>
      </c>
      <c r="AY16" s="40"/>
      <c r="AZ16" s="50"/>
      <c r="BA16" s="54"/>
      <c r="BB16" s="51"/>
      <c r="BC16" s="54"/>
      <c r="BD16" s="51"/>
      <c r="BE16" s="55"/>
      <c r="BF16" s="53"/>
      <c r="BG16" s="54"/>
      <c r="BH16" s="51"/>
      <c r="BI16" s="54"/>
      <c r="BJ16" s="51"/>
      <c r="BK16" s="55"/>
      <c r="BL16" s="142">
        <f t="shared" si="11"/>
        <v>0</v>
      </c>
      <c r="BM16" s="143">
        <f t="shared" si="12"/>
        <v>0</v>
      </c>
      <c r="BN16" s="144">
        <f t="shared" si="13"/>
        <v>0</v>
      </c>
      <c r="BO16" s="40"/>
      <c r="BP16" s="53"/>
      <c r="BQ16" s="54"/>
      <c r="BR16" s="51"/>
      <c r="BS16" s="54"/>
      <c r="BT16" s="51"/>
      <c r="BU16" s="55"/>
      <c r="BV16" s="53"/>
      <c r="BW16" s="54"/>
      <c r="BX16" s="53"/>
      <c r="BY16" s="54"/>
      <c r="BZ16" s="53"/>
      <c r="CA16" s="55"/>
      <c r="CB16" s="142">
        <f t="shared" si="14"/>
        <v>0</v>
      </c>
      <c r="CC16" s="143">
        <f t="shared" si="15"/>
        <v>0</v>
      </c>
      <c r="CD16" s="144">
        <f t="shared" si="16"/>
        <v>0</v>
      </c>
      <c r="CE16" s="40"/>
      <c r="CF16" s="53"/>
      <c r="CG16" s="54"/>
      <c r="CH16" s="51"/>
      <c r="CI16" s="54"/>
      <c r="CJ16" s="51"/>
      <c r="CK16" s="55"/>
      <c r="CL16" s="53"/>
      <c r="CM16" s="54"/>
      <c r="CN16" s="51"/>
      <c r="CO16" s="54"/>
      <c r="CP16" s="51"/>
      <c r="CQ16" s="55"/>
      <c r="CR16" s="142">
        <f t="shared" si="17"/>
        <v>0</v>
      </c>
      <c r="CS16" s="143">
        <f t="shared" si="18"/>
        <v>0</v>
      </c>
      <c r="CT16" s="144">
        <f t="shared" si="19"/>
        <v>0</v>
      </c>
      <c r="CU16" s="40"/>
      <c r="CV16" s="53">
        <f>SUM(CV10:CV15)</f>
        <v>0</v>
      </c>
      <c r="CW16" s="54" t="e">
        <f>+CV16/$CV$111</f>
        <v>#DIV/0!</v>
      </c>
      <c r="CX16" s="51">
        <f>SUM(CX10:CX15)</f>
        <v>0</v>
      </c>
      <c r="CY16" s="54" t="e">
        <f>+CX16/$CX$111</f>
        <v>#DIV/0!</v>
      </c>
      <c r="CZ16" s="51">
        <f t="shared" si="20"/>
        <v>0</v>
      </c>
      <c r="DA16" s="55" t="e">
        <f>+CZ16/$CZ$111</f>
        <v>#DIV/0!</v>
      </c>
      <c r="DB16" s="53">
        <f>SUM(DB10:DB15)</f>
        <v>0</v>
      </c>
      <c r="DC16" s="54" t="e">
        <f>+DB16/$DB$111</f>
        <v>#DIV/0!</v>
      </c>
      <c r="DD16" s="51">
        <f>SUM(DD10:DD15)</f>
        <v>0</v>
      </c>
      <c r="DE16" s="54" t="e">
        <f>+DD16/$DD$111</f>
        <v>#DIV/0!</v>
      </c>
      <c r="DF16" s="51">
        <f>SUM(DF10:DF15)</f>
        <v>0</v>
      </c>
      <c r="DG16" s="55" t="e">
        <f>+DF16/$DF$111</f>
        <v>#DIV/0!</v>
      </c>
      <c r="DH16" s="173"/>
      <c r="DI16" s="185" t="s">
        <v>92</v>
      </c>
      <c r="DJ16" s="53">
        <f>SUM(DJ10:DJ15)</f>
        <v>0</v>
      </c>
      <c r="DK16" s="51">
        <f>SUM(DK10:DK15)</f>
        <v>0</v>
      </c>
      <c r="DL16" s="52">
        <f>SUM(DL10:DL15)</f>
        <v>0</v>
      </c>
      <c r="DM16"/>
      <c r="DO16" s="56"/>
    </row>
    <row r="17" spans="1:117" s="24" customFormat="1" ht="15.6" x14ac:dyDescent="0.3">
      <c r="A17" s="32"/>
      <c r="B17" s="32"/>
      <c r="C17" s="41"/>
      <c r="D17" s="42"/>
      <c r="E17" s="43"/>
      <c r="F17" s="43"/>
      <c r="G17" s="43"/>
      <c r="H17" s="43"/>
      <c r="I17" s="44"/>
      <c r="J17" s="274"/>
      <c r="K17" s="43"/>
      <c r="L17" s="43"/>
      <c r="M17" s="43"/>
      <c r="N17" s="43"/>
      <c r="O17" s="44"/>
      <c r="P17" s="145"/>
      <c r="Q17" s="146"/>
      <c r="R17" s="147"/>
      <c r="S17" s="38"/>
      <c r="T17" s="42"/>
      <c r="U17" s="43"/>
      <c r="V17" s="43"/>
      <c r="W17" s="43"/>
      <c r="X17" s="43"/>
      <c r="Y17" s="44"/>
      <c r="Z17" s="45"/>
      <c r="AA17" s="43"/>
      <c r="AB17" s="43"/>
      <c r="AC17" s="43"/>
      <c r="AD17" s="43"/>
      <c r="AE17" s="44"/>
      <c r="AF17" s="145"/>
      <c r="AG17" s="146"/>
      <c r="AH17" s="147"/>
      <c r="AI17" s="40"/>
      <c r="AJ17" s="42"/>
      <c r="AK17" s="43"/>
      <c r="AL17" s="43"/>
      <c r="AM17" s="43"/>
      <c r="AN17" s="43"/>
      <c r="AO17" s="44"/>
      <c r="AP17" s="45"/>
      <c r="AQ17" s="43"/>
      <c r="AR17" s="43"/>
      <c r="AS17" s="43"/>
      <c r="AT17" s="43"/>
      <c r="AU17" s="44"/>
      <c r="AV17" s="145"/>
      <c r="AW17" s="146"/>
      <c r="AX17" s="147"/>
      <c r="AY17" s="40"/>
      <c r="AZ17" s="42"/>
      <c r="BA17" s="43"/>
      <c r="BB17" s="43"/>
      <c r="BC17" s="43"/>
      <c r="BD17" s="43"/>
      <c r="BE17" s="44"/>
      <c r="BF17" s="45"/>
      <c r="BG17" s="43"/>
      <c r="BH17" s="43"/>
      <c r="BI17" s="43"/>
      <c r="BJ17" s="43"/>
      <c r="BK17" s="44"/>
      <c r="BL17" s="145"/>
      <c r="BM17" s="146"/>
      <c r="BN17" s="147"/>
      <c r="BO17" s="40"/>
      <c r="BP17" s="45"/>
      <c r="BQ17" s="43"/>
      <c r="BR17" s="43"/>
      <c r="BS17" s="43"/>
      <c r="BT17" s="43"/>
      <c r="BU17" s="44"/>
      <c r="BV17" s="45"/>
      <c r="BW17" s="43"/>
      <c r="BX17" s="43"/>
      <c r="BY17" s="43"/>
      <c r="BZ17" s="43"/>
      <c r="CA17" s="44"/>
      <c r="CB17" s="145"/>
      <c r="CC17" s="146"/>
      <c r="CD17" s="147"/>
      <c r="CE17" s="40"/>
      <c r="CF17" s="45"/>
      <c r="CG17" s="43"/>
      <c r="CH17" s="43"/>
      <c r="CI17" s="43"/>
      <c r="CJ17" s="43"/>
      <c r="CK17" s="44"/>
      <c r="CL17" s="45"/>
      <c r="CM17" s="43"/>
      <c r="CN17" s="43"/>
      <c r="CO17" s="43"/>
      <c r="CP17" s="43"/>
      <c r="CQ17" s="44"/>
      <c r="CR17" s="145"/>
      <c r="CS17" s="146"/>
      <c r="CT17" s="147"/>
      <c r="CU17" s="40"/>
      <c r="CV17" s="45"/>
      <c r="CW17" s="43"/>
      <c r="CX17" s="46"/>
      <c r="CY17" s="46"/>
      <c r="CZ17" s="43"/>
      <c r="DA17" s="47"/>
      <c r="DB17" s="57"/>
      <c r="DC17" s="46"/>
      <c r="DD17" s="46"/>
      <c r="DE17" s="46"/>
      <c r="DF17" s="46"/>
      <c r="DG17" s="47"/>
      <c r="DH17" s="172"/>
      <c r="DI17" s="185"/>
      <c r="DJ17" s="45"/>
      <c r="DK17" s="43"/>
      <c r="DL17" s="44"/>
      <c r="DM17"/>
    </row>
    <row r="18" spans="1:117" s="24" customFormat="1" ht="15.6" x14ac:dyDescent="0.3">
      <c r="A18" s="31" t="s">
        <v>52</v>
      </c>
      <c r="B18" s="32"/>
      <c r="C18" s="41"/>
      <c r="D18" s="42"/>
      <c r="E18" s="43"/>
      <c r="F18" s="43"/>
      <c r="G18" s="43"/>
      <c r="H18" s="43"/>
      <c r="I18" s="44"/>
      <c r="J18" s="274"/>
      <c r="K18" s="43"/>
      <c r="L18" s="43"/>
      <c r="M18" s="43"/>
      <c r="N18" s="43"/>
      <c r="O18" s="44"/>
      <c r="P18" s="145"/>
      <c r="Q18" s="146"/>
      <c r="R18" s="147"/>
      <c r="S18" s="38"/>
      <c r="T18" s="42"/>
      <c r="U18" s="43"/>
      <c r="V18" s="43"/>
      <c r="W18" s="43"/>
      <c r="X18" s="43"/>
      <c r="Y18" s="44"/>
      <c r="Z18" s="45"/>
      <c r="AA18" s="43"/>
      <c r="AB18" s="43"/>
      <c r="AC18" s="43"/>
      <c r="AD18" s="43"/>
      <c r="AE18" s="44"/>
      <c r="AF18" s="145"/>
      <c r="AG18" s="146"/>
      <c r="AH18" s="147"/>
      <c r="AI18" s="40"/>
      <c r="AJ18" s="42"/>
      <c r="AK18" s="43"/>
      <c r="AL18" s="43"/>
      <c r="AM18" s="43"/>
      <c r="AN18" s="43"/>
      <c r="AO18" s="44"/>
      <c r="AP18" s="45"/>
      <c r="AQ18" s="43"/>
      <c r="AR18" s="43"/>
      <c r="AS18" s="43"/>
      <c r="AT18" s="43"/>
      <c r="AU18" s="44"/>
      <c r="AV18" s="145"/>
      <c r="AW18" s="146"/>
      <c r="AX18" s="147"/>
      <c r="AY18" s="40"/>
      <c r="AZ18" s="42"/>
      <c r="BA18" s="43"/>
      <c r="BB18" s="43"/>
      <c r="BC18" s="43"/>
      <c r="BD18" s="43"/>
      <c r="BE18" s="44"/>
      <c r="BF18" s="45"/>
      <c r="BG18" s="43"/>
      <c r="BH18" s="43"/>
      <c r="BI18" s="43"/>
      <c r="BJ18" s="43"/>
      <c r="BK18" s="44"/>
      <c r="BL18" s="145"/>
      <c r="BM18" s="146"/>
      <c r="BN18" s="147"/>
      <c r="BO18" s="40"/>
      <c r="BP18" s="45"/>
      <c r="BQ18" s="43"/>
      <c r="BR18" s="43"/>
      <c r="BS18" s="43"/>
      <c r="BT18" s="43"/>
      <c r="BU18" s="44"/>
      <c r="BV18" s="45"/>
      <c r="BW18" s="43"/>
      <c r="BX18" s="43"/>
      <c r="BY18" s="43"/>
      <c r="BZ18" s="43"/>
      <c r="CA18" s="44"/>
      <c r="CB18" s="145"/>
      <c r="CC18" s="146"/>
      <c r="CD18" s="147"/>
      <c r="CE18" s="40"/>
      <c r="CF18" s="45"/>
      <c r="CG18" s="43"/>
      <c r="CH18" s="43"/>
      <c r="CI18" s="43"/>
      <c r="CJ18" s="43"/>
      <c r="CK18" s="44"/>
      <c r="CL18" s="45"/>
      <c r="CM18" s="43"/>
      <c r="CN18" s="43"/>
      <c r="CO18" s="43"/>
      <c r="CP18" s="43"/>
      <c r="CQ18" s="44"/>
      <c r="CR18" s="145"/>
      <c r="CS18" s="146"/>
      <c r="CT18" s="147"/>
      <c r="CU18" s="40"/>
      <c r="CV18" s="45"/>
      <c r="CW18" s="43"/>
      <c r="CX18" s="46"/>
      <c r="CY18" s="46"/>
      <c r="CZ18" s="43"/>
      <c r="DA18" s="47"/>
      <c r="DB18" s="57"/>
      <c r="DC18" s="46"/>
      <c r="DD18" s="46"/>
      <c r="DE18" s="46"/>
      <c r="DF18" s="46"/>
      <c r="DG18" s="47"/>
      <c r="DH18" s="172"/>
      <c r="DI18" s="184" t="s">
        <v>52</v>
      </c>
      <c r="DJ18" s="45"/>
      <c r="DK18" s="43"/>
      <c r="DL18" s="44"/>
      <c r="DM18"/>
    </row>
    <row r="19" spans="1:117" s="24" customFormat="1" ht="15.6" x14ac:dyDescent="0.3">
      <c r="A19" s="31"/>
      <c r="B19" s="58" t="s">
        <v>63</v>
      </c>
      <c r="C19" s="41"/>
      <c r="D19" s="42"/>
      <c r="E19" s="43"/>
      <c r="F19" s="43"/>
      <c r="G19" s="43"/>
      <c r="H19" s="43"/>
      <c r="I19" s="44"/>
      <c r="J19" s="274"/>
      <c r="K19" s="43"/>
      <c r="L19" s="43"/>
      <c r="M19" s="43"/>
      <c r="N19" s="43"/>
      <c r="O19" s="44"/>
      <c r="P19" s="145"/>
      <c r="Q19" s="146"/>
      <c r="R19" s="147"/>
      <c r="S19" s="38"/>
      <c r="T19" s="42"/>
      <c r="U19" s="43"/>
      <c r="V19" s="43"/>
      <c r="W19" s="43"/>
      <c r="X19" s="43"/>
      <c r="Y19" s="44"/>
      <c r="Z19" s="45"/>
      <c r="AA19" s="43"/>
      <c r="AB19" s="43"/>
      <c r="AC19" s="43"/>
      <c r="AD19" s="43"/>
      <c r="AE19" s="44"/>
      <c r="AF19" s="145"/>
      <c r="AG19" s="146"/>
      <c r="AH19" s="147"/>
      <c r="AI19" s="40"/>
      <c r="AJ19" s="42"/>
      <c r="AK19" s="43"/>
      <c r="AL19" s="43"/>
      <c r="AM19" s="43"/>
      <c r="AN19" s="43"/>
      <c r="AO19" s="44"/>
      <c r="AP19" s="45"/>
      <c r="AQ19" s="43"/>
      <c r="AR19" s="43"/>
      <c r="AS19" s="43"/>
      <c r="AT19" s="43"/>
      <c r="AU19" s="44"/>
      <c r="AV19" s="145"/>
      <c r="AW19" s="146"/>
      <c r="AX19" s="147"/>
      <c r="AY19" s="40"/>
      <c r="AZ19" s="42"/>
      <c r="BA19" s="43"/>
      <c r="BB19" s="43"/>
      <c r="BC19" s="43"/>
      <c r="BD19" s="43"/>
      <c r="BE19" s="44"/>
      <c r="BF19" s="45"/>
      <c r="BG19" s="43"/>
      <c r="BH19" s="43"/>
      <c r="BI19" s="43"/>
      <c r="BJ19" s="43"/>
      <c r="BK19" s="44"/>
      <c r="BL19" s="145"/>
      <c r="BM19" s="146"/>
      <c r="BN19" s="147"/>
      <c r="BO19" s="40"/>
      <c r="BP19" s="45"/>
      <c r="BQ19" s="43"/>
      <c r="BR19" s="43"/>
      <c r="BS19" s="43"/>
      <c r="BT19" s="43"/>
      <c r="BU19" s="44"/>
      <c r="BV19" s="45"/>
      <c r="BW19" s="43"/>
      <c r="BX19" s="43"/>
      <c r="BY19" s="43"/>
      <c r="BZ19" s="43"/>
      <c r="CA19" s="44"/>
      <c r="CB19" s="145"/>
      <c r="CC19" s="146"/>
      <c r="CD19" s="147"/>
      <c r="CE19" s="40"/>
      <c r="CF19" s="45"/>
      <c r="CG19" s="43"/>
      <c r="CH19" s="43"/>
      <c r="CI19" s="43"/>
      <c r="CJ19" s="43"/>
      <c r="CK19" s="44"/>
      <c r="CL19" s="45"/>
      <c r="CM19" s="43"/>
      <c r="CN19" s="43"/>
      <c r="CO19" s="43"/>
      <c r="CP19" s="43"/>
      <c r="CQ19" s="44"/>
      <c r="CR19" s="145"/>
      <c r="CS19" s="146"/>
      <c r="CT19" s="147"/>
      <c r="CU19" s="40"/>
      <c r="CV19" s="45"/>
      <c r="CW19" s="43"/>
      <c r="CX19" s="46"/>
      <c r="CY19" s="46"/>
      <c r="CZ19" s="43"/>
      <c r="DA19" s="47"/>
      <c r="DB19" s="57"/>
      <c r="DC19" s="46"/>
      <c r="DD19" s="46"/>
      <c r="DE19" s="46"/>
      <c r="DF19" s="46"/>
      <c r="DG19" s="47"/>
      <c r="DH19" s="172"/>
      <c r="DI19" s="187" t="s">
        <v>63</v>
      </c>
      <c r="DJ19" s="45"/>
      <c r="DK19" s="43"/>
      <c r="DL19" s="44"/>
      <c r="DM19"/>
    </row>
    <row r="20" spans="1:117" s="24" customFormat="1" ht="15.6" x14ac:dyDescent="0.3">
      <c r="A20" s="32">
        <v>8</v>
      </c>
      <c r="B20" s="32" t="s">
        <v>19</v>
      </c>
      <c r="C20" s="41"/>
      <c r="D20" s="42"/>
      <c r="E20" s="46"/>
      <c r="F20" s="43"/>
      <c r="G20" s="46"/>
      <c r="H20" s="43"/>
      <c r="I20" s="47"/>
      <c r="J20" s="274"/>
      <c r="K20" s="46"/>
      <c r="L20" s="43"/>
      <c r="M20" s="46"/>
      <c r="N20" s="43"/>
      <c r="O20" s="47"/>
      <c r="P20" s="136">
        <f t="shared" ref="P20:P63" si="27">+D20+J20</f>
        <v>0</v>
      </c>
      <c r="Q20" s="137">
        <f t="shared" ref="Q20:Q63" si="28">+F20+L20</f>
        <v>0</v>
      </c>
      <c r="R20" s="138">
        <f t="shared" ref="R20:R63" si="29">+P20+Q20</f>
        <v>0</v>
      </c>
      <c r="S20" s="38"/>
      <c r="T20" s="42"/>
      <c r="U20" s="46"/>
      <c r="V20" s="43"/>
      <c r="W20" s="46"/>
      <c r="X20" s="43"/>
      <c r="Y20" s="47"/>
      <c r="Z20" s="45"/>
      <c r="AA20" s="46"/>
      <c r="AB20" s="43"/>
      <c r="AC20" s="46"/>
      <c r="AD20" s="43"/>
      <c r="AE20" s="47"/>
      <c r="AF20" s="136">
        <f t="shared" ref="AF20:AF63" si="30">+T20+Z20</f>
        <v>0</v>
      </c>
      <c r="AG20" s="137">
        <f t="shared" ref="AG20:AG61" si="31">+V20+AB20</f>
        <v>0</v>
      </c>
      <c r="AH20" s="138">
        <f t="shared" ref="AH20:AH62" si="32">+AF20+AG20</f>
        <v>0</v>
      </c>
      <c r="AI20" s="40"/>
      <c r="AJ20" s="42"/>
      <c r="AK20" s="46"/>
      <c r="AL20" s="43"/>
      <c r="AM20" s="46"/>
      <c r="AN20" s="43"/>
      <c r="AO20" s="47"/>
      <c r="AP20" s="45"/>
      <c r="AQ20" s="46"/>
      <c r="AR20" s="43"/>
      <c r="AS20" s="46"/>
      <c r="AT20" s="43"/>
      <c r="AU20" s="47"/>
      <c r="AV20" s="136">
        <f t="shared" ref="AV20:AV63" si="33">+AJ20+AP20</f>
        <v>0</v>
      </c>
      <c r="AW20" s="137">
        <f t="shared" ref="AW20:AW63" si="34">+AL20+AR20</f>
        <v>0</v>
      </c>
      <c r="AX20" s="138">
        <f t="shared" ref="AX20:AX63" si="35">+AV20+AW20</f>
        <v>0</v>
      </c>
      <c r="AY20" s="40"/>
      <c r="AZ20" s="42"/>
      <c r="BA20" s="46"/>
      <c r="BB20" s="43"/>
      <c r="BC20" s="46"/>
      <c r="BD20" s="43"/>
      <c r="BE20" s="47"/>
      <c r="BF20" s="45"/>
      <c r="BG20" s="46"/>
      <c r="BH20" s="43"/>
      <c r="BI20" s="46"/>
      <c r="BJ20" s="43"/>
      <c r="BK20" s="47"/>
      <c r="BL20" s="136">
        <f t="shared" ref="BL20:BL63" si="36">+AZ20+BF20</f>
        <v>0</v>
      </c>
      <c r="BM20" s="137">
        <f t="shared" ref="BM20:BM63" si="37">+BB20+BH20</f>
        <v>0</v>
      </c>
      <c r="BN20" s="138">
        <f t="shared" ref="BN20:BN63" si="38">+BL20+BM20</f>
        <v>0</v>
      </c>
      <c r="BO20" s="40"/>
      <c r="BP20" s="45"/>
      <c r="BQ20" s="46"/>
      <c r="BR20" s="43"/>
      <c r="BS20" s="46"/>
      <c r="BT20" s="43"/>
      <c r="BU20" s="47"/>
      <c r="BV20" s="45"/>
      <c r="BW20" s="46"/>
      <c r="BX20" s="43"/>
      <c r="BY20" s="46"/>
      <c r="BZ20" s="43"/>
      <c r="CA20" s="47"/>
      <c r="CB20" s="136">
        <f t="shared" ref="CB20:CB63" si="39">+BP20+BV20</f>
        <v>0</v>
      </c>
      <c r="CC20" s="137">
        <f t="shared" ref="CC20:CC63" si="40">+BR20+BX20</f>
        <v>0</v>
      </c>
      <c r="CD20" s="138">
        <f t="shared" ref="CD20:CD63" si="41">+CB20+CC20</f>
        <v>0</v>
      </c>
      <c r="CE20" s="40"/>
      <c r="CF20" s="45"/>
      <c r="CG20" s="46"/>
      <c r="CH20" s="43"/>
      <c r="CI20" s="46"/>
      <c r="CJ20" s="43"/>
      <c r="CK20" s="47"/>
      <c r="CL20" s="45"/>
      <c r="CM20" s="46"/>
      <c r="CN20" s="43"/>
      <c r="CO20" s="46"/>
      <c r="CP20" s="43"/>
      <c r="CQ20" s="47"/>
      <c r="CR20" s="136">
        <f t="shared" ref="CR20:CR63" si="42">+CF20+CL20</f>
        <v>0</v>
      </c>
      <c r="CS20" s="137">
        <f t="shared" ref="CS20:CS63" si="43">+CH20+CN20</f>
        <v>0</v>
      </c>
      <c r="CT20" s="138">
        <f t="shared" ref="CT20:CT63" si="44">+CR20+CS20</f>
        <v>0</v>
      </c>
      <c r="CU20" s="40"/>
      <c r="CV20" s="45">
        <f t="shared" ref="CV20:CV60" si="45">+D20+T20+AJ20+AZ20+BP20+CF20</f>
        <v>0</v>
      </c>
      <c r="CW20" s="46" t="e">
        <f t="shared" ref="CW20:CW63" si="46">+CV20/$CV$111</f>
        <v>#DIV/0!</v>
      </c>
      <c r="CX20" s="46">
        <f t="shared" ref="CX20:CX60" si="47">+F20+V20+AL20+BB20+BR20+CH20</f>
        <v>0</v>
      </c>
      <c r="CY20" s="46" t="e">
        <f t="shared" ref="CY20:CY63" si="48">+CX20/$CX$111</f>
        <v>#DIV/0!</v>
      </c>
      <c r="CZ20" s="43">
        <f t="shared" ref="CZ20:CZ63" si="49">+CV20+CX20</f>
        <v>0</v>
      </c>
      <c r="DA20" s="47" t="e">
        <f t="shared" ref="DA20:DA63" si="50">+CZ20/$CZ$111</f>
        <v>#DIV/0!</v>
      </c>
      <c r="DB20" s="45">
        <f t="shared" ref="DB20:DB60" si="51">+J20+Z20+AP20+BF20+BV20+CL20</f>
        <v>0</v>
      </c>
      <c r="DC20" s="46" t="e">
        <f t="shared" ref="DC20:DC63" si="52">+DB20/$DB$111</f>
        <v>#DIV/0!</v>
      </c>
      <c r="DD20" s="43">
        <f t="shared" ref="DD20:DD60" si="53">+L20+AB20+AR20+BH20+BX20+CN20</f>
        <v>0</v>
      </c>
      <c r="DE20" s="46" t="e">
        <f t="shared" ref="DE20:DE63" si="54">+DD20/$DD$111</f>
        <v>#DIV/0!</v>
      </c>
      <c r="DF20" s="43">
        <f t="shared" ref="DF20:DF60" si="55">+DB20+DD20</f>
        <v>0</v>
      </c>
      <c r="DG20" s="47" t="e">
        <f t="shared" ref="DG20:DG63" si="56">+DF20/$DF$111</f>
        <v>#DIV/0!</v>
      </c>
      <c r="DH20" s="172"/>
      <c r="DI20" s="185" t="s">
        <v>19</v>
      </c>
      <c r="DJ20" s="45">
        <f t="shared" ref="DJ20:DJ60" si="57">+CZ20</f>
        <v>0</v>
      </c>
      <c r="DK20" s="43">
        <f t="shared" ref="DK20:DK60" si="58">+DF20</f>
        <v>0</v>
      </c>
      <c r="DL20" s="44">
        <f t="shared" ref="DL20:DL62" si="59">+DJ20+DK20</f>
        <v>0</v>
      </c>
      <c r="DM20"/>
    </row>
    <row r="21" spans="1:117" s="24" customFormat="1" ht="15.6" x14ac:dyDescent="0.3">
      <c r="A21" s="32">
        <v>9</v>
      </c>
      <c r="B21" s="32" t="s">
        <v>20</v>
      </c>
      <c r="C21" s="41"/>
      <c r="D21" s="42"/>
      <c r="E21" s="46"/>
      <c r="F21" s="43"/>
      <c r="G21" s="46"/>
      <c r="H21" s="43"/>
      <c r="I21" s="47"/>
      <c r="J21" s="274"/>
      <c r="K21" s="46"/>
      <c r="L21" s="43"/>
      <c r="M21" s="46"/>
      <c r="N21" s="43"/>
      <c r="O21" s="47"/>
      <c r="P21" s="136">
        <f t="shared" si="27"/>
        <v>0</v>
      </c>
      <c r="Q21" s="137">
        <f t="shared" si="28"/>
        <v>0</v>
      </c>
      <c r="R21" s="138">
        <f t="shared" si="29"/>
        <v>0</v>
      </c>
      <c r="S21" s="38"/>
      <c r="T21" s="42"/>
      <c r="U21" s="46"/>
      <c r="V21" s="43"/>
      <c r="W21" s="46"/>
      <c r="X21" s="43"/>
      <c r="Y21" s="47"/>
      <c r="Z21" s="45"/>
      <c r="AA21" s="46"/>
      <c r="AB21" s="43"/>
      <c r="AC21" s="46"/>
      <c r="AD21" s="43"/>
      <c r="AE21" s="47"/>
      <c r="AF21" s="136">
        <f t="shared" si="30"/>
        <v>0</v>
      </c>
      <c r="AG21" s="137">
        <f t="shared" si="31"/>
        <v>0</v>
      </c>
      <c r="AH21" s="138">
        <f t="shared" si="32"/>
        <v>0</v>
      </c>
      <c r="AI21" s="40"/>
      <c r="AJ21" s="42"/>
      <c r="AK21" s="46"/>
      <c r="AL21" s="43"/>
      <c r="AM21" s="46"/>
      <c r="AN21" s="43"/>
      <c r="AO21" s="47"/>
      <c r="AP21" s="45"/>
      <c r="AQ21" s="46"/>
      <c r="AR21" s="43"/>
      <c r="AS21" s="46"/>
      <c r="AT21" s="43"/>
      <c r="AU21" s="47"/>
      <c r="AV21" s="136">
        <f t="shared" si="33"/>
        <v>0</v>
      </c>
      <c r="AW21" s="137">
        <f t="shared" si="34"/>
        <v>0</v>
      </c>
      <c r="AX21" s="138">
        <f t="shared" si="35"/>
        <v>0</v>
      </c>
      <c r="AY21" s="40"/>
      <c r="AZ21" s="42"/>
      <c r="BA21" s="46"/>
      <c r="BB21" s="43"/>
      <c r="BC21" s="46"/>
      <c r="BD21" s="43"/>
      <c r="BE21" s="47"/>
      <c r="BF21" s="45"/>
      <c r="BG21" s="46"/>
      <c r="BH21" s="43"/>
      <c r="BI21" s="46"/>
      <c r="BJ21" s="43"/>
      <c r="BK21" s="47"/>
      <c r="BL21" s="136">
        <f t="shared" si="36"/>
        <v>0</v>
      </c>
      <c r="BM21" s="137">
        <f t="shared" si="37"/>
        <v>0</v>
      </c>
      <c r="BN21" s="138">
        <f t="shared" si="38"/>
        <v>0</v>
      </c>
      <c r="BO21" s="40"/>
      <c r="BP21" s="45"/>
      <c r="BQ21" s="46"/>
      <c r="BR21" s="43"/>
      <c r="BS21" s="46"/>
      <c r="BT21" s="43"/>
      <c r="BU21" s="47"/>
      <c r="BV21" s="45"/>
      <c r="BW21" s="46"/>
      <c r="BX21" s="43"/>
      <c r="BY21" s="46"/>
      <c r="BZ21" s="43"/>
      <c r="CA21" s="47"/>
      <c r="CB21" s="136">
        <f t="shared" si="39"/>
        <v>0</v>
      </c>
      <c r="CC21" s="137">
        <f t="shared" si="40"/>
        <v>0</v>
      </c>
      <c r="CD21" s="138">
        <f t="shared" si="41"/>
        <v>0</v>
      </c>
      <c r="CE21" s="40"/>
      <c r="CF21" s="45"/>
      <c r="CG21" s="46"/>
      <c r="CH21" s="43"/>
      <c r="CI21" s="46"/>
      <c r="CJ21" s="43"/>
      <c r="CK21" s="47"/>
      <c r="CL21" s="45"/>
      <c r="CM21" s="46"/>
      <c r="CN21" s="43"/>
      <c r="CO21" s="46"/>
      <c r="CP21" s="43"/>
      <c r="CQ21" s="47"/>
      <c r="CR21" s="136">
        <f t="shared" si="42"/>
        <v>0</v>
      </c>
      <c r="CS21" s="137">
        <f t="shared" si="43"/>
        <v>0</v>
      </c>
      <c r="CT21" s="138">
        <f t="shared" si="44"/>
        <v>0</v>
      </c>
      <c r="CU21" s="40"/>
      <c r="CV21" s="45">
        <f t="shared" si="45"/>
        <v>0</v>
      </c>
      <c r="CW21" s="46" t="e">
        <f t="shared" si="46"/>
        <v>#DIV/0!</v>
      </c>
      <c r="CX21" s="46">
        <f t="shared" si="47"/>
        <v>0</v>
      </c>
      <c r="CY21" s="46" t="e">
        <f t="shared" si="48"/>
        <v>#DIV/0!</v>
      </c>
      <c r="CZ21" s="43">
        <f t="shared" si="49"/>
        <v>0</v>
      </c>
      <c r="DA21" s="47" t="e">
        <f t="shared" si="50"/>
        <v>#DIV/0!</v>
      </c>
      <c r="DB21" s="45">
        <f t="shared" si="51"/>
        <v>0</v>
      </c>
      <c r="DC21" s="46" t="e">
        <f t="shared" si="52"/>
        <v>#DIV/0!</v>
      </c>
      <c r="DD21" s="43">
        <f t="shared" si="53"/>
        <v>0</v>
      </c>
      <c r="DE21" s="46" t="e">
        <f t="shared" si="54"/>
        <v>#DIV/0!</v>
      </c>
      <c r="DF21" s="43">
        <f t="shared" si="55"/>
        <v>0</v>
      </c>
      <c r="DG21" s="47" t="e">
        <f t="shared" si="56"/>
        <v>#DIV/0!</v>
      </c>
      <c r="DH21" s="172"/>
      <c r="DI21" s="185" t="s">
        <v>20</v>
      </c>
      <c r="DJ21" s="45">
        <f t="shared" si="57"/>
        <v>0</v>
      </c>
      <c r="DK21" s="43">
        <f t="shared" si="58"/>
        <v>0</v>
      </c>
      <c r="DL21" s="44">
        <f t="shared" si="59"/>
        <v>0</v>
      </c>
      <c r="DM21"/>
    </row>
    <row r="22" spans="1:117" s="24" customFormat="1" ht="15.6" x14ac:dyDescent="0.3">
      <c r="A22" s="32">
        <v>10</v>
      </c>
      <c r="B22" s="32" t="s">
        <v>21</v>
      </c>
      <c r="C22" s="41"/>
      <c r="D22" s="42"/>
      <c r="E22" s="46"/>
      <c r="F22" s="43"/>
      <c r="G22" s="46"/>
      <c r="H22" s="43"/>
      <c r="I22" s="47"/>
      <c r="J22" s="274"/>
      <c r="K22" s="46"/>
      <c r="L22" s="43"/>
      <c r="M22" s="46"/>
      <c r="N22" s="43"/>
      <c r="O22" s="47"/>
      <c r="P22" s="136">
        <f t="shared" si="27"/>
        <v>0</v>
      </c>
      <c r="Q22" s="137">
        <f t="shared" si="28"/>
        <v>0</v>
      </c>
      <c r="R22" s="138">
        <f t="shared" si="29"/>
        <v>0</v>
      </c>
      <c r="S22" s="38"/>
      <c r="T22" s="42"/>
      <c r="U22" s="46"/>
      <c r="V22" s="43"/>
      <c r="W22" s="46"/>
      <c r="X22" s="43"/>
      <c r="Y22" s="47"/>
      <c r="Z22" s="45"/>
      <c r="AA22" s="46"/>
      <c r="AB22" s="43"/>
      <c r="AC22" s="46"/>
      <c r="AD22" s="43"/>
      <c r="AE22" s="47"/>
      <c r="AF22" s="136">
        <f t="shared" si="30"/>
        <v>0</v>
      </c>
      <c r="AG22" s="137">
        <f t="shared" si="31"/>
        <v>0</v>
      </c>
      <c r="AH22" s="138">
        <f t="shared" si="32"/>
        <v>0</v>
      </c>
      <c r="AI22" s="40"/>
      <c r="AJ22" s="42"/>
      <c r="AK22" s="46"/>
      <c r="AL22" s="43"/>
      <c r="AM22" s="46"/>
      <c r="AN22" s="43"/>
      <c r="AO22" s="47"/>
      <c r="AP22" s="45"/>
      <c r="AQ22" s="46"/>
      <c r="AR22" s="43"/>
      <c r="AS22" s="46"/>
      <c r="AT22" s="43"/>
      <c r="AU22" s="47"/>
      <c r="AV22" s="136">
        <f t="shared" si="33"/>
        <v>0</v>
      </c>
      <c r="AW22" s="137">
        <f t="shared" si="34"/>
        <v>0</v>
      </c>
      <c r="AX22" s="138">
        <f t="shared" si="35"/>
        <v>0</v>
      </c>
      <c r="AY22" s="40"/>
      <c r="AZ22" s="42"/>
      <c r="BA22" s="46"/>
      <c r="BB22" s="43"/>
      <c r="BC22" s="46"/>
      <c r="BD22" s="43"/>
      <c r="BE22" s="47"/>
      <c r="BF22" s="45"/>
      <c r="BG22" s="46"/>
      <c r="BH22" s="43"/>
      <c r="BI22" s="46"/>
      <c r="BJ22" s="43"/>
      <c r="BK22" s="47"/>
      <c r="BL22" s="136">
        <f t="shared" si="36"/>
        <v>0</v>
      </c>
      <c r="BM22" s="137">
        <f t="shared" si="37"/>
        <v>0</v>
      </c>
      <c r="BN22" s="138">
        <f t="shared" si="38"/>
        <v>0</v>
      </c>
      <c r="BO22" s="40"/>
      <c r="BP22" s="45"/>
      <c r="BQ22" s="46"/>
      <c r="BR22" s="43"/>
      <c r="BS22" s="46"/>
      <c r="BT22" s="43"/>
      <c r="BU22" s="47"/>
      <c r="BV22" s="45"/>
      <c r="BW22" s="46"/>
      <c r="BX22" s="43"/>
      <c r="BY22" s="46"/>
      <c r="BZ22" s="43"/>
      <c r="CA22" s="47"/>
      <c r="CB22" s="136">
        <f t="shared" si="39"/>
        <v>0</v>
      </c>
      <c r="CC22" s="137">
        <f t="shared" si="40"/>
        <v>0</v>
      </c>
      <c r="CD22" s="138">
        <f t="shared" si="41"/>
        <v>0</v>
      </c>
      <c r="CE22" s="40"/>
      <c r="CF22" s="45"/>
      <c r="CG22" s="46"/>
      <c r="CH22" s="43"/>
      <c r="CI22" s="46"/>
      <c r="CJ22" s="43"/>
      <c r="CK22" s="47"/>
      <c r="CL22" s="45"/>
      <c r="CM22" s="46"/>
      <c r="CN22" s="43"/>
      <c r="CO22" s="46"/>
      <c r="CP22" s="43"/>
      <c r="CQ22" s="47"/>
      <c r="CR22" s="136">
        <f t="shared" si="42"/>
        <v>0</v>
      </c>
      <c r="CS22" s="137">
        <f t="shared" si="43"/>
        <v>0</v>
      </c>
      <c r="CT22" s="138">
        <f t="shared" si="44"/>
        <v>0</v>
      </c>
      <c r="CU22" s="40"/>
      <c r="CV22" s="45">
        <f t="shared" si="45"/>
        <v>0</v>
      </c>
      <c r="CW22" s="46" t="e">
        <f t="shared" si="46"/>
        <v>#DIV/0!</v>
      </c>
      <c r="CX22" s="46">
        <f t="shared" si="47"/>
        <v>0</v>
      </c>
      <c r="CY22" s="46" t="e">
        <f t="shared" si="48"/>
        <v>#DIV/0!</v>
      </c>
      <c r="CZ22" s="43">
        <f t="shared" si="49"/>
        <v>0</v>
      </c>
      <c r="DA22" s="47" t="e">
        <f t="shared" si="50"/>
        <v>#DIV/0!</v>
      </c>
      <c r="DB22" s="45">
        <f t="shared" si="51"/>
        <v>0</v>
      </c>
      <c r="DC22" s="46" t="e">
        <f t="shared" si="52"/>
        <v>#DIV/0!</v>
      </c>
      <c r="DD22" s="43">
        <f t="shared" si="53"/>
        <v>0</v>
      </c>
      <c r="DE22" s="46" t="e">
        <f t="shared" si="54"/>
        <v>#DIV/0!</v>
      </c>
      <c r="DF22" s="43">
        <f t="shared" si="55"/>
        <v>0</v>
      </c>
      <c r="DG22" s="47" t="e">
        <f t="shared" si="56"/>
        <v>#DIV/0!</v>
      </c>
      <c r="DH22" s="172"/>
      <c r="DI22" s="185" t="s">
        <v>21</v>
      </c>
      <c r="DJ22" s="45">
        <f t="shared" si="57"/>
        <v>0</v>
      </c>
      <c r="DK22" s="43">
        <f t="shared" si="58"/>
        <v>0</v>
      </c>
      <c r="DL22" s="44">
        <f t="shared" si="59"/>
        <v>0</v>
      </c>
      <c r="DM22"/>
    </row>
    <row r="23" spans="1:117" s="24" customFormat="1" ht="15.6" x14ac:dyDescent="0.3">
      <c r="A23" s="32">
        <v>11</v>
      </c>
      <c r="B23" s="32" t="s">
        <v>22</v>
      </c>
      <c r="C23" s="41"/>
      <c r="D23" s="42"/>
      <c r="E23" s="46"/>
      <c r="F23" s="43"/>
      <c r="G23" s="46"/>
      <c r="H23" s="43"/>
      <c r="I23" s="47"/>
      <c r="J23" s="274"/>
      <c r="K23" s="46"/>
      <c r="L23" s="43"/>
      <c r="M23" s="46"/>
      <c r="N23" s="43"/>
      <c r="O23" s="47"/>
      <c r="P23" s="136">
        <f t="shared" si="27"/>
        <v>0</v>
      </c>
      <c r="Q23" s="137">
        <f t="shared" si="28"/>
        <v>0</v>
      </c>
      <c r="R23" s="138">
        <f t="shared" si="29"/>
        <v>0</v>
      </c>
      <c r="S23" s="38"/>
      <c r="T23" s="42"/>
      <c r="U23" s="46"/>
      <c r="V23" s="43"/>
      <c r="W23" s="46"/>
      <c r="X23" s="43"/>
      <c r="Y23" s="47"/>
      <c r="Z23" s="45"/>
      <c r="AA23" s="46"/>
      <c r="AB23" s="43"/>
      <c r="AC23" s="46"/>
      <c r="AD23" s="43"/>
      <c r="AE23" s="47"/>
      <c r="AF23" s="136">
        <f t="shared" si="30"/>
        <v>0</v>
      </c>
      <c r="AG23" s="137">
        <f t="shared" si="31"/>
        <v>0</v>
      </c>
      <c r="AH23" s="138">
        <f t="shared" si="32"/>
        <v>0</v>
      </c>
      <c r="AI23" s="40"/>
      <c r="AJ23" s="42"/>
      <c r="AK23" s="46"/>
      <c r="AL23" s="43"/>
      <c r="AM23" s="46"/>
      <c r="AN23" s="43"/>
      <c r="AO23" s="47"/>
      <c r="AP23" s="45"/>
      <c r="AQ23" s="46"/>
      <c r="AR23" s="43"/>
      <c r="AS23" s="46"/>
      <c r="AT23" s="43"/>
      <c r="AU23" s="47"/>
      <c r="AV23" s="136">
        <f t="shared" si="33"/>
        <v>0</v>
      </c>
      <c r="AW23" s="137">
        <f t="shared" si="34"/>
        <v>0</v>
      </c>
      <c r="AX23" s="138">
        <f t="shared" si="35"/>
        <v>0</v>
      </c>
      <c r="AY23" s="40"/>
      <c r="AZ23" s="42"/>
      <c r="BA23" s="46"/>
      <c r="BB23" s="43"/>
      <c r="BC23" s="46"/>
      <c r="BD23" s="43"/>
      <c r="BE23" s="47"/>
      <c r="BF23" s="45"/>
      <c r="BG23" s="46"/>
      <c r="BH23" s="43"/>
      <c r="BI23" s="46"/>
      <c r="BJ23" s="43"/>
      <c r="BK23" s="47"/>
      <c r="BL23" s="136">
        <f t="shared" si="36"/>
        <v>0</v>
      </c>
      <c r="BM23" s="137">
        <f t="shared" si="37"/>
        <v>0</v>
      </c>
      <c r="BN23" s="138">
        <f t="shared" si="38"/>
        <v>0</v>
      </c>
      <c r="BO23" s="40"/>
      <c r="BP23" s="45"/>
      <c r="BQ23" s="46"/>
      <c r="BR23" s="43"/>
      <c r="BS23" s="46"/>
      <c r="BT23" s="43"/>
      <c r="BU23" s="47"/>
      <c r="BV23" s="45"/>
      <c r="BW23" s="46"/>
      <c r="BX23" s="43"/>
      <c r="BY23" s="46"/>
      <c r="BZ23" s="43"/>
      <c r="CA23" s="47"/>
      <c r="CB23" s="136">
        <f t="shared" si="39"/>
        <v>0</v>
      </c>
      <c r="CC23" s="137">
        <f t="shared" si="40"/>
        <v>0</v>
      </c>
      <c r="CD23" s="138">
        <f t="shared" si="41"/>
        <v>0</v>
      </c>
      <c r="CE23" s="40"/>
      <c r="CF23" s="45"/>
      <c r="CG23" s="46"/>
      <c r="CH23" s="43"/>
      <c r="CI23" s="46"/>
      <c r="CJ23" s="43"/>
      <c r="CK23" s="47"/>
      <c r="CL23" s="45"/>
      <c r="CM23" s="46"/>
      <c r="CN23" s="43"/>
      <c r="CO23" s="46"/>
      <c r="CP23" s="43"/>
      <c r="CQ23" s="47"/>
      <c r="CR23" s="136">
        <f t="shared" si="42"/>
        <v>0</v>
      </c>
      <c r="CS23" s="137">
        <f t="shared" si="43"/>
        <v>0</v>
      </c>
      <c r="CT23" s="138">
        <f t="shared" si="44"/>
        <v>0</v>
      </c>
      <c r="CU23" s="40"/>
      <c r="CV23" s="45">
        <f t="shared" si="45"/>
        <v>0</v>
      </c>
      <c r="CW23" s="46" t="e">
        <f t="shared" si="46"/>
        <v>#DIV/0!</v>
      </c>
      <c r="CX23" s="46">
        <f t="shared" si="47"/>
        <v>0</v>
      </c>
      <c r="CY23" s="46" t="e">
        <f t="shared" si="48"/>
        <v>#DIV/0!</v>
      </c>
      <c r="CZ23" s="43">
        <f t="shared" si="49"/>
        <v>0</v>
      </c>
      <c r="DA23" s="47" t="e">
        <f t="shared" si="50"/>
        <v>#DIV/0!</v>
      </c>
      <c r="DB23" s="45">
        <f t="shared" si="51"/>
        <v>0</v>
      </c>
      <c r="DC23" s="46" t="e">
        <f t="shared" si="52"/>
        <v>#DIV/0!</v>
      </c>
      <c r="DD23" s="43">
        <f t="shared" si="53"/>
        <v>0</v>
      </c>
      <c r="DE23" s="46" t="e">
        <f t="shared" si="54"/>
        <v>#DIV/0!</v>
      </c>
      <c r="DF23" s="43">
        <f t="shared" si="55"/>
        <v>0</v>
      </c>
      <c r="DG23" s="47" t="e">
        <f t="shared" si="56"/>
        <v>#DIV/0!</v>
      </c>
      <c r="DH23" s="172"/>
      <c r="DI23" s="185" t="s">
        <v>22</v>
      </c>
      <c r="DJ23" s="45">
        <f t="shared" si="57"/>
        <v>0</v>
      </c>
      <c r="DK23" s="43">
        <f t="shared" si="58"/>
        <v>0</v>
      </c>
      <c r="DL23" s="44">
        <f t="shared" si="59"/>
        <v>0</v>
      </c>
      <c r="DM23"/>
    </row>
    <row r="24" spans="1:117" s="24" customFormat="1" ht="15.6" x14ac:dyDescent="0.3">
      <c r="A24" s="32">
        <v>12</v>
      </c>
      <c r="B24" s="32" t="s">
        <v>23</v>
      </c>
      <c r="C24" s="41"/>
      <c r="D24" s="42"/>
      <c r="E24" s="46"/>
      <c r="F24" s="43"/>
      <c r="G24" s="46"/>
      <c r="H24" s="43"/>
      <c r="I24" s="47"/>
      <c r="J24" s="274"/>
      <c r="K24" s="46"/>
      <c r="L24" s="43"/>
      <c r="M24" s="46"/>
      <c r="N24" s="43"/>
      <c r="O24" s="47"/>
      <c r="P24" s="136">
        <f t="shared" si="27"/>
        <v>0</v>
      </c>
      <c r="Q24" s="137">
        <f t="shared" si="28"/>
        <v>0</v>
      </c>
      <c r="R24" s="138">
        <f t="shared" si="29"/>
        <v>0</v>
      </c>
      <c r="S24" s="38"/>
      <c r="T24" s="42"/>
      <c r="U24" s="46"/>
      <c r="V24" s="43"/>
      <c r="W24" s="46"/>
      <c r="X24" s="43"/>
      <c r="Y24" s="47"/>
      <c r="Z24" s="45"/>
      <c r="AA24" s="46"/>
      <c r="AB24" s="43"/>
      <c r="AC24" s="46"/>
      <c r="AD24" s="43"/>
      <c r="AE24" s="47"/>
      <c r="AF24" s="136">
        <f t="shared" si="30"/>
        <v>0</v>
      </c>
      <c r="AG24" s="137">
        <f t="shared" si="31"/>
        <v>0</v>
      </c>
      <c r="AH24" s="138">
        <f t="shared" si="32"/>
        <v>0</v>
      </c>
      <c r="AI24" s="40"/>
      <c r="AJ24" s="42"/>
      <c r="AK24" s="46"/>
      <c r="AL24" s="43"/>
      <c r="AM24" s="46"/>
      <c r="AN24" s="43"/>
      <c r="AO24" s="47"/>
      <c r="AP24" s="45"/>
      <c r="AQ24" s="46"/>
      <c r="AR24" s="43"/>
      <c r="AS24" s="46"/>
      <c r="AT24" s="43"/>
      <c r="AU24" s="47"/>
      <c r="AV24" s="136">
        <f t="shared" si="33"/>
        <v>0</v>
      </c>
      <c r="AW24" s="137">
        <f t="shared" si="34"/>
        <v>0</v>
      </c>
      <c r="AX24" s="138">
        <f t="shared" si="35"/>
        <v>0</v>
      </c>
      <c r="AY24" s="40"/>
      <c r="AZ24" s="42"/>
      <c r="BA24" s="46"/>
      <c r="BB24" s="43"/>
      <c r="BC24" s="46"/>
      <c r="BD24" s="43"/>
      <c r="BE24" s="47"/>
      <c r="BF24" s="45"/>
      <c r="BG24" s="46"/>
      <c r="BH24" s="43"/>
      <c r="BI24" s="46"/>
      <c r="BJ24" s="43"/>
      <c r="BK24" s="47"/>
      <c r="BL24" s="136">
        <f t="shared" si="36"/>
        <v>0</v>
      </c>
      <c r="BM24" s="137">
        <f t="shared" si="37"/>
        <v>0</v>
      </c>
      <c r="BN24" s="138">
        <f t="shared" si="38"/>
        <v>0</v>
      </c>
      <c r="BO24" s="40"/>
      <c r="BP24" s="45"/>
      <c r="BQ24" s="46"/>
      <c r="BR24" s="43"/>
      <c r="BS24" s="46"/>
      <c r="BT24" s="43"/>
      <c r="BU24" s="47"/>
      <c r="BV24" s="45"/>
      <c r="BW24" s="46"/>
      <c r="BX24" s="43"/>
      <c r="BY24" s="46"/>
      <c r="BZ24" s="43"/>
      <c r="CA24" s="47"/>
      <c r="CB24" s="136">
        <f t="shared" si="39"/>
        <v>0</v>
      </c>
      <c r="CC24" s="137">
        <f t="shared" si="40"/>
        <v>0</v>
      </c>
      <c r="CD24" s="138">
        <f t="shared" si="41"/>
        <v>0</v>
      </c>
      <c r="CE24" s="40"/>
      <c r="CF24" s="45"/>
      <c r="CG24" s="46"/>
      <c r="CH24" s="43"/>
      <c r="CI24" s="46"/>
      <c r="CJ24" s="43"/>
      <c r="CK24" s="47"/>
      <c r="CL24" s="45"/>
      <c r="CM24" s="46"/>
      <c r="CN24" s="43"/>
      <c r="CO24" s="46"/>
      <c r="CP24" s="43"/>
      <c r="CQ24" s="47"/>
      <c r="CR24" s="136">
        <f t="shared" si="42"/>
        <v>0</v>
      </c>
      <c r="CS24" s="137">
        <f t="shared" si="43"/>
        <v>0</v>
      </c>
      <c r="CT24" s="138">
        <f t="shared" si="44"/>
        <v>0</v>
      </c>
      <c r="CU24" s="40"/>
      <c r="CV24" s="45">
        <f t="shared" si="45"/>
        <v>0</v>
      </c>
      <c r="CW24" s="46" t="e">
        <f t="shared" si="46"/>
        <v>#DIV/0!</v>
      </c>
      <c r="CX24" s="46">
        <f t="shared" si="47"/>
        <v>0</v>
      </c>
      <c r="CY24" s="46" t="e">
        <f t="shared" si="48"/>
        <v>#DIV/0!</v>
      </c>
      <c r="CZ24" s="43">
        <f t="shared" si="49"/>
        <v>0</v>
      </c>
      <c r="DA24" s="47" t="e">
        <f t="shared" si="50"/>
        <v>#DIV/0!</v>
      </c>
      <c r="DB24" s="45">
        <f t="shared" si="51"/>
        <v>0</v>
      </c>
      <c r="DC24" s="46" t="e">
        <f t="shared" si="52"/>
        <v>#DIV/0!</v>
      </c>
      <c r="DD24" s="43">
        <f t="shared" si="53"/>
        <v>0</v>
      </c>
      <c r="DE24" s="46" t="e">
        <f t="shared" si="54"/>
        <v>#DIV/0!</v>
      </c>
      <c r="DF24" s="43">
        <f t="shared" si="55"/>
        <v>0</v>
      </c>
      <c r="DG24" s="47" t="e">
        <f t="shared" si="56"/>
        <v>#DIV/0!</v>
      </c>
      <c r="DH24" s="172"/>
      <c r="DI24" s="185" t="s">
        <v>23</v>
      </c>
      <c r="DJ24" s="45">
        <f t="shared" si="57"/>
        <v>0</v>
      </c>
      <c r="DK24" s="43">
        <f t="shared" si="58"/>
        <v>0</v>
      </c>
      <c r="DL24" s="44">
        <f t="shared" si="59"/>
        <v>0</v>
      </c>
      <c r="DM24"/>
    </row>
    <row r="25" spans="1:117" s="24" customFormat="1" ht="15.6" x14ac:dyDescent="0.3">
      <c r="A25" s="32">
        <v>13</v>
      </c>
      <c r="B25" s="32" t="s">
        <v>24</v>
      </c>
      <c r="C25" s="41"/>
      <c r="D25" s="42"/>
      <c r="E25" s="46"/>
      <c r="F25" s="43"/>
      <c r="G25" s="46"/>
      <c r="H25" s="43"/>
      <c r="I25" s="47"/>
      <c r="J25" s="274"/>
      <c r="K25" s="46"/>
      <c r="L25" s="43"/>
      <c r="M25" s="46"/>
      <c r="N25" s="43"/>
      <c r="O25" s="47"/>
      <c r="P25" s="136">
        <f t="shared" si="27"/>
        <v>0</v>
      </c>
      <c r="Q25" s="137">
        <f t="shared" si="28"/>
        <v>0</v>
      </c>
      <c r="R25" s="138">
        <f t="shared" si="29"/>
        <v>0</v>
      </c>
      <c r="S25" s="38"/>
      <c r="T25" s="42"/>
      <c r="U25" s="46"/>
      <c r="V25" s="43"/>
      <c r="W25" s="46"/>
      <c r="X25" s="43"/>
      <c r="Y25" s="47"/>
      <c r="Z25" s="45"/>
      <c r="AA25" s="46"/>
      <c r="AB25" s="43"/>
      <c r="AC25" s="46"/>
      <c r="AD25" s="43"/>
      <c r="AE25" s="47"/>
      <c r="AF25" s="136">
        <f t="shared" si="30"/>
        <v>0</v>
      </c>
      <c r="AG25" s="137">
        <f t="shared" si="31"/>
        <v>0</v>
      </c>
      <c r="AH25" s="138">
        <f t="shared" si="32"/>
        <v>0</v>
      </c>
      <c r="AI25" s="40"/>
      <c r="AJ25" s="42"/>
      <c r="AK25" s="46"/>
      <c r="AL25" s="43"/>
      <c r="AM25" s="46"/>
      <c r="AN25" s="43"/>
      <c r="AO25" s="47"/>
      <c r="AP25" s="45"/>
      <c r="AQ25" s="46"/>
      <c r="AR25" s="43"/>
      <c r="AS25" s="46"/>
      <c r="AT25" s="43"/>
      <c r="AU25" s="47"/>
      <c r="AV25" s="136">
        <f t="shared" si="33"/>
        <v>0</v>
      </c>
      <c r="AW25" s="137">
        <f t="shared" si="34"/>
        <v>0</v>
      </c>
      <c r="AX25" s="138">
        <f t="shared" si="35"/>
        <v>0</v>
      </c>
      <c r="AY25" s="40"/>
      <c r="AZ25" s="42"/>
      <c r="BA25" s="46"/>
      <c r="BB25" s="43"/>
      <c r="BC25" s="46"/>
      <c r="BD25" s="43"/>
      <c r="BE25" s="47"/>
      <c r="BF25" s="45"/>
      <c r="BG25" s="46"/>
      <c r="BH25" s="43"/>
      <c r="BI25" s="46"/>
      <c r="BJ25" s="43"/>
      <c r="BK25" s="47"/>
      <c r="BL25" s="136">
        <f t="shared" si="36"/>
        <v>0</v>
      </c>
      <c r="BM25" s="137">
        <f t="shared" si="37"/>
        <v>0</v>
      </c>
      <c r="BN25" s="138">
        <f t="shared" si="38"/>
        <v>0</v>
      </c>
      <c r="BO25" s="40"/>
      <c r="BP25" s="45"/>
      <c r="BQ25" s="46"/>
      <c r="BR25" s="43"/>
      <c r="BS25" s="46"/>
      <c r="BT25" s="43"/>
      <c r="BU25" s="47"/>
      <c r="BV25" s="45"/>
      <c r="BW25" s="46"/>
      <c r="BX25" s="43"/>
      <c r="BY25" s="46"/>
      <c r="BZ25" s="43"/>
      <c r="CA25" s="47"/>
      <c r="CB25" s="136">
        <f t="shared" si="39"/>
        <v>0</v>
      </c>
      <c r="CC25" s="137">
        <f t="shared" si="40"/>
        <v>0</v>
      </c>
      <c r="CD25" s="138">
        <f t="shared" si="41"/>
        <v>0</v>
      </c>
      <c r="CE25" s="40"/>
      <c r="CF25" s="45"/>
      <c r="CG25" s="46"/>
      <c r="CH25" s="43"/>
      <c r="CI25" s="46"/>
      <c r="CJ25" s="43"/>
      <c r="CK25" s="47"/>
      <c r="CL25" s="45"/>
      <c r="CM25" s="46"/>
      <c r="CN25" s="43"/>
      <c r="CO25" s="46"/>
      <c r="CP25" s="43"/>
      <c r="CQ25" s="47"/>
      <c r="CR25" s="136">
        <f t="shared" si="42"/>
        <v>0</v>
      </c>
      <c r="CS25" s="137">
        <f t="shared" si="43"/>
        <v>0</v>
      </c>
      <c r="CT25" s="138">
        <f t="shared" si="44"/>
        <v>0</v>
      </c>
      <c r="CU25" s="40"/>
      <c r="CV25" s="45">
        <f t="shared" si="45"/>
        <v>0</v>
      </c>
      <c r="CW25" s="46" t="e">
        <f t="shared" si="46"/>
        <v>#DIV/0!</v>
      </c>
      <c r="CX25" s="46">
        <f t="shared" si="47"/>
        <v>0</v>
      </c>
      <c r="CY25" s="46" t="e">
        <f t="shared" si="48"/>
        <v>#DIV/0!</v>
      </c>
      <c r="CZ25" s="43">
        <f t="shared" si="49"/>
        <v>0</v>
      </c>
      <c r="DA25" s="47" t="e">
        <f t="shared" si="50"/>
        <v>#DIV/0!</v>
      </c>
      <c r="DB25" s="45">
        <f t="shared" si="51"/>
        <v>0</v>
      </c>
      <c r="DC25" s="46" t="e">
        <f t="shared" si="52"/>
        <v>#DIV/0!</v>
      </c>
      <c r="DD25" s="43">
        <f t="shared" si="53"/>
        <v>0</v>
      </c>
      <c r="DE25" s="46" t="e">
        <f t="shared" si="54"/>
        <v>#DIV/0!</v>
      </c>
      <c r="DF25" s="43">
        <f t="shared" si="55"/>
        <v>0</v>
      </c>
      <c r="DG25" s="47" t="e">
        <f t="shared" si="56"/>
        <v>#DIV/0!</v>
      </c>
      <c r="DH25" s="172"/>
      <c r="DI25" s="185" t="s">
        <v>24</v>
      </c>
      <c r="DJ25" s="45">
        <f t="shared" si="57"/>
        <v>0</v>
      </c>
      <c r="DK25" s="43">
        <f t="shared" si="58"/>
        <v>0</v>
      </c>
      <c r="DL25" s="44">
        <f t="shared" si="59"/>
        <v>0</v>
      </c>
      <c r="DM25"/>
    </row>
    <row r="26" spans="1:117" s="24" customFormat="1" ht="15.6" x14ac:dyDescent="0.3">
      <c r="A26" s="32">
        <v>14</v>
      </c>
      <c r="B26" s="32" t="s">
        <v>25</v>
      </c>
      <c r="C26" s="41"/>
      <c r="D26" s="42"/>
      <c r="E26" s="46"/>
      <c r="F26" s="43"/>
      <c r="G26" s="46"/>
      <c r="H26" s="43"/>
      <c r="I26" s="47"/>
      <c r="J26" s="274"/>
      <c r="K26" s="46"/>
      <c r="L26" s="43"/>
      <c r="M26" s="46"/>
      <c r="N26" s="43"/>
      <c r="O26" s="47"/>
      <c r="P26" s="136">
        <f t="shared" si="27"/>
        <v>0</v>
      </c>
      <c r="Q26" s="137">
        <f t="shared" si="28"/>
        <v>0</v>
      </c>
      <c r="R26" s="138">
        <f t="shared" si="29"/>
        <v>0</v>
      </c>
      <c r="S26" s="38"/>
      <c r="T26" s="42"/>
      <c r="U26" s="46"/>
      <c r="V26" s="43"/>
      <c r="W26" s="46"/>
      <c r="X26" s="43"/>
      <c r="Y26" s="47"/>
      <c r="Z26" s="45"/>
      <c r="AA26" s="46"/>
      <c r="AB26" s="43"/>
      <c r="AC26" s="46"/>
      <c r="AD26" s="43"/>
      <c r="AE26" s="47"/>
      <c r="AF26" s="136">
        <f t="shared" si="30"/>
        <v>0</v>
      </c>
      <c r="AG26" s="137">
        <f t="shared" si="31"/>
        <v>0</v>
      </c>
      <c r="AH26" s="138">
        <f t="shared" si="32"/>
        <v>0</v>
      </c>
      <c r="AI26" s="40"/>
      <c r="AJ26" s="42"/>
      <c r="AK26" s="46"/>
      <c r="AL26" s="43"/>
      <c r="AM26" s="46"/>
      <c r="AN26" s="43"/>
      <c r="AO26" s="47"/>
      <c r="AP26" s="45"/>
      <c r="AQ26" s="46"/>
      <c r="AR26" s="43"/>
      <c r="AS26" s="46"/>
      <c r="AT26" s="43"/>
      <c r="AU26" s="47"/>
      <c r="AV26" s="136">
        <f t="shared" si="33"/>
        <v>0</v>
      </c>
      <c r="AW26" s="137">
        <f t="shared" si="34"/>
        <v>0</v>
      </c>
      <c r="AX26" s="138">
        <f t="shared" si="35"/>
        <v>0</v>
      </c>
      <c r="AY26" s="40"/>
      <c r="AZ26" s="42"/>
      <c r="BA26" s="46"/>
      <c r="BB26" s="43"/>
      <c r="BC26" s="46"/>
      <c r="BD26" s="43"/>
      <c r="BE26" s="47"/>
      <c r="BF26" s="45"/>
      <c r="BG26" s="46"/>
      <c r="BH26" s="43"/>
      <c r="BI26" s="46"/>
      <c r="BJ26" s="43"/>
      <c r="BK26" s="47"/>
      <c r="BL26" s="136">
        <f t="shared" si="36"/>
        <v>0</v>
      </c>
      <c r="BM26" s="137">
        <f t="shared" si="37"/>
        <v>0</v>
      </c>
      <c r="BN26" s="138">
        <f t="shared" si="38"/>
        <v>0</v>
      </c>
      <c r="BO26" s="40"/>
      <c r="BP26" s="45"/>
      <c r="BQ26" s="46"/>
      <c r="BR26" s="43"/>
      <c r="BS26" s="46"/>
      <c r="BT26" s="43"/>
      <c r="BU26" s="47"/>
      <c r="BV26" s="45"/>
      <c r="BW26" s="46"/>
      <c r="BX26" s="43"/>
      <c r="BY26" s="46"/>
      <c r="BZ26" s="43"/>
      <c r="CA26" s="47"/>
      <c r="CB26" s="136">
        <f t="shared" si="39"/>
        <v>0</v>
      </c>
      <c r="CC26" s="137">
        <f t="shared" si="40"/>
        <v>0</v>
      </c>
      <c r="CD26" s="138">
        <f t="shared" si="41"/>
        <v>0</v>
      </c>
      <c r="CE26" s="40"/>
      <c r="CF26" s="45"/>
      <c r="CG26" s="46"/>
      <c r="CH26" s="43"/>
      <c r="CI26" s="46"/>
      <c r="CJ26" s="43"/>
      <c r="CK26" s="47"/>
      <c r="CL26" s="45"/>
      <c r="CM26" s="46"/>
      <c r="CN26" s="43"/>
      <c r="CO26" s="46"/>
      <c r="CP26" s="43"/>
      <c r="CQ26" s="47"/>
      <c r="CR26" s="136">
        <f t="shared" si="42"/>
        <v>0</v>
      </c>
      <c r="CS26" s="137">
        <f t="shared" si="43"/>
        <v>0</v>
      </c>
      <c r="CT26" s="138">
        <f t="shared" si="44"/>
        <v>0</v>
      </c>
      <c r="CU26" s="40"/>
      <c r="CV26" s="45">
        <f t="shared" si="45"/>
        <v>0</v>
      </c>
      <c r="CW26" s="46" t="e">
        <f t="shared" si="46"/>
        <v>#DIV/0!</v>
      </c>
      <c r="CX26" s="46">
        <f t="shared" si="47"/>
        <v>0</v>
      </c>
      <c r="CY26" s="46" t="e">
        <f t="shared" si="48"/>
        <v>#DIV/0!</v>
      </c>
      <c r="CZ26" s="43">
        <f t="shared" si="49"/>
        <v>0</v>
      </c>
      <c r="DA26" s="47" t="e">
        <f t="shared" si="50"/>
        <v>#DIV/0!</v>
      </c>
      <c r="DB26" s="45">
        <f t="shared" si="51"/>
        <v>0</v>
      </c>
      <c r="DC26" s="46" t="e">
        <f t="shared" si="52"/>
        <v>#DIV/0!</v>
      </c>
      <c r="DD26" s="43">
        <f t="shared" si="53"/>
        <v>0</v>
      </c>
      <c r="DE26" s="46" t="e">
        <f t="shared" si="54"/>
        <v>#DIV/0!</v>
      </c>
      <c r="DF26" s="43">
        <f t="shared" si="55"/>
        <v>0</v>
      </c>
      <c r="DG26" s="47" t="e">
        <f t="shared" si="56"/>
        <v>#DIV/0!</v>
      </c>
      <c r="DH26" s="172"/>
      <c r="DI26" s="185" t="s">
        <v>25</v>
      </c>
      <c r="DJ26" s="45">
        <f t="shared" si="57"/>
        <v>0</v>
      </c>
      <c r="DK26" s="43">
        <f t="shared" si="58"/>
        <v>0</v>
      </c>
      <c r="DL26" s="44">
        <f t="shared" si="59"/>
        <v>0</v>
      </c>
      <c r="DM26"/>
    </row>
    <row r="27" spans="1:117" s="24" customFormat="1" ht="15.6" x14ac:dyDescent="0.3">
      <c r="A27" s="32">
        <v>15</v>
      </c>
      <c r="B27" s="32" t="s">
        <v>26</v>
      </c>
      <c r="C27" s="41"/>
      <c r="D27" s="42"/>
      <c r="E27" s="46"/>
      <c r="F27" s="43"/>
      <c r="G27" s="46"/>
      <c r="H27" s="43"/>
      <c r="I27" s="47"/>
      <c r="J27" s="274"/>
      <c r="K27" s="46"/>
      <c r="L27" s="43"/>
      <c r="M27" s="46"/>
      <c r="N27" s="43"/>
      <c r="O27" s="47"/>
      <c r="P27" s="136">
        <f t="shared" si="27"/>
        <v>0</v>
      </c>
      <c r="Q27" s="137">
        <f t="shared" si="28"/>
        <v>0</v>
      </c>
      <c r="R27" s="138">
        <f t="shared" si="29"/>
        <v>0</v>
      </c>
      <c r="S27" s="38"/>
      <c r="T27" s="42"/>
      <c r="U27" s="46"/>
      <c r="V27" s="43"/>
      <c r="W27" s="46"/>
      <c r="X27" s="43"/>
      <c r="Y27" s="47"/>
      <c r="Z27" s="45"/>
      <c r="AA27" s="46"/>
      <c r="AB27" s="43"/>
      <c r="AC27" s="46"/>
      <c r="AD27" s="43"/>
      <c r="AE27" s="47"/>
      <c r="AF27" s="136">
        <f t="shared" si="30"/>
        <v>0</v>
      </c>
      <c r="AG27" s="137">
        <f t="shared" si="31"/>
        <v>0</v>
      </c>
      <c r="AH27" s="138">
        <f t="shared" si="32"/>
        <v>0</v>
      </c>
      <c r="AI27" s="40"/>
      <c r="AJ27" s="42"/>
      <c r="AK27" s="46"/>
      <c r="AL27" s="43"/>
      <c r="AM27" s="46"/>
      <c r="AN27" s="43"/>
      <c r="AO27" s="47"/>
      <c r="AP27" s="45"/>
      <c r="AQ27" s="46"/>
      <c r="AR27" s="43"/>
      <c r="AS27" s="46"/>
      <c r="AT27" s="43"/>
      <c r="AU27" s="47"/>
      <c r="AV27" s="136">
        <f t="shared" si="33"/>
        <v>0</v>
      </c>
      <c r="AW27" s="137">
        <f t="shared" si="34"/>
        <v>0</v>
      </c>
      <c r="AX27" s="138">
        <f t="shared" si="35"/>
        <v>0</v>
      </c>
      <c r="AY27" s="40"/>
      <c r="AZ27" s="42"/>
      <c r="BA27" s="46"/>
      <c r="BB27" s="43"/>
      <c r="BC27" s="46"/>
      <c r="BD27" s="43"/>
      <c r="BE27" s="47"/>
      <c r="BF27" s="45"/>
      <c r="BG27" s="46"/>
      <c r="BH27" s="43"/>
      <c r="BI27" s="46"/>
      <c r="BJ27" s="43"/>
      <c r="BK27" s="47"/>
      <c r="BL27" s="136">
        <f t="shared" si="36"/>
        <v>0</v>
      </c>
      <c r="BM27" s="137">
        <f t="shared" si="37"/>
        <v>0</v>
      </c>
      <c r="BN27" s="138">
        <f t="shared" si="38"/>
        <v>0</v>
      </c>
      <c r="BO27" s="40"/>
      <c r="BP27" s="45"/>
      <c r="BQ27" s="46"/>
      <c r="BR27" s="43"/>
      <c r="BS27" s="46"/>
      <c r="BT27" s="43"/>
      <c r="BU27" s="47"/>
      <c r="BV27" s="45"/>
      <c r="BW27" s="46"/>
      <c r="BX27" s="43"/>
      <c r="BY27" s="46"/>
      <c r="BZ27" s="43"/>
      <c r="CA27" s="47"/>
      <c r="CB27" s="136">
        <f t="shared" si="39"/>
        <v>0</v>
      </c>
      <c r="CC27" s="137">
        <f t="shared" si="40"/>
        <v>0</v>
      </c>
      <c r="CD27" s="138">
        <f t="shared" si="41"/>
        <v>0</v>
      </c>
      <c r="CE27" s="40"/>
      <c r="CF27" s="45"/>
      <c r="CG27" s="46"/>
      <c r="CH27" s="43"/>
      <c r="CI27" s="46"/>
      <c r="CJ27" s="43"/>
      <c r="CK27" s="47"/>
      <c r="CL27" s="45"/>
      <c r="CM27" s="46"/>
      <c r="CN27" s="43"/>
      <c r="CO27" s="46"/>
      <c r="CP27" s="43"/>
      <c r="CQ27" s="47"/>
      <c r="CR27" s="136">
        <f t="shared" si="42"/>
        <v>0</v>
      </c>
      <c r="CS27" s="137">
        <f t="shared" si="43"/>
        <v>0</v>
      </c>
      <c r="CT27" s="138">
        <f t="shared" si="44"/>
        <v>0</v>
      </c>
      <c r="CU27" s="40"/>
      <c r="CV27" s="45">
        <f t="shared" si="45"/>
        <v>0</v>
      </c>
      <c r="CW27" s="46" t="e">
        <f t="shared" si="46"/>
        <v>#DIV/0!</v>
      </c>
      <c r="CX27" s="46">
        <f t="shared" si="47"/>
        <v>0</v>
      </c>
      <c r="CY27" s="46" t="e">
        <f t="shared" si="48"/>
        <v>#DIV/0!</v>
      </c>
      <c r="CZ27" s="43">
        <f t="shared" si="49"/>
        <v>0</v>
      </c>
      <c r="DA27" s="47" t="e">
        <f t="shared" si="50"/>
        <v>#DIV/0!</v>
      </c>
      <c r="DB27" s="45">
        <f t="shared" si="51"/>
        <v>0</v>
      </c>
      <c r="DC27" s="46" t="e">
        <f t="shared" si="52"/>
        <v>#DIV/0!</v>
      </c>
      <c r="DD27" s="43">
        <f t="shared" si="53"/>
        <v>0</v>
      </c>
      <c r="DE27" s="46" t="e">
        <f t="shared" si="54"/>
        <v>#DIV/0!</v>
      </c>
      <c r="DF27" s="43">
        <f t="shared" si="55"/>
        <v>0</v>
      </c>
      <c r="DG27" s="47" t="e">
        <f t="shared" si="56"/>
        <v>#DIV/0!</v>
      </c>
      <c r="DH27" s="172"/>
      <c r="DI27" s="185" t="s">
        <v>26</v>
      </c>
      <c r="DJ27" s="45">
        <f t="shared" si="57"/>
        <v>0</v>
      </c>
      <c r="DK27" s="43">
        <f t="shared" si="58"/>
        <v>0</v>
      </c>
      <c r="DL27" s="44">
        <f t="shared" si="59"/>
        <v>0</v>
      </c>
      <c r="DM27"/>
    </row>
    <row r="28" spans="1:117" s="24" customFormat="1" ht="15.6" x14ac:dyDescent="0.3">
      <c r="A28" s="32">
        <v>16</v>
      </c>
      <c r="B28" s="32" t="s">
        <v>27</v>
      </c>
      <c r="C28" s="41"/>
      <c r="D28" s="42"/>
      <c r="E28" s="46"/>
      <c r="F28" s="43"/>
      <c r="G28" s="46"/>
      <c r="H28" s="43"/>
      <c r="I28" s="47"/>
      <c r="J28" s="274"/>
      <c r="K28" s="46"/>
      <c r="L28" s="43"/>
      <c r="M28" s="46"/>
      <c r="N28" s="43"/>
      <c r="O28" s="47"/>
      <c r="P28" s="136">
        <f t="shared" si="27"/>
        <v>0</v>
      </c>
      <c r="Q28" s="137">
        <f t="shared" si="28"/>
        <v>0</v>
      </c>
      <c r="R28" s="138">
        <f t="shared" si="29"/>
        <v>0</v>
      </c>
      <c r="S28" s="38"/>
      <c r="T28" s="42"/>
      <c r="U28" s="46"/>
      <c r="V28" s="43"/>
      <c r="W28" s="46"/>
      <c r="X28" s="43"/>
      <c r="Y28" s="47"/>
      <c r="Z28" s="45"/>
      <c r="AA28" s="46"/>
      <c r="AB28" s="43"/>
      <c r="AC28" s="46"/>
      <c r="AD28" s="43"/>
      <c r="AE28" s="47"/>
      <c r="AF28" s="136">
        <f t="shared" si="30"/>
        <v>0</v>
      </c>
      <c r="AG28" s="137">
        <f t="shared" si="31"/>
        <v>0</v>
      </c>
      <c r="AH28" s="138">
        <f t="shared" si="32"/>
        <v>0</v>
      </c>
      <c r="AI28" s="40"/>
      <c r="AJ28" s="42"/>
      <c r="AK28" s="46"/>
      <c r="AL28" s="43"/>
      <c r="AM28" s="46"/>
      <c r="AN28" s="43"/>
      <c r="AO28" s="47"/>
      <c r="AP28" s="45"/>
      <c r="AQ28" s="46"/>
      <c r="AR28" s="43"/>
      <c r="AS28" s="46"/>
      <c r="AT28" s="43"/>
      <c r="AU28" s="47"/>
      <c r="AV28" s="136">
        <f t="shared" si="33"/>
        <v>0</v>
      </c>
      <c r="AW28" s="137">
        <f t="shared" si="34"/>
        <v>0</v>
      </c>
      <c r="AX28" s="138">
        <f t="shared" si="35"/>
        <v>0</v>
      </c>
      <c r="AY28" s="40"/>
      <c r="AZ28" s="42"/>
      <c r="BA28" s="46"/>
      <c r="BB28" s="43"/>
      <c r="BC28" s="46"/>
      <c r="BD28" s="43"/>
      <c r="BE28" s="47"/>
      <c r="BF28" s="45"/>
      <c r="BG28" s="46"/>
      <c r="BH28" s="43"/>
      <c r="BI28" s="46"/>
      <c r="BJ28" s="43"/>
      <c r="BK28" s="47"/>
      <c r="BL28" s="136">
        <f t="shared" si="36"/>
        <v>0</v>
      </c>
      <c r="BM28" s="137">
        <f t="shared" si="37"/>
        <v>0</v>
      </c>
      <c r="BN28" s="138">
        <f t="shared" si="38"/>
        <v>0</v>
      </c>
      <c r="BO28" s="40"/>
      <c r="BP28" s="45"/>
      <c r="BQ28" s="46"/>
      <c r="BR28" s="43"/>
      <c r="BS28" s="46"/>
      <c r="BT28" s="43"/>
      <c r="BU28" s="47"/>
      <c r="BV28" s="45"/>
      <c r="BW28" s="46"/>
      <c r="BX28" s="43"/>
      <c r="BY28" s="46"/>
      <c r="BZ28" s="43"/>
      <c r="CA28" s="47"/>
      <c r="CB28" s="136">
        <f t="shared" si="39"/>
        <v>0</v>
      </c>
      <c r="CC28" s="137">
        <f t="shared" si="40"/>
        <v>0</v>
      </c>
      <c r="CD28" s="138">
        <f t="shared" si="41"/>
        <v>0</v>
      </c>
      <c r="CE28" s="40"/>
      <c r="CF28" s="45"/>
      <c r="CG28" s="46"/>
      <c r="CH28" s="43"/>
      <c r="CI28" s="46"/>
      <c r="CJ28" s="43"/>
      <c r="CK28" s="47"/>
      <c r="CL28" s="45"/>
      <c r="CM28" s="46"/>
      <c r="CN28" s="43"/>
      <c r="CO28" s="46"/>
      <c r="CP28" s="43"/>
      <c r="CQ28" s="47"/>
      <c r="CR28" s="136">
        <f t="shared" si="42"/>
        <v>0</v>
      </c>
      <c r="CS28" s="137">
        <f t="shared" si="43"/>
        <v>0</v>
      </c>
      <c r="CT28" s="138">
        <f t="shared" si="44"/>
        <v>0</v>
      </c>
      <c r="CU28" s="40"/>
      <c r="CV28" s="45">
        <f t="shared" si="45"/>
        <v>0</v>
      </c>
      <c r="CW28" s="46" t="e">
        <f t="shared" si="46"/>
        <v>#DIV/0!</v>
      </c>
      <c r="CX28" s="46">
        <f t="shared" si="47"/>
        <v>0</v>
      </c>
      <c r="CY28" s="46" t="e">
        <f t="shared" si="48"/>
        <v>#DIV/0!</v>
      </c>
      <c r="CZ28" s="43">
        <f t="shared" si="49"/>
        <v>0</v>
      </c>
      <c r="DA28" s="47" t="e">
        <f t="shared" si="50"/>
        <v>#DIV/0!</v>
      </c>
      <c r="DB28" s="45">
        <f t="shared" si="51"/>
        <v>0</v>
      </c>
      <c r="DC28" s="46" t="e">
        <f t="shared" si="52"/>
        <v>#DIV/0!</v>
      </c>
      <c r="DD28" s="43">
        <f t="shared" si="53"/>
        <v>0</v>
      </c>
      <c r="DE28" s="46" t="e">
        <f t="shared" si="54"/>
        <v>#DIV/0!</v>
      </c>
      <c r="DF28" s="43">
        <f t="shared" si="55"/>
        <v>0</v>
      </c>
      <c r="DG28" s="47" t="e">
        <f t="shared" si="56"/>
        <v>#DIV/0!</v>
      </c>
      <c r="DH28" s="172"/>
      <c r="DI28" s="185" t="s">
        <v>27</v>
      </c>
      <c r="DJ28" s="45">
        <f t="shared" si="57"/>
        <v>0</v>
      </c>
      <c r="DK28" s="43">
        <f t="shared" si="58"/>
        <v>0</v>
      </c>
      <c r="DL28" s="44">
        <f t="shared" si="59"/>
        <v>0</v>
      </c>
      <c r="DM28"/>
    </row>
    <row r="29" spans="1:117" s="24" customFormat="1" ht="15.6" x14ac:dyDescent="0.3">
      <c r="A29" s="32">
        <v>17</v>
      </c>
      <c r="B29" s="32" t="s">
        <v>28</v>
      </c>
      <c r="C29" s="41"/>
      <c r="D29" s="42"/>
      <c r="E29" s="46"/>
      <c r="F29" s="43"/>
      <c r="G29" s="46"/>
      <c r="H29" s="43"/>
      <c r="I29" s="47"/>
      <c r="J29" s="274"/>
      <c r="K29" s="46"/>
      <c r="L29" s="43"/>
      <c r="M29" s="46"/>
      <c r="N29" s="43"/>
      <c r="O29" s="47"/>
      <c r="P29" s="136">
        <f t="shared" si="27"/>
        <v>0</v>
      </c>
      <c r="Q29" s="137">
        <f t="shared" si="28"/>
        <v>0</v>
      </c>
      <c r="R29" s="138">
        <f t="shared" si="29"/>
        <v>0</v>
      </c>
      <c r="S29" s="38"/>
      <c r="T29" s="42"/>
      <c r="U29" s="46"/>
      <c r="V29" s="43"/>
      <c r="W29" s="46"/>
      <c r="X29" s="43"/>
      <c r="Y29" s="47"/>
      <c r="Z29" s="45"/>
      <c r="AA29" s="46"/>
      <c r="AB29" s="43"/>
      <c r="AC29" s="46"/>
      <c r="AD29" s="43"/>
      <c r="AE29" s="47"/>
      <c r="AF29" s="136">
        <f t="shared" si="30"/>
        <v>0</v>
      </c>
      <c r="AG29" s="137">
        <f t="shared" si="31"/>
        <v>0</v>
      </c>
      <c r="AH29" s="138">
        <f t="shared" si="32"/>
        <v>0</v>
      </c>
      <c r="AI29" s="40"/>
      <c r="AJ29" s="42"/>
      <c r="AK29" s="46"/>
      <c r="AL29" s="43"/>
      <c r="AM29" s="46"/>
      <c r="AN29" s="43"/>
      <c r="AO29" s="47"/>
      <c r="AP29" s="45"/>
      <c r="AQ29" s="46"/>
      <c r="AR29" s="43"/>
      <c r="AS29" s="46"/>
      <c r="AT29" s="43"/>
      <c r="AU29" s="47"/>
      <c r="AV29" s="136">
        <f t="shared" si="33"/>
        <v>0</v>
      </c>
      <c r="AW29" s="137">
        <f t="shared" si="34"/>
        <v>0</v>
      </c>
      <c r="AX29" s="138">
        <f t="shared" si="35"/>
        <v>0</v>
      </c>
      <c r="AY29" s="40"/>
      <c r="AZ29" s="42"/>
      <c r="BA29" s="46"/>
      <c r="BB29" s="43"/>
      <c r="BC29" s="46"/>
      <c r="BD29" s="43"/>
      <c r="BE29" s="47"/>
      <c r="BF29" s="45"/>
      <c r="BG29" s="46"/>
      <c r="BH29" s="43"/>
      <c r="BI29" s="46"/>
      <c r="BJ29" s="43"/>
      <c r="BK29" s="47"/>
      <c r="BL29" s="136">
        <f t="shared" si="36"/>
        <v>0</v>
      </c>
      <c r="BM29" s="137">
        <f t="shared" si="37"/>
        <v>0</v>
      </c>
      <c r="BN29" s="138">
        <f t="shared" si="38"/>
        <v>0</v>
      </c>
      <c r="BO29" s="40"/>
      <c r="BP29" s="45"/>
      <c r="BQ29" s="46"/>
      <c r="BR29" s="43"/>
      <c r="BS29" s="46"/>
      <c r="BT29" s="43"/>
      <c r="BU29" s="47"/>
      <c r="BV29" s="45"/>
      <c r="BW29" s="46"/>
      <c r="BX29" s="43"/>
      <c r="BY29" s="46"/>
      <c r="BZ29" s="43"/>
      <c r="CA29" s="47"/>
      <c r="CB29" s="136">
        <f t="shared" si="39"/>
        <v>0</v>
      </c>
      <c r="CC29" s="137">
        <f t="shared" si="40"/>
        <v>0</v>
      </c>
      <c r="CD29" s="138">
        <f t="shared" si="41"/>
        <v>0</v>
      </c>
      <c r="CE29" s="40"/>
      <c r="CF29" s="45"/>
      <c r="CG29" s="46"/>
      <c r="CH29" s="43"/>
      <c r="CI29" s="46"/>
      <c r="CJ29" s="43"/>
      <c r="CK29" s="47"/>
      <c r="CL29" s="45"/>
      <c r="CM29" s="46"/>
      <c r="CN29" s="43"/>
      <c r="CO29" s="46"/>
      <c r="CP29" s="43"/>
      <c r="CQ29" s="47"/>
      <c r="CR29" s="136">
        <f t="shared" si="42"/>
        <v>0</v>
      </c>
      <c r="CS29" s="137">
        <f t="shared" si="43"/>
        <v>0</v>
      </c>
      <c r="CT29" s="138">
        <f t="shared" si="44"/>
        <v>0</v>
      </c>
      <c r="CU29" s="40"/>
      <c r="CV29" s="45">
        <f t="shared" si="45"/>
        <v>0</v>
      </c>
      <c r="CW29" s="46" t="e">
        <f t="shared" si="46"/>
        <v>#DIV/0!</v>
      </c>
      <c r="CX29" s="46">
        <f t="shared" si="47"/>
        <v>0</v>
      </c>
      <c r="CY29" s="46" t="e">
        <f t="shared" si="48"/>
        <v>#DIV/0!</v>
      </c>
      <c r="CZ29" s="43">
        <f t="shared" si="49"/>
        <v>0</v>
      </c>
      <c r="DA29" s="47" t="e">
        <f t="shared" si="50"/>
        <v>#DIV/0!</v>
      </c>
      <c r="DB29" s="45">
        <f t="shared" si="51"/>
        <v>0</v>
      </c>
      <c r="DC29" s="46" t="e">
        <f t="shared" si="52"/>
        <v>#DIV/0!</v>
      </c>
      <c r="DD29" s="43">
        <f t="shared" si="53"/>
        <v>0</v>
      </c>
      <c r="DE29" s="46" t="e">
        <f t="shared" si="54"/>
        <v>#DIV/0!</v>
      </c>
      <c r="DF29" s="43">
        <f t="shared" si="55"/>
        <v>0</v>
      </c>
      <c r="DG29" s="47" t="e">
        <f t="shared" si="56"/>
        <v>#DIV/0!</v>
      </c>
      <c r="DH29" s="172"/>
      <c r="DI29" s="185" t="s">
        <v>28</v>
      </c>
      <c r="DJ29" s="45">
        <f t="shared" si="57"/>
        <v>0</v>
      </c>
      <c r="DK29" s="43">
        <f t="shared" si="58"/>
        <v>0</v>
      </c>
      <c r="DL29" s="44">
        <f t="shared" si="59"/>
        <v>0</v>
      </c>
      <c r="DM29"/>
    </row>
    <row r="30" spans="1:117" s="24" customFormat="1" ht="15.6" x14ac:dyDescent="0.3">
      <c r="A30" s="32">
        <v>18</v>
      </c>
      <c r="B30" s="32" t="s">
        <v>29</v>
      </c>
      <c r="C30" s="41"/>
      <c r="D30" s="42"/>
      <c r="E30" s="46"/>
      <c r="F30" s="43"/>
      <c r="G30" s="46"/>
      <c r="H30" s="43"/>
      <c r="I30" s="47"/>
      <c r="J30" s="274"/>
      <c r="K30" s="46"/>
      <c r="L30" s="43"/>
      <c r="M30" s="46"/>
      <c r="N30" s="43"/>
      <c r="O30" s="47"/>
      <c r="P30" s="136">
        <f t="shared" si="27"/>
        <v>0</v>
      </c>
      <c r="Q30" s="137">
        <f t="shared" si="28"/>
        <v>0</v>
      </c>
      <c r="R30" s="138">
        <f t="shared" si="29"/>
        <v>0</v>
      </c>
      <c r="S30" s="38"/>
      <c r="T30" s="42"/>
      <c r="U30" s="46"/>
      <c r="V30" s="43"/>
      <c r="W30" s="46"/>
      <c r="X30" s="43"/>
      <c r="Y30" s="47"/>
      <c r="Z30" s="45"/>
      <c r="AA30" s="46"/>
      <c r="AB30" s="43"/>
      <c r="AC30" s="46"/>
      <c r="AD30" s="43"/>
      <c r="AE30" s="47"/>
      <c r="AF30" s="136">
        <f t="shared" si="30"/>
        <v>0</v>
      </c>
      <c r="AG30" s="137">
        <f t="shared" si="31"/>
        <v>0</v>
      </c>
      <c r="AH30" s="138">
        <f t="shared" si="32"/>
        <v>0</v>
      </c>
      <c r="AI30" s="40"/>
      <c r="AJ30" s="42"/>
      <c r="AK30" s="46"/>
      <c r="AL30" s="43"/>
      <c r="AM30" s="46"/>
      <c r="AN30" s="43"/>
      <c r="AO30" s="47"/>
      <c r="AP30" s="45"/>
      <c r="AQ30" s="46"/>
      <c r="AR30" s="43"/>
      <c r="AS30" s="46"/>
      <c r="AT30" s="43"/>
      <c r="AU30" s="47"/>
      <c r="AV30" s="136">
        <f t="shared" si="33"/>
        <v>0</v>
      </c>
      <c r="AW30" s="137">
        <f t="shared" si="34"/>
        <v>0</v>
      </c>
      <c r="AX30" s="138">
        <f t="shared" si="35"/>
        <v>0</v>
      </c>
      <c r="AY30" s="40"/>
      <c r="AZ30" s="42"/>
      <c r="BA30" s="46"/>
      <c r="BB30" s="43"/>
      <c r="BC30" s="46"/>
      <c r="BD30" s="43"/>
      <c r="BE30" s="47"/>
      <c r="BF30" s="45"/>
      <c r="BG30" s="46"/>
      <c r="BH30" s="43"/>
      <c r="BI30" s="46"/>
      <c r="BJ30" s="43"/>
      <c r="BK30" s="47"/>
      <c r="BL30" s="136">
        <f t="shared" si="36"/>
        <v>0</v>
      </c>
      <c r="BM30" s="137">
        <f t="shared" si="37"/>
        <v>0</v>
      </c>
      <c r="BN30" s="138">
        <f t="shared" si="38"/>
        <v>0</v>
      </c>
      <c r="BO30" s="40"/>
      <c r="BP30" s="45"/>
      <c r="BQ30" s="46"/>
      <c r="BR30" s="43"/>
      <c r="BS30" s="46"/>
      <c r="BT30" s="43"/>
      <c r="BU30" s="47"/>
      <c r="BV30" s="45"/>
      <c r="BW30" s="46"/>
      <c r="BX30" s="43"/>
      <c r="BY30" s="46"/>
      <c r="BZ30" s="43"/>
      <c r="CA30" s="47"/>
      <c r="CB30" s="136">
        <f t="shared" si="39"/>
        <v>0</v>
      </c>
      <c r="CC30" s="137">
        <f t="shared" si="40"/>
        <v>0</v>
      </c>
      <c r="CD30" s="138">
        <f t="shared" si="41"/>
        <v>0</v>
      </c>
      <c r="CE30" s="40"/>
      <c r="CF30" s="45"/>
      <c r="CG30" s="46"/>
      <c r="CH30" s="43"/>
      <c r="CI30" s="46"/>
      <c r="CJ30" s="43"/>
      <c r="CK30" s="47"/>
      <c r="CL30" s="45"/>
      <c r="CM30" s="46"/>
      <c r="CN30" s="43"/>
      <c r="CO30" s="46"/>
      <c r="CP30" s="43"/>
      <c r="CQ30" s="47"/>
      <c r="CR30" s="136">
        <f t="shared" si="42"/>
        <v>0</v>
      </c>
      <c r="CS30" s="137">
        <f t="shared" si="43"/>
        <v>0</v>
      </c>
      <c r="CT30" s="138">
        <f t="shared" si="44"/>
        <v>0</v>
      </c>
      <c r="CU30" s="40"/>
      <c r="CV30" s="45">
        <f t="shared" si="45"/>
        <v>0</v>
      </c>
      <c r="CW30" s="46" t="e">
        <f t="shared" si="46"/>
        <v>#DIV/0!</v>
      </c>
      <c r="CX30" s="46">
        <f t="shared" si="47"/>
        <v>0</v>
      </c>
      <c r="CY30" s="46" t="e">
        <f t="shared" si="48"/>
        <v>#DIV/0!</v>
      </c>
      <c r="CZ30" s="43">
        <f t="shared" si="49"/>
        <v>0</v>
      </c>
      <c r="DA30" s="47" t="e">
        <f t="shared" si="50"/>
        <v>#DIV/0!</v>
      </c>
      <c r="DB30" s="45">
        <f t="shared" si="51"/>
        <v>0</v>
      </c>
      <c r="DC30" s="46" t="e">
        <f t="shared" si="52"/>
        <v>#DIV/0!</v>
      </c>
      <c r="DD30" s="43">
        <f t="shared" si="53"/>
        <v>0</v>
      </c>
      <c r="DE30" s="46" t="e">
        <f t="shared" si="54"/>
        <v>#DIV/0!</v>
      </c>
      <c r="DF30" s="43">
        <f t="shared" si="55"/>
        <v>0</v>
      </c>
      <c r="DG30" s="47" t="e">
        <f t="shared" si="56"/>
        <v>#DIV/0!</v>
      </c>
      <c r="DH30" s="172"/>
      <c r="DI30" s="185" t="s">
        <v>29</v>
      </c>
      <c r="DJ30" s="45">
        <f t="shared" si="57"/>
        <v>0</v>
      </c>
      <c r="DK30" s="43">
        <f t="shared" si="58"/>
        <v>0</v>
      </c>
      <c r="DL30" s="44">
        <f t="shared" si="59"/>
        <v>0</v>
      </c>
      <c r="DM30"/>
    </row>
    <row r="31" spans="1:117" s="24" customFormat="1" ht="15.6" x14ac:dyDescent="0.3">
      <c r="A31" s="32">
        <v>19</v>
      </c>
      <c r="B31" s="32" t="s">
        <v>59</v>
      </c>
      <c r="C31" s="41"/>
      <c r="D31" s="42"/>
      <c r="E31" s="46"/>
      <c r="F31" s="43"/>
      <c r="G31" s="46"/>
      <c r="H31" s="43"/>
      <c r="I31" s="47"/>
      <c r="J31" s="274"/>
      <c r="K31" s="46"/>
      <c r="L31" s="43"/>
      <c r="M31" s="46"/>
      <c r="N31" s="43"/>
      <c r="O31" s="47"/>
      <c r="P31" s="136">
        <f t="shared" si="27"/>
        <v>0</v>
      </c>
      <c r="Q31" s="137">
        <f t="shared" si="28"/>
        <v>0</v>
      </c>
      <c r="R31" s="138">
        <f t="shared" si="29"/>
        <v>0</v>
      </c>
      <c r="S31" s="38"/>
      <c r="T31" s="42"/>
      <c r="U31" s="46"/>
      <c r="V31" s="43"/>
      <c r="W31" s="46"/>
      <c r="X31" s="43"/>
      <c r="Y31" s="47"/>
      <c r="Z31" s="45"/>
      <c r="AA31" s="46"/>
      <c r="AB31" s="43"/>
      <c r="AC31" s="46"/>
      <c r="AD31" s="43"/>
      <c r="AE31" s="47"/>
      <c r="AF31" s="136">
        <f t="shared" si="30"/>
        <v>0</v>
      </c>
      <c r="AG31" s="137">
        <f t="shared" si="31"/>
        <v>0</v>
      </c>
      <c r="AH31" s="138">
        <f t="shared" si="32"/>
        <v>0</v>
      </c>
      <c r="AI31" s="40"/>
      <c r="AJ31" s="42"/>
      <c r="AK31" s="46"/>
      <c r="AL31" s="43"/>
      <c r="AM31" s="46"/>
      <c r="AN31" s="43"/>
      <c r="AO31" s="47"/>
      <c r="AP31" s="45"/>
      <c r="AQ31" s="46"/>
      <c r="AR31" s="43"/>
      <c r="AS31" s="46"/>
      <c r="AT31" s="43"/>
      <c r="AU31" s="47"/>
      <c r="AV31" s="136">
        <f t="shared" si="33"/>
        <v>0</v>
      </c>
      <c r="AW31" s="137">
        <f t="shared" si="34"/>
        <v>0</v>
      </c>
      <c r="AX31" s="138">
        <f t="shared" si="35"/>
        <v>0</v>
      </c>
      <c r="AY31" s="40"/>
      <c r="AZ31" s="42"/>
      <c r="BA31" s="46"/>
      <c r="BB31" s="43"/>
      <c r="BC31" s="46"/>
      <c r="BD31" s="43"/>
      <c r="BE31" s="47"/>
      <c r="BF31" s="45"/>
      <c r="BG31" s="46"/>
      <c r="BH31" s="43"/>
      <c r="BI31" s="46"/>
      <c r="BJ31" s="43"/>
      <c r="BK31" s="47"/>
      <c r="BL31" s="136">
        <f t="shared" si="36"/>
        <v>0</v>
      </c>
      <c r="BM31" s="137">
        <f t="shared" si="37"/>
        <v>0</v>
      </c>
      <c r="BN31" s="138">
        <f t="shared" si="38"/>
        <v>0</v>
      </c>
      <c r="BO31" s="40"/>
      <c r="BP31" s="45"/>
      <c r="BQ31" s="46"/>
      <c r="BR31" s="43"/>
      <c r="BS31" s="46"/>
      <c r="BT31" s="43"/>
      <c r="BU31" s="47"/>
      <c r="BV31" s="45"/>
      <c r="BW31" s="46"/>
      <c r="BX31" s="43"/>
      <c r="BY31" s="46"/>
      <c r="BZ31" s="43"/>
      <c r="CA31" s="47"/>
      <c r="CB31" s="136">
        <f t="shared" si="39"/>
        <v>0</v>
      </c>
      <c r="CC31" s="137">
        <f t="shared" si="40"/>
        <v>0</v>
      </c>
      <c r="CD31" s="138">
        <f t="shared" si="41"/>
        <v>0</v>
      </c>
      <c r="CE31" s="40"/>
      <c r="CF31" s="45"/>
      <c r="CG31" s="46"/>
      <c r="CH31" s="43"/>
      <c r="CI31" s="46"/>
      <c r="CJ31" s="43"/>
      <c r="CK31" s="47"/>
      <c r="CL31" s="45"/>
      <c r="CM31" s="46"/>
      <c r="CN31" s="43"/>
      <c r="CO31" s="46"/>
      <c r="CP31" s="43"/>
      <c r="CQ31" s="47"/>
      <c r="CR31" s="136">
        <f t="shared" si="42"/>
        <v>0</v>
      </c>
      <c r="CS31" s="137">
        <f t="shared" si="43"/>
        <v>0</v>
      </c>
      <c r="CT31" s="138">
        <f t="shared" si="44"/>
        <v>0</v>
      </c>
      <c r="CU31" s="40"/>
      <c r="CV31" s="45">
        <f t="shared" si="45"/>
        <v>0</v>
      </c>
      <c r="CW31" s="46" t="e">
        <f t="shared" si="46"/>
        <v>#DIV/0!</v>
      </c>
      <c r="CX31" s="46">
        <f t="shared" si="47"/>
        <v>0</v>
      </c>
      <c r="CY31" s="46" t="e">
        <f t="shared" si="48"/>
        <v>#DIV/0!</v>
      </c>
      <c r="CZ31" s="43">
        <f t="shared" si="49"/>
        <v>0</v>
      </c>
      <c r="DA31" s="47" t="e">
        <f t="shared" si="50"/>
        <v>#DIV/0!</v>
      </c>
      <c r="DB31" s="45">
        <f t="shared" si="51"/>
        <v>0</v>
      </c>
      <c r="DC31" s="46" t="e">
        <f t="shared" si="52"/>
        <v>#DIV/0!</v>
      </c>
      <c r="DD31" s="43">
        <f t="shared" si="53"/>
        <v>0</v>
      </c>
      <c r="DE31" s="46" t="e">
        <f t="shared" si="54"/>
        <v>#DIV/0!</v>
      </c>
      <c r="DF31" s="43">
        <f t="shared" si="55"/>
        <v>0</v>
      </c>
      <c r="DG31" s="47" t="e">
        <f t="shared" si="56"/>
        <v>#DIV/0!</v>
      </c>
      <c r="DH31" s="172"/>
      <c r="DI31" s="185" t="s">
        <v>59</v>
      </c>
      <c r="DJ31" s="45">
        <f t="shared" si="57"/>
        <v>0</v>
      </c>
      <c r="DK31" s="43">
        <f t="shared" si="58"/>
        <v>0</v>
      </c>
      <c r="DL31" s="44">
        <f t="shared" si="59"/>
        <v>0</v>
      </c>
      <c r="DM31"/>
    </row>
    <row r="32" spans="1:117" s="24" customFormat="1" ht="15.6" x14ac:dyDescent="0.3">
      <c r="A32" s="32">
        <v>20</v>
      </c>
      <c r="B32" s="32" t="s">
        <v>30</v>
      </c>
      <c r="C32" s="41"/>
      <c r="D32" s="42"/>
      <c r="E32" s="46"/>
      <c r="F32" s="43"/>
      <c r="G32" s="46"/>
      <c r="H32" s="43"/>
      <c r="I32" s="47"/>
      <c r="J32" s="274"/>
      <c r="K32" s="46"/>
      <c r="L32" s="43"/>
      <c r="M32" s="46"/>
      <c r="N32" s="43"/>
      <c r="O32" s="47"/>
      <c r="P32" s="136">
        <f t="shared" si="27"/>
        <v>0</v>
      </c>
      <c r="Q32" s="137">
        <f t="shared" si="28"/>
        <v>0</v>
      </c>
      <c r="R32" s="138">
        <f t="shared" si="29"/>
        <v>0</v>
      </c>
      <c r="S32" s="38"/>
      <c r="T32" s="42"/>
      <c r="U32" s="46"/>
      <c r="V32" s="43"/>
      <c r="W32" s="46"/>
      <c r="X32" s="43"/>
      <c r="Y32" s="47"/>
      <c r="Z32" s="45"/>
      <c r="AA32" s="46"/>
      <c r="AB32" s="43"/>
      <c r="AC32" s="46"/>
      <c r="AD32" s="43"/>
      <c r="AE32" s="47"/>
      <c r="AF32" s="136">
        <f t="shared" si="30"/>
        <v>0</v>
      </c>
      <c r="AG32" s="137">
        <f t="shared" si="31"/>
        <v>0</v>
      </c>
      <c r="AH32" s="138">
        <f t="shared" si="32"/>
        <v>0</v>
      </c>
      <c r="AI32" s="40"/>
      <c r="AJ32" s="42"/>
      <c r="AK32" s="46"/>
      <c r="AL32" s="43"/>
      <c r="AM32" s="46"/>
      <c r="AN32" s="43"/>
      <c r="AO32" s="47"/>
      <c r="AP32" s="45"/>
      <c r="AQ32" s="46"/>
      <c r="AR32" s="43"/>
      <c r="AS32" s="46"/>
      <c r="AT32" s="43"/>
      <c r="AU32" s="47"/>
      <c r="AV32" s="136">
        <f t="shared" si="33"/>
        <v>0</v>
      </c>
      <c r="AW32" s="137">
        <f t="shared" si="34"/>
        <v>0</v>
      </c>
      <c r="AX32" s="138">
        <f t="shared" si="35"/>
        <v>0</v>
      </c>
      <c r="AY32" s="40"/>
      <c r="AZ32" s="42"/>
      <c r="BA32" s="46"/>
      <c r="BB32" s="43"/>
      <c r="BC32" s="46"/>
      <c r="BD32" s="43"/>
      <c r="BE32" s="47"/>
      <c r="BF32" s="45"/>
      <c r="BG32" s="46"/>
      <c r="BH32" s="43"/>
      <c r="BI32" s="46"/>
      <c r="BJ32" s="43"/>
      <c r="BK32" s="47"/>
      <c r="BL32" s="136">
        <f t="shared" si="36"/>
        <v>0</v>
      </c>
      <c r="BM32" s="137">
        <f t="shared" si="37"/>
        <v>0</v>
      </c>
      <c r="BN32" s="138">
        <f t="shared" si="38"/>
        <v>0</v>
      </c>
      <c r="BO32" s="40"/>
      <c r="BP32" s="45"/>
      <c r="BQ32" s="46"/>
      <c r="BR32" s="43"/>
      <c r="BS32" s="46"/>
      <c r="BT32" s="43"/>
      <c r="BU32" s="47"/>
      <c r="BV32" s="45"/>
      <c r="BW32" s="46"/>
      <c r="BX32" s="43"/>
      <c r="BY32" s="46"/>
      <c r="BZ32" s="43"/>
      <c r="CA32" s="47"/>
      <c r="CB32" s="136">
        <f t="shared" si="39"/>
        <v>0</v>
      </c>
      <c r="CC32" s="137">
        <f t="shared" si="40"/>
        <v>0</v>
      </c>
      <c r="CD32" s="138">
        <f t="shared" si="41"/>
        <v>0</v>
      </c>
      <c r="CE32" s="40"/>
      <c r="CF32" s="45"/>
      <c r="CG32" s="46"/>
      <c r="CH32" s="43"/>
      <c r="CI32" s="46"/>
      <c r="CJ32" s="43"/>
      <c r="CK32" s="47"/>
      <c r="CL32" s="45"/>
      <c r="CM32" s="46"/>
      <c r="CN32" s="43"/>
      <c r="CO32" s="46"/>
      <c r="CP32" s="43"/>
      <c r="CQ32" s="47"/>
      <c r="CR32" s="136">
        <f t="shared" si="42"/>
        <v>0</v>
      </c>
      <c r="CS32" s="137">
        <f t="shared" si="43"/>
        <v>0</v>
      </c>
      <c r="CT32" s="138">
        <f t="shared" si="44"/>
        <v>0</v>
      </c>
      <c r="CU32" s="40"/>
      <c r="CV32" s="45">
        <f t="shared" si="45"/>
        <v>0</v>
      </c>
      <c r="CW32" s="46" t="e">
        <f t="shared" si="46"/>
        <v>#DIV/0!</v>
      </c>
      <c r="CX32" s="46">
        <f t="shared" si="47"/>
        <v>0</v>
      </c>
      <c r="CY32" s="46" t="e">
        <f t="shared" si="48"/>
        <v>#DIV/0!</v>
      </c>
      <c r="CZ32" s="43">
        <f t="shared" si="49"/>
        <v>0</v>
      </c>
      <c r="DA32" s="47" t="e">
        <f t="shared" si="50"/>
        <v>#DIV/0!</v>
      </c>
      <c r="DB32" s="45">
        <f t="shared" si="51"/>
        <v>0</v>
      </c>
      <c r="DC32" s="46" t="e">
        <f t="shared" si="52"/>
        <v>#DIV/0!</v>
      </c>
      <c r="DD32" s="43">
        <f t="shared" si="53"/>
        <v>0</v>
      </c>
      <c r="DE32" s="46" t="e">
        <f t="shared" si="54"/>
        <v>#DIV/0!</v>
      </c>
      <c r="DF32" s="43">
        <f t="shared" si="55"/>
        <v>0</v>
      </c>
      <c r="DG32" s="47" t="e">
        <f t="shared" si="56"/>
        <v>#DIV/0!</v>
      </c>
      <c r="DH32" s="172"/>
      <c r="DI32" s="185" t="s">
        <v>30</v>
      </c>
      <c r="DJ32" s="45">
        <f t="shared" si="57"/>
        <v>0</v>
      </c>
      <c r="DK32" s="43">
        <f t="shared" si="58"/>
        <v>0</v>
      </c>
      <c r="DL32" s="44">
        <f t="shared" si="59"/>
        <v>0</v>
      </c>
      <c r="DM32"/>
    </row>
    <row r="33" spans="1:117" s="24" customFormat="1" ht="15.6" x14ac:dyDescent="0.3">
      <c r="A33" s="32">
        <v>21</v>
      </c>
      <c r="B33" s="32" t="s">
        <v>31</v>
      </c>
      <c r="C33" s="41"/>
      <c r="D33" s="42"/>
      <c r="E33" s="46"/>
      <c r="F33" s="43"/>
      <c r="G33" s="46"/>
      <c r="H33" s="43"/>
      <c r="I33" s="47"/>
      <c r="J33" s="274"/>
      <c r="K33" s="46"/>
      <c r="L33" s="43"/>
      <c r="M33" s="46"/>
      <c r="N33" s="43"/>
      <c r="O33" s="47"/>
      <c r="P33" s="136">
        <f t="shared" si="27"/>
        <v>0</v>
      </c>
      <c r="Q33" s="137">
        <f t="shared" si="28"/>
        <v>0</v>
      </c>
      <c r="R33" s="138">
        <f t="shared" si="29"/>
        <v>0</v>
      </c>
      <c r="S33" s="38"/>
      <c r="T33" s="42"/>
      <c r="U33" s="46"/>
      <c r="V33" s="43"/>
      <c r="W33" s="46"/>
      <c r="X33" s="43"/>
      <c r="Y33" s="47"/>
      <c r="Z33" s="45"/>
      <c r="AA33" s="46"/>
      <c r="AB33" s="43"/>
      <c r="AC33" s="46"/>
      <c r="AD33" s="43"/>
      <c r="AE33" s="47"/>
      <c r="AF33" s="136">
        <f t="shared" si="30"/>
        <v>0</v>
      </c>
      <c r="AG33" s="137">
        <f t="shared" si="31"/>
        <v>0</v>
      </c>
      <c r="AH33" s="138">
        <f t="shared" si="32"/>
        <v>0</v>
      </c>
      <c r="AI33" s="40"/>
      <c r="AJ33" s="42"/>
      <c r="AK33" s="46"/>
      <c r="AL33" s="43"/>
      <c r="AM33" s="46"/>
      <c r="AN33" s="43"/>
      <c r="AO33" s="47"/>
      <c r="AP33" s="45"/>
      <c r="AQ33" s="46"/>
      <c r="AR33" s="43"/>
      <c r="AS33" s="46"/>
      <c r="AT33" s="43"/>
      <c r="AU33" s="47"/>
      <c r="AV33" s="136">
        <f t="shared" si="33"/>
        <v>0</v>
      </c>
      <c r="AW33" s="137">
        <f t="shared" si="34"/>
        <v>0</v>
      </c>
      <c r="AX33" s="138">
        <f t="shared" si="35"/>
        <v>0</v>
      </c>
      <c r="AY33" s="40"/>
      <c r="AZ33" s="42"/>
      <c r="BA33" s="46"/>
      <c r="BB33" s="43"/>
      <c r="BC33" s="46"/>
      <c r="BD33" s="43"/>
      <c r="BE33" s="47"/>
      <c r="BF33" s="45"/>
      <c r="BG33" s="46"/>
      <c r="BH33" s="43"/>
      <c r="BI33" s="46"/>
      <c r="BJ33" s="43"/>
      <c r="BK33" s="47"/>
      <c r="BL33" s="136">
        <f t="shared" si="36"/>
        <v>0</v>
      </c>
      <c r="BM33" s="137">
        <f t="shared" si="37"/>
        <v>0</v>
      </c>
      <c r="BN33" s="138">
        <f t="shared" si="38"/>
        <v>0</v>
      </c>
      <c r="BO33" s="40"/>
      <c r="BP33" s="45"/>
      <c r="BQ33" s="46"/>
      <c r="BR33" s="43"/>
      <c r="BS33" s="46"/>
      <c r="BT33" s="43"/>
      <c r="BU33" s="47"/>
      <c r="BV33" s="45"/>
      <c r="BW33" s="46"/>
      <c r="BX33" s="43"/>
      <c r="BY33" s="46"/>
      <c r="BZ33" s="43"/>
      <c r="CA33" s="47"/>
      <c r="CB33" s="136">
        <f t="shared" si="39"/>
        <v>0</v>
      </c>
      <c r="CC33" s="137">
        <f t="shared" si="40"/>
        <v>0</v>
      </c>
      <c r="CD33" s="138">
        <f t="shared" si="41"/>
        <v>0</v>
      </c>
      <c r="CE33" s="40"/>
      <c r="CF33" s="45"/>
      <c r="CG33" s="46"/>
      <c r="CH33" s="43"/>
      <c r="CI33" s="46"/>
      <c r="CJ33" s="43"/>
      <c r="CK33" s="47"/>
      <c r="CL33" s="45"/>
      <c r="CM33" s="46"/>
      <c r="CN33" s="43"/>
      <c r="CO33" s="46"/>
      <c r="CP33" s="43"/>
      <c r="CQ33" s="47"/>
      <c r="CR33" s="136">
        <f t="shared" si="42"/>
        <v>0</v>
      </c>
      <c r="CS33" s="137">
        <f t="shared" si="43"/>
        <v>0</v>
      </c>
      <c r="CT33" s="138">
        <f t="shared" si="44"/>
        <v>0</v>
      </c>
      <c r="CU33" s="40"/>
      <c r="CV33" s="45">
        <f t="shared" si="45"/>
        <v>0</v>
      </c>
      <c r="CW33" s="46" t="e">
        <f t="shared" si="46"/>
        <v>#DIV/0!</v>
      </c>
      <c r="CX33" s="46">
        <f t="shared" si="47"/>
        <v>0</v>
      </c>
      <c r="CY33" s="46" t="e">
        <f t="shared" si="48"/>
        <v>#DIV/0!</v>
      </c>
      <c r="CZ33" s="43">
        <f t="shared" si="49"/>
        <v>0</v>
      </c>
      <c r="DA33" s="47" t="e">
        <f t="shared" si="50"/>
        <v>#DIV/0!</v>
      </c>
      <c r="DB33" s="45">
        <f t="shared" si="51"/>
        <v>0</v>
      </c>
      <c r="DC33" s="46" t="e">
        <f t="shared" si="52"/>
        <v>#DIV/0!</v>
      </c>
      <c r="DD33" s="43">
        <f t="shared" si="53"/>
        <v>0</v>
      </c>
      <c r="DE33" s="46" t="e">
        <f t="shared" si="54"/>
        <v>#DIV/0!</v>
      </c>
      <c r="DF33" s="43">
        <f t="shared" si="55"/>
        <v>0</v>
      </c>
      <c r="DG33" s="47" t="e">
        <f t="shared" si="56"/>
        <v>#DIV/0!</v>
      </c>
      <c r="DH33" s="172"/>
      <c r="DI33" s="185" t="s">
        <v>31</v>
      </c>
      <c r="DJ33" s="45">
        <f t="shared" si="57"/>
        <v>0</v>
      </c>
      <c r="DK33" s="43">
        <f t="shared" si="58"/>
        <v>0</v>
      </c>
      <c r="DL33" s="44">
        <f t="shared" si="59"/>
        <v>0</v>
      </c>
      <c r="DM33"/>
    </row>
    <row r="34" spans="1:117" s="24" customFormat="1" ht="15.6" x14ac:dyDescent="0.3">
      <c r="A34" s="32">
        <v>22</v>
      </c>
      <c r="B34" s="32" t="s">
        <v>32</v>
      </c>
      <c r="C34" s="41"/>
      <c r="D34" s="42"/>
      <c r="E34" s="46"/>
      <c r="F34" s="43"/>
      <c r="G34" s="46"/>
      <c r="H34" s="43"/>
      <c r="I34" s="47"/>
      <c r="J34" s="274"/>
      <c r="K34" s="46"/>
      <c r="L34" s="43"/>
      <c r="M34" s="46"/>
      <c r="N34" s="43"/>
      <c r="O34" s="47"/>
      <c r="P34" s="136">
        <f t="shared" si="27"/>
        <v>0</v>
      </c>
      <c r="Q34" s="137">
        <f t="shared" si="28"/>
        <v>0</v>
      </c>
      <c r="R34" s="138">
        <f t="shared" si="29"/>
        <v>0</v>
      </c>
      <c r="S34" s="38"/>
      <c r="T34" s="42"/>
      <c r="U34" s="46"/>
      <c r="V34" s="43"/>
      <c r="W34" s="46"/>
      <c r="X34" s="43"/>
      <c r="Y34" s="47"/>
      <c r="Z34" s="45"/>
      <c r="AA34" s="46"/>
      <c r="AB34" s="43"/>
      <c r="AC34" s="46"/>
      <c r="AD34" s="43"/>
      <c r="AE34" s="47"/>
      <c r="AF34" s="136">
        <f t="shared" si="30"/>
        <v>0</v>
      </c>
      <c r="AG34" s="137">
        <f t="shared" si="31"/>
        <v>0</v>
      </c>
      <c r="AH34" s="138">
        <f t="shared" si="32"/>
        <v>0</v>
      </c>
      <c r="AI34" s="40"/>
      <c r="AJ34" s="42"/>
      <c r="AK34" s="46"/>
      <c r="AL34" s="43"/>
      <c r="AM34" s="46"/>
      <c r="AN34" s="43"/>
      <c r="AO34" s="47"/>
      <c r="AP34" s="45"/>
      <c r="AQ34" s="46"/>
      <c r="AR34" s="43"/>
      <c r="AS34" s="46"/>
      <c r="AT34" s="43"/>
      <c r="AU34" s="47"/>
      <c r="AV34" s="136">
        <f t="shared" si="33"/>
        <v>0</v>
      </c>
      <c r="AW34" s="137">
        <f t="shared" si="34"/>
        <v>0</v>
      </c>
      <c r="AX34" s="138">
        <f t="shared" si="35"/>
        <v>0</v>
      </c>
      <c r="AY34" s="40"/>
      <c r="AZ34" s="42"/>
      <c r="BA34" s="46"/>
      <c r="BB34" s="43"/>
      <c r="BC34" s="46"/>
      <c r="BD34" s="43"/>
      <c r="BE34" s="47"/>
      <c r="BF34" s="45"/>
      <c r="BG34" s="46"/>
      <c r="BH34" s="43"/>
      <c r="BI34" s="46"/>
      <c r="BJ34" s="43"/>
      <c r="BK34" s="47"/>
      <c r="BL34" s="136">
        <f t="shared" si="36"/>
        <v>0</v>
      </c>
      <c r="BM34" s="137">
        <f t="shared" si="37"/>
        <v>0</v>
      </c>
      <c r="BN34" s="138">
        <f t="shared" si="38"/>
        <v>0</v>
      </c>
      <c r="BO34" s="40"/>
      <c r="BP34" s="45"/>
      <c r="BQ34" s="46"/>
      <c r="BR34" s="43"/>
      <c r="BS34" s="46"/>
      <c r="BT34" s="43"/>
      <c r="BU34" s="47"/>
      <c r="BV34" s="45"/>
      <c r="BW34" s="46"/>
      <c r="BX34" s="43"/>
      <c r="BY34" s="46"/>
      <c r="BZ34" s="43"/>
      <c r="CA34" s="47"/>
      <c r="CB34" s="136">
        <f t="shared" si="39"/>
        <v>0</v>
      </c>
      <c r="CC34" s="137">
        <f t="shared" si="40"/>
        <v>0</v>
      </c>
      <c r="CD34" s="138">
        <f t="shared" si="41"/>
        <v>0</v>
      </c>
      <c r="CE34" s="40"/>
      <c r="CF34" s="45"/>
      <c r="CG34" s="46"/>
      <c r="CH34" s="43"/>
      <c r="CI34" s="46"/>
      <c r="CJ34" s="43"/>
      <c r="CK34" s="47"/>
      <c r="CL34" s="45"/>
      <c r="CM34" s="46"/>
      <c r="CN34" s="43"/>
      <c r="CO34" s="46"/>
      <c r="CP34" s="43"/>
      <c r="CQ34" s="47"/>
      <c r="CR34" s="136">
        <f t="shared" si="42"/>
        <v>0</v>
      </c>
      <c r="CS34" s="137">
        <f t="shared" si="43"/>
        <v>0</v>
      </c>
      <c r="CT34" s="138">
        <f t="shared" si="44"/>
        <v>0</v>
      </c>
      <c r="CU34" s="40"/>
      <c r="CV34" s="45">
        <f t="shared" si="45"/>
        <v>0</v>
      </c>
      <c r="CW34" s="46" t="e">
        <f t="shared" si="46"/>
        <v>#DIV/0!</v>
      </c>
      <c r="CX34" s="46">
        <f t="shared" si="47"/>
        <v>0</v>
      </c>
      <c r="CY34" s="46" t="e">
        <f t="shared" si="48"/>
        <v>#DIV/0!</v>
      </c>
      <c r="CZ34" s="43">
        <f t="shared" si="49"/>
        <v>0</v>
      </c>
      <c r="DA34" s="47" t="e">
        <f t="shared" si="50"/>
        <v>#DIV/0!</v>
      </c>
      <c r="DB34" s="45">
        <f t="shared" si="51"/>
        <v>0</v>
      </c>
      <c r="DC34" s="46" t="e">
        <f t="shared" si="52"/>
        <v>#DIV/0!</v>
      </c>
      <c r="DD34" s="43">
        <f t="shared" si="53"/>
        <v>0</v>
      </c>
      <c r="DE34" s="46" t="e">
        <f t="shared" si="54"/>
        <v>#DIV/0!</v>
      </c>
      <c r="DF34" s="43">
        <f t="shared" si="55"/>
        <v>0</v>
      </c>
      <c r="DG34" s="47" t="e">
        <f t="shared" si="56"/>
        <v>#DIV/0!</v>
      </c>
      <c r="DH34" s="172"/>
      <c r="DI34" s="185" t="s">
        <v>32</v>
      </c>
      <c r="DJ34" s="45">
        <f t="shared" si="57"/>
        <v>0</v>
      </c>
      <c r="DK34" s="43">
        <f t="shared" si="58"/>
        <v>0</v>
      </c>
      <c r="DL34" s="44">
        <f t="shared" si="59"/>
        <v>0</v>
      </c>
      <c r="DM34"/>
    </row>
    <row r="35" spans="1:117" s="24" customFormat="1" ht="15.6" x14ac:dyDescent="0.3">
      <c r="A35" s="32">
        <v>23</v>
      </c>
      <c r="B35" s="32" t="s">
        <v>33</v>
      </c>
      <c r="C35" s="41"/>
      <c r="D35" s="42"/>
      <c r="E35" s="46"/>
      <c r="F35" s="43"/>
      <c r="G35" s="46"/>
      <c r="H35" s="43"/>
      <c r="I35" s="47"/>
      <c r="J35" s="274"/>
      <c r="K35" s="46"/>
      <c r="L35" s="43"/>
      <c r="M35" s="46"/>
      <c r="N35" s="43"/>
      <c r="O35" s="47"/>
      <c r="P35" s="136">
        <f t="shared" si="27"/>
        <v>0</v>
      </c>
      <c r="Q35" s="137">
        <f t="shared" si="28"/>
        <v>0</v>
      </c>
      <c r="R35" s="138">
        <f t="shared" si="29"/>
        <v>0</v>
      </c>
      <c r="S35" s="38"/>
      <c r="T35" s="42"/>
      <c r="U35" s="46"/>
      <c r="V35" s="43"/>
      <c r="W35" s="46"/>
      <c r="X35" s="43"/>
      <c r="Y35" s="47"/>
      <c r="Z35" s="45"/>
      <c r="AA35" s="46"/>
      <c r="AB35" s="43"/>
      <c r="AC35" s="46"/>
      <c r="AD35" s="43"/>
      <c r="AE35" s="47"/>
      <c r="AF35" s="136">
        <f t="shared" si="30"/>
        <v>0</v>
      </c>
      <c r="AG35" s="137">
        <f t="shared" si="31"/>
        <v>0</v>
      </c>
      <c r="AH35" s="138">
        <f t="shared" si="32"/>
        <v>0</v>
      </c>
      <c r="AI35" s="40"/>
      <c r="AJ35" s="42"/>
      <c r="AK35" s="46"/>
      <c r="AL35" s="43"/>
      <c r="AM35" s="46"/>
      <c r="AN35" s="43"/>
      <c r="AO35" s="47"/>
      <c r="AP35" s="45"/>
      <c r="AQ35" s="46"/>
      <c r="AR35" s="43"/>
      <c r="AS35" s="46"/>
      <c r="AT35" s="43"/>
      <c r="AU35" s="47"/>
      <c r="AV35" s="136">
        <f t="shared" si="33"/>
        <v>0</v>
      </c>
      <c r="AW35" s="137">
        <f t="shared" si="34"/>
        <v>0</v>
      </c>
      <c r="AX35" s="138">
        <f t="shared" si="35"/>
        <v>0</v>
      </c>
      <c r="AY35" s="40"/>
      <c r="AZ35" s="42"/>
      <c r="BA35" s="46"/>
      <c r="BB35" s="43"/>
      <c r="BC35" s="46"/>
      <c r="BD35" s="43"/>
      <c r="BE35" s="47"/>
      <c r="BF35" s="45"/>
      <c r="BG35" s="46"/>
      <c r="BH35" s="43"/>
      <c r="BI35" s="46"/>
      <c r="BJ35" s="43"/>
      <c r="BK35" s="47"/>
      <c r="BL35" s="136">
        <f t="shared" si="36"/>
        <v>0</v>
      </c>
      <c r="BM35" s="137">
        <f t="shared" si="37"/>
        <v>0</v>
      </c>
      <c r="BN35" s="138">
        <f t="shared" si="38"/>
        <v>0</v>
      </c>
      <c r="BO35" s="40"/>
      <c r="BP35" s="45"/>
      <c r="BQ35" s="46"/>
      <c r="BR35" s="43"/>
      <c r="BS35" s="46"/>
      <c r="BT35" s="43"/>
      <c r="BU35" s="47"/>
      <c r="BV35" s="45"/>
      <c r="BW35" s="46"/>
      <c r="BX35" s="43"/>
      <c r="BY35" s="46"/>
      <c r="BZ35" s="43"/>
      <c r="CA35" s="47"/>
      <c r="CB35" s="136">
        <f t="shared" si="39"/>
        <v>0</v>
      </c>
      <c r="CC35" s="137">
        <f t="shared" si="40"/>
        <v>0</v>
      </c>
      <c r="CD35" s="138">
        <f t="shared" si="41"/>
        <v>0</v>
      </c>
      <c r="CE35" s="40"/>
      <c r="CF35" s="45"/>
      <c r="CG35" s="46"/>
      <c r="CH35" s="43"/>
      <c r="CI35" s="46"/>
      <c r="CJ35" s="43"/>
      <c r="CK35" s="47"/>
      <c r="CL35" s="45"/>
      <c r="CM35" s="46"/>
      <c r="CN35" s="43"/>
      <c r="CO35" s="46"/>
      <c r="CP35" s="43"/>
      <c r="CQ35" s="47"/>
      <c r="CR35" s="136">
        <f t="shared" si="42"/>
        <v>0</v>
      </c>
      <c r="CS35" s="137">
        <f t="shared" si="43"/>
        <v>0</v>
      </c>
      <c r="CT35" s="138">
        <f t="shared" si="44"/>
        <v>0</v>
      </c>
      <c r="CU35" s="40"/>
      <c r="CV35" s="45">
        <f t="shared" si="45"/>
        <v>0</v>
      </c>
      <c r="CW35" s="46" t="e">
        <f t="shared" si="46"/>
        <v>#DIV/0!</v>
      </c>
      <c r="CX35" s="46">
        <f t="shared" si="47"/>
        <v>0</v>
      </c>
      <c r="CY35" s="46" t="e">
        <f t="shared" si="48"/>
        <v>#DIV/0!</v>
      </c>
      <c r="CZ35" s="43">
        <f t="shared" si="49"/>
        <v>0</v>
      </c>
      <c r="DA35" s="47" t="e">
        <f t="shared" si="50"/>
        <v>#DIV/0!</v>
      </c>
      <c r="DB35" s="45">
        <f t="shared" si="51"/>
        <v>0</v>
      </c>
      <c r="DC35" s="46" t="e">
        <f t="shared" si="52"/>
        <v>#DIV/0!</v>
      </c>
      <c r="DD35" s="43">
        <f t="shared" si="53"/>
        <v>0</v>
      </c>
      <c r="DE35" s="46" t="e">
        <f t="shared" si="54"/>
        <v>#DIV/0!</v>
      </c>
      <c r="DF35" s="43">
        <f t="shared" si="55"/>
        <v>0</v>
      </c>
      <c r="DG35" s="47" t="e">
        <f t="shared" si="56"/>
        <v>#DIV/0!</v>
      </c>
      <c r="DH35" s="172"/>
      <c r="DI35" s="185" t="s">
        <v>33</v>
      </c>
      <c r="DJ35" s="45">
        <f t="shared" si="57"/>
        <v>0</v>
      </c>
      <c r="DK35" s="43">
        <f t="shared" si="58"/>
        <v>0</v>
      </c>
      <c r="DL35" s="44">
        <f t="shared" si="59"/>
        <v>0</v>
      </c>
      <c r="DM35"/>
    </row>
    <row r="36" spans="1:117" s="24" customFormat="1" ht="15.6" x14ac:dyDescent="0.3">
      <c r="A36" s="32">
        <v>24</v>
      </c>
      <c r="B36" s="32" t="s">
        <v>34</v>
      </c>
      <c r="C36" s="41"/>
      <c r="D36" s="42"/>
      <c r="E36" s="46"/>
      <c r="F36" s="43"/>
      <c r="G36" s="46"/>
      <c r="H36" s="43"/>
      <c r="I36" s="47"/>
      <c r="J36" s="274"/>
      <c r="K36" s="46"/>
      <c r="L36" s="43"/>
      <c r="M36" s="46"/>
      <c r="N36" s="43"/>
      <c r="O36" s="47"/>
      <c r="P36" s="136">
        <f t="shared" si="27"/>
        <v>0</v>
      </c>
      <c r="Q36" s="137">
        <f t="shared" si="28"/>
        <v>0</v>
      </c>
      <c r="R36" s="138">
        <f t="shared" si="29"/>
        <v>0</v>
      </c>
      <c r="S36" s="38"/>
      <c r="T36" s="42"/>
      <c r="U36" s="46"/>
      <c r="V36" s="43"/>
      <c r="W36" s="46"/>
      <c r="X36" s="43"/>
      <c r="Y36" s="47"/>
      <c r="Z36" s="45"/>
      <c r="AA36" s="46"/>
      <c r="AB36" s="43"/>
      <c r="AC36" s="46"/>
      <c r="AD36" s="43"/>
      <c r="AE36" s="47"/>
      <c r="AF36" s="136">
        <f t="shared" si="30"/>
        <v>0</v>
      </c>
      <c r="AG36" s="137">
        <f t="shared" si="31"/>
        <v>0</v>
      </c>
      <c r="AH36" s="138">
        <f t="shared" si="32"/>
        <v>0</v>
      </c>
      <c r="AI36" s="40"/>
      <c r="AJ36" s="42"/>
      <c r="AK36" s="46"/>
      <c r="AL36" s="43"/>
      <c r="AM36" s="46"/>
      <c r="AN36" s="43"/>
      <c r="AO36" s="47"/>
      <c r="AP36" s="45"/>
      <c r="AQ36" s="46"/>
      <c r="AR36" s="43"/>
      <c r="AS36" s="46"/>
      <c r="AT36" s="43"/>
      <c r="AU36" s="47"/>
      <c r="AV36" s="136">
        <f t="shared" si="33"/>
        <v>0</v>
      </c>
      <c r="AW36" s="137">
        <f t="shared" si="34"/>
        <v>0</v>
      </c>
      <c r="AX36" s="138">
        <f t="shared" si="35"/>
        <v>0</v>
      </c>
      <c r="AY36" s="40"/>
      <c r="AZ36" s="42"/>
      <c r="BA36" s="46"/>
      <c r="BB36" s="43"/>
      <c r="BC36" s="46"/>
      <c r="BD36" s="43"/>
      <c r="BE36" s="47"/>
      <c r="BF36" s="45"/>
      <c r="BG36" s="46"/>
      <c r="BH36" s="43"/>
      <c r="BI36" s="46"/>
      <c r="BJ36" s="43"/>
      <c r="BK36" s="47"/>
      <c r="BL36" s="136">
        <f t="shared" si="36"/>
        <v>0</v>
      </c>
      <c r="BM36" s="137">
        <f t="shared" si="37"/>
        <v>0</v>
      </c>
      <c r="BN36" s="138">
        <f t="shared" si="38"/>
        <v>0</v>
      </c>
      <c r="BO36" s="40"/>
      <c r="BP36" s="45"/>
      <c r="BQ36" s="46"/>
      <c r="BR36" s="43"/>
      <c r="BS36" s="46"/>
      <c r="BT36" s="43"/>
      <c r="BU36" s="47"/>
      <c r="BV36" s="45"/>
      <c r="BW36" s="46"/>
      <c r="BX36" s="43"/>
      <c r="BY36" s="46"/>
      <c r="BZ36" s="43"/>
      <c r="CA36" s="47"/>
      <c r="CB36" s="136">
        <f t="shared" si="39"/>
        <v>0</v>
      </c>
      <c r="CC36" s="137">
        <f t="shared" si="40"/>
        <v>0</v>
      </c>
      <c r="CD36" s="138">
        <f t="shared" si="41"/>
        <v>0</v>
      </c>
      <c r="CE36" s="40"/>
      <c r="CF36" s="45"/>
      <c r="CG36" s="46"/>
      <c r="CH36" s="43"/>
      <c r="CI36" s="46"/>
      <c r="CJ36" s="43"/>
      <c r="CK36" s="47"/>
      <c r="CL36" s="45"/>
      <c r="CM36" s="46"/>
      <c r="CN36" s="43"/>
      <c r="CO36" s="46"/>
      <c r="CP36" s="43"/>
      <c r="CQ36" s="47"/>
      <c r="CR36" s="136">
        <f t="shared" si="42"/>
        <v>0</v>
      </c>
      <c r="CS36" s="137">
        <f t="shared" si="43"/>
        <v>0</v>
      </c>
      <c r="CT36" s="138">
        <f t="shared" si="44"/>
        <v>0</v>
      </c>
      <c r="CU36" s="40"/>
      <c r="CV36" s="45">
        <f t="shared" si="45"/>
        <v>0</v>
      </c>
      <c r="CW36" s="46" t="e">
        <f t="shared" si="46"/>
        <v>#DIV/0!</v>
      </c>
      <c r="CX36" s="46">
        <f t="shared" si="47"/>
        <v>0</v>
      </c>
      <c r="CY36" s="46" t="e">
        <f t="shared" si="48"/>
        <v>#DIV/0!</v>
      </c>
      <c r="CZ36" s="43">
        <f t="shared" si="49"/>
        <v>0</v>
      </c>
      <c r="DA36" s="47" t="e">
        <f t="shared" si="50"/>
        <v>#DIV/0!</v>
      </c>
      <c r="DB36" s="45">
        <f t="shared" si="51"/>
        <v>0</v>
      </c>
      <c r="DC36" s="46" t="e">
        <f t="shared" si="52"/>
        <v>#DIV/0!</v>
      </c>
      <c r="DD36" s="43">
        <f t="shared" si="53"/>
        <v>0</v>
      </c>
      <c r="DE36" s="46" t="e">
        <f t="shared" si="54"/>
        <v>#DIV/0!</v>
      </c>
      <c r="DF36" s="43">
        <f t="shared" si="55"/>
        <v>0</v>
      </c>
      <c r="DG36" s="47" t="e">
        <f t="shared" si="56"/>
        <v>#DIV/0!</v>
      </c>
      <c r="DH36" s="172"/>
      <c r="DI36" s="185" t="s">
        <v>34</v>
      </c>
      <c r="DJ36" s="45">
        <f t="shared" si="57"/>
        <v>0</v>
      </c>
      <c r="DK36" s="43">
        <f t="shared" si="58"/>
        <v>0</v>
      </c>
      <c r="DL36" s="44">
        <f t="shared" si="59"/>
        <v>0</v>
      </c>
      <c r="DM36"/>
    </row>
    <row r="37" spans="1:117" s="24" customFormat="1" ht="15.6" x14ac:dyDescent="0.3">
      <c r="A37" s="32">
        <v>25</v>
      </c>
      <c r="B37" s="32" t="s">
        <v>35</v>
      </c>
      <c r="C37" s="41"/>
      <c r="D37" s="42"/>
      <c r="E37" s="46"/>
      <c r="F37" s="43"/>
      <c r="G37" s="46"/>
      <c r="H37" s="43"/>
      <c r="I37" s="47"/>
      <c r="J37" s="274"/>
      <c r="K37" s="46"/>
      <c r="L37" s="43"/>
      <c r="M37" s="46"/>
      <c r="N37" s="43"/>
      <c r="O37" s="47"/>
      <c r="P37" s="136">
        <f t="shared" si="27"/>
        <v>0</v>
      </c>
      <c r="Q37" s="137">
        <f t="shared" si="28"/>
        <v>0</v>
      </c>
      <c r="R37" s="138">
        <f t="shared" si="29"/>
        <v>0</v>
      </c>
      <c r="S37" s="38"/>
      <c r="T37" s="42"/>
      <c r="U37" s="46"/>
      <c r="V37" s="43"/>
      <c r="W37" s="46"/>
      <c r="X37" s="43"/>
      <c r="Y37" s="47"/>
      <c r="Z37" s="45"/>
      <c r="AA37" s="46"/>
      <c r="AB37" s="43"/>
      <c r="AC37" s="46"/>
      <c r="AD37" s="43"/>
      <c r="AE37" s="47"/>
      <c r="AF37" s="136">
        <f t="shared" si="30"/>
        <v>0</v>
      </c>
      <c r="AG37" s="137">
        <f t="shared" si="31"/>
        <v>0</v>
      </c>
      <c r="AH37" s="138">
        <f t="shared" si="32"/>
        <v>0</v>
      </c>
      <c r="AI37" s="40"/>
      <c r="AJ37" s="42"/>
      <c r="AK37" s="46"/>
      <c r="AL37" s="43"/>
      <c r="AM37" s="46"/>
      <c r="AN37" s="43"/>
      <c r="AO37" s="47"/>
      <c r="AP37" s="45"/>
      <c r="AQ37" s="46"/>
      <c r="AR37" s="43"/>
      <c r="AS37" s="46"/>
      <c r="AT37" s="43"/>
      <c r="AU37" s="47"/>
      <c r="AV37" s="136">
        <f t="shared" si="33"/>
        <v>0</v>
      </c>
      <c r="AW37" s="137">
        <f t="shared" si="34"/>
        <v>0</v>
      </c>
      <c r="AX37" s="138">
        <f t="shared" si="35"/>
        <v>0</v>
      </c>
      <c r="AY37" s="40"/>
      <c r="AZ37" s="42"/>
      <c r="BA37" s="46"/>
      <c r="BB37" s="43"/>
      <c r="BC37" s="46"/>
      <c r="BD37" s="43"/>
      <c r="BE37" s="47"/>
      <c r="BF37" s="45"/>
      <c r="BG37" s="46"/>
      <c r="BH37" s="43"/>
      <c r="BI37" s="46"/>
      <c r="BJ37" s="43"/>
      <c r="BK37" s="47"/>
      <c r="BL37" s="136">
        <f t="shared" si="36"/>
        <v>0</v>
      </c>
      <c r="BM37" s="137">
        <f t="shared" si="37"/>
        <v>0</v>
      </c>
      <c r="BN37" s="138">
        <f t="shared" si="38"/>
        <v>0</v>
      </c>
      <c r="BO37" s="40"/>
      <c r="BP37" s="45"/>
      <c r="BQ37" s="46"/>
      <c r="BR37" s="43"/>
      <c r="BS37" s="46"/>
      <c r="BT37" s="43"/>
      <c r="BU37" s="47"/>
      <c r="BV37" s="45"/>
      <c r="BW37" s="46"/>
      <c r="BX37" s="43"/>
      <c r="BY37" s="46"/>
      <c r="BZ37" s="43"/>
      <c r="CA37" s="47"/>
      <c r="CB37" s="136">
        <f t="shared" si="39"/>
        <v>0</v>
      </c>
      <c r="CC37" s="137">
        <f t="shared" si="40"/>
        <v>0</v>
      </c>
      <c r="CD37" s="138">
        <f t="shared" si="41"/>
        <v>0</v>
      </c>
      <c r="CE37" s="40"/>
      <c r="CF37" s="45"/>
      <c r="CG37" s="46"/>
      <c r="CH37" s="43"/>
      <c r="CI37" s="46"/>
      <c r="CJ37" s="43"/>
      <c r="CK37" s="47"/>
      <c r="CL37" s="45"/>
      <c r="CM37" s="46"/>
      <c r="CN37" s="43"/>
      <c r="CO37" s="46"/>
      <c r="CP37" s="43"/>
      <c r="CQ37" s="47"/>
      <c r="CR37" s="136">
        <f t="shared" si="42"/>
        <v>0</v>
      </c>
      <c r="CS37" s="137">
        <f t="shared" si="43"/>
        <v>0</v>
      </c>
      <c r="CT37" s="138">
        <f t="shared" si="44"/>
        <v>0</v>
      </c>
      <c r="CU37" s="40"/>
      <c r="CV37" s="45">
        <f t="shared" si="45"/>
        <v>0</v>
      </c>
      <c r="CW37" s="46" t="e">
        <f t="shared" si="46"/>
        <v>#DIV/0!</v>
      </c>
      <c r="CX37" s="46">
        <f t="shared" si="47"/>
        <v>0</v>
      </c>
      <c r="CY37" s="46" t="e">
        <f t="shared" si="48"/>
        <v>#DIV/0!</v>
      </c>
      <c r="CZ37" s="43">
        <f t="shared" si="49"/>
        <v>0</v>
      </c>
      <c r="DA37" s="47" t="e">
        <f t="shared" si="50"/>
        <v>#DIV/0!</v>
      </c>
      <c r="DB37" s="45">
        <f t="shared" si="51"/>
        <v>0</v>
      </c>
      <c r="DC37" s="46" t="e">
        <f t="shared" si="52"/>
        <v>#DIV/0!</v>
      </c>
      <c r="DD37" s="43">
        <f t="shared" si="53"/>
        <v>0</v>
      </c>
      <c r="DE37" s="46" t="e">
        <f t="shared" si="54"/>
        <v>#DIV/0!</v>
      </c>
      <c r="DF37" s="43">
        <f t="shared" si="55"/>
        <v>0</v>
      </c>
      <c r="DG37" s="47" t="e">
        <f t="shared" si="56"/>
        <v>#DIV/0!</v>
      </c>
      <c r="DH37" s="172"/>
      <c r="DI37" s="185" t="s">
        <v>35</v>
      </c>
      <c r="DJ37" s="45">
        <f t="shared" si="57"/>
        <v>0</v>
      </c>
      <c r="DK37" s="43">
        <f t="shared" si="58"/>
        <v>0</v>
      </c>
      <c r="DL37" s="44">
        <f t="shared" si="59"/>
        <v>0</v>
      </c>
      <c r="DM37"/>
    </row>
    <row r="38" spans="1:117" s="24" customFormat="1" ht="15.6" x14ac:dyDescent="0.3">
      <c r="A38" s="32">
        <v>26</v>
      </c>
      <c r="B38" s="32" t="s">
        <v>36</v>
      </c>
      <c r="C38" s="41"/>
      <c r="D38" s="42"/>
      <c r="E38" s="46"/>
      <c r="F38" s="43"/>
      <c r="G38" s="46"/>
      <c r="H38" s="43"/>
      <c r="I38" s="47"/>
      <c r="J38" s="274"/>
      <c r="K38" s="46"/>
      <c r="L38" s="43"/>
      <c r="M38" s="46"/>
      <c r="N38" s="43"/>
      <c r="O38" s="47"/>
      <c r="P38" s="136">
        <f t="shared" si="27"/>
        <v>0</v>
      </c>
      <c r="Q38" s="137">
        <f t="shared" si="28"/>
        <v>0</v>
      </c>
      <c r="R38" s="138">
        <f t="shared" si="29"/>
        <v>0</v>
      </c>
      <c r="S38" s="38"/>
      <c r="T38" s="42"/>
      <c r="U38" s="46"/>
      <c r="V38" s="43"/>
      <c r="W38" s="46"/>
      <c r="X38" s="43"/>
      <c r="Y38" s="47"/>
      <c r="Z38" s="45"/>
      <c r="AA38" s="46"/>
      <c r="AB38" s="43"/>
      <c r="AC38" s="46"/>
      <c r="AD38" s="43"/>
      <c r="AE38" s="47"/>
      <c r="AF38" s="136">
        <f t="shared" si="30"/>
        <v>0</v>
      </c>
      <c r="AG38" s="137">
        <f t="shared" si="31"/>
        <v>0</v>
      </c>
      <c r="AH38" s="138">
        <f t="shared" si="32"/>
        <v>0</v>
      </c>
      <c r="AI38" s="40"/>
      <c r="AJ38" s="42"/>
      <c r="AK38" s="46"/>
      <c r="AL38" s="43"/>
      <c r="AM38" s="46"/>
      <c r="AN38" s="43"/>
      <c r="AO38" s="47"/>
      <c r="AP38" s="45"/>
      <c r="AQ38" s="46"/>
      <c r="AR38" s="43"/>
      <c r="AS38" s="46"/>
      <c r="AT38" s="43"/>
      <c r="AU38" s="47"/>
      <c r="AV38" s="136">
        <f t="shared" si="33"/>
        <v>0</v>
      </c>
      <c r="AW38" s="137">
        <f t="shared" si="34"/>
        <v>0</v>
      </c>
      <c r="AX38" s="138">
        <f t="shared" si="35"/>
        <v>0</v>
      </c>
      <c r="AY38" s="40"/>
      <c r="AZ38" s="42"/>
      <c r="BA38" s="46"/>
      <c r="BB38" s="43"/>
      <c r="BC38" s="46"/>
      <c r="BD38" s="43"/>
      <c r="BE38" s="47"/>
      <c r="BF38" s="45"/>
      <c r="BG38" s="46"/>
      <c r="BH38" s="43"/>
      <c r="BI38" s="46"/>
      <c r="BJ38" s="43"/>
      <c r="BK38" s="47"/>
      <c r="BL38" s="136">
        <f t="shared" si="36"/>
        <v>0</v>
      </c>
      <c r="BM38" s="137">
        <f t="shared" si="37"/>
        <v>0</v>
      </c>
      <c r="BN38" s="138">
        <f t="shared" si="38"/>
        <v>0</v>
      </c>
      <c r="BO38" s="40"/>
      <c r="BP38" s="45"/>
      <c r="BQ38" s="46"/>
      <c r="BR38" s="43"/>
      <c r="BS38" s="46"/>
      <c r="BT38" s="43"/>
      <c r="BU38" s="47"/>
      <c r="BV38" s="45"/>
      <c r="BW38" s="46"/>
      <c r="BX38" s="43"/>
      <c r="BY38" s="46"/>
      <c r="BZ38" s="43"/>
      <c r="CA38" s="47"/>
      <c r="CB38" s="136">
        <f t="shared" si="39"/>
        <v>0</v>
      </c>
      <c r="CC38" s="137">
        <f t="shared" si="40"/>
        <v>0</v>
      </c>
      <c r="CD38" s="138">
        <f t="shared" si="41"/>
        <v>0</v>
      </c>
      <c r="CE38" s="40"/>
      <c r="CF38" s="45"/>
      <c r="CG38" s="46"/>
      <c r="CH38" s="43"/>
      <c r="CI38" s="46"/>
      <c r="CJ38" s="43"/>
      <c r="CK38" s="47"/>
      <c r="CL38" s="45"/>
      <c r="CM38" s="46"/>
      <c r="CN38" s="43"/>
      <c r="CO38" s="46"/>
      <c r="CP38" s="43"/>
      <c r="CQ38" s="47"/>
      <c r="CR38" s="136">
        <f t="shared" si="42"/>
        <v>0</v>
      </c>
      <c r="CS38" s="137">
        <f t="shared" si="43"/>
        <v>0</v>
      </c>
      <c r="CT38" s="138">
        <f t="shared" si="44"/>
        <v>0</v>
      </c>
      <c r="CU38" s="40"/>
      <c r="CV38" s="45">
        <f t="shared" si="45"/>
        <v>0</v>
      </c>
      <c r="CW38" s="46" t="e">
        <f t="shared" si="46"/>
        <v>#DIV/0!</v>
      </c>
      <c r="CX38" s="46">
        <f t="shared" si="47"/>
        <v>0</v>
      </c>
      <c r="CY38" s="46" t="e">
        <f t="shared" si="48"/>
        <v>#DIV/0!</v>
      </c>
      <c r="CZ38" s="43">
        <f t="shared" si="49"/>
        <v>0</v>
      </c>
      <c r="DA38" s="47" t="e">
        <f t="shared" si="50"/>
        <v>#DIV/0!</v>
      </c>
      <c r="DB38" s="45">
        <f t="shared" si="51"/>
        <v>0</v>
      </c>
      <c r="DC38" s="46" t="e">
        <f t="shared" si="52"/>
        <v>#DIV/0!</v>
      </c>
      <c r="DD38" s="43">
        <f t="shared" si="53"/>
        <v>0</v>
      </c>
      <c r="DE38" s="46" t="e">
        <f t="shared" si="54"/>
        <v>#DIV/0!</v>
      </c>
      <c r="DF38" s="43">
        <f t="shared" si="55"/>
        <v>0</v>
      </c>
      <c r="DG38" s="47" t="e">
        <f t="shared" si="56"/>
        <v>#DIV/0!</v>
      </c>
      <c r="DH38" s="172"/>
      <c r="DI38" s="185" t="s">
        <v>36</v>
      </c>
      <c r="DJ38" s="45">
        <f t="shared" si="57"/>
        <v>0</v>
      </c>
      <c r="DK38" s="43">
        <f t="shared" si="58"/>
        <v>0</v>
      </c>
      <c r="DL38" s="44">
        <f t="shared" si="59"/>
        <v>0</v>
      </c>
      <c r="DM38"/>
    </row>
    <row r="39" spans="1:117" s="59" customFormat="1" ht="15.6" x14ac:dyDescent="0.3">
      <c r="A39" s="32">
        <v>27</v>
      </c>
      <c r="B39" s="32" t="s">
        <v>37</v>
      </c>
      <c r="C39" s="41"/>
      <c r="D39" s="42"/>
      <c r="E39" s="46"/>
      <c r="F39" s="43"/>
      <c r="G39" s="46"/>
      <c r="H39" s="43"/>
      <c r="I39" s="47"/>
      <c r="J39" s="274"/>
      <c r="K39" s="46"/>
      <c r="L39" s="43"/>
      <c r="M39" s="46"/>
      <c r="N39" s="43"/>
      <c r="O39" s="47"/>
      <c r="P39" s="136">
        <f t="shared" si="27"/>
        <v>0</v>
      </c>
      <c r="Q39" s="137">
        <f t="shared" si="28"/>
        <v>0</v>
      </c>
      <c r="R39" s="138">
        <f t="shared" si="29"/>
        <v>0</v>
      </c>
      <c r="S39" s="38"/>
      <c r="T39" s="42"/>
      <c r="U39" s="46"/>
      <c r="V39" s="43"/>
      <c r="W39" s="46"/>
      <c r="X39" s="43"/>
      <c r="Y39" s="47"/>
      <c r="Z39" s="45"/>
      <c r="AA39" s="46"/>
      <c r="AB39" s="43"/>
      <c r="AC39" s="46"/>
      <c r="AD39" s="43"/>
      <c r="AE39" s="47"/>
      <c r="AF39" s="136">
        <f t="shared" si="30"/>
        <v>0</v>
      </c>
      <c r="AG39" s="137">
        <f t="shared" si="31"/>
        <v>0</v>
      </c>
      <c r="AH39" s="138">
        <f t="shared" si="32"/>
        <v>0</v>
      </c>
      <c r="AI39" s="40"/>
      <c r="AJ39" s="42"/>
      <c r="AK39" s="46"/>
      <c r="AL39" s="43"/>
      <c r="AM39" s="46"/>
      <c r="AN39" s="43"/>
      <c r="AO39" s="47"/>
      <c r="AP39" s="45"/>
      <c r="AQ39" s="46"/>
      <c r="AR39" s="43"/>
      <c r="AS39" s="46"/>
      <c r="AT39" s="43"/>
      <c r="AU39" s="47"/>
      <c r="AV39" s="136">
        <f t="shared" si="33"/>
        <v>0</v>
      </c>
      <c r="AW39" s="137">
        <f t="shared" si="34"/>
        <v>0</v>
      </c>
      <c r="AX39" s="138">
        <f t="shared" si="35"/>
        <v>0</v>
      </c>
      <c r="AY39" s="40"/>
      <c r="AZ39" s="42"/>
      <c r="BA39" s="46"/>
      <c r="BB39" s="43"/>
      <c r="BC39" s="46"/>
      <c r="BD39" s="43"/>
      <c r="BE39" s="47"/>
      <c r="BF39" s="45"/>
      <c r="BG39" s="46"/>
      <c r="BH39" s="43"/>
      <c r="BI39" s="46"/>
      <c r="BJ39" s="43"/>
      <c r="BK39" s="47"/>
      <c r="BL39" s="136">
        <f t="shared" si="36"/>
        <v>0</v>
      </c>
      <c r="BM39" s="137">
        <f t="shared" si="37"/>
        <v>0</v>
      </c>
      <c r="BN39" s="138">
        <f t="shared" si="38"/>
        <v>0</v>
      </c>
      <c r="BO39" s="40"/>
      <c r="BP39" s="45"/>
      <c r="BQ39" s="46"/>
      <c r="BR39" s="43"/>
      <c r="BS39" s="46"/>
      <c r="BT39" s="43"/>
      <c r="BU39" s="47"/>
      <c r="BV39" s="45"/>
      <c r="BW39" s="46"/>
      <c r="BX39" s="43"/>
      <c r="BY39" s="46"/>
      <c r="BZ39" s="43"/>
      <c r="CA39" s="47"/>
      <c r="CB39" s="136">
        <f t="shared" si="39"/>
        <v>0</v>
      </c>
      <c r="CC39" s="137">
        <f t="shared" si="40"/>
        <v>0</v>
      </c>
      <c r="CD39" s="138">
        <f t="shared" si="41"/>
        <v>0</v>
      </c>
      <c r="CE39" s="40"/>
      <c r="CF39" s="45"/>
      <c r="CG39" s="46"/>
      <c r="CH39" s="43"/>
      <c r="CI39" s="46"/>
      <c r="CJ39" s="43"/>
      <c r="CK39" s="47"/>
      <c r="CL39" s="45"/>
      <c r="CM39" s="46"/>
      <c r="CN39" s="43"/>
      <c r="CO39" s="46"/>
      <c r="CP39" s="43"/>
      <c r="CQ39" s="47"/>
      <c r="CR39" s="136">
        <f t="shared" si="42"/>
        <v>0</v>
      </c>
      <c r="CS39" s="137">
        <f t="shared" si="43"/>
        <v>0</v>
      </c>
      <c r="CT39" s="138">
        <f t="shared" si="44"/>
        <v>0</v>
      </c>
      <c r="CU39" s="40"/>
      <c r="CV39" s="45">
        <f t="shared" si="45"/>
        <v>0</v>
      </c>
      <c r="CW39" s="46" t="e">
        <f t="shared" si="46"/>
        <v>#DIV/0!</v>
      </c>
      <c r="CX39" s="46">
        <f t="shared" si="47"/>
        <v>0</v>
      </c>
      <c r="CY39" s="46" t="e">
        <f t="shared" si="48"/>
        <v>#DIV/0!</v>
      </c>
      <c r="CZ39" s="43">
        <f t="shared" si="49"/>
        <v>0</v>
      </c>
      <c r="DA39" s="47" t="e">
        <f t="shared" si="50"/>
        <v>#DIV/0!</v>
      </c>
      <c r="DB39" s="45">
        <f t="shared" si="51"/>
        <v>0</v>
      </c>
      <c r="DC39" s="46" t="e">
        <f t="shared" si="52"/>
        <v>#DIV/0!</v>
      </c>
      <c r="DD39" s="43">
        <f t="shared" si="53"/>
        <v>0</v>
      </c>
      <c r="DE39" s="46" t="e">
        <f t="shared" si="54"/>
        <v>#DIV/0!</v>
      </c>
      <c r="DF39" s="43">
        <f t="shared" si="55"/>
        <v>0</v>
      </c>
      <c r="DG39" s="47" t="e">
        <f t="shared" si="56"/>
        <v>#DIV/0!</v>
      </c>
      <c r="DH39" s="172"/>
      <c r="DI39" s="185" t="s">
        <v>37</v>
      </c>
      <c r="DJ39" s="45">
        <f t="shared" si="57"/>
        <v>0</v>
      </c>
      <c r="DK39" s="43">
        <f t="shared" si="58"/>
        <v>0</v>
      </c>
      <c r="DL39" s="44">
        <f t="shared" si="59"/>
        <v>0</v>
      </c>
      <c r="DM39"/>
    </row>
    <row r="40" spans="1:117" s="59" customFormat="1" ht="15.6" x14ac:dyDescent="0.3">
      <c r="A40" s="32">
        <v>28</v>
      </c>
      <c r="B40" s="32" t="s">
        <v>38</v>
      </c>
      <c r="C40" s="41"/>
      <c r="D40" s="42"/>
      <c r="E40" s="46"/>
      <c r="F40" s="43"/>
      <c r="G40" s="46"/>
      <c r="H40" s="43"/>
      <c r="I40" s="47"/>
      <c r="J40" s="274"/>
      <c r="K40" s="46"/>
      <c r="L40" s="43"/>
      <c r="M40" s="46"/>
      <c r="N40" s="43"/>
      <c r="O40" s="47"/>
      <c r="P40" s="136">
        <f t="shared" si="27"/>
        <v>0</v>
      </c>
      <c r="Q40" s="137">
        <f t="shared" si="28"/>
        <v>0</v>
      </c>
      <c r="R40" s="138">
        <f t="shared" si="29"/>
        <v>0</v>
      </c>
      <c r="S40" s="38"/>
      <c r="T40" s="42"/>
      <c r="U40" s="46"/>
      <c r="V40" s="43"/>
      <c r="W40" s="46"/>
      <c r="X40" s="43"/>
      <c r="Y40" s="47"/>
      <c r="Z40" s="45"/>
      <c r="AA40" s="46"/>
      <c r="AB40" s="43"/>
      <c r="AC40" s="46"/>
      <c r="AD40" s="43"/>
      <c r="AE40" s="47"/>
      <c r="AF40" s="136">
        <f t="shared" si="30"/>
        <v>0</v>
      </c>
      <c r="AG40" s="137">
        <f t="shared" si="31"/>
        <v>0</v>
      </c>
      <c r="AH40" s="138">
        <f t="shared" si="32"/>
        <v>0</v>
      </c>
      <c r="AI40" s="40"/>
      <c r="AJ40" s="42"/>
      <c r="AK40" s="46"/>
      <c r="AL40" s="43"/>
      <c r="AM40" s="46"/>
      <c r="AN40" s="43"/>
      <c r="AO40" s="47"/>
      <c r="AP40" s="45"/>
      <c r="AQ40" s="46"/>
      <c r="AR40" s="43"/>
      <c r="AS40" s="46"/>
      <c r="AT40" s="43"/>
      <c r="AU40" s="47"/>
      <c r="AV40" s="136">
        <f t="shared" si="33"/>
        <v>0</v>
      </c>
      <c r="AW40" s="137">
        <f t="shared" si="34"/>
        <v>0</v>
      </c>
      <c r="AX40" s="138">
        <f t="shared" si="35"/>
        <v>0</v>
      </c>
      <c r="AY40" s="40"/>
      <c r="AZ40" s="42"/>
      <c r="BA40" s="46"/>
      <c r="BB40" s="43"/>
      <c r="BC40" s="46"/>
      <c r="BD40" s="43"/>
      <c r="BE40" s="47"/>
      <c r="BF40" s="45"/>
      <c r="BG40" s="46"/>
      <c r="BH40" s="43"/>
      <c r="BI40" s="46"/>
      <c r="BJ40" s="43"/>
      <c r="BK40" s="47"/>
      <c r="BL40" s="136">
        <f t="shared" si="36"/>
        <v>0</v>
      </c>
      <c r="BM40" s="137">
        <f t="shared" si="37"/>
        <v>0</v>
      </c>
      <c r="BN40" s="138">
        <f t="shared" si="38"/>
        <v>0</v>
      </c>
      <c r="BO40" s="40"/>
      <c r="BP40" s="45"/>
      <c r="BQ40" s="46"/>
      <c r="BR40" s="43"/>
      <c r="BS40" s="46"/>
      <c r="BT40" s="43"/>
      <c r="BU40" s="47"/>
      <c r="BV40" s="45"/>
      <c r="BW40" s="46"/>
      <c r="BX40" s="43"/>
      <c r="BY40" s="46"/>
      <c r="BZ40" s="43"/>
      <c r="CA40" s="47"/>
      <c r="CB40" s="136">
        <f t="shared" si="39"/>
        <v>0</v>
      </c>
      <c r="CC40" s="137">
        <f t="shared" si="40"/>
        <v>0</v>
      </c>
      <c r="CD40" s="138">
        <f t="shared" si="41"/>
        <v>0</v>
      </c>
      <c r="CE40" s="40"/>
      <c r="CF40" s="45"/>
      <c r="CG40" s="46"/>
      <c r="CH40" s="43"/>
      <c r="CI40" s="46"/>
      <c r="CJ40" s="43"/>
      <c r="CK40" s="47"/>
      <c r="CL40" s="45"/>
      <c r="CM40" s="46"/>
      <c r="CN40" s="43"/>
      <c r="CO40" s="46"/>
      <c r="CP40" s="43"/>
      <c r="CQ40" s="47"/>
      <c r="CR40" s="136">
        <f t="shared" si="42"/>
        <v>0</v>
      </c>
      <c r="CS40" s="137">
        <f t="shared" si="43"/>
        <v>0</v>
      </c>
      <c r="CT40" s="138">
        <f t="shared" si="44"/>
        <v>0</v>
      </c>
      <c r="CU40" s="40"/>
      <c r="CV40" s="45">
        <f t="shared" si="45"/>
        <v>0</v>
      </c>
      <c r="CW40" s="46" t="e">
        <f t="shared" si="46"/>
        <v>#DIV/0!</v>
      </c>
      <c r="CX40" s="46">
        <f t="shared" si="47"/>
        <v>0</v>
      </c>
      <c r="CY40" s="46" t="e">
        <f t="shared" si="48"/>
        <v>#DIV/0!</v>
      </c>
      <c r="CZ40" s="43">
        <f t="shared" si="49"/>
        <v>0</v>
      </c>
      <c r="DA40" s="47" t="e">
        <f t="shared" si="50"/>
        <v>#DIV/0!</v>
      </c>
      <c r="DB40" s="45">
        <f t="shared" si="51"/>
        <v>0</v>
      </c>
      <c r="DC40" s="46" t="e">
        <f t="shared" si="52"/>
        <v>#DIV/0!</v>
      </c>
      <c r="DD40" s="43">
        <f t="shared" si="53"/>
        <v>0</v>
      </c>
      <c r="DE40" s="46" t="e">
        <f t="shared" si="54"/>
        <v>#DIV/0!</v>
      </c>
      <c r="DF40" s="43">
        <f t="shared" si="55"/>
        <v>0</v>
      </c>
      <c r="DG40" s="47" t="e">
        <f t="shared" si="56"/>
        <v>#DIV/0!</v>
      </c>
      <c r="DH40" s="172"/>
      <c r="DI40" s="185" t="s">
        <v>38</v>
      </c>
      <c r="DJ40" s="45">
        <f t="shared" si="57"/>
        <v>0</v>
      </c>
      <c r="DK40" s="43">
        <f t="shared" si="58"/>
        <v>0</v>
      </c>
      <c r="DL40" s="44">
        <f t="shared" si="59"/>
        <v>0</v>
      </c>
      <c r="DM40"/>
    </row>
    <row r="41" spans="1:117" s="59" customFormat="1" ht="15.6" x14ac:dyDescent="0.3">
      <c r="A41" s="32">
        <v>29</v>
      </c>
      <c r="B41" s="32" t="s">
        <v>39</v>
      </c>
      <c r="C41" s="41"/>
      <c r="D41" s="42"/>
      <c r="E41" s="46"/>
      <c r="F41" s="43"/>
      <c r="G41" s="46"/>
      <c r="H41" s="43"/>
      <c r="I41" s="47"/>
      <c r="J41" s="274"/>
      <c r="K41" s="46"/>
      <c r="L41" s="43"/>
      <c r="M41" s="46"/>
      <c r="N41" s="43"/>
      <c r="O41" s="47"/>
      <c r="P41" s="136">
        <f t="shared" si="27"/>
        <v>0</v>
      </c>
      <c r="Q41" s="137">
        <f t="shared" si="28"/>
        <v>0</v>
      </c>
      <c r="R41" s="138">
        <f t="shared" si="29"/>
        <v>0</v>
      </c>
      <c r="S41" s="38"/>
      <c r="T41" s="42"/>
      <c r="U41" s="46"/>
      <c r="V41" s="43"/>
      <c r="W41" s="46"/>
      <c r="X41" s="43"/>
      <c r="Y41" s="47"/>
      <c r="Z41" s="45"/>
      <c r="AA41" s="46"/>
      <c r="AB41" s="43"/>
      <c r="AC41" s="46"/>
      <c r="AD41" s="43"/>
      <c r="AE41" s="47"/>
      <c r="AF41" s="136">
        <f t="shared" si="30"/>
        <v>0</v>
      </c>
      <c r="AG41" s="137">
        <f t="shared" si="31"/>
        <v>0</v>
      </c>
      <c r="AH41" s="138">
        <f t="shared" si="32"/>
        <v>0</v>
      </c>
      <c r="AI41" s="40"/>
      <c r="AJ41" s="42"/>
      <c r="AK41" s="46"/>
      <c r="AL41" s="43"/>
      <c r="AM41" s="46"/>
      <c r="AN41" s="43"/>
      <c r="AO41" s="47"/>
      <c r="AP41" s="45"/>
      <c r="AQ41" s="46"/>
      <c r="AR41" s="43"/>
      <c r="AS41" s="46"/>
      <c r="AT41" s="43"/>
      <c r="AU41" s="47"/>
      <c r="AV41" s="136">
        <f t="shared" si="33"/>
        <v>0</v>
      </c>
      <c r="AW41" s="137">
        <f t="shared" si="34"/>
        <v>0</v>
      </c>
      <c r="AX41" s="138">
        <f t="shared" si="35"/>
        <v>0</v>
      </c>
      <c r="AY41" s="40"/>
      <c r="AZ41" s="42"/>
      <c r="BA41" s="46"/>
      <c r="BB41" s="43"/>
      <c r="BC41" s="46"/>
      <c r="BD41" s="43"/>
      <c r="BE41" s="47"/>
      <c r="BF41" s="45"/>
      <c r="BG41" s="46"/>
      <c r="BH41" s="43"/>
      <c r="BI41" s="46"/>
      <c r="BJ41" s="43"/>
      <c r="BK41" s="47"/>
      <c r="BL41" s="136">
        <f t="shared" si="36"/>
        <v>0</v>
      </c>
      <c r="BM41" s="137">
        <f t="shared" si="37"/>
        <v>0</v>
      </c>
      <c r="BN41" s="138">
        <f t="shared" si="38"/>
        <v>0</v>
      </c>
      <c r="BO41" s="40"/>
      <c r="BP41" s="45"/>
      <c r="BQ41" s="46"/>
      <c r="BR41" s="43"/>
      <c r="BS41" s="46"/>
      <c r="BT41" s="43"/>
      <c r="BU41" s="47"/>
      <c r="BV41" s="45"/>
      <c r="BW41" s="46"/>
      <c r="BX41" s="43"/>
      <c r="BY41" s="46"/>
      <c r="BZ41" s="43"/>
      <c r="CA41" s="47"/>
      <c r="CB41" s="136">
        <f t="shared" si="39"/>
        <v>0</v>
      </c>
      <c r="CC41" s="137">
        <f t="shared" si="40"/>
        <v>0</v>
      </c>
      <c r="CD41" s="138">
        <f t="shared" si="41"/>
        <v>0</v>
      </c>
      <c r="CE41" s="40"/>
      <c r="CF41" s="45"/>
      <c r="CG41" s="46"/>
      <c r="CH41" s="43"/>
      <c r="CI41" s="46"/>
      <c r="CJ41" s="43"/>
      <c r="CK41" s="47"/>
      <c r="CL41" s="45"/>
      <c r="CM41" s="46"/>
      <c r="CN41" s="43"/>
      <c r="CO41" s="46"/>
      <c r="CP41" s="43"/>
      <c r="CQ41" s="47"/>
      <c r="CR41" s="136">
        <f t="shared" si="42"/>
        <v>0</v>
      </c>
      <c r="CS41" s="137">
        <f t="shared" si="43"/>
        <v>0</v>
      </c>
      <c r="CT41" s="138">
        <f t="shared" si="44"/>
        <v>0</v>
      </c>
      <c r="CU41" s="40"/>
      <c r="CV41" s="45">
        <f t="shared" si="45"/>
        <v>0</v>
      </c>
      <c r="CW41" s="46" t="e">
        <f t="shared" si="46"/>
        <v>#DIV/0!</v>
      </c>
      <c r="CX41" s="46">
        <f t="shared" si="47"/>
        <v>0</v>
      </c>
      <c r="CY41" s="46" t="e">
        <f t="shared" si="48"/>
        <v>#DIV/0!</v>
      </c>
      <c r="CZ41" s="43">
        <f t="shared" si="49"/>
        <v>0</v>
      </c>
      <c r="DA41" s="47" t="e">
        <f t="shared" si="50"/>
        <v>#DIV/0!</v>
      </c>
      <c r="DB41" s="45">
        <f t="shared" si="51"/>
        <v>0</v>
      </c>
      <c r="DC41" s="46" t="e">
        <f t="shared" si="52"/>
        <v>#DIV/0!</v>
      </c>
      <c r="DD41" s="43">
        <f t="shared" si="53"/>
        <v>0</v>
      </c>
      <c r="DE41" s="46" t="e">
        <f t="shared" si="54"/>
        <v>#DIV/0!</v>
      </c>
      <c r="DF41" s="43">
        <f t="shared" si="55"/>
        <v>0</v>
      </c>
      <c r="DG41" s="47" t="e">
        <f t="shared" si="56"/>
        <v>#DIV/0!</v>
      </c>
      <c r="DH41" s="172"/>
      <c r="DI41" s="185" t="s">
        <v>39</v>
      </c>
      <c r="DJ41" s="45">
        <f t="shared" si="57"/>
        <v>0</v>
      </c>
      <c r="DK41" s="43">
        <f t="shared" si="58"/>
        <v>0</v>
      </c>
      <c r="DL41" s="44">
        <f t="shared" si="59"/>
        <v>0</v>
      </c>
      <c r="DM41"/>
    </row>
    <row r="42" spans="1:117" s="59" customFormat="1" ht="15.6" x14ac:dyDescent="0.3">
      <c r="A42" s="32">
        <v>30</v>
      </c>
      <c r="B42" s="32" t="s">
        <v>55</v>
      </c>
      <c r="C42" s="41"/>
      <c r="D42" s="42"/>
      <c r="E42" s="46"/>
      <c r="F42" s="43"/>
      <c r="G42" s="46"/>
      <c r="H42" s="43"/>
      <c r="I42" s="47"/>
      <c r="J42" s="274"/>
      <c r="K42" s="46"/>
      <c r="L42" s="43"/>
      <c r="M42" s="46"/>
      <c r="N42" s="43"/>
      <c r="O42" s="47"/>
      <c r="P42" s="136">
        <f t="shared" si="27"/>
        <v>0</v>
      </c>
      <c r="Q42" s="137">
        <f t="shared" si="28"/>
        <v>0</v>
      </c>
      <c r="R42" s="138">
        <f t="shared" si="29"/>
        <v>0</v>
      </c>
      <c r="S42" s="38"/>
      <c r="T42" s="42"/>
      <c r="U42" s="46"/>
      <c r="V42" s="43"/>
      <c r="W42" s="46"/>
      <c r="X42" s="43"/>
      <c r="Y42" s="47"/>
      <c r="Z42" s="45"/>
      <c r="AA42" s="46"/>
      <c r="AB42" s="43"/>
      <c r="AC42" s="46"/>
      <c r="AD42" s="43"/>
      <c r="AE42" s="47"/>
      <c r="AF42" s="136">
        <f t="shared" si="30"/>
        <v>0</v>
      </c>
      <c r="AG42" s="137">
        <f t="shared" si="31"/>
        <v>0</v>
      </c>
      <c r="AH42" s="138">
        <f t="shared" si="32"/>
        <v>0</v>
      </c>
      <c r="AI42" s="40"/>
      <c r="AJ42" s="42"/>
      <c r="AK42" s="46"/>
      <c r="AL42" s="43"/>
      <c r="AM42" s="46"/>
      <c r="AN42" s="43"/>
      <c r="AO42" s="47"/>
      <c r="AP42" s="45"/>
      <c r="AQ42" s="46"/>
      <c r="AR42" s="43"/>
      <c r="AS42" s="46"/>
      <c r="AT42" s="43"/>
      <c r="AU42" s="47"/>
      <c r="AV42" s="136">
        <f t="shared" si="33"/>
        <v>0</v>
      </c>
      <c r="AW42" s="137">
        <f t="shared" si="34"/>
        <v>0</v>
      </c>
      <c r="AX42" s="138">
        <f t="shared" si="35"/>
        <v>0</v>
      </c>
      <c r="AY42" s="40"/>
      <c r="AZ42" s="42"/>
      <c r="BA42" s="46"/>
      <c r="BB42" s="43"/>
      <c r="BC42" s="46"/>
      <c r="BD42" s="43"/>
      <c r="BE42" s="47"/>
      <c r="BF42" s="45"/>
      <c r="BG42" s="46"/>
      <c r="BH42" s="43"/>
      <c r="BI42" s="46"/>
      <c r="BJ42" s="43"/>
      <c r="BK42" s="47"/>
      <c r="BL42" s="136">
        <f t="shared" si="36"/>
        <v>0</v>
      </c>
      <c r="BM42" s="137">
        <f t="shared" si="37"/>
        <v>0</v>
      </c>
      <c r="BN42" s="138">
        <f t="shared" si="38"/>
        <v>0</v>
      </c>
      <c r="BO42" s="40"/>
      <c r="BP42" s="45"/>
      <c r="BQ42" s="46"/>
      <c r="BR42" s="43"/>
      <c r="BS42" s="46"/>
      <c r="BT42" s="43"/>
      <c r="BU42" s="47"/>
      <c r="BV42" s="45"/>
      <c r="BW42" s="46"/>
      <c r="BX42" s="43"/>
      <c r="BY42" s="46"/>
      <c r="BZ42" s="43"/>
      <c r="CA42" s="47"/>
      <c r="CB42" s="136">
        <f t="shared" si="39"/>
        <v>0</v>
      </c>
      <c r="CC42" s="137">
        <f t="shared" si="40"/>
        <v>0</v>
      </c>
      <c r="CD42" s="138">
        <f t="shared" si="41"/>
        <v>0</v>
      </c>
      <c r="CE42" s="40"/>
      <c r="CF42" s="45"/>
      <c r="CG42" s="46"/>
      <c r="CH42" s="43"/>
      <c r="CI42" s="46"/>
      <c r="CJ42" s="43"/>
      <c r="CK42" s="47"/>
      <c r="CL42" s="45"/>
      <c r="CM42" s="46"/>
      <c r="CN42" s="43"/>
      <c r="CO42" s="46"/>
      <c r="CP42" s="43"/>
      <c r="CQ42" s="47"/>
      <c r="CR42" s="136">
        <f t="shared" si="42"/>
        <v>0</v>
      </c>
      <c r="CS42" s="137">
        <f t="shared" si="43"/>
        <v>0</v>
      </c>
      <c r="CT42" s="138">
        <f t="shared" si="44"/>
        <v>0</v>
      </c>
      <c r="CU42" s="40"/>
      <c r="CV42" s="45">
        <f t="shared" si="45"/>
        <v>0</v>
      </c>
      <c r="CW42" s="46" t="e">
        <f t="shared" si="46"/>
        <v>#DIV/0!</v>
      </c>
      <c r="CX42" s="46">
        <f t="shared" si="47"/>
        <v>0</v>
      </c>
      <c r="CY42" s="46" t="e">
        <f t="shared" si="48"/>
        <v>#DIV/0!</v>
      </c>
      <c r="CZ42" s="43">
        <f t="shared" si="49"/>
        <v>0</v>
      </c>
      <c r="DA42" s="47" t="e">
        <f t="shared" si="50"/>
        <v>#DIV/0!</v>
      </c>
      <c r="DB42" s="45">
        <f t="shared" si="51"/>
        <v>0</v>
      </c>
      <c r="DC42" s="46" t="e">
        <f t="shared" si="52"/>
        <v>#DIV/0!</v>
      </c>
      <c r="DD42" s="43">
        <f t="shared" si="53"/>
        <v>0</v>
      </c>
      <c r="DE42" s="46" t="e">
        <f t="shared" si="54"/>
        <v>#DIV/0!</v>
      </c>
      <c r="DF42" s="43">
        <f t="shared" si="55"/>
        <v>0</v>
      </c>
      <c r="DG42" s="47" t="e">
        <f t="shared" si="56"/>
        <v>#DIV/0!</v>
      </c>
      <c r="DH42" s="172"/>
      <c r="DI42" s="185" t="s">
        <v>55</v>
      </c>
      <c r="DJ42" s="45">
        <f t="shared" si="57"/>
        <v>0</v>
      </c>
      <c r="DK42" s="43">
        <f t="shared" si="58"/>
        <v>0</v>
      </c>
      <c r="DL42" s="44">
        <f t="shared" si="59"/>
        <v>0</v>
      </c>
      <c r="DM42"/>
    </row>
    <row r="43" spans="1:117" s="59" customFormat="1" ht="15.6" x14ac:dyDescent="0.3">
      <c r="A43" s="32">
        <v>31</v>
      </c>
      <c r="B43" s="32" t="s">
        <v>56</v>
      </c>
      <c r="C43" s="41"/>
      <c r="D43" s="42"/>
      <c r="E43" s="46"/>
      <c r="F43" s="43"/>
      <c r="G43" s="46"/>
      <c r="H43" s="43"/>
      <c r="I43" s="47"/>
      <c r="J43" s="274"/>
      <c r="K43" s="46"/>
      <c r="L43" s="43"/>
      <c r="M43" s="46"/>
      <c r="N43" s="43"/>
      <c r="O43" s="47"/>
      <c r="P43" s="136">
        <f t="shared" si="27"/>
        <v>0</v>
      </c>
      <c r="Q43" s="137">
        <f t="shared" si="28"/>
        <v>0</v>
      </c>
      <c r="R43" s="138">
        <f t="shared" si="29"/>
        <v>0</v>
      </c>
      <c r="S43" s="38"/>
      <c r="T43" s="42"/>
      <c r="U43" s="46"/>
      <c r="V43" s="43"/>
      <c r="W43" s="46"/>
      <c r="X43" s="43"/>
      <c r="Y43" s="47"/>
      <c r="Z43" s="45"/>
      <c r="AA43" s="46"/>
      <c r="AB43" s="43"/>
      <c r="AC43" s="46"/>
      <c r="AD43" s="43"/>
      <c r="AE43" s="47"/>
      <c r="AF43" s="136">
        <f t="shared" si="30"/>
        <v>0</v>
      </c>
      <c r="AG43" s="137">
        <f t="shared" si="31"/>
        <v>0</v>
      </c>
      <c r="AH43" s="138">
        <f t="shared" si="32"/>
        <v>0</v>
      </c>
      <c r="AI43" s="40"/>
      <c r="AJ43" s="42"/>
      <c r="AK43" s="46"/>
      <c r="AL43" s="43"/>
      <c r="AM43" s="46"/>
      <c r="AN43" s="43"/>
      <c r="AO43" s="47"/>
      <c r="AP43" s="45"/>
      <c r="AQ43" s="46"/>
      <c r="AR43" s="43"/>
      <c r="AS43" s="46"/>
      <c r="AT43" s="43"/>
      <c r="AU43" s="47"/>
      <c r="AV43" s="136">
        <f t="shared" si="33"/>
        <v>0</v>
      </c>
      <c r="AW43" s="137">
        <f t="shared" si="34"/>
        <v>0</v>
      </c>
      <c r="AX43" s="138">
        <f t="shared" si="35"/>
        <v>0</v>
      </c>
      <c r="AY43" s="40"/>
      <c r="AZ43" s="42"/>
      <c r="BA43" s="46"/>
      <c r="BB43" s="43"/>
      <c r="BC43" s="46"/>
      <c r="BD43" s="43"/>
      <c r="BE43" s="47"/>
      <c r="BF43" s="45"/>
      <c r="BG43" s="46"/>
      <c r="BH43" s="43"/>
      <c r="BI43" s="46"/>
      <c r="BJ43" s="43"/>
      <c r="BK43" s="47"/>
      <c r="BL43" s="136">
        <f t="shared" si="36"/>
        <v>0</v>
      </c>
      <c r="BM43" s="137">
        <f t="shared" si="37"/>
        <v>0</v>
      </c>
      <c r="BN43" s="138">
        <f t="shared" si="38"/>
        <v>0</v>
      </c>
      <c r="BO43" s="40"/>
      <c r="BP43" s="45"/>
      <c r="BQ43" s="46"/>
      <c r="BR43" s="43"/>
      <c r="BS43" s="46"/>
      <c r="BT43" s="43"/>
      <c r="BU43" s="47"/>
      <c r="BV43" s="45"/>
      <c r="BW43" s="46"/>
      <c r="BX43" s="43"/>
      <c r="BY43" s="46"/>
      <c r="BZ43" s="43"/>
      <c r="CA43" s="47"/>
      <c r="CB43" s="136">
        <f t="shared" si="39"/>
        <v>0</v>
      </c>
      <c r="CC43" s="137">
        <f t="shared" si="40"/>
        <v>0</v>
      </c>
      <c r="CD43" s="138">
        <f t="shared" si="41"/>
        <v>0</v>
      </c>
      <c r="CE43" s="40"/>
      <c r="CF43" s="45"/>
      <c r="CG43" s="46"/>
      <c r="CH43" s="43"/>
      <c r="CI43" s="46"/>
      <c r="CJ43" s="43"/>
      <c r="CK43" s="47"/>
      <c r="CL43" s="45"/>
      <c r="CM43" s="46"/>
      <c r="CN43" s="43"/>
      <c r="CO43" s="46"/>
      <c r="CP43" s="43"/>
      <c r="CQ43" s="47"/>
      <c r="CR43" s="136">
        <f t="shared" si="42"/>
        <v>0</v>
      </c>
      <c r="CS43" s="137">
        <f t="shared" si="43"/>
        <v>0</v>
      </c>
      <c r="CT43" s="138">
        <f t="shared" si="44"/>
        <v>0</v>
      </c>
      <c r="CU43" s="40"/>
      <c r="CV43" s="45">
        <f t="shared" si="45"/>
        <v>0</v>
      </c>
      <c r="CW43" s="46" t="e">
        <f t="shared" si="46"/>
        <v>#DIV/0!</v>
      </c>
      <c r="CX43" s="46">
        <f t="shared" si="47"/>
        <v>0</v>
      </c>
      <c r="CY43" s="46" t="e">
        <f t="shared" si="48"/>
        <v>#DIV/0!</v>
      </c>
      <c r="CZ43" s="43">
        <f t="shared" si="49"/>
        <v>0</v>
      </c>
      <c r="DA43" s="47" t="e">
        <f t="shared" si="50"/>
        <v>#DIV/0!</v>
      </c>
      <c r="DB43" s="45">
        <f t="shared" si="51"/>
        <v>0</v>
      </c>
      <c r="DC43" s="46" t="e">
        <f t="shared" si="52"/>
        <v>#DIV/0!</v>
      </c>
      <c r="DD43" s="43">
        <f t="shared" si="53"/>
        <v>0</v>
      </c>
      <c r="DE43" s="46" t="e">
        <f t="shared" si="54"/>
        <v>#DIV/0!</v>
      </c>
      <c r="DF43" s="43">
        <f t="shared" si="55"/>
        <v>0</v>
      </c>
      <c r="DG43" s="47" t="e">
        <f t="shared" si="56"/>
        <v>#DIV/0!</v>
      </c>
      <c r="DH43" s="172"/>
      <c r="DI43" s="185" t="s">
        <v>56</v>
      </c>
      <c r="DJ43" s="45">
        <f t="shared" si="57"/>
        <v>0</v>
      </c>
      <c r="DK43" s="43">
        <f t="shared" si="58"/>
        <v>0</v>
      </c>
      <c r="DL43" s="44">
        <f t="shared" si="59"/>
        <v>0</v>
      </c>
      <c r="DM43"/>
    </row>
    <row r="44" spans="1:117" s="59" customFormat="1" ht="15.6" x14ac:dyDescent="0.3">
      <c r="A44" s="32">
        <v>32</v>
      </c>
      <c r="B44" s="32" t="s">
        <v>60</v>
      </c>
      <c r="C44" s="41"/>
      <c r="D44" s="42"/>
      <c r="E44" s="46"/>
      <c r="F44" s="43"/>
      <c r="G44" s="46"/>
      <c r="H44" s="43"/>
      <c r="I44" s="47"/>
      <c r="J44" s="274"/>
      <c r="K44" s="46"/>
      <c r="L44" s="43"/>
      <c r="M44" s="46"/>
      <c r="N44" s="43"/>
      <c r="O44" s="47"/>
      <c r="P44" s="136">
        <f t="shared" si="27"/>
        <v>0</v>
      </c>
      <c r="Q44" s="137">
        <f t="shared" si="28"/>
        <v>0</v>
      </c>
      <c r="R44" s="138">
        <f t="shared" si="29"/>
        <v>0</v>
      </c>
      <c r="S44" s="38"/>
      <c r="T44" s="42"/>
      <c r="U44" s="46"/>
      <c r="V44" s="43"/>
      <c r="W44" s="46"/>
      <c r="X44" s="43"/>
      <c r="Y44" s="47"/>
      <c r="Z44" s="45"/>
      <c r="AA44" s="46"/>
      <c r="AB44" s="43"/>
      <c r="AC44" s="46"/>
      <c r="AD44" s="43"/>
      <c r="AE44" s="47"/>
      <c r="AF44" s="136">
        <f t="shared" si="30"/>
        <v>0</v>
      </c>
      <c r="AG44" s="137">
        <f t="shared" si="31"/>
        <v>0</v>
      </c>
      <c r="AH44" s="138">
        <f t="shared" si="32"/>
        <v>0</v>
      </c>
      <c r="AI44" s="40"/>
      <c r="AJ44" s="42"/>
      <c r="AK44" s="46"/>
      <c r="AL44" s="43"/>
      <c r="AM44" s="46"/>
      <c r="AN44" s="43"/>
      <c r="AO44" s="47"/>
      <c r="AP44" s="45"/>
      <c r="AQ44" s="46"/>
      <c r="AR44" s="43"/>
      <c r="AS44" s="46"/>
      <c r="AT44" s="43"/>
      <c r="AU44" s="47"/>
      <c r="AV44" s="136">
        <f t="shared" si="33"/>
        <v>0</v>
      </c>
      <c r="AW44" s="137">
        <f t="shared" si="34"/>
        <v>0</v>
      </c>
      <c r="AX44" s="138">
        <f t="shared" si="35"/>
        <v>0</v>
      </c>
      <c r="AY44" s="40"/>
      <c r="AZ44" s="42"/>
      <c r="BA44" s="46"/>
      <c r="BB44" s="43"/>
      <c r="BC44" s="46"/>
      <c r="BD44" s="43"/>
      <c r="BE44" s="47"/>
      <c r="BF44" s="45"/>
      <c r="BG44" s="46"/>
      <c r="BH44" s="43"/>
      <c r="BI44" s="46"/>
      <c r="BJ44" s="43"/>
      <c r="BK44" s="47"/>
      <c r="BL44" s="136">
        <f t="shared" si="36"/>
        <v>0</v>
      </c>
      <c r="BM44" s="137">
        <f t="shared" si="37"/>
        <v>0</v>
      </c>
      <c r="BN44" s="138">
        <f t="shared" si="38"/>
        <v>0</v>
      </c>
      <c r="BO44" s="40"/>
      <c r="BP44" s="45"/>
      <c r="BQ44" s="46"/>
      <c r="BR44" s="43"/>
      <c r="BS44" s="46"/>
      <c r="BT44" s="43"/>
      <c r="BU44" s="47"/>
      <c r="BV44" s="45"/>
      <c r="BW44" s="46"/>
      <c r="BX44" s="43"/>
      <c r="BY44" s="46"/>
      <c r="BZ44" s="43"/>
      <c r="CA44" s="47"/>
      <c r="CB44" s="136">
        <f t="shared" si="39"/>
        <v>0</v>
      </c>
      <c r="CC44" s="137">
        <f t="shared" si="40"/>
        <v>0</v>
      </c>
      <c r="CD44" s="138">
        <f t="shared" si="41"/>
        <v>0</v>
      </c>
      <c r="CE44" s="40"/>
      <c r="CF44" s="45"/>
      <c r="CG44" s="46"/>
      <c r="CH44" s="43"/>
      <c r="CI44" s="46"/>
      <c r="CJ44" s="43"/>
      <c r="CK44" s="47"/>
      <c r="CL44" s="45"/>
      <c r="CM44" s="46"/>
      <c r="CN44" s="43"/>
      <c r="CO44" s="46"/>
      <c r="CP44" s="43"/>
      <c r="CQ44" s="47"/>
      <c r="CR44" s="136">
        <f t="shared" si="42"/>
        <v>0</v>
      </c>
      <c r="CS44" s="137">
        <f t="shared" si="43"/>
        <v>0</v>
      </c>
      <c r="CT44" s="138">
        <f t="shared" si="44"/>
        <v>0</v>
      </c>
      <c r="CU44" s="40"/>
      <c r="CV44" s="45">
        <f t="shared" si="45"/>
        <v>0</v>
      </c>
      <c r="CW44" s="46" t="e">
        <f t="shared" si="46"/>
        <v>#DIV/0!</v>
      </c>
      <c r="CX44" s="46">
        <f t="shared" si="47"/>
        <v>0</v>
      </c>
      <c r="CY44" s="46" t="e">
        <f t="shared" si="48"/>
        <v>#DIV/0!</v>
      </c>
      <c r="CZ44" s="43">
        <f t="shared" si="49"/>
        <v>0</v>
      </c>
      <c r="DA44" s="47" t="e">
        <f t="shared" si="50"/>
        <v>#DIV/0!</v>
      </c>
      <c r="DB44" s="45">
        <f t="shared" si="51"/>
        <v>0</v>
      </c>
      <c r="DC44" s="46" t="e">
        <f t="shared" si="52"/>
        <v>#DIV/0!</v>
      </c>
      <c r="DD44" s="43">
        <f t="shared" si="53"/>
        <v>0</v>
      </c>
      <c r="DE44" s="46" t="e">
        <f t="shared" si="54"/>
        <v>#DIV/0!</v>
      </c>
      <c r="DF44" s="43">
        <f t="shared" si="55"/>
        <v>0</v>
      </c>
      <c r="DG44" s="47" t="e">
        <f t="shared" si="56"/>
        <v>#DIV/0!</v>
      </c>
      <c r="DH44" s="172"/>
      <c r="DI44" s="185" t="s">
        <v>60</v>
      </c>
      <c r="DJ44" s="45">
        <f t="shared" si="57"/>
        <v>0</v>
      </c>
      <c r="DK44" s="43">
        <f t="shared" si="58"/>
        <v>0</v>
      </c>
      <c r="DL44" s="44">
        <f t="shared" si="59"/>
        <v>0</v>
      </c>
      <c r="DM44"/>
    </row>
    <row r="45" spans="1:117" s="59" customFormat="1" ht="15.6" x14ac:dyDescent="0.3">
      <c r="A45" s="32">
        <v>33</v>
      </c>
      <c r="B45" s="32" t="s">
        <v>61</v>
      </c>
      <c r="C45" s="41"/>
      <c r="D45" s="42"/>
      <c r="E45" s="46"/>
      <c r="F45" s="43"/>
      <c r="G45" s="46"/>
      <c r="H45" s="43"/>
      <c r="I45" s="47"/>
      <c r="J45" s="274"/>
      <c r="K45" s="46"/>
      <c r="L45" s="43"/>
      <c r="M45" s="46"/>
      <c r="N45" s="43"/>
      <c r="O45" s="47"/>
      <c r="P45" s="136">
        <f t="shared" si="27"/>
        <v>0</v>
      </c>
      <c r="Q45" s="137">
        <f t="shared" si="28"/>
        <v>0</v>
      </c>
      <c r="R45" s="138">
        <f t="shared" si="29"/>
        <v>0</v>
      </c>
      <c r="S45" s="38"/>
      <c r="T45" s="42"/>
      <c r="U45" s="46"/>
      <c r="V45" s="43"/>
      <c r="W45" s="46"/>
      <c r="X45" s="43"/>
      <c r="Y45" s="47"/>
      <c r="Z45" s="45"/>
      <c r="AA45" s="46"/>
      <c r="AB45" s="43"/>
      <c r="AC45" s="46"/>
      <c r="AD45" s="43"/>
      <c r="AE45" s="47"/>
      <c r="AF45" s="136">
        <f t="shared" si="30"/>
        <v>0</v>
      </c>
      <c r="AG45" s="137">
        <f t="shared" si="31"/>
        <v>0</v>
      </c>
      <c r="AH45" s="138">
        <f t="shared" si="32"/>
        <v>0</v>
      </c>
      <c r="AI45" s="40"/>
      <c r="AJ45" s="42"/>
      <c r="AK45" s="46"/>
      <c r="AL45" s="43"/>
      <c r="AM45" s="46"/>
      <c r="AN45" s="43"/>
      <c r="AO45" s="47"/>
      <c r="AP45" s="45"/>
      <c r="AQ45" s="46"/>
      <c r="AR45" s="43"/>
      <c r="AS45" s="46"/>
      <c r="AT45" s="43"/>
      <c r="AU45" s="47"/>
      <c r="AV45" s="136">
        <f t="shared" si="33"/>
        <v>0</v>
      </c>
      <c r="AW45" s="137">
        <f t="shared" si="34"/>
        <v>0</v>
      </c>
      <c r="AX45" s="138">
        <f t="shared" si="35"/>
        <v>0</v>
      </c>
      <c r="AY45" s="40"/>
      <c r="AZ45" s="42"/>
      <c r="BA45" s="46"/>
      <c r="BB45" s="43"/>
      <c r="BC45" s="46"/>
      <c r="BD45" s="43"/>
      <c r="BE45" s="47"/>
      <c r="BF45" s="45"/>
      <c r="BG45" s="46"/>
      <c r="BH45" s="43"/>
      <c r="BI45" s="46"/>
      <c r="BJ45" s="43"/>
      <c r="BK45" s="47"/>
      <c r="BL45" s="136">
        <f t="shared" si="36"/>
        <v>0</v>
      </c>
      <c r="BM45" s="137">
        <f t="shared" si="37"/>
        <v>0</v>
      </c>
      <c r="BN45" s="138">
        <f t="shared" si="38"/>
        <v>0</v>
      </c>
      <c r="BO45" s="40"/>
      <c r="BP45" s="45"/>
      <c r="BQ45" s="46"/>
      <c r="BR45" s="43"/>
      <c r="BS45" s="46"/>
      <c r="BT45" s="43"/>
      <c r="BU45" s="47"/>
      <c r="BV45" s="45"/>
      <c r="BW45" s="46"/>
      <c r="BX45" s="43"/>
      <c r="BY45" s="46"/>
      <c r="BZ45" s="43"/>
      <c r="CA45" s="47"/>
      <c r="CB45" s="136">
        <f t="shared" si="39"/>
        <v>0</v>
      </c>
      <c r="CC45" s="137">
        <f t="shared" si="40"/>
        <v>0</v>
      </c>
      <c r="CD45" s="138">
        <f t="shared" si="41"/>
        <v>0</v>
      </c>
      <c r="CE45" s="40"/>
      <c r="CF45" s="45"/>
      <c r="CG45" s="46"/>
      <c r="CH45" s="43"/>
      <c r="CI45" s="46"/>
      <c r="CJ45" s="43"/>
      <c r="CK45" s="47"/>
      <c r="CL45" s="45"/>
      <c r="CM45" s="46"/>
      <c r="CN45" s="43"/>
      <c r="CO45" s="46"/>
      <c r="CP45" s="43"/>
      <c r="CQ45" s="47"/>
      <c r="CR45" s="136">
        <f t="shared" si="42"/>
        <v>0</v>
      </c>
      <c r="CS45" s="137">
        <f t="shared" si="43"/>
        <v>0</v>
      </c>
      <c r="CT45" s="138">
        <f t="shared" si="44"/>
        <v>0</v>
      </c>
      <c r="CU45" s="40"/>
      <c r="CV45" s="45">
        <f t="shared" si="45"/>
        <v>0</v>
      </c>
      <c r="CW45" s="46" t="e">
        <f t="shared" si="46"/>
        <v>#DIV/0!</v>
      </c>
      <c r="CX45" s="46">
        <f t="shared" si="47"/>
        <v>0</v>
      </c>
      <c r="CY45" s="46" t="e">
        <f t="shared" si="48"/>
        <v>#DIV/0!</v>
      </c>
      <c r="CZ45" s="43">
        <f t="shared" si="49"/>
        <v>0</v>
      </c>
      <c r="DA45" s="47" t="e">
        <f t="shared" si="50"/>
        <v>#DIV/0!</v>
      </c>
      <c r="DB45" s="45">
        <f t="shared" si="51"/>
        <v>0</v>
      </c>
      <c r="DC45" s="46" t="e">
        <f t="shared" si="52"/>
        <v>#DIV/0!</v>
      </c>
      <c r="DD45" s="43">
        <f t="shared" si="53"/>
        <v>0</v>
      </c>
      <c r="DE45" s="46" t="e">
        <f t="shared" si="54"/>
        <v>#DIV/0!</v>
      </c>
      <c r="DF45" s="43">
        <f t="shared" si="55"/>
        <v>0</v>
      </c>
      <c r="DG45" s="47" t="e">
        <f t="shared" si="56"/>
        <v>#DIV/0!</v>
      </c>
      <c r="DH45" s="172"/>
      <c r="DI45" s="185" t="s">
        <v>61</v>
      </c>
      <c r="DJ45" s="45">
        <f t="shared" si="57"/>
        <v>0</v>
      </c>
      <c r="DK45" s="43">
        <f t="shared" si="58"/>
        <v>0</v>
      </c>
      <c r="DL45" s="44">
        <f t="shared" si="59"/>
        <v>0</v>
      </c>
      <c r="DM45"/>
    </row>
    <row r="46" spans="1:117" s="59" customFormat="1" ht="15.6" x14ac:dyDescent="0.3">
      <c r="A46" s="32">
        <v>34</v>
      </c>
      <c r="B46" s="32" t="s">
        <v>47</v>
      </c>
      <c r="C46" s="41"/>
      <c r="D46" s="42"/>
      <c r="E46" s="46"/>
      <c r="F46" s="43"/>
      <c r="G46" s="46"/>
      <c r="H46" s="43"/>
      <c r="I46" s="47"/>
      <c r="J46" s="274"/>
      <c r="K46" s="46"/>
      <c r="L46" s="43"/>
      <c r="M46" s="46"/>
      <c r="N46" s="43"/>
      <c r="O46" s="47"/>
      <c r="P46" s="136">
        <f t="shared" si="27"/>
        <v>0</v>
      </c>
      <c r="Q46" s="137">
        <f t="shared" si="28"/>
        <v>0</v>
      </c>
      <c r="R46" s="138">
        <f t="shared" si="29"/>
        <v>0</v>
      </c>
      <c r="S46" s="38"/>
      <c r="T46" s="42"/>
      <c r="U46" s="46"/>
      <c r="V46" s="43"/>
      <c r="W46" s="46"/>
      <c r="X46" s="43"/>
      <c r="Y46" s="47"/>
      <c r="Z46" s="45"/>
      <c r="AA46" s="46"/>
      <c r="AB46" s="43"/>
      <c r="AC46" s="46"/>
      <c r="AD46" s="43"/>
      <c r="AE46" s="47"/>
      <c r="AF46" s="136">
        <f t="shared" si="30"/>
        <v>0</v>
      </c>
      <c r="AG46" s="137">
        <f t="shared" si="31"/>
        <v>0</v>
      </c>
      <c r="AH46" s="138">
        <f t="shared" si="32"/>
        <v>0</v>
      </c>
      <c r="AI46" s="40"/>
      <c r="AJ46" s="42"/>
      <c r="AK46" s="46"/>
      <c r="AL46" s="43"/>
      <c r="AM46" s="46"/>
      <c r="AN46" s="43"/>
      <c r="AO46" s="47"/>
      <c r="AP46" s="45"/>
      <c r="AQ46" s="46"/>
      <c r="AR46" s="43"/>
      <c r="AS46" s="46"/>
      <c r="AT46" s="43"/>
      <c r="AU46" s="47"/>
      <c r="AV46" s="136">
        <f t="shared" si="33"/>
        <v>0</v>
      </c>
      <c r="AW46" s="137">
        <f t="shared" si="34"/>
        <v>0</v>
      </c>
      <c r="AX46" s="138">
        <f t="shared" si="35"/>
        <v>0</v>
      </c>
      <c r="AY46" s="40"/>
      <c r="AZ46" s="42"/>
      <c r="BA46" s="46"/>
      <c r="BB46" s="43"/>
      <c r="BC46" s="46"/>
      <c r="BD46" s="43"/>
      <c r="BE46" s="47"/>
      <c r="BF46" s="45"/>
      <c r="BG46" s="46"/>
      <c r="BH46" s="43"/>
      <c r="BI46" s="46"/>
      <c r="BJ46" s="43"/>
      <c r="BK46" s="47"/>
      <c r="BL46" s="136">
        <f t="shared" si="36"/>
        <v>0</v>
      </c>
      <c r="BM46" s="137">
        <f t="shared" si="37"/>
        <v>0</v>
      </c>
      <c r="BN46" s="138">
        <f t="shared" si="38"/>
        <v>0</v>
      </c>
      <c r="BO46" s="40"/>
      <c r="BP46" s="45"/>
      <c r="BQ46" s="46"/>
      <c r="BR46" s="43"/>
      <c r="BS46" s="46"/>
      <c r="BT46" s="43"/>
      <c r="BU46" s="47"/>
      <c r="BV46" s="45"/>
      <c r="BW46" s="46"/>
      <c r="BX46" s="43"/>
      <c r="BY46" s="46"/>
      <c r="BZ46" s="43"/>
      <c r="CA46" s="47"/>
      <c r="CB46" s="136">
        <f t="shared" si="39"/>
        <v>0</v>
      </c>
      <c r="CC46" s="137">
        <f t="shared" si="40"/>
        <v>0</v>
      </c>
      <c r="CD46" s="138">
        <f t="shared" si="41"/>
        <v>0</v>
      </c>
      <c r="CE46" s="40"/>
      <c r="CF46" s="45"/>
      <c r="CG46" s="46"/>
      <c r="CH46" s="43"/>
      <c r="CI46" s="46"/>
      <c r="CJ46" s="43"/>
      <c r="CK46" s="47"/>
      <c r="CL46" s="45"/>
      <c r="CM46" s="46"/>
      <c r="CN46" s="43"/>
      <c r="CO46" s="46"/>
      <c r="CP46" s="43"/>
      <c r="CQ46" s="47"/>
      <c r="CR46" s="136">
        <f t="shared" si="42"/>
        <v>0</v>
      </c>
      <c r="CS46" s="137">
        <f t="shared" si="43"/>
        <v>0</v>
      </c>
      <c r="CT46" s="138">
        <f t="shared" si="44"/>
        <v>0</v>
      </c>
      <c r="CU46" s="40"/>
      <c r="CV46" s="45">
        <f t="shared" si="45"/>
        <v>0</v>
      </c>
      <c r="CW46" s="46" t="e">
        <f t="shared" si="46"/>
        <v>#DIV/0!</v>
      </c>
      <c r="CX46" s="46">
        <f t="shared" si="47"/>
        <v>0</v>
      </c>
      <c r="CY46" s="46" t="e">
        <f t="shared" si="48"/>
        <v>#DIV/0!</v>
      </c>
      <c r="CZ46" s="43">
        <f t="shared" si="49"/>
        <v>0</v>
      </c>
      <c r="DA46" s="47" t="e">
        <f t="shared" si="50"/>
        <v>#DIV/0!</v>
      </c>
      <c r="DB46" s="45">
        <f t="shared" si="51"/>
        <v>0</v>
      </c>
      <c r="DC46" s="46" t="e">
        <f t="shared" si="52"/>
        <v>#DIV/0!</v>
      </c>
      <c r="DD46" s="43">
        <f t="shared" si="53"/>
        <v>0</v>
      </c>
      <c r="DE46" s="46" t="e">
        <f t="shared" si="54"/>
        <v>#DIV/0!</v>
      </c>
      <c r="DF46" s="43">
        <f t="shared" si="55"/>
        <v>0</v>
      </c>
      <c r="DG46" s="47" t="e">
        <f t="shared" si="56"/>
        <v>#DIV/0!</v>
      </c>
      <c r="DH46" s="172"/>
      <c r="DI46" s="185" t="s">
        <v>47</v>
      </c>
      <c r="DJ46" s="45">
        <f t="shared" si="57"/>
        <v>0</v>
      </c>
      <c r="DK46" s="43">
        <f t="shared" si="58"/>
        <v>0</v>
      </c>
      <c r="DL46" s="44">
        <f t="shared" si="59"/>
        <v>0</v>
      </c>
      <c r="DM46"/>
    </row>
    <row r="47" spans="1:117" s="59" customFormat="1" ht="15.6" x14ac:dyDescent="0.3">
      <c r="A47" s="32">
        <v>35</v>
      </c>
      <c r="B47" s="32" t="s">
        <v>40</v>
      </c>
      <c r="C47" s="41"/>
      <c r="D47" s="42"/>
      <c r="E47" s="46"/>
      <c r="F47" s="43"/>
      <c r="G47" s="46"/>
      <c r="H47" s="43"/>
      <c r="I47" s="47"/>
      <c r="J47" s="274"/>
      <c r="K47" s="46"/>
      <c r="L47" s="43"/>
      <c r="M47" s="46"/>
      <c r="N47" s="43"/>
      <c r="O47" s="47"/>
      <c r="P47" s="136">
        <f t="shared" si="27"/>
        <v>0</v>
      </c>
      <c r="Q47" s="137">
        <f t="shared" si="28"/>
        <v>0</v>
      </c>
      <c r="R47" s="138">
        <f t="shared" si="29"/>
        <v>0</v>
      </c>
      <c r="S47" s="38"/>
      <c r="T47" s="42"/>
      <c r="U47" s="46"/>
      <c r="V47" s="43"/>
      <c r="W47" s="46"/>
      <c r="X47" s="43"/>
      <c r="Y47" s="47"/>
      <c r="Z47" s="45"/>
      <c r="AA47" s="46"/>
      <c r="AB47" s="43"/>
      <c r="AC47" s="46"/>
      <c r="AD47" s="43"/>
      <c r="AE47" s="47"/>
      <c r="AF47" s="136">
        <f t="shared" si="30"/>
        <v>0</v>
      </c>
      <c r="AG47" s="137">
        <f t="shared" si="31"/>
        <v>0</v>
      </c>
      <c r="AH47" s="138">
        <f t="shared" si="32"/>
        <v>0</v>
      </c>
      <c r="AI47" s="40"/>
      <c r="AJ47" s="42"/>
      <c r="AK47" s="46"/>
      <c r="AL47" s="43"/>
      <c r="AM47" s="46"/>
      <c r="AN47" s="43"/>
      <c r="AO47" s="47"/>
      <c r="AP47" s="45"/>
      <c r="AQ47" s="46"/>
      <c r="AR47" s="43"/>
      <c r="AS47" s="46"/>
      <c r="AT47" s="43"/>
      <c r="AU47" s="47"/>
      <c r="AV47" s="136">
        <f t="shared" si="33"/>
        <v>0</v>
      </c>
      <c r="AW47" s="137">
        <f t="shared" si="34"/>
        <v>0</v>
      </c>
      <c r="AX47" s="138">
        <f t="shared" si="35"/>
        <v>0</v>
      </c>
      <c r="AY47" s="40"/>
      <c r="AZ47" s="42"/>
      <c r="BA47" s="46"/>
      <c r="BB47" s="43"/>
      <c r="BC47" s="46"/>
      <c r="BD47" s="43"/>
      <c r="BE47" s="47"/>
      <c r="BF47" s="45"/>
      <c r="BG47" s="46"/>
      <c r="BH47" s="43"/>
      <c r="BI47" s="46"/>
      <c r="BJ47" s="43"/>
      <c r="BK47" s="47"/>
      <c r="BL47" s="136">
        <f t="shared" si="36"/>
        <v>0</v>
      </c>
      <c r="BM47" s="137">
        <f t="shared" si="37"/>
        <v>0</v>
      </c>
      <c r="BN47" s="138">
        <f t="shared" si="38"/>
        <v>0</v>
      </c>
      <c r="BO47" s="40"/>
      <c r="BP47" s="45"/>
      <c r="BQ47" s="46"/>
      <c r="BR47" s="43"/>
      <c r="BS47" s="46"/>
      <c r="BT47" s="43"/>
      <c r="BU47" s="47"/>
      <c r="BV47" s="45"/>
      <c r="BW47" s="46"/>
      <c r="BX47" s="43"/>
      <c r="BY47" s="46"/>
      <c r="BZ47" s="43"/>
      <c r="CA47" s="47"/>
      <c r="CB47" s="136">
        <f t="shared" si="39"/>
        <v>0</v>
      </c>
      <c r="CC47" s="137">
        <f t="shared" si="40"/>
        <v>0</v>
      </c>
      <c r="CD47" s="138">
        <f t="shared" si="41"/>
        <v>0</v>
      </c>
      <c r="CE47" s="40"/>
      <c r="CF47" s="45"/>
      <c r="CG47" s="46"/>
      <c r="CH47" s="43"/>
      <c r="CI47" s="46"/>
      <c r="CJ47" s="43"/>
      <c r="CK47" s="47"/>
      <c r="CL47" s="45"/>
      <c r="CM47" s="46"/>
      <c r="CN47" s="43"/>
      <c r="CO47" s="46"/>
      <c r="CP47" s="43"/>
      <c r="CQ47" s="47"/>
      <c r="CR47" s="136">
        <f t="shared" si="42"/>
        <v>0</v>
      </c>
      <c r="CS47" s="137">
        <f t="shared" si="43"/>
        <v>0</v>
      </c>
      <c r="CT47" s="138">
        <f t="shared" si="44"/>
        <v>0</v>
      </c>
      <c r="CU47" s="40"/>
      <c r="CV47" s="45">
        <f t="shared" si="45"/>
        <v>0</v>
      </c>
      <c r="CW47" s="46" t="e">
        <f t="shared" si="46"/>
        <v>#DIV/0!</v>
      </c>
      <c r="CX47" s="46">
        <f t="shared" si="47"/>
        <v>0</v>
      </c>
      <c r="CY47" s="46" t="e">
        <f t="shared" si="48"/>
        <v>#DIV/0!</v>
      </c>
      <c r="CZ47" s="43">
        <f t="shared" si="49"/>
        <v>0</v>
      </c>
      <c r="DA47" s="47" t="e">
        <f t="shared" si="50"/>
        <v>#DIV/0!</v>
      </c>
      <c r="DB47" s="45">
        <f t="shared" si="51"/>
        <v>0</v>
      </c>
      <c r="DC47" s="46" t="e">
        <f t="shared" si="52"/>
        <v>#DIV/0!</v>
      </c>
      <c r="DD47" s="43">
        <f t="shared" si="53"/>
        <v>0</v>
      </c>
      <c r="DE47" s="46" t="e">
        <f t="shared" si="54"/>
        <v>#DIV/0!</v>
      </c>
      <c r="DF47" s="43">
        <f t="shared" si="55"/>
        <v>0</v>
      </c>
      <c r="DG47" s="47" t="e">
        <f t="shared" si="56"/>
        <v>#DIV/0!</v>
      </c>
      <c r="DH47" s="172"/>
      <c r="DI47" s="185" t="s">
        <v>40</v>
      </c>
      <c r="DJ47" s="45">
        <f t="shared" si="57"/>
        <v>0</v>
      </c>
      <c r="DK47" s="43">
        <f t="shared" si="58"/>
        <v>0</v>
      </c>
      <c r="DL47" s="44">
        <f t="shared" si="59"/>
        <v>0</v>
      </c>
      <c r="DM47"/>
    </row>
    <row r="48" spans="1:117" s="59" customFormat="1" ht="15.6" x14ac:dyDescent="0.3">
      <c r="A48" s="32">
        <v>36</v>
      </c>
      <c r="B48" s="32" t="s">
        <v>53</v>
      </c>
      <c r="C48" s="41"/>
      <c r="D48" s="42"/>
      <c r="E48" s="46"/>
      <c r="F48" s="43"/>
      <c r="G48" s="46"/>
      <c r="H48" s="43"/>
      <c r="I48" s="47"/>
      <c r="J48" s="274"/>
      <c r="K48" s="46"/>
      <c r="L48" s="43"/>
      <c r="M48" s="46"/>
      <c r="N48" s="43"/>
      <c r="O48" s="47"/>
      <c r="P48" s="136">
        <f t="shared" si="27"/>
        <v>0</v>
      </c>
      <c r="Q48" s="137">
        <f t="shared" si="28"/>
        <v>0</v>
      </c>
      <c r="R48" s="138">
        <f t="shared" si="29"/>
        <v>0</v>
      </c>
      <c r="S48" s="38"/>
      <c r="T48" s="42"/>
      <c r="U48" s="46"/>
      <c r="V48" s="43"/>
      <c r="W48" s="46"/>
      <c r="X48" s="43"/>
      <c r="Y48" s="47"/>
      <c r="Z48" s="45"/>
      <c r="AA48" s="46"/>
      <c r="AB48" s="43"/>
      <c r="AC48" s="46"/>
      <c r="AD48" s="43"/>
      <c r="AE48" s="47"/>
      <c r="AF48" s="136">
        <f t="shared" si="30"/>
        <v>0</v>
      </c>
      <c r="AG48" s="137">
        <f t="shared" si="31"/>
        <v>0</v>
      </c>
      <c r="AH48" s="138">
        <f t="shared" si="32"/>
        <v>0</v>
      </c>
      <c r="AI48" s="40"/>
      <c r="AJ48" s="42"/>
      <c r="AK48" s="46"/>
      <c r="AL48" s="43"/>
      <c r="AM48" s="46"/>
      <c r="AN48" s="43"/>
      <c r="AO48" s="47"/>
      <c r="AP48" s="45"/>
      <c r="AQ48" s="46"/>
      <c r="AR48" s="43"/>
      <c r="AS48" s="46"/>
      <c r="AT48" s="43"/>
      <c r="AU48" s="47"/>
      <c r="AV48" s="136">
        <f t="shared" si="33"/>
        <v>0</v>
      </c>
      <c r="AW48" s="137">
        <f t="shared" si="34"/>
        <v>0</v>
      </c>
      <c r="AX48" s="138">
        <f t="shared" si="35"/>
        <v>0</v>
      </c>
      <c r="AY48" s="40"/>
      <c r="AZ48" s="42"/>
      <c r="BA48" s="46"/>
      <c r="BB48" s="43"/>
      <c r="BC48" s="46"/>
      <c r="BD48" s="43"/>
      <c r="BE48" s="47"/>
      <c r="BF48" s="45"/>
      <c r="BG48" s="46"/>
      <c r="BH48" s="43"/>
      <c r="BI48" s="46"/>
      <c r="BJ48" s="43"/>
      <c r="BK48" s="47"/>
      <c r="BL48" s="136">
        <f t="shared" si="36"/>
        <v>0</v>
      </c>
      <c r="BM48" s="137">
        <f t="shared" si="37"/>
        <v>0</v>
      </c>
      <c r="BN48" s="138">
        <f t="shared" si="38"/>
        <v>0</v>
      </c>
      <c r="BO48" s="40"/>
      <c r="BP48" s="45"/>
      <c r="BQ48" s="46"/>
      <c r="BR48" s="43"/>
      <c r="BS48" s="46"/>
      <c r="BT48" s="43"/>
      <c r="BU48" s="47"/>
      <c r="BV48" s="45"/>
      <c r="BW48" s="46"/>
      <c r="BX48" s="43"/>
      <c r="BY48" s="46"/>
      <c r="BZ48" s="43"/>
      <c r="CA48" s="47"/>
      <c r="CB48" s="136">
        <f t="shared" si="39"/>
        <v>0</v>
      </c>
      <c r="CC48" s="137">
        <f t="shared" si="40"/>
        <v>0</v>
      </c>
      <c r="CD48" s="138">
        <f t="shared" si="41"/>
        <v>0</v>
      </c>
      <c r="CE48" s="40"/>
      <c r="CF48" s="45"/>
      <c r="CG48" s="46"/>
      <c r="CH48" s="43"/>
      <c r="CI48" s="46"/>
      <c r="CJ48" s="43"/>
      <c r="CK48" s="47"/>
      <c r="CL48" s="45"/>
      <c r="CM48" s="46"/>
      <c r="CN48" s="43"/>
      <c r="CO48" s="46"/>
      <c r="CP48" s="43"/>
      <c r="CQ48" s="47"/>
      <c r="CR48" s="136">
        <f t="shared" si="42"/>
        <v>0</v>
      </c>
      <c r="CS48" s="137">
        <f t="shared" si="43"/>
        <v>0</v>
      </c>
      <c r="CT48" s="138">
        <f t="shared" si="44"/>
        <v>0</v>
      </c>
      <c r="CU48" s="40"/>
      <c r="CV48" s="45">
        <f t="shared" si="45"/>
        <v>0</v>
      </c>
      <c r="CW48" s="46" t="e">
        <f t="shared" si="46"/>
        <v>#DIV/0!</v>
      </c>
      <c r="CX48" s="60">
        <f t="shared" si="47"/>
        <v>0</v>
      </c>
      <c r="CY48" s="60" t="e">
        <f t="shared" si="48"/>
        <v>#DIV/0!</v>
      </c>
      <c r="CZ48" s="43">
        <f t="shared" si="49"/>
        <v>0</v>
      </c>
      <c r="DA48" s="61" t="e">
        <f t="shared" si="50"/>
        <v>#DIV/0!</v>
      </c>
      <c r="DB48" s="62">
        <f t="shared" si="51"/>
        <v>0</v>
      </c>
      <c r="DC48" s="60" t="e">
        <f t="shared" si="52"/>
        <v>#DIV/0!</v>
      </c>
      <c r="DD48" s="63">
        <f t="shared" si="53"/>
        <v>0</v>
      </c>
      <c r="DE48" s="60" t="e">
        <f t="shared" si="54"/>
        <v>#DIV/0!</v>
      </c>
      <c r="DF48" s="63">
        <f t="shared" si="55"/>
        <v>0</v>
      </c>
      <c r="DG48" s="61" t="e">
        <f t="shared" si="56"/>
        <v>#DIV/0!</v>
      </c>
      <c r="DH48" s="174"/>
      <c r="DI48" s="185" t="s">
        <v>53</v>
      </c>
      <c r="DJ48" s="62">
        <f t="shared" si="57"/>
        <v>0</v>
      </c>
      <c r="DK48" s="63">
        <f t="shared" si="58"/>
        <v>0</v>
      </c>
      <c r="DL48" s="64">
        <f t="shared" si="59"/>
        <v>0</v>
      </c>
      <c r="DM48"/>
    </row>
    <row r="49" spans="1:119" s="59" customFormat="1" ht="15.6" x14ac:dyDescent="0.3">
      <c r="A49" s="32">
        <v>37</v>
      </c>
      <c r="B49" s="32" t="s">
        <v>41</v>
      </c>
      <c r="C49" s="41"/>
      <c r="D49" s="42"/>
      <c r="E49" s="46"/>
      <c r="F49" s="43"/>
      <c r="G49" s="46"/>
      <c r="H49" s="43"/>
      <c r="I49" s="47"/>
      <c r="J49" s="274"/>
      <c r="K49" s="46"/>
      <c r="L49" s="43"/>
      <c r="M49" s="46"/>
      <c r="N49" s="43"/>
      <c r="O49" s="47"/>
      <c r="P49" s="136">
        <f t="shared" si="27"/>
        <v>0</v>
      </c>
      <c r="Q49" s="137">
        <f t="shared" si="28"/>
        <v>0</v>
      </c>
      <c r="R49" s="138">
        <f t="shared" si="29"/>
        <v>0</v>
      </c>
      <c r="S49" s="38"/>
      <c r="T49" s="42"/>
      <c r="U49" s="46"/>
      <c r="V49" s="43"/>
      <c r="W49" s="46"/>
      <c r="X49" s="43"/>
      <c r="Y49" s="47"/>
      <c r="Z49" s="45"/>
      <c r="AA49" s="46"/>
      <c r="AB49" s="43"/>
      <c r="AC49" s="46"/>
      <c r="AD49" s="43"/>
      <c r="AE49" s="47"/>
      <c r="AF49" s="136">
        <f t="shared" si="30"/>
        <v>0</v>
      </c>
      <c r="AG49" s="137">
        <f t="shared" si="31"/>
        <v>0</v>
      </c>
      <c r="AH49" s="138">
        <f t="shared" si="32"/>
        <v>0</v>
      </c>
      <c r="AI49" s="40"/>
      <c r="AJ49" s="42"/>
      <c r="AK49" s="46"/>
      <c r="AL49" s="43"/>
      <c r="AM49" s="46"/>
      <c r="AN49" s="43"/>
      <c r="AO49" s="47"/>
      <c r="AP49" s="45"/>
      <c r="AQ49" s="46"/>
      <c r="AR49" s="43"/>
      <c r="AS49" s="46"/>
      <c r="AT49" s="43"/>
      <c r="AU49" s="47"/>
      <c r="AV49" s="136">
        <f t="shared" si="33"/>
        <v>0</v>
      </c>
      <c r="AW49" s="137">
        <f t="shared" si="34"/>
        <v>0</v>
      </c>
      <c r="AX49" s="138">
        <f t="shared" si="35"/>
        <v>0</v>
      </c>
      <c r="AY49" s="40"/>
      <c r="AZ49" s="42"/>
      <c r="BA49" s="46"/>
      <c r="BB49" s="43"/>
      <c r="BC49" s="46"/>
      <c r="BD49" s="43"/>
      <c r="BE49" s="47"/>
      <c r="BF49" s="45"/>
      <c r="BG49" s="46"/>
      <c r="BH49" s="43"/>
      <c r="BI49" s="46"/>
      <c r="BJ49" s="43"/>
      <c r="BK49" s="47"/>
      <c r="BL49" s="136">
        <f t="shared" si="36"/>
        <v>0</v>
      </c>
      <c r="BM49" s="137">
        <f t="shared" si="37"/>
        <v>0</v>
      </c>
      <c r="BN49" s="138">
        <f t="shared" si="38"/>
        <v>0</v>
      </c>
      <c r="BO49" s="40"/>
      <c r="BP49" s="45"/>
      <c r="BQ49" s="46"/>
      <c r="BR49" s="43"/>
      <c r="BS49" s="46"/>
      <c r="BT49" s="43"/>
      <c r="BU49" s="47"/>
      <c r="BV49" s="45"/>
      <c r="BW49" s="46"/>
      <c r="BX49" s="43"/>
      <c r="BY49" s="46"/>
      <c r="BZ49" s="43"/>
      <c r="CA49" s="47"/>
      <c r="CB49" s="136">
        <f t="shared" si="39"/>
        <v>0</v>
      </c>
      <c r="CC49" s="137">
        <f t="shared" si="40"/>
        <v>0</v>
      </c>
      <c r="CD49" s="138">
        <f t="shared" si="41"/>
        <v>0</v>
      </c>
      <c r="CE49" s="40"/>
      <c r="CF49" s="45"/>
      <c r="CG49" s="46"/>
      <c r="CH49" s="43"/>
      <c r="CI49" s="46"/>
      <c r="CJ49" s="43"/>
      <c r="CK49" s="47"/>
      <c r="CL49" s="45"/>
      <c r="CM49" s="46"/>
      <c r="CN49" s="43"/>
      <c r="CO49" s="46"/>
      <c r="CP49" s="43"/>
      <c r="CQ49" s="47"/>
      <c r="CR49" s="136">
        <f t="shared" si="42"/>
        <v>0</v>
      </c>
      <c r="CS49" s="137">
        <f t="shared" si="43"/>
        <v>0</v>
      </c>
      <c r="CT49" s="138">
        <f t="shared" si="44"/>
        <v>0</v>
      </c>
      <c r="CU49" s="40"/>
      <c r="CV49" s="45">
        <f t="shared" si="45"/>
        <v>0</v>
      </c>
      <c r="CW49" s="46" t="e">
        <f t="shared" si="46"/>
        <v>#DIV/0!</v>
      </c>
      <c r="CX49" s="46">
        <f t="shared" si="47"/>
        <v>0</v>
      </c>
      <c r="CY49" s="46" t="e">
        <f t="shared" si="48"/>
        <v>#DIV/0!</v>
      </c>
      <c r="CZ49" s="43">
        <f t="shared" si="49"/>
        <v>0</v>
      </c>
      <c r="DA49" s="47" t="e">
        <f t="shared" si="50"/>
        <v>#DIV/0!</v>
      </c>
      <c r="DB49" s="45">
        <f t="shared" si="51"/>
        <v>0</v>
      </c>
      <c r="DC49" s="46" t="e">
        <f t="shared" si="52"/>
        <v>#DIV/0!</v>
      </c>
      <c r="DD49" s="43">
        <f t="shared" si="53"/>
        <v>0</v>
      </c>
      <c r="DE49" s="46" t="e">
        <f t="shared" si="54"/>
        <v>#DIV/0!</v>
      </c>
      <c r="DF49" s="43">
        <f t="shared" si="55"/>
        <v>0</v>
      </c>
      <c r="DG49" s="47" t="e">
        <f t="shared" si="56"/>
        <v>#DIV/0!</v>
      </c>
      <c r="DH49" s="172"/>
      <c r="DI49" s="185" t="s">
        <v>41</v>
      </c>
      <c r="DJ49" s="45">
        <f t="shared" si="57"/>
        <v>0</v>
      </c>
      <c r="DK49" s="43">
        <f t="shared" si="58"/>
        <v>0</v>
      </c>
      <c r="DL49" s="44">
        <f t="shared" si="59"/>
        <v>0</v>
      </c>
      <c r="DM49"/>
    </row>
    <row r="50" spans="1:119" s="59" customFormat="1" ht="15.6" x14ac:dyDescent="0.3">
      <c r="A50" s="32">
        <v>38</v>
      </c>
      <c r="B50" s="32" t="s">
        <v>42</v>
      </c>
      <c r="C50" s="41"/>
      <c r="D50" s="42"/>
      <c r="E50" s="46"/>
      <c r="F50" s="43"/>
      <c r="G50" s="46"/>
      <c r="H50" s="43"/>
      <c r="I50" s="47"/>
      <c r="J50" s="274"/>
      <c r="K50" s="46"/>
      <c r="L50" s="43"/>
      <c r="M50" s="46"/>
      <c r="N50" s="43"/>
      <c r="O50" s="47"/>
      <c r="P50" s="136">
        <f t="shared" si="27"/>
        <v>0</v>
      </c>
      <c r="Q50" s="137">
        <f t="shared" si="28"/>
        <v>0</v>
      </c>
      <c r="R50" s="138">
        <f t="shared" si="29"/>
        <v>0</v>
      </c>
      <c r="S50" s="38"/>
      <c r="T50" s="42"/>
      <c r="U50" s="46"/>
      <c r="V50" s="43"/>
      <c r="W50" s="46"/>
      <c r="X50" s="43"/>
      <c r="Y50" s="47"/>
      <c r="Z50" s="45"/>
      <c r="AA50" s="46"/>
      <c r="AB50" s="43"/>
      <c r="AC50" s="46"/>
      <c r="AD50" s="43"/>
      <c r="AE50" s="47"/>
      <c r="AF50" s="136">
        <f t="shared" si="30"/>
        <v>0</v>
      </c>
      <c r="AG50" s="137">
        <f t="shared" si="31"/>
        <v>0</v>
      </c>
      <c r="AH50" s="138">
        <f t="shared" si="32"/>
        <v>0</v>
      </c>
      <c r="AI50" s="40"/>
      <c r="AJ50" s="42"/>
      <c r="AK50" s="46"/>
      <c r="AL50" s="43"/>
      <c r="AM50" s="46"/>
      <c r="AN50" s="43"/>
      <c r="AO50" s="47"/>
      <c r="AP50" s="45"/>
      <c r="AQ50" s="46"/>
      <c r="AR50" s="43"/>
      <c r="AS50" s="46"/>
      <c r="AT50" s="43"/>
      <c r="AU50" s="47"/>
      <c r="AV50" s="136">
        <f t="shared" si="33"/>
        <v>0</v>
      </c>
      <c r="AW50" s="137">
        <f t="shared" si="34"/>
        <v>0</v>
      </c>
      <c r="AX50" s="138">
        <f t="shared" si="35"/>
        <v>0</v>
      </c>
      <c r="AY50" s="40"/>
      <c r="AZ50" s="42"/>
      <c r="BA50" s="46"/>
      <c r="BB50" s="43"/>
      <c r="BC50" s="46"/>
      <c r="BD50" s="43"/>
      <c r="BE50" s="47"/>
      <c r="BF50" s="45"/>
      <c r="BG50" s="46"/>
      <c r="BH50" s="43"/>
      <c r="BI50" s="46"/>
      <c r="BJ50" s="43"/>
      <c r="BK50" s="47"/>
      <c r="BL50" s="136">
        <f t="shared" si="36"/>
        <v>0</v>
      </c>
      <c r="BM50" s="137">
        <f t="shared" si="37"/>
        <v>0</v>
      </c>
      <c r="BN50" s="138">
        <f t="shared" si="38"/>
        <v>0</v>
      </c>
      <c r="BO50" s="40"/>
      <c r="BP50" s="45"/>
      <c r="BQ50" s="46"/>
      <c r="BR50" s="43"/>
      <c r="BS50" s="46"/>
      <c r="BT50" s="43"/>
      <c r="BU50" s="47"/>
      <c r="BV50" s="45"/>
      <c r="BW50" s="46"/>
      <c r="BX50" s="43"/>
      <c r="BY50" s="46"/>
      <c r="BZ50" s="43"/>
      <c r="CA50" s="47"/>
      <c r="CB50" s="136">
        <f t="shared" si="39"/>
        <v>0</v>
      </c>
      <c r="CC50" s="137">
        <f t="shared" si="40"/>
        <v>0</v>
      </c>
      <c r="CD50" s="138">
        <f t="shared" si="41"/>
        <v>0</v>
      </c>
      <c r="CE50" s="40"/>
      <c r="CF50" s="45"/>
      <c r="CG50" s="46"/>
      <c r="CH50" s="43"/>
      <c r="CI50" s="46"/>
      <c r="CJ50" s="43"/>
      <c r="CK50" s="47"/>
      <c r="CL50" s="45"/>
      <c r="CM50" s="46"/>
      <c r="CN50" s="43"/>
      <c r="CO50" s="46"/>
      <c r="CP50" s="43"/>
      <c r="CQ50" s="47"/>
      <c r="CR50" s="136">
        <f t="shared" si="42"/>
        <v>0</v>
      </c>
      <c r="CS50" s="137">
        <f t="shared" si="43"/>
        <v>0</v>
      </c>
      <c r="CT50" s="138">
        <f t="shared" si="44"/>
        <v>0</v>
      </c>
      <c r="CU50" s="40"/>
      <c r="CV50" s="45">
        <f t="shared" si="45"/>
        <v>0</v>
      </c>
      <c r="CW50" s="46" t="e">
        <f t="shared" si="46"/>
        <v>#DIV/0!</v>
      </c>
      <c r="CX50" s="46">
        <f t="shared" si="47"/>
        <v>0</v>
      </c>
      <c r="CY50" s="46" t="e">
        <f t="shared" si="48"/>
        <v>#DIV/0!</v>
      </c>
      <c r="CZ50" s="43">
        <f t="shared" si="49"/>
        <v>0</v>
      </c>
      <c r="DA50" s="47" t="e">
        <f t="shared" si="50"/>
        <v>#DIV/0!</v>
      </c>
      <c r="DB50" s="45">
        <f t="shared" si="51"/>
        <v>0</v>
      </c>
      <c r="DC50" s="46" t="e">
        <f t="shared" si="52"/>
        <v>#DIV/0!</v>
      </c>
      <c r="DD50" s="43">
        <f t="shared" si="53"/>
        <v>0</v>
      </c>
      <c r="DE50" s="46" t="e">
        <f t="shared" si="54"/>
        <v>#DIV/0!</v>
      </c>
      <c r="DF50" s="43">
        <f t="shared" si="55"/>
        <v>0</v>
      </c>
      <c r="DG50" s="47" t="e">
        <f t="shared" si="56"/>
        <v>#DIV/0!</v>
      </c>
      <c r="DH50" s="172"/>
      <c r="DI50" s="185" t="s">
        <v>42</v>
      </c>
      <c r="DJ50" s="45">
        <f t="shared" si="57"/>
        <v>0</v>
      </c>
      <c r="DK50" s="43">
        <f t="shared" si="58"/>
        <v>0</v>
      </c>
      <c r="DL50" s="44">
        <f t="shared" si="59"/>
        <v>0</v>
      </c>
      <c r="DM50"/>
    </row>
    <row r="51" spans="1:119" s="59" customFormat="1" ht="15.6" x14ac:dyDescent="0.3">
      <c r="A51" s="32">
        <v>39</v>
      </c>
      <c r="B51" s="32" t="s">
        <v>62</v>
      </c>
      <c r="C51" s="41"/>
      <c r="D51" s="42"/>
      <c r="E51" s="46"/>
      <c r="F51" s="43"/>
      <c r="G51" s="46"/>
      <c r="H51" s="43"/>
      <c r="I51" s="47"/>
      <c r="J51" s="274"/>
      <c r="K51" s="46"/>
      <c r="L51" s="43"/>
      <c r="M51" s="46"/>
      <c r="N51" s="43"/>
      <c r="O51" s="47"/>
      <c r="P51" s="136">
        <f t="shared" si="27"/>
        <v>0</v>
      </c>
      <c r="Q51" s="137">
        <f t="shared" si="28"/>
        <v>0</v>
      </c>
      <c r="R51" s="138">
        <f t="shared" si="29"/>
        <v>0</v>
      </c>
      <c r="S51" s="38"/>
      <c r="T51" s="42"/>
      <c r="U51" s="46"/>
      <c r="V51" s="43"/>
      <c r="W51" s="46"/>
      <c r="X51" s="43"/>
      <c r="Y51" s="47"/>
      <c r="Z51" s="45"/>
      <c r="AA51" s="46"/>
      <c r="AB51" s="43"/>
      <c r="AC51" s="46"/>
      <c r="AD51" s="43"/>
      <c r="AE51" s="47"/>
      <c r="AF51" s="136">
        <f t="shared" si="30"/>
        <v>0</v>
      </c>
      <c r="AG51" s="137">
        <f t="shared" si="31"/>
        <v>0</v>
      </c>
      <c r="AH51" s="138">
        <f t="shared" si="32"/>
        <v>0</v>
      </c>
      <c r="AI51" s="40"/>
      <c r="AJ51" s="42"/>
      <c r="AK51" s="46"/>
      <c r="AL51" s="43"/>
      <c r="AM51" s="46"/>
      <c r="AN51" s="43"/>
      <c r="AO51" s="47"/>
      <c r="AP51" s="45"/>
      <c r="AQ51" s="46"/>
      <c r="AR51" s="43"/>
      <c r="AS51" s="46"/>
      <c r="AT51" s="43"/>
      <c r="AU51" s="47"/>
      <c r="AV51" s="136">
        <f t="shared" si="33"/>
        <v>0</v>
      </c>
      <c r="AW51" s="137">
        <f t="shared" si="34"/>
        <v>0</v>
      </c>
      <c r="AX51" s="138">
        <f t="shared" si="35"/>
        <v>0</v>
      </c>
      <c r="AY51" s="40"/>
      <c r="AZ51" s="42"/>
      <c r="BA51" s="46"/>
      <c r="BB51" s="43"/>
      <c r="BC51" s="46"/>
      <c r="BD51" s="43"/>
      <c r="BE51" s="47"/>
      <c r="BF51" s="45"/>
      <c r="BG51" s="46"/>
      <c r="BH51" s="43"/>
      <c r="BI51" s="46"/>
      <c r="BJ51" s="43"/>
      <c r="BK51" s="47"/>
      <c r="BL51" s="136">
        <f t="shared" si="36"/>
        <v>0</v>
      </c>
      <c r="BM51" s="137">
        <f t="shared" si="37"/>
        <v>0</v>
      </c>
      <c r="BN51" s="138">
        <f t="shared" si="38"/>
        <v>0</v>
      </c>
      <c r="BO51" s="40"/>
      <c r="BP51" s="45"/>
      <c r="BQ51" s="46"/>
      <c r="BR51" s="43"/>
      <c r="BS51" s="46"/>
      <c r="BT51" s="43"/>
      <c r="BU51" s="47"/>
      <c r="BV51" s="45"/>
      <c r="BW51" s="46"/>
      <c r="BX51" s="43"/>
      <c r="BY51" s="46"/>
      <c r="BZ51" s="43"/>
      <c r="CA51" s="47"/>
      <c r="CB51" s="136">
        <f t="shared" si="39"/>
        <v>0</v>
      </c>
      <c r="CC51" s="137">
        <f t="shared" si="40"/>
        <v>0</v>
      </c>
      <c r="CD51" s="138">
        <f t="shared" si="41"/>
        <v>0</v>
      </c>
      <c r="CE51" s="40"/>
      <c r="CF51" s="45"/>
      <c r="CG51" s="46"/>
      <c r="CH51" s="43"/>
      <c r="CI51" s="46"/>
      <c r="CJ51" s="43"/>
      <c r="CK51" s="47"/>
      <c r="CL51" s="45"/>
      <c r="CM51" s="46"/>
      <c r="CN51" s="43"/>
      <c r="CO51" s="46"/>
      <c r="CP51" s="43"/>
      <c r="CQ51" s="47"/>
      <c r="CR51" s="136">
        <f t="shared" si="42"/>
        <v>0</v>
      </c>
      <c r="CS51" s="137">
        <f t="shared" si="43"/>
        <v>0</v>
      </c>
      <c r="CT51" s="138">
        <f t="shared" si="44"/>
        <v>0</v>
      </c>
      <c r="CU51" s="40"/>
      <c r="CV51" s="45">
        <f t="shared" si="45"/>
        <v>0</v>
      </c>
      <c r="CW51" s="46" t="e">
        <f t="shared" si="46"/>
        <v>#DIV/0!</v>
      </c>
      <c r="CX51" s="46">
        <f t="shared" si="47"/>
        <v>0</v>
      </c>
      <c r="CY51" s="46" t="e">
        <f t="shared" si="48"/>
        <v>#DIV/0!</v>
      </c>
      <c r="CZ51" s="43">
        <f t="shared" si="49"/>
        <v>0</v>
      </c>
      <c r="DA51" s="47" t="e">
        <f t="shared" si="50"/>
        <v>#DIV/0!</v>
      </c>
      <c r="DB51" s="45">
        <f t="shared" si="51"/>
        <v>0</v>
      </c>
      <c r="DC51" s="46" t="e">
        <f t="shared" si="52"/>
        <v>#DIV/0!</v>
      </c>
      <c r="DD51" s="43">
        <f t="shared" si="53"/>
        <v>0</v>
      </c>
      <c r="DE51" s="46" t="e">
        <f t="shared" si="54"/>
        <v>#DIV/0!</v>
      </c>
      <c r="DF51" s="43">
        <f t="shared" si="55"/>
        <v>0</v>
      </c>
      <c r="DG51" s="47" t="e">
        <f t="shared" si="56"/>
        <v>#DIV/0!</v>
      </c>
      <c r="DH51" s="172"/>
      <c r="DI51" s="185" t="s">
        <v>62</v>
      </c>
      <c r="DJ51" s="45">
        <f t="shared" si="57"/>
        <v>0</v>
      </c>
      <c r="DK51" s="43">
        <f t="shared" si="58"/>
        <v>0</v>
      </c>
      <c r="DL51" s="44">
        <f t="shared" si="59"/>
        <v>0</v>
      </c>
      <c r="DM51"/>
    </row>
    <row r="52" spans="1:119" s="59" customFormat="1" ht="15.6" x14ac:dyDescent="0.3">
      <c r="A52" s="32">
        <v>40</v>
      </c>
      <c r="B52" s="32" t="s">
        <v>43</v>
      </c>
      <c r="C52" s="41"/>
      <c r="D52" s="42"/>
      <c r="E52" s="46"/>
      <c r="F52" s="43"/>
      <c r="G52" s="46"/>
      <c r="H52" s="43"/>
      <c r="I52" s="47"/>
      <c r="J52" s="274"/>
      <c r="K52" s="46"/>
      <c r="L52" s="43"/>
      <c r="M52" s="46"/>
      <c r="N52" s="43"/>
      <c r="O52" s="47"/>
      <c r="P52" s="136">
        <f t="shared" si="27"/>
        <v>0</v>
      </c>
      <c r="Q52" s="137">
        <f t="shared" si="28"/>
        <v>0</v>
      </c>
      <c r="R52" s="138">
        <f t="shared" si="29"/>
        <v>0</v>
      </c>
      <c r="S52" s="38"/>
      <c r="T52" s="42"/>
      <c r="U52" s="46"/>
      <c r="V52" s="43"/>
      <c r="W52" s="46"/>
      <c r="X52" s="43"/>
      <c r="Y52" s="47"/>
      <c r="Z52" s="45"/>
      <c r="AA52" s="46"/>
      <c r="AB52" s="43"/>
      <c r="AC52" s="46"/>
      <c r="AD52" s="43"/>
      <c r="AE52" s="47"/>
      <c r="AF52" s="136">
        <f t="shared" si="30"/>
        <v>0</v>
      </c>
      <c r="AG52" s="137">
        <f t="shared" si="31"/>
        <v>0</v>
      </c>
      <c r="AH52" s="138">
        <f t="shared" si="32"/>
        <v>0</v>
      </c>
      <c r="AI52" s="40"/>
      <c r="AJ52" s="42"/>
      <c r="AK52" s="46"/>
      <c r="AL52" s="43"/>
      <c r="AM52" s="46"/>
      <c r="AN52" s="43"/>
      <c r="AO52" s="47"/>
      <c r="AP52" s="45"/>
      <c r="AQ52" s="46"/>
      <c r="AR52" s="43"/>
      <c r="AS52" s="46"/>
      <c r="AT52" s="43"/>
      <c r="AU52" s="47"/>
      <c r="AV52" s="136">
        <f t="shared" si="33"/>
        <v>0</v>
      </c>
      <c r="AW52" s="137">
        <f t="shared" si="34"/>
        <v>0</v>
      </c>
      <c r="AX52" s="138">
        <f t="shared" si="35"/>
        <v>0</v>
      </c>
      <c r="AY52" s="40"/>
      <c r="AZ52" s="42"/>
      <c r="BA52" s="46"/>
      <c r="BB52" s="43"/>
      <c r="BC52" s="46"/>
      <c r="BD52" s="43"/>
      <c r="BE52" s="47"/>
      <c r="BF52" s="45"/>
      <c r="BG52" s="46"/>
      <c r="BH52" s="43"/>
      <c r="BI52" s="46"/>
      <c r="BJ52" s="43"/>
      <c r="BK52" s="47"/>
      <c r="BL52" s="136">
        <f t="shared" si="36"/>
        <v>0</v>
      </c>
      <c r="BM52" s="137">
        <f t="shared" si="37"/>
        <v>0</v>
      </c>
      <c r="BN52" s="138">
        <f t="shared" si="38"/>
        <v>0</v>
      </c>
      <c r="BO52" s="40"/>
      <c r="BP52" s="45"/>
      <c r="BQ52" s="46"/>
      <c r="BR52" s="43"/>
      <c r="BS52" s="46"/>
      <c r="BT52" s="43"/>
      <c r="BU52" s="47"/>
      <c r="BV52" s="45"/>
      <c r="BW52" s="46"/>
      <c r="BX52" s="43"/>
      <c r="BY52" s="46"/>
      <c r="BZ52" s="43"/>
      <c r="CA52" s="47"/>
      <c r="CB52" s="136">
        <f t="shared" si="39"/>
        <v>0</v>
      </c>
      <c r="CC52" s="137">
        <f t="shared" si="40"/>
        <v>0</v>
      </c>
      <c r="CD52" s="138">
        <f t="shared" si="41"/>
        <v>0</v>
      </c>
      <c r="CE52" s="40"/>
      <c r="CF52" s="45"/>
      <c r="CG52" s="46"/>
      <c r="CH52" s="43"/>
      <c r="CI52" s="46"/>
      <c r="CJ52" s="43"/>
      <c r="CK52" s="47"/>
      <c r="CL52" s="45"/>
      <c r="CM52" s="46"/>
      <c r="CN52" s="43"/>
      <c r="CO52" s="46"/>
      <c r="CP52" s="43"/>
      <c r="CQ52" s="47"/>
      <c r="CR52" s="136">
        <f t="shared" si="42"/>
        <v>0</v>
      </c>
      <c r="CS52" s="137">
        <f t="shared" si="43"/>
        <v>0</v>
      </c>
      <c r="CT52" s="138">
        <f t="shared" si="44"/>
        <v>0</v>
      </c>
      <c r="CU52" s="40"/>
      <c r="CV52" s="45">
        <f t="shared" si="45"/>
        <v>0</v>
      </c>
      <c r="CW52" s="46" t="e">
        <f t="shared" si="46"/>
        <v>#DIV/0!</v>
      </c>
      <c r="CX52" s="46">
        <f t="shared" si="47"/>
        <v>0</v>
      </c>
      <c r="CY52" s="46" t="e">
        <f t="shared" si="48"/>
        <v>#DIV/0!</v>
      </c>
      <c r="CZ52" s="43">
        <f t="shared" si="49"/>
        <v>0</v>
      </c>
      <c r="DA52" s="47" t="e">
        <f t="shared" si="50"/>
        <v>#DIV/0!</v>
      </c>
      <c r="DB52" s="45">
        <f t="shared" si="51"/>
        <v>0</v>
      </c>
      <c r="DC52" s="46" t="e">
        <f t="shared" si="52"/>
        <v>#DIV/0!</v>
      </c>
      <c r="DD52" s="43">
        <f t="shared" si="53"/>
        <v>0</v>
      </c>
      <c r="DE52" s="46" t="e">
        <f t="shared" si="54"/>
        <v>#DIV/0!</v>
      </c>
      <c r="DF52" s="43">
        <f t="shared" si="55"/>
        <v>0</v>
      </c>
      <c r="DG52" s="47" t="e">
        <f t="shared" si="56"/>
        <v>#DIV/0!</v>
      </c>
      <c r="DH52" s="172"/>
      <c r="DI52" s="185" t="s">
        <v>43</v>
      </c>
      <c r="DJ52" s="45">
        <f t="shared" si="57"/>
        <v>0</v>
      </c>
      <c r="DK52" s="43">
        <f t="shared" si="58"/>
        <v>0</v>
      </c>
      <c r="DL52" s="44">
        <f t="shared" si="59"/>
        <v>0</v>
      </c>
      <c r="DM52"/>
    </row>
    <row r="53" spans="1:119" s="59" customFormat="1" ht="15.6" x14ac:dyDescent="0.3">
      <c r="A53" s="32">
        <v>41</v>
      </c>
      <c r="B53" s="32" t="s">
        <v>44</v>
      </c>
      <c r="C53" s="41"/>
      <c r="D53" s="42"/>
      <c r="E53" s="46"/>
      <c r="F53" s="43"/>
      <c r="G53" s="46"/>
      <c r="H53" s="43"/>
      <c r="I53" s="47"/>
      <c r="J53" s="274"/>
      <c r="K53" s="46"/>
      <c r="L53" s="43"/>
      <c r="M53" s="46"/>
      <c r="N53" s="43"/>
      <c r="O53" s="47"/>
      <c r="P53" s="136">
        <f t="shared" si="27"/>
        <v>0</v>
      </c>
      <c r="Q53" s="137">
        <f t="shared" si="28"/>
        <v>0</v>
      </c>
      <c r="R53" s="138">
        <f t="shared" si="29"/>
        <v>0</v>
      </c>
      <c r="S53" s="38"/>
      <c r="T53" s="42"/>
      <c r="U53" s="46"/>
      <c r="V53" s="43"/>
      <c r="W53" s="46"/>
      <c r="X53" s="43"/>
      <c r="Y53" s="47"/>
      <c r="Z53" s="45"/>
      <c r="AA53" s="46"/>
      <c r="AB53" s="43"/>
      <c r="AC53" s="46"/>
      <c r="AD53" s="43"/>
      <c r="AE53" s="47"/>
      <c r="AF53" s="136">
        <f t="shared" si="30"/>
        <v>0</v>
      </c>
      <c r="AG53" s="137">
        <f t="shared" si="31"/>
        <v>0</v>
      </c>
      <c r="AH53" s="138">
        <f t="shared" si="32"/>
        <v>0</v>
      </c>
      <c r="AI53" s="40"/>
      <c r="AJ53" s="42"/>
      <c r="AK53" s="46"/>
      <c r="AL53" s="43"/>
      <c r="AM53" s="46"/>
      <c r="AN53" s="43"/>
      <c r="AO53" s="47"/>
      <c r="AP53" s="45"/>
      <c r="AQ53" s="46"/>
      <c r="AR53" s="43"/>
      <c r="AS53" s="46"/>
      <c r="AT53" s="43"/>
      <c r="AU53" s="47"/>
      <c r="AV53" s="136">
        <f t="shared" si="33"/>
        <v>0</v>
      </c>
      <c r="AW53" s="137">
        <f t="shared" si="34"/>
        <v>0</v>
      </c>
      <c r="AX53" s="138">
        <f t="shared" si="35"/>
        <v>0</v>
      </c>
      <c r="AY53" s="40"/>
      <c r="AZ53" s="42"/>
      <c r="BA53" s="46"/>
      <c r="BB53" s="43"/>
      <c r="BC53" s="46"/>
      <c r="BD53" s="43"/>
      <c r="BE53" s="47"/>
      <c r="BF53" s="45"/>
      <c r="BG53" s="46"/>
      <c r="BH53" s="43"/>
      <c r="BI53" s="46"/>
      <c r="BJ53" s="43"/>
      <c r="BK53" s="47"/>
      <c r="BL53" s="136">
        <f t="shared" si="36"/>
        <v>0</v>
      </c>
      <c r="BM53" s="137">
        <f t="shared" si="37"/>
        <v>0</v>
      </c>
      <c r="BN53" s="138">
        <f t="shared" si="38"/>
        <v>0</v>
      </c>
      <c r="BO53" s="40"/>
      <c r="BP53" s="45"/>
      <c r="BQ53" s="46"/>
      <c r="BR53" s="43"/>
      <c r="BS53" s="46"/>
      <c r="BT53" s="43"/>
      <c r="BU53" s="47"/>
      <c r="BV53" s="45"/>
      <c r="BW53" s="46"/>
      <c r="BX53" s="43"/>
      <c r="BY53" s="46"/>
      <c r="BZ53" s="43"/>
      <c r="CA53" s="47"/>
      <c r="CB53" s="136">
        <f t="shared" si="39"/>
        <v>0</v>
      </c>
      <c r="CC53" s="137">
        <f t="shared" si="40"/>
        <v>0</v>
      </c>
      <c r="CD53" s="138">
        <f t="shared" si="41"/>
        <v>0</v>
      </c>
      <c r="CE53" s="40"/>
      <c r="CF53" s="45"/>
      <c r="CG53" s="46"/>
      <c r="CH53" s="43"/>
      <c r="CI53" s="46"/>
      <c r="CJ53" s="43"/>
      <c r="CK53" s="47"/>
      <c r="CL53" s="45"/>
      <c r="CM53" s="46"/>
      <c r="CN53" s="43"/>
      <c r="CO53" s="46"/>
      <c r="CP53" s="43"/>
      <c r="CQ53" s="47"/>
      <c r="CR53" s="136">
        <f t="shared" si="42"/>
        <v>0</v>
      </c>
      <c r="CS53" s="137">
        <f t="shared" si="43"/>
        <v>0</v>
      </c>
      <c r="CT53" s="138">
        <f t="shared" si="44"/>
        <v>0</v>
      </c>
      <c r="CU53" s="40"/>
      <c r="CV53" s="45">
        <f t="shared" si="45"/>
        <v>0</v>
      </c>
      <c r="CW53" s="46" t="e">
        <f t="shared" si="46"/>
        <v>#DIV/0!</v>
      </c>
      <c r="CX53" s="46">
        <f t="shared" si="47"/>
        <v>0</v>
      </c>
      <c r="CY53" s="46" t="e">
        <f t="shared" si="48"/>
        <v>#DIV/0!</v>
      </c>
      <c r="CZ53" s="43">
        <f t="shared" si="49"/>
        <v>0</v>
      </c>
      <c r="DA53" s="47" t="e">
        <f t="shared" si="50"/>
        <v>#DIV/0!</v>
      </c>
      <c r="DB53" s="45">
        <f t="shared" si="51"/>
        <v>0</v>
      </c>
      <c r="DC53" s="46" t="e">
        <f t="shared" si="52"/>
        <v>#DIV/0!</v>
      </c>
      <c r="DD53" s="43">
        <f t="shared" si="53"/>
        <v>0</v>
      </c>
      <c r="DE53" s="46" t="e">
        <f t="shared" si="54"/>
        <v>#DIV/0!</v>
      </c>
      <c r="DF53" s="43">
        <f t="shared" si="55"/>
        <v>0</v>
      </c>
      <c r="DG53" s="47" t="e">
        <f t="shared" si="56"/>
        <v>#DIV/0!</v>
      </c>
      <c r="DH53" s="172"/>
      <c r="DI53" s="185" t="s">
        <v>44</v>
      </c>
      <c r="DJ53" s="45">
        <f t="shared" si="57"/>
        <v>0</v>
      </c>
      <c r="DK53" s="43">
        <f t="shared" si="58"/>
        <v>0</v>
      </c>
      <c r="DL53" s="44">
        <f t="shared" si="59"/>
        <v>0</v>
      </c>
      <c r="DM53"/>
    </row>
    <row r="54" spans="1:119" s="59" customFormat="1" ht="15.6" x14ac:dyDescent="0.3">
      <c r="A54" s="32">
        <v>42</v>
      </c>
      <c r="B54" s="32" t="s">
        <v>45</v>
      </c>
      <c r="C54" s="41"/>
      <c r="D54" s="42"/>
      <c r="E54" s="46"/>
      <c r="F54" s="43"/>
      <c r="G54" s="46"/>
      <c r="H54" s="43"/>
      <c r="I54" s="47"/>
      <c r="J54" s="274"/>
      <c r="K54" s="46"/>
      <c r="L54" s="43"/>
      <c r="M54" s="46"/>
      <c r="N54" s="43"/>
      <c r="O54" s="47"/>
      <c r="P54" s="136">
        <f t="shared" si="27"/>
        <v>0</v>
      </c>
      <c r="Q54" s="137">
        <f t="shared" si="28"/>
        <v>0</v>
      </c>
      <c r="R54" s="138">
        <f t="shared" si="29"/>
        <v>0</v>
      </c>
      <c r="S54" s="38"/>
      <c r="T54" s="42"/>
      <c r="U54" s="46"/>
      <c r="V54" s="43"/>
      <c r="W54" s="46"/>
      <c r="X54" s="43"/>
      <c r="Y54" s="47"/>
      <c r="Z54" s="45"/>
      <c r="AA54" s="46"/>
      <c r="AB54" s="43"/>
      <c r="AC54" s="46"/>
      <c r="AD54" s="43"/>
      <c r="AE54" s="47"/>
      <c r="AF54" s="136">
        <f t="shared" si="30"/>
        <v>0</v>
      </c>
      <c r="AG54" s="137">
        <f t="shared" si="31"/>
        <v>0</v>
      </c>
      <c r="AH54" s="138">
        <f t="shared" si="32"/>
        <v>0</v>
      </c>
      <c r="AI54" s="40"/>
      <c r="AJ54" s="42"/>
      <c r="AK54" s="46"/>
      <c r="AL54" s="43"/>
      <c r="AM54" s="46"/>
      <c r="AN54" s="43"/>
      <c r="AO54" s="47"/>
      <c r="AP54" s="45"/>
      <c r="AQ54" s="46"/>
      <c r="AR54" s="43"/>
      <c r="AS54" s="46"/>
      <c r="AT54" s="43"/>
      <c r="AU54" s="47"/>
      <c r="AV54" s="136">
        <f t="shared" si="33"/>
        <v>0</v>
      </c>
      <c r="AW54" s="137">
        <f t="shared" si="34"/>
        <v>0</v>
      </c>
      <c r="AX54" s="138">
        <f t="shared" si="35"/>
        <v>0</v>
      </c>
      <c r="AY54" s="40"/>
      <c r="AZ54" s="42"/>
      <c r="BA54" s="46"/>
      <c r="BB54" s="43"/>
      <c r="BC54" s="46"/>
      <c r="BD54" s="43"/>
      <c r="BE54" s="47"/>
      <c r="BF54" s="45"/>
      <c r="BG54" s="46"/>
      <c r="BH54" s="43"/>
      <c r="BI54" s="46"/>
      <c r="BJ54" s="43"/>
      <c r="BK54" s="47"/>
      <c r="BL54" s="136">
        <f t="shared" si="36"/>
        <v>0</v>
      </c>
      <c r="BM54" s="137">
        <f t="shared" si="37"/>
        <v>0</v>
      </c>
      <c r="BN54" s="138">
        <f t="shared" si="38"/>
        <v>0</v>
      </c>
      <c r="BO54" s="40"/>
      <c r="BP54" s="45"/>
      <c r="BQ54" s="46"/>
      <c r="BR54" s="43"/>
      <c r="BS54" s="46"/>
      <c r="BT54" s="43"/>
      <c r="BU54" s="47"/>
      <c r="BV54" s="45"/>
      <c r="BW54" s="46"/>
      <c r="BX54" s="43"/>
      <c r="BY54" s="46"/>
      <c r="BZ54" s="43"/>
      <c r="CA54" s="47"/>
      <c r="CB54" s="136">
        <f t="shared" si="39"/>
        <v>0</v>
      </c>
      <c r="CC54" s="137">
        <f t="shared" si="40"/>
        <v>0</v>
      </c>
      <c r="CD54" s="138">
        <f t="shared" si="41"/>
        <v>0</v>
      </c>
      <c r="CE54" s="40"/>
      <c r="CF54" s="45"/>
      <c r="CG54" s="46"/>
      <c r="CH54" s="43"/>
      <c r="CI54" s="46"/>
      <c r="CJ54" s="43"/>
      <c r="CK54" s="47"/>
      <c r="CL54" s="45"/>
      <c r="CM54" s="46"/>
      <c r="CN54" s="43"/>
      <c r="CO54" s="46"/>
      <c r="CP54" s="43"/>
      <c r="CQ54" s="47"/>
      <c r="CR54" s="136">
        <f t="shared" si="42"/>
        <v>0</v>
      </c>
      <c r="CS54" s="137">
        <f t="shared" si="43"/>
        <v>0</v>
      </c>
      <c r="CT54" s="138">
        <f t="shared" si="44"/>
        <v>0</v>
      </c>
      <c r="CU54" s="40"/>
      <c r="CV54" s="45">
        <f t="shared" si="45"/>
        <v>0</v>
      </c>
      <c r="CW54" s="46" t="e">
        <f t="shared" si="46"/>
        <v>#DIV/0!</v>
      </c>
      <c r="CX54" s="46">
        <f t="shared" si="47"/>
        <v>0</v>
      </c>
      <c r="CY54" s="46" t="e">
        <f t="shared" si="48"/>
        <v>#DIV/0!</v>
      </c>
      <c r="CZ54" s="43">
        <f t="shared" si="49"/>
        <v>0</v>
      </c>
      <c r="DA54" s="47" t="e">
        <f t="shared" si="50"/>
        <v>#DIV/0!</v>
      </c>
      <c r="DB54" s="45">
        <f t="shared" si="51"/>
        <v>0</v>
      </c>
      <c r="DC54" s="46" t="e">
        <f t="shared" si="52"/>
        <v>#DIV/0!</v>
      </c>
      <c r="DD54" s="43">
        <f t="shared" si="53"/>
        <v>0</v>
      </c>
      <c r="DE54" s="46" t="e">
        <f t="shared" si="54"/>
        <v>#DIV/0!</v>
      </c>
      <c r="DF54" s="43">
        <f t="shared" si="55"/>
        <v>0</v>
      </c>
      <c r="DG54" s="47" t="e">
        <f t="shared" si="56"/>
        <v>#DIV/0!</v>
      </c>
      <c r="DH54" s="172"/>
      <c r="DI54" s="185" t="s">
        <v>45</v>
      </c>
      <c r="DJ54" s="45">
        <f t="shared" si="57"/>
        <v>0</v>
      </c>
      <c r="DK54" s="43">
        <f t="shared" si="58"/>
        <v>0</v>
      </c>
      <c r="DL54" s="44">
        <f t="shared" si="59"/>
        <v>0</v>
      </c>
      <c r="DM54"/>
    </row>
    <row r="55" spans="1:119" s="59" customFormat="1" ht="15.6" x14ac:dyDescent="0.3">
      <c r="A55" s="32">
        <v>43</v>
      </c>
      <c r="B55" s="32" t="s">
        <v>179</v>
      </c>
      <c r="C55" s="41"/>
      <c r="D55" s="42"/>
      <c r="E55" s="46"/>
      <c r="F55" s="43"/>
      <c r="G55" s="46"/>
      <c r="H55" s="43"/>
      <c r="I55" s="47"/>
      <c r="J55" s="274"/>
      <c r="K55" s="46"/>
      <c r="L55" s="43"/>
      <c r="M55" s="46"/>
      <c r="N55" s="43"/>
      <c r="O55" s="47"/>
      <c r="P55" s="136">
        <f t="shared" si="27"/>
        <v>0</v>
      </c>
      <c r="Q55" s="137">
        <f t="shared" si="28"/>
        <v>0</v>
      </c>
      <c r="R55" s="138">
        <f t="shared" si="29"/>
        <v>0</v>
      </c>
      <c r="S55" s="38"/>
      <c r="T55" s="42"/>
      <c r="U55" s="46"/>
      <c r="V55" s="43"/>
      <c r="W55" s="46"/>
      <c r="X55" s="43"/>
      <c r="Y55" s="47"/>
      <c r="Z55" s="45"/>
      <c r="AA55" s="46"/>
      <c r="AB55" s="43"/>
      <c r="AC55" s="46"/>
      <c r="AD55" s="43"/>
      <c r="AE55" s="47"/>
      <c r="AF55" s="136">
        <f t="shared" si="30"/>
        <v>0</v>
      </c>
      <c r="AG55" s="137">
        <f t="shared" si="31"/>
        <v>0</v>
      </c>
      <c r="AH55" s="138">
        <f t="shared" si="32"/>
        <v>0</v>
      </c>
      <c r="AI55" s="40"/>
      <c r="AJ55" s="42"/>
      <c r="AK55" s="46"/>
      <c r="AL55" s="43"/>
      <c r="AM55" s="46"/>
      <c r="AN55" s="43"/>
      <c r="AO55" s="46"/>
      <c r="AP55" s="45"/>
      <c r="AQ55" s="46"/>
      <c r="AR55" s="43"/>
      <c r="AS55" s="46"/>
      <c r="AT55" s="43"/>
      <c r="AU55" s="47"/>
      <c r="AV55" s="136">
        <f t="shared" si="33"/>
        <v>0</v>
      </c>
      <c r="AW55" s="137">
        <f t="shared" si="34"/>
        <v>0</v>
      </c>
      <c r="AX55" s="138">
        <f t="shared" si="35"/>
        <v>0</v>
      </c>
      <c r="AY55" s="40"/>
      <c r="AZ55" s="42"/>
      <c r="BA55" s="46"/>
      <c r="BB55" s="43"/>
      <c r="BC55" s="46"/>
      <c r="BD55" s="43"/>
      <c r="BE55" s="47"/>
      <c r="BF55" s="45"/>
      <c r="BG55" s="46"/>
      <c r="BH55" s="43"/>
      <c r="BI55" s="46"/>
      <c r="BJ55" s="43"/>
      <c r="BK55" s="47"/>
      <c r="BL55" s="136">
        <f t="shared" si="36"/>
        <v>0</v>
      </c>
      <c r="BM55" s="137">
        <f t="shared" si="37"/>
        <v>0</v>
      </c>
      <c r="BN55" s="138">
        <f t="shared" si="38"/>
        <v>0</v>
      </c>
      <c r="BO55" s="40"/>
      <c r="BP55" s="45"/>
      <c r="BQ55" s="46"/>
      <c r="BR55" s="43"/>
      <c r="BS55" s="46"/>
      <c r="BT55" s="43"/>
      <c r="BU55" s="47"/>
      <c r="BV55" s="45"/>
      <c r="BW55" s="46"/>
      <c r="BX55" s="43"/>
      <c r="BY55" s="46"/>
      <c r="BZ55" s="43"/>
      <c r="CA55" s="47"/>
      <c r="CB55" s="136">
        <f t="shared" si="39"/>
        <v>0</v>
      </c>
      <c r="CC55" s="137">
        <f t="shared" si="40"/>
        <v>0</v>
      </c>
      <c r="CD55" s="138">
        <f t="shared" si="41"/>
        <v>0</v>
      </c>
      <c r="CE55" s="40"/>
      <c r="CF55" s="45"/>
      <c r="CG55" s="46"/>
      <c r="CH55" s="43"/>
      <c r="CI55" s="46"/>
      <c r="CJ55" s="43"/>
      <c r="CK55" s="47"/>
      <c r="CL55" s="45"/>
      <c r="CM55" s="46"/>
      <c r="CN55" s="43"/>
      <c r="CO55" s="46"/>
      <c r="CP55" s="43"/>
      <c r="CQ55" s="47"/>
      <c r="CR55" s="136">
        <f t="shared" si="42"/>
        <v>0</v>
      </c>
      <c r="CS55" s="137">
        <f t="shared" si="43"/>
        <v>0</v>
      </c>
      <c r="CT55" s="138">
        <f t="shared" si="44"/>
        <v>0</v>
      </c>
      <c r="CU55" s="40"/>
      <c r="CV55" s="45">
        <f t="shared" si="45"/>
        <v>0</v>
      </c>
      <c r="CW55" s="46" t="e">
        <f t="shared" si="46"/>
        <v>#DIV/0!</v>
      </c>
      <c r="CX55" s="46">
        <f t="shared" si="47"/>
        <v>0</v>
      </c>
      <c r="CY55" s="46" t="e">
        <f t="shared" si="48"/>
        <v>#DIV/0!</v>
      </c>
      <c r="CZ55" s="43">
        <f t="shared" si="49"/>
        <v>0</v>
      </c>
      <c r="DA55" s="47" t="e">
        <f t="shared" si="50"/>
        <v>#DIV/0!</v>
      </c>
      <c r="DB55" s="45">
        <f t="shared" si="51"/>
        <v>0</v>
      </c>
      <c r="DC55" s="46" t="e">
        <f t="shared" si="52"/>
        <v>#DIV/0!</v>
      </c>
      <c r="DD55" s="43">
        <f t="shared" si="53"/>
        <v>0</v>
      </c>
      <c r="DE55" s="46" t="e">
        <f t="shared" si="54"/>
        <v>#DIV/0!</v>
      </c>
      <c r="DF55" s="43">
        <f t="shared" si="55"/>
        <v>0</v>
      </c>
      <c r="DG55" s="47" t="e">
        <f t="shared" si="56"/>
        <v>#DIV/0!</v>
      </c>
      <c r="DH55" s="172"/>
      <c r="DI55" s="185" t="s">
        <v>179</v>
      </c>
      <c r="DJ55" s="45">
        <f t="shared" si="57"/>
        <v>0</v>
      </c>
      <c r="DK55" s="43">
        <f t="shared" si="58"/>
        <v>0</v>
      </c>
      <c r="DL55" s="44">
        <f t="shared" si="59"/>
        <v>0</v>
      </c>
      <c r="DM55"/>
    </row>
    <row r="56" spans="1:119" s="59" customFormat="1" ht="15.6" x14ac:dyDescent="0.3">
      <c r="A56" s="32">
        <v>44</v>
      </c>
      <c r="B56" s="32" t="s">
        <v>46</v>
      </c>
      <c r="C56" s="41"/>
      <c r="D56" s="42"/>
      <c r="E56" s="46"/>
      <c r="F56" s="43"/>
      <c r="G56" s="46"/>
      <c r="H56" s="43"/>
      <c r="I56" s="47"/>
      <c r="J56" s="274"/>
      <c r="K56" s="46"/>
      <c r="L56" s="43"/>
      <c r="M56" s="46"/>
      <c r="N56" s="43"/>
      <c r="O56" s="47"/>
      <c r="P56" s="136">
        <f t="shared" si="27"/>
        <v>0</v>
      </c>
      <c r="Q56" s="137">
        <f t="shared" si="28"/>
        <v>0</v>
      </c>
      <c r="R56" s="138">
        <f t="shared" si="29"/>
        <v>0</v>
      </c>
      <c r="S56" s="38"/>
      <c r="T56" s="42"/>
      <c r="U56" s="46"/>
      <c r="V56" s="43"/>
      <c r="W56" s="46"/>
      <c r="X56" s="43"/>
      <c r="Y56" s="47"/>
      <c r="Z56" s="45"/>
      <c r="AA56" s="46"/>
      <c r="AB56" s="43"/>
      <c r="AC56" s="46"/>
      <c r="AD56" s="43"/>
      <c r="AE56" s="47"/>
      <c r="AF56" s="136">
        <f t="shared" si="30"/>
        <v>0</v>
      </c>
      <c r="AG56" s="137">
        <f t="shared" si="31"/>
        <v>0</v>
      </c>
      <c r="AH56" s="138">
        <f t="shared" si="32"/>
        <v>0</v>
      </c>
      <c r="AI56" s="40"/>
      <c r="AJ56" s="42"/>
      <c r="AK56" s="46"/>
      <c r="AL56" s="43"/>
      <c r="AM56" s="46"/>
      <c r="AN56" s="43"/>
      <c r="AO56" s="47"/>
      <c r="AP56" s="45"/>
      <c r="AQ56" s="46"/>
      <c r="AR56" s="43"/>
      <c r="AS56" s="46"/>
      <c r="AT56" s="43"/>
      <c r="AU56" s="47"/>
      <c r="AV56" s="136">
        <f t="shared" si="33"/>
        <v>0</v>
      </c>
      <c r="AW56" s="137">
        <f t="shared" si="34"/>
        <v>0</v>
      </c>
      <c r="AX56" s="138">
        <f t="shared" si="35"/>
        <v>0</v>
      </c>
      <c r="AY56" s="40"/>
      <c r="AZ56" s="42"/>
      <c r="BA56" s="46"/>
      <c r="BB56" s="43"/>
      <c r="BC56" s="46"/>
      <c r="BD56" s="43"/>
      <c r="BE56" s="47"/>
      <c r="BF56" s="45"/>
      <c r="BG56" s="46"/>
      <c r="BH56" s="43"/>
      <c r="BI56" s="46"/>
      <c r="BJ56" s="43"/>
      <c r="BK56" s="47"/>
      <c r="BL56" s="136">
        <f t="shared" si="36"/>
        <v>0</v>
      </c>
      <c r="BM56" s="137">
        <f t="shared" si="37"/>
        <v>0</v>
      </c>
      <c r="BN56" s="138">
        <f t="shared" si="38"/>
        <v>0</v>
      </c>
      <c r="BO56" s="40"/>
      <c r="BP56" s="45"/>
      <c r="BQ56" s="46"/>
      <c r="BR56" s="43"/>
      <c r="BS56" s="46"/>
      <c r="BT56" s="43"/>
      <c r="BU56" s="47"/>
      <c r="BV56" s="45"/>
      <c r="BW56" s="46"/>
      <c r="BX56" s="43"/>
      <c r="BY56" s="46"/>
      <c r="BZ56" s="43"/>
      <c r="CA56" s="47"/>
      <c r="CB56" s="136">
        <f t="shared" si="39"/>
        <v>0</v>
      </c>
      <c r="CC56" s="137">
        <f t="shared" si="40"/>
        <v>0</v>
      </c>
      <c r="CD56" s="138">
        <f t="shared" si="41"/>
        <v>0</v>
      </c>
      <c r="CE56" s="40"/>
      <c r="CF56" s="45"/>
      <c r="CG56" s="46"/>
      <c r="CH56" s="43"/>
      <c r="CI56" s="46"/>
      <c r="CJ56" s="43"/>
      <c r="CK56" s="47"/>
      <c r="CL56" s="45"/>
      <c r="CM56" s="46"/>
      <c r="CN56" s="43"/>
      <c r="CO56" s="46"/>
      <c r="CP56" s="43"/>
      <c r="CQ56" s="47"/>
      <c r="CR56" s="136">
        <f t="shared" si="42"/>
        <v>0</v>
      </c>
      <c r="CS56" s="137">
        <f t="shared" si="43"/>
        <v>0</v>
      </c>
      <c r="CT56" s="138">
        <f t="shared" si="44"/>
        <v>0</v>
      </c>
      <c r="CU56" s="40"/>
      <c r="CV56" s="45">
        <f t="shared" si="45"/>
        <v>0</v>
      </c>
      <c r="CW56" s="46" t="e">
        <f t="shared" si="46"/>
        <v>#DIV/0!</v>
      </c>
      <c r="CX56" s="46">
        <f t="shared" si="47"/>
        <v>0</v>
      </c>
      <c r="CY56" s="46" t="e">
        <f t="shared" si="48"/>
        <v>#DIV/0!</v>
      </c>
      <c r="CZ56" s="43">
        <f t="shared" si="49"/>
        <v>0</v>
      </c>
      <c r="DA56" s="47" t="e">
        <f t="shared" si="50"/>
        <v>#DIV/0!</v>
      </c>
      <c r="DB56" s="45">
        <f t="shared" si="51"/>
        <v>0</v>
      </c>
      <c r="DC56" s="46" t="e">
        <f t="shared" si="52"/>
        <v>#DIV/0!</v>
      </c>
      <c r="DD56" s="43">
        <f t="shared" si="53"/>
        <v>0</v>
      </c>
      <c r="DE56" s="46" t="e">
        <f t="shared" si="54"/>
        <v>#DIV/0!</v>
      </c>
      <c r="DF56" s="43">
        <f t="shared" si="55"/>
        <v>0</v>
      </c>
      <c r="DG56" s="47" t="e">
        <f t="shared" si="56"/>
        <v>#DIV/0!</v>
      </c>
      <c r="DH56" s="172"/>
      <c r="DI56" s="185" t="s">
        <v>46</v>
      </c>
      <c r="DJ56" s="45">
        <f t="shared" si="57"/>
        <v>0</v>
      </c>
      <c r="DK56" s="43">
        <f t="shared" si="58"/>
        <v>0</v>
      </c>
      <c r="DL56" s="44">
        <f t="shared" si="59"/>
        <v>0</v>
      </c>
      <c r="DM56"/>
    </row>
    <row r="57" spans="1:119" s="59" customFormat="1" ht="15.6" x14ac:dyDescent="0.3">
      <c r="A57" s="32">
        <v>45</v>
      </c>
      <c r="B57" s="32" t="s">
        <v>57</v>
      </c>
      <c r="C57" s="41"/>
      <c r="D57" s="42"/>
      <c r="E57" s="46"/>
      <c r="F57" s="43"/>
      <c r="G57" s="46"/>
      <c r="H57" s="43"/>
      <c r="I57" s="47"/>
      <c r="J57" s="274"/>
      <c r="K57" s="46"/>
      <c r="L57" s="43"/>
      <c r="M57" s="46"/>
      <c r="N57" s="43"/>
      <c r="O57" s="47"/>
      <c r="P57" s="136">
        <f t="shared" si="27"/>
        <v>0</v>
      </c>
      <c r="Q57" s="137">
        <f t="shared" si="28"/>
        <v>0</v>
      </c>
      <c r="R57" s="138">
        <f t="shared" si="29"/>
        <v>0</v>
      </c>
      <c r="S57" s="38"/>
      <c r="T57" s="42"/>
      <c r="U57" s="46"/>
      <c r="V57" s="43"/>
      <c r="W57" s="46"/>
      <c r="X57" s="43"/>
      <c r="Y57" s="47"/>
      <c r="Z57" s="45"/>
      <c r="AA57" s="46"/>
      <c r="AB57" s="43"/>
      <c r="AC57" s="46"/>
      <c r="AD57" s="43"/>
      <c r="AE57" s="47"/>
      <c r="AF57" s="136">
        <f t="shared" si="30"/>
        <v>0</v>
      </c>
      <c r="AG57" s="137">
        <f t="shared" si="31"/>
        <v>0</v>
      </c>
      <c r="AH57" s="138">
        <f t="shared" si="32"/>
        <v>0</v>
      </c>
      <c r="AI57" s="40"/>
      <c r="AJ57" s="42"/>
      <c r="AK57" s="46"/>
      <c r="AL57" s="43"/>
      <c r="AM57" s="46"/>
      <c r="AN57" s="43"/>
      <c r="AO57" s="47"/>
      <c r="AP57" s="45"/>
      <c r="AQ57" s="46"/>
      <c r="AR57" s="43"/>
      <c r="AS57" s="46"/>
      <c r="AT57" s="43"/>
      <c r="AU57" s="47"/>
      <c r="AV57" s="136">
        <f t="shared" si="33"/>
        <v>0</v>
      </c>
      <c r="AW57" s="137">
        <f t="shared" si="34"/>
        <v>0</v>
      </c>
      <c r="AX57" s="138">
        <f t="shared" si="35"/>
        <v>0</v>
      </c>
      <c r="AY57" s="40"/>
      <c r="AZ57" s="42"/>
      <c r="BA57" s="46"/>
      <c r="BB57" s="43"/>
      <c r="BC57" s="46"/>
      <c r="BD57" s="43"/>
      <c r="BE57" s="47"/>
      <c r="BF57" s="45"/>
      <c r="BG57" s="46"/>
      <c r="BH57" s="43"/>
      <c r="BI57" s="46"/>
      <c r="BJ57" s="43"/>
      <c r="BK57" s="47"/>
      <c r="BL57" s="136">
        <f t="shared" si="36"/>
        <v>0</v>
      </c>
      <c r="BM57" s="137">
        <f t="shared" si="37"/>
        <v>0</v>
      </c>
      <c r="BN57" s="138">
        <f t="shared" si="38"/>
        <v>0</v>
      </c>
      <c r="BO57" s="40"/>
      <c r="BP57" s="45"/>
      <c r="BQ57" s="46"/>
      <c r="BR57" s="43"/>
      <c r="BS57" s="46"/>
      <c r="BT57" s="43"/>
      <c r="BU57" s="47"/>
      <c r="BV57" s="45"/>
      <c r="BW57" s="46"/>
      <c r="BX57" s="43"/>
      <c r="BY57" s="46"/>
      <c r="BZ57" s="43"/>
      <c r="CA57" s="47"/>
      <c r="CB57" s="136">
        <f t="shared" si="39"/>
        <v>0</v>
      </c>
      <c r="CC57" s="137">
        <f t="shared" si="40"/>
        <v>0</v>
      </c>
      <c r="CD57" s="138">
        <f t="shared" si="41"/>
        <v>0</v>
      </c>
      <c r="CE57" s="40"/>
      <c r="CF57" s="45"/>
      <c r="CG57" s="46"/>
      <c r="CH57" s="43"/>
      <c r="CI57" s="46"/>
      <c r="CJ57" s="43"/>
      <c r="CK57" s="47"/>
      <c r="CL57" s="45"/>
      <c r="CM57" s="46"/>
      <c r="CN57" s="43"/>
      <c r="CO57" s="46"/>
      <c r="CP57" s="43"/>
      <c r="CQ57" s="47"/>
      <c r="CR57" s="136">
        <f t="shared" si="42"/>
        <v>0</v>
      </c>
      <c r="CS57" s="137">
        <f t="shared" si="43"/>
        <v>0</v>
      </c>
      <c r="CT57" s="138">
        <f t="shared" si="44"/>
        <v>0</v>
      </c>
      <c r="CU57" s="40"/>
      <c r="CV57" s="45">
        <f t="shared" si="45"/>
        <v>0</v>
      </c>
      <c r="CW57" s="46" t="e">
        <f t="shared" si="46"/>
        <v>#DIV/0!</v>
      </c>
      <c r="CX57" s="46">
        <f t="shared" si="47"/>
        <v>0</v>
      </c>
      <c r="CY57" s="46" t="e">
        <f t="shared" si="48"/>
        <v>#DIV/0!</v>
      </c>
      <c r="CZ57" s="43">
        <f t="shared" si="49"/>
        <v>0</v>
      </c>
      <c r="DA57" s="47" t="e">
        <f t="shared" si="50"/>
        <v>#DIV/0!</v>
      </c>
      <c r="DB57" s="45">
        <f t="shared" si="51"/>
        <v>0</v>
      </c>
      <c r="DC57" s="46" t="e">
        <f t="shared" si="52"/>
        <v>#DIV/0!</v>
      </c>
      <c r="DD57" s="43">
        <f t="shared" si="53"/>
        <v>0</v>
      </c>
      <c r="DE57" s="46" t="e">
        <f t="shared" si="54"/>
        <v>#DIV/0!</v>
      </c>
      <c r="DF57" s="43">
        <f t="shared" si="55"/>
        <v>0</v>
      </c>
      <c r="DG57" s="47" t="e">
        <f t="shared" si="56"/>
        <v>#DIV/0!</v>
      </c>
      <c r="DH57" s="172"/>
      <c r="DI57" s="185" t="s">
        <v>57</v>
      </c>
      <c r="DJ57" s="45">
        <f t="shared" si="57"/>
        <v>0</v>
      </c>
      <c r="DK57" s="43">
        <f t="shared" si="58"/>
        <v>0</v>
      </c>
      <c r="DL57" s="44">
        <f t="shared" si="59"/>
        <v>0</v>
      </c>
      <c r="DM57"/>
    </row>
    <row r="58" spans="1:119" s="59" customFormat="1" ht="15.6" x14ac:dyDescent="0.3">
      <c r="A58" s="32">
        <v>46</v>
      </c>
      <c r="B58" s="32" t="s">
        <v>58</v>
      </c>
      <c r="C58" s="41"/>
      <c r="D58" s="42"/>
      <c r="E58" s="46"/>
      <c r="F58" s="43"/>
      <c r="G58" s="46"/>
      <c r="H58" s="43"/>
      <c r="I58" s="47"/>
      <c r="J58" s="274"/>
      <c r="K58" s="46"/>
      <c r="L58" s="43"/>
      <c r="M58" s="46"/>
      <c r="N58" s="43"/>
      <c r="O58" s="47"/>
      <c r="P58" s="136">
        <f t="shared" si="27"/>
        <v>0</v>
      </c>
      <c r="Q58" s="137">
        <f t="shared" si="28"/>
        <v>0</v>
      </c>
      <c r="R58" s="138">
        <f t="shared" si="29"/>
        <v>0</v>
      </c>
      <c r="S58" s="38"/>
      <c r="T58" s="42"/>
      <c r="U58" s="46"/>
      <c r="V58" s="43"/>
      <c r="W58" s="46"/>
      <c r="X58" s="43"/>
      <c r="Y58" s="47"/>
      <c r="Z58" s="45"/>
      <c r="AA58" s="46"/>
      <c r="AB58" s="43"/>
      <c r="AC58" s="46"/>
      <c r="AD58" s="43"/>
      <c r="AE58" s="47"/>
      <c r="AF58" s="136">
        <f t="shared" si="30"/>
        <v>0</v>
      </c>
      <c r="AG58" s="137">
        <f t="shared" si="31"/>
        <v>0</v>
      </c>
      <c r="AH58" s="138">
        <f t="shared" si="32"/>
        <v>0</v>
      </c>
      <c r="AI58" s="40"/>
      <c r="AJ58" s="42"/>
      <c r="AK58" s="46"/>
      <c r="AL58" s="43"/>
      <c r="AM58" s="46"/>
      <c r="AN58" s="43"/>
      <c r="AO58" s="47"/>
      <c r="AP58" s="45"/>
      <c r="AQ58" s="46"/>
      <c r="AR58" s="43"/>
      <c r="AS58" s="46"/>
      <c r="AT58" s="43"/>
      <c r="AU58" s="47"/>
      <c r="AV58" s="136">
        <f t="shared" si="33"/>
        <v>0</v>
      </c>
      <c r="AW58" s="137">
        <f t="shared" si="34"/>
        <v>0</v>
      </c>
      <c r="AX58" s="138">
        <f t="shared" si="35"/>
        <v>0</v>
      </c>
      <c r="AY58" s="40"/>
      <c r="AZ58" s="42"/>
      <c r="BA58" s="46"/>
      <c r="BB58" s="43"/>
      <c r="BC58" s="46"/>
      <c r="BD58" s="43"/>
      <c r="BE58" s="47"/>
      <c r="BF58" s="45"/>
      <c r="BG58" s="46"/>
      <c r="BH58" s="43"/>
      <c r="BI58" s="46"/>
      <c r="BJ58" s="43"/>
      <c r="BK58" s="47"/>
      <c r="BL58" s="136">
        <f t="shared" si="36"/>
        <v>0</v>
      </c>
      <c r="BM58" s="137">
        <f t="shared" si="37"/>
        <v>0</v>
      </c>
      <c r="BN58" s="138">
        <f t="shared" si="38"/>
        <v>0</v>
      </c>
      <c r="BO58" s="40"/>
      <c r="BP58" s="45"/>
      <c r="BQ58" s="46"/>
      <c r="BR58" s="43"/>
      <c r="BS58" s="46"/>
      <c r="BT58" s="43"/>
      <c r="BU58" s="47"/>
      <c r="BV58" s="45"/>
      <c r="BW58" s="46"/>
      <c r="BX58" s="43"/>
      <c r="BY58" s="46"/>
      <c r="BZ58" s="43"/>
      <c r="CA58" s="47"/>
      <c r="CB58" s="136">
        <f t="shared" si="39"/>
        <v>0</v>
      </c>
      <c r="CC58" s="137">
        <f t="shared" si="40"/>
        <v>0</v>
      </c>
      <c r="CD58" s="138">
        <f t="shared" si="41"/>
        <v>0</v>
      </c>
      <c r="CE58" s="40"/>
      <c r="CF58" s="45"/>
      <c r="CG58" s="46"/>
      <c r="CH58" s="43"/>
      <c r="CI58" s="46"/>
      <c r="CJ58" s="43"/>
      <c r="CK58" s="47"/>
      <c r="CL58" s="45"/>
      <c r="CM58" s="46"/>
      <c r="CN58" s="43"/>
      <c r="CO58" s="46"/>
      <c r="CP58" s="43"/>
      <c r="CQ58" s="47"/>
      <c r="CR58" s="136">
        <f t="shared" si="42"/>
        <v>0</v>
      </c>
      <c r="CS58" s="137">
        <f t="shared" si="43"/>
        <v>0</v>
      </c>
      <c r="CT58" s="138">
        <f t="shared" si="44"/>
        <v>0</v>
      </c>
      <c r="CU58" s="40"/>
      <c r="CV58" s="45">
        <f t="shared" si="45"/>
        <v>0</v>
      </c>
      <c r="CW58" s="46" t="e">
        <f t="shared" si="46"/>
        <v>#DIV/0!</v>
      </c>
      <c r="CX58" s="46">
        <f t="shared" si="47"/>
        <v>0</v>
      </c>
      <c r="CY58" s="46" t="e">
        <f t="shared" si="48"/>
        <v>#DIV/0!</v>
      </c>
      <c r="CZ58" s="43">
        <f t="shared" si="49"/>
        <v>0</v>
      </c>
      <c r="DA58" s="47" t="e">
        <f t="shared" si="50"/>
        <v>#DIV/0!</v>
      </c>
      <c r="DB58" s="45">
        <f t="shared" si="51"/>
        <v>0</v>
      </c>
      <c r="DC58" s="46" t="e">
        <f t="shared" si="52"/>
        <v>#DIV/0!</v>
      </c>
      <c r="DD58" s="43">
        <f t="shared" si="53"/>
        <v>0</v>
      </c>
      <c r="DE58" s="46" t="e">
        <f t="shared" si="54"/>
        <v>#DIV/0!</v>
      </c>
      <c r="DF58" s="43">
        <f t="shared" si="55"/>
        <v>0</v>
      </c>
      <c r="DG58" s="47" t="e">
        <f t="shared" si="56"/>
        <v>#DIV/0!</v>
      </c>
      <c r="DH58" s="172"/>
      <c r="DI58" s="185" t="s">
        <v>58</v>
      </c>
      <c r="DJ58" s="45">
        <f t="shared" si="57"/>
        <v>0</v>
      </c>
      <c r="DK58" s="43">
        <f t="shared" si="58"/>
        <v>0</v>
      </c>
      <c r="DL58" s="44">
        <f t="shared" si="59"/>
        <v>0</v>
      </c>
      <c r="DM58"/>
    </row>
    <row r="59" spans="1:119" s="59" customFormat="1" ht="15.6" x14ac:dyDescent="0.3">
      <c r="A59" s="32">
        <v>47</v>
      </c>
      <c r="B59" s="32" t="s">
        <v>6</v>
      </c>
      <c r="C59" s="41"/>
      <c r="D59" s="42"/>
      <c r="E59" s="46"/>
      <c r="F59" s="43"/>
      <c r="G59" s="46"/>
      <c r="H59" s="43"/>
      <c r="I59" s="47"/>
      <c r="J59" s="274"/>
      <c r="K59" s="46"/>
      <c r="L59" s="43"/>
      <c r="M59" s="46"/>
      <c r="N59" s="43"/>
      <c r="O59" s="47"/>
      <c r="P59" s="136">
        <f t="shared" si="27"/>
        <v>0</v>
      </c>
      <c r="Q59" s="137">
        <f t="shared" si="28"/>
        <v>0</v>
      </c>
      <c r="R59" s="138">
        <f t="shared" si="29"/>
        <v>0</v>
      </c>
      <c r="S59" s="38"/>
      <c r="T59" s="42"/>
      <c r="U59" s="46"/>
      <c r="V59" s="43"/>
      <c r="W59" s="46"/>
      <c r="X59" s="43"/>
      <c r="Y59" s="47"/>
      <c r="Z59" s="45"/>
      <c r="AA59" s="46"/>
      <c r="AB59" s="43"/>
      <c r="AC59" s="46"/>
      <c r="AD59" s="43"/>
      <c r="AE59" s="47"/>
      <c r="AF59" s="136">
        <f t="shared" si="30"/>
        <v>0</v>
      </c>
      <c r="AG59" s="137">
        <f t="shared" si="31"/>
        <v>0</v>
      </c>
      <c r="AH59" s="138">
        <f t="shared" si="32"/>
        <v>0</v>
      </c>
      <c r="AI59" s="40"/>
      <c r="AJ59" s="42"/>
      <c r="AK59" s="46"/>
      <c r="AL59" s="43"/>
      <c r="AM59" s="46"/>
      <c r="AN59" s="43"/>
      <c r="AO59" s="47"/>
      <c r="AP59" s="45"/>
      <c r="AQ59" s="46"/>
      <c r="AR59" s="43"/>
      <c r="AS59" s="46"/>
      <c r="AT59" s="43"/>
      <c r="AU59" s="47"/>
      <c r="AV59" s="136">
        <f t="shared" si="33"/>
        <v>0</v>
      </c>
      <c r="AW59" s="137">
        <f t="shared" si="34"/>
        <v>0</v>
      </c>
      <c r="AX59" s="138">
        <f t="shared" si="35"/>
        <v>0</v>
      </c>
      <c r="AY59" s="40"/>
      <c r="AZ59" s="42"/>
      <c r="BA59" s="46"/>
      <c r="BB59" s="43"/>
      <c r="BC59" s="46"/>
      <c r="BD59" s="43"/>
      <c r="BE59" s="47"/>
      <c r="BF59" s="45"/>
      <c r="BG59" s="46"/>
      <c r="BH59" s="43"/>
      <c r="BI59" s="46"/>
      <c r="BJ59" s="43"/>
      <c r="BK59" s="47"/>
      <c r="BL59" s="136">
        <f t="shared" si="36"/>
        <v>0</v>
      </c>
      <c r="BM59" s="137">
        <f t="shared" si="37"/>
        <v>0</v>
      </c>
      <c r="BN59" s="138">
        <f t="shared" si="38"/>
        <v>0</v>
      </c>
      <c r="BO59" s="40"/>
      <c r="BP59" s="45"/>
      <c r="BQ59" s="46"/>
      <c r="BR59" s="43"/>
      <c r="BS59" s="46"/>
      <c r="BT59" s="43"/>
      <c r="BU59" s="47"/>
      <c r="BV59" s="45"/>
      <c r="BW59" s="46"/>
      <c r="BX59" s="43"/>
      <c r="BY59" s="46"/>
      <c r="BZ59" s="43"/>
      <c r="CA59" s="47"/>
      <c r="CB59" s="136">
        <f t="shared" si="39"/>
        <v>0</v>
      </c>
      <c r="CC59" s="137">
        <f t="shared" si="40"/>
        <v>0</v>
      </c>
      <c r="CD59" s="138">
        <f t="shared" si="41"/>
        <v>0</v>
      </c>
      <c r="CE59" s="40"/>
      <c r="CF59" s="45"/>
      <c r="CG59" s="46"/>
      <c r="CH59" s="43"/>
      <c r="CI59" s="46"/>
      <c r="CJ59" s="43"/>
      <c r="CK59" s="47"/>
      <c r="CL59" s="45"/>
      <c r="CM59" s="46"/>
      <c r="CN59" s="43"/>
      <c r="CO59" s="46"/>
      <c r="CP59" s="43"/>
      <c r="CQ59" s="47"/>
      <c r="CR59" s="136">
        <f t="shared" si="42"/>
        <v>0</v>
      </c>
      <c r="CS59" s="137">
        <f t="shared" si="43"/>
        <v>0</v>
      </c>
      <c r="CT59" s="138">
        <f t="shared" si="44"/>
        <v>0</v>
      </c>
      <c r="CU59" s="40"/>
      <c r="CV59" s="45">
        <f t="shared" si="45"/>
        <v>0</v>
      </c>
      <c r="CW59" s="46" t="e">
        <f t="shared" si="46"/>
        <v>#DIV/0!</v>
      </c>
      <c r="CX59" s="46">
        <f t="shared" si="47"/>
        <v>0</v>
      </c>
      <c r="CY59" s="46" t="e">
        <f t="shared" si="48"/>
        <v>#DIV/0!</v>
      </c>
      <c r="CZ59" s="43">
        <f t="shared" si="49"/>
        <v>0</v>
      </c>
      <c r="DA59" s="47" t="e">
        <f t="shared" si="50"/>
        <v>#DIV/0!</v>
      </c>
      <c r="DB59" s="45">
        <f t="shared" si="51"/>
        <v>0</v>
      </c>
      <c r="DC59" s="46" t="e">
        <f t="shared" si="52"/>
        <v>#DIV/0!</v>
      </c>
      <c r="DD59" s="43">
        <f t="shared" si="53"/>
        <v>0</v>
      </c>
      <c r="DE59" s="46" t="e">
        <f t="shared" si="54"/>
        <v>#DIV/0!</v>
      </c>
      <c r="DF59" s="43">
        <f t="shared" si="55"/>
        <v>0</v>
      </c>
      <c r="DG59" s="47" t="e">
        <f t="shared" si="56"/>
        <v>#DIV/0!</v>
      </c>
      <c r="DH59" s="172"/>
      <c r="DI59" s="185" t="s">
        <v>6</v>
      </c>
      <c r="DJ59" s="45">
        <f t="shared" si="57"/>
        <v>0</v>
      </c>
      <c r="DK59" s="43">
        <f t="shared" si="58"/>
        <v>0</v>
      </c>
      <c r="DL59" s="44">
        <f t="shared" si="59"/>
        <v>0</v>
      </c>
      <c r="DM59"/>
    </row>
    <row r="60" spans="1:119" s="59" customFormat="1" ht="15.6" x14ac:dyDescent="0.3">
      <c r="A60" s="32">
        <v>48</v>
      </c>
      <c r="B60" s="32" t="s">
        <v>7</v>
      </c>
      <c r="C60" s="41"/>
      <c r="D60" s="42"/>
      <c r="E60" s="46"/>
      <c r="F60" s="43"/>
      <c r="G60" s="46"/>
      <c r="H60" s="43"/>
      <c r="I60" s="47"/>
      <c r="J60" s="274"/>
      <c r="K60" s="46"/>
      <c r="L60" s="43"/>
      <c r="M60" s="46"/>
      <c r="N60" s="43"/>
      <c r="O60" s="47"/>
      <c r="P60" s="136">
        <f t="shared" si="27"/>
        <v>0</v>
      </c>
      <c r="Q60" s="137">
        <f t="shared" si="28"/>
        <v>0</v>
      </c>
      <c r="R60" s="138">
        <f t="shared" si="29"/>
        <v>0</v>
      </c>
      <c r="S60" s="38"/>
      <c r="T60" s="42"/>
      <c r="U60" s="46"/>
      <c r="V60" s="43"/>
      <c r="W60" s="46"/>
      <c r="X60" s="43"/>
      <c r="Y60" s="47"/>
      <c r="Z60" s="45"/>
      <c r="AA60" s="46"/>
      <c r="AB60" s="43"/>
      <c r="AC60" s="46"/>
      <c r="AD60" s="43"/>
      <c r="AE60" s="47"/>
      <c r="AF60" s="136">
        <f t="shared" si="30"/>
        <v>0</v>
      </c>
      <c r="AG60" s="137">
        <f t="shared" si="31"/>
        <v>0</v>
      </c>
      <c r="AH60" s="138">
        <f t="shared" si="32"/>
        <v>0</v>
      </c>
      <c r="AI60" s="40"/>
      <c r="AJ60" s="42"/>
      <c r="AK60" s="46"/>
      <c r="AL60" s="43"/>
      <c r="AM60" s="46"/>
      <c r="AN60" s="43"/>
      <c r="AO60" s="47"/>
      <c r="AP60" s="45"/>
      <c r="AQ60" s="46"/>
      <c r="AR60" s="43"/>
      <c r="AS60" s="46"/>
      <c r="AT60" s="43"/>
      <c r="AU60" s="47"/>
      <c r="AV60" s="136">
        <f t="shared" si="33"/>
        <v>0</v>
      </c>
      <c r="AW60" s="137">
        <f t="shared" si="34"/>
        <v>0</v>
      </c>
      <c r="AX60" s="138">
        <f t="shared" si="35"/>
        <v>0</v>
      </c>
      <c r="AY60" s="40"/>
      <c r="AZ60" s="42"/>
      <c r="BA60" s="46"/>
      <c r="BB60" s="43"/>
      <c r="BC60" s="46"/>
      <c r="BD60" s="43"/>
      <c r="BE60" s="47"/>
      <c r="BF60" s="45"/>
      <c r="BG60" s="46"/>
      <c r="BH60" s="43"/>
      <c r="BI60" s="46"/>
      <c r="BJ60" s="43"/>
      <c r="BK60" s="47"/>
      <c r="BL60" s="136">
        <f t="shared" si="36"/>
        <v>0</v>
      </c>
      <c r="BM60" s="137">
        <f t="shared" si="37"/>
        <v>0</v>
      </c>
      <c r="BN60" s="138">
        <f t="shared" si="38"/>
        <v>0</v>
      </c>
      <c r="BO60" s="40"/>
      <c r="BP60" s="45"/>
      <c r="BQ60" s="46"/>
      <c r="BR60" s="43"/>
      <c r="BS60" s="46"/>
      <c r="BT60" s="43"/>
      <c r="BU60" s="47"/>
      <c r="BV60" s="45"/>
      <c r="BW60" s="46"/>
      <c r="BX60" s="43"/>
      <c r="BY60" s="46"/>
      <c r="BZ60" s="43"/>
      <c r="CA60" s="47"/>
      <c r="CB60" s="136">
        <f t="shared" si="39"/>
        <v>0</v>
      </c>
      <c r="CC60" s="137">
        <f t="shared" si="40"/>
        <v>0</v>
      </c>
      <c r="CD60" s="138">
        <f t="shared" si="41"/>
        <v>0</v>
      </c>
      <c r="CE60" s="40"/>
      <c r="CF60" s="45"/>
      <c r="CG60" s="46"/>
      <c r="CH60" s="43"/>
      <c r="CI60" s="46"/>
      <c r="CJ60" s="43"/>
      <c r="CK60" s="47"/>
      <c r="CL60" s="45"/>
      <c r="CM60" s="46"/>
      <c r="CN60" s="43"/>
      <c r="CO60" s="46"/>
      <c r="CP60" s="43"/>
      <c r="CQ60" s="47"/>
      <c r="CR60" s="136">
        <f t="shared" si="42"/>
        <v>0</v>
      </c>
      <c r="CS60" s="137">
        <f t="shared" si="43"/>
        <v>0</v>
      </c>
      <c r="CT60" s="138">
        <f t="shared" si="44"/>
        <v>0</v>
      </c>
      <c r="CU60" s="40"/>
      <c r="CV60" s="45">
        <f t="shared" si="45"/>
        <v>0</v>
      </c>
      <c r="CW60" s="46" t="e">
        <f t="shared" si="46"/>
        <v>#DIV/0!</v>
      </c>
      <c r="CX60" s="46">
        <f t="shared" si="47"/>
        <v>0</v>
      </c>
      <c r="CY60" s="46" t="e">
        <f t="shared" si="48"/>
        <v>#DIV/0!</v>
      </c>
      <c r="CZ60" s="43">
        <f t="shared" si="49"/>
        <v>0</v>
      </c>
      <c r="DA60" s="47" t="e">
        <f t="shared" si="50"/>
        <v>#DIV/0!</v>
      </c>
      <c r="DB60" s="45">
        <f t="shared" si="51"/>
        <v>0</v>
      </c>
      <c r="DC60" s="46" t="e">
        <f t="shared" si="52"/>
        <v>#DIV/0!</v>
      </c>
      <c r="DD60" s="43">
        <f t="shared" si="53"/>
        <v>0</v>
      </c>
      <c r="DE60" s="46" t="e">
        <f t="shared" si="54"/>
        <v>#DIV/0!</v>
      </c>
      <c r="DF60" s="43">
        <f t="shared" si="55"/>
        <v>0</v>
      </c>
      <c r="DG60" s="47" t="e">
        <f t="shared" si="56"/>
        <v>#DIV/0!</v>
      </c>
      <c r="DH60" s="172"/>
      <c r="DI60" s="185" t="s">
        <v>7</v>
      </c>
      <c r="DJ60" s="45">
        <f t="shared" si="57"/>
        <v>0</v>
      </c>
      <c r="DK60" s="43">
        <f t="shared" si="58"/>
        <v>0</v>
      </c>
      <c r="DL60" s="44">
        <f t="shared" si="59"/>
        <v>0</v>
      </c>
      <c r="DM60"/>
    </row>
    <row r="61" spans="1:119" s="59" customFormat="1" ht="15.6" x14ac:dyDescent="0.3">
      <c r="A61" s="32">
        <v>49</v>
      </c>
      <c r="B61" s="32" t="s">
        <v>172</v>
      </c>
      <c r="C61" s="49"/>
      <c r="D61" s="50"/>
      <c r="E61" s="54"/>
      <c r="F61" s="51"/>
      <c r="G61" s="54"/>
      <c r="H61" s="43"/>
      <c r="I61" s="55"/>
      <c r="J61" s="275"/>
      <c r="K61" s="54"/>
      <c r="L61" s="51"/>
      <c r="M61" s="54"/>
      <c r="N61" s="51"/>
      <c r="O61" s="55"/>
      <c r="P61" s="142">
        <f t="shared" si="27"/>
        <v>0</v>
      </c>
      <c r="Q61" s="143">
        <f t="shared" si="28"/>
        <v>0</v>
      </c>
      <c r="R61" s="144">
        <f t="shared" si="29"/>
        <v>0</v>
      </c>
      <c r="S61" s="38"/>
      <c r="T61" s="50"/>
      <c r="U61" s="54"/>
      <c r="V61" s="51"/>
      <c r="W61" s="54"/>
      <c r="X61" s="43"/>
      <c r="Y61" s="55"/>
      <c r="Z61" s="53"/>
      <c r="AA61" s="54"/>
      <c r="AB61" s="51"/>
      <c r="AC61" s="54"/>
      <c r="AD61" s="51"/>
      <c r="AE61" s="55"/>
      <c r="AF61" s="142">
        <f t="shared" si="30"/>
        <v>0</v>
      </c>
      <c r="AG61" s="143">
        <f t="shared" si="31"/>
        <v>0</v>
      </c>
      <c r="AH61" s="144">
        <f t="shared" si="32"/>
        <v>0</v>
      </c>
      <c r="AI61" s="40"/>
      <c r="AJ61" s="50"/>
      <c r="AK61" s="54"/>
      <c r="AL61" s="51"/>
      <c r="AM61" s="54"/>
      <c r="AN61" s="51"/>
      <c r="AO61" s="55"/>
      <c r="AP61" s="53"/>
      <c r="AQ61" s="54"/>
      <c r="AR61" s="51"/>
      <c r="AS61" s="54"/>
      <c r="AT61" s="51"/>
      <c r="AU61" s="55"/>
      <c r="AV61" s="142">
        <f t="shared" si="33"/>
        <v>0</v>
      </c>
      <c r="AW61" s="143">
        <f t="shared" si="34"/>
        <v>0</v>
      </c>
      <c r="AX61" s="144">
        <f t="shared" si="35"/>
        <v>0</v>
      </c>
      <c r="AY61" s="40"/>
      <c r="AZ61" s="50"/>
      <c r="BA61" s="54"/>
      <c r="BB61" s="51"/>
      <c r="BC61" s="54"/>
      <c r="BD61" s="51"/>
      <c r="BE61" s="55"/>
      <c r="BF61" s="53"/>
      <c r="BG61" s="54"/>
      <c r="BH61" s="51"/>
      <c r="BI61" s="54"/>
      <c r="BJ61" s="51"/>
      <c r="BK61" s="55"/>
      <c r="BL61" s="142">
        <f t="shared" si="36"/>
        <v>0</v>
      </c>
      <c r="BM61" s="143">
        <f t="shared" si="37"/>
        <v>0</v>
      </c>
      <c r="BN61" s="144">
        <f t="shared" si="38"/>
        <v>0</v>
      </c>
      <c r="BO61" s="40"/>
      <c r="BP61" s="53"/>
      <c r="BQ61" s="54"/>
      <c r="BR61" s="51"/>
      <c r="BS61" s="54"/>
      <c r="BT61" s="51"/>
      <c r="BU61" s="55"/>
      <c r="BV61" s="53"/>
      <c r="BW61" s="54"/>
      <c r="BX61" s="51"/>
      <c r="BY61" s="54"/>
      <c r="BZ61" s="51"/>
      <c r="CA61" s="55"/>
      <c r="CB61" s="142">
        <f t="shared" si="39"/>
        <v>0</v>
      </c>
      <c r="CC61" s="143">
        <f t="shared" si="40"/>
        <v>0</v>
      </c>
      <c r="CD61" s="144">
        <f t="shared" si="41"/>
        <v>0</v>
      </c>
      <c r="CE61" s="40"/>
      <c r="CF61" s="53"/>
      <c r="CG61" s="54"/>
      <c r="CH61" s="51"/>
      <c r="CI61" s="54"/>
      <c r="CJ61" s="51"/>
      <c r="CK61" s="55"/>
      <c r="CL61" s="53"/>
      <c r="CM61" s="54"/>
      <c r="CN61" s="51"/>
      <c r="CO61" s="54"/>
      <c r="CP61" s="51"/>
      <c r="CQ61" s="55"/>
      <c r="CR61" s="142">
        <f t="shared" si="42"/>
        <v>0</v>
      </c>
      <c r="CS61" s="143">
        <f t="shared" si="43"/>
        <v>0</v>
      </c>
      <c r="CT61" s="144">
        <f t="shared" si="44"/>
        <v>0</v>
      </c>
      <c r="CU61" s="40"/>
      <c r="CV61" s="53">
        <f>SUM(CV20:CV60)</f>
        <v>0</v>
      </c>
      <c r="CW61" s="54" t="e">
        <f t="shared" si="46"/>
        <v>#DIV/0!</v>
      </c>
      <c r="CX61" s="54">
        <f>SUM(CX20:CX60)</f>
        <v>0</v>
      </c>
      <c r="CY61" s="54" t="e">
        <f t="shared" si="48"/>
        <v>#DIV/0!</v>
      </c>
      <c r="CZ61" s="51">
        <f t="shared" si="49"/>
        <v>0</v>
      </c>
      <c r="DA61" s="55" t="e">
        <f t="shared" si="50"/>
        <v>#DIV/0!</v>
      </c>
      <c r="DB61" s="53">
        <f>SUM(DB20:DB60)</f>
        <v>0</v>
      </c>
      <c r="DC61" s="54" t="e">
        <f t="shared" si="52"/>
        <v>#DIV/0!</v>
      </c>
      <c r="DD61" s="51">
        <f>SUM(DD20:DD60)</f>
        <v>0</v>
      </c>
      <c r="DE61" s="54" t="e">
        <f t="shared" si="54"/>
        <v>#DIV/0!</v>
      </c>
      <c r="DF61" s="51">
        <f>SUM(DF20:DF60)</f>
        <v>0</v>
      </c>
      <c r="DG61" s="55" t="e">
        <f t="shared" si="56"/>
        <v>#DIV/0!</v>
      </c>
      <c r="DH61" s="173"/>
      <c r="DI61" s="185" t="s">
        <v>172</v>
      </c>
      <c r="DJ61" s="53">
        <f>SUM(DJ20:DJ60)</f>
        <v>0</v>
      </c>
      <c r="DK61" s="51">
        <f>SUM(DK20:DK60)</f>
        <v>0</v>
      </c>
      <c r="DL61" s="52">
        <f t="shared" si="59"/>
        <v>0</v>
      </c>
      <c r="DM61"/>
      <c r="DN61" s="65"/>
      <c r="DO61" s="56"/>
    </row>
    <row r="62" spans="1:119" s="59" customFormat="1" ht="15.6" x14ac:dyDescent="0.3">
      <c r="A62" s="32">
        <v>50</v>
      </c>
      <c r="B62" s="32" t="s">
        <v>8</v>
      </c>
      <c r="C62" s="41"/>
      <c r="D62" s="42"/>
      <c r="E62" s="46"/>
      <c r="F62" s="43"/>
      <c r="G62" s="46"/>
      <c r="H62" s="43"/>
      <c r="I62" s="47"/>
      <c r="J62" s="274"/>
      <c r="K62" s="46"/>
      <c r="L62" s="43"/>
      <c r="M62" s="46"/>
      <c r="N62" s="43"/>
      <c r="O62" s="47"/>
      <c r="P62" s="136">
        <f t="shared" si="27"/>
        <v>0</v>
      </c>
      <c r="Q62" s="137">
        <f t="shared" si="28"/>
        <v>0</v>
      </c>
      <c r="R62" s="138">
        <f t="shared" si="29"/>
        <v>0</v>
      </c>
      <c r="S62" s="38"/>
      <c r="T62" s="42"/>
      <c r="U62" s="46"/>
      <c r="V62" s="43"/>
      <c r="W62" s="46"/>
      <c r="X62" s="43"/>
      <c r="Y62" s="47"/>
      <c r="Z62" s="45"/>
      <c r="AA62" s="46"/>
      <c r="AB62" s="43"/>
      <c r="AC62" s="46"/>
      <c r="AD62" s="43"/>
      <c r="AE62" s="47"/>
      <c r="AF62" s="136">
        <f t="shared" si="30"/>
        <v>0</v>
      </c>
      <c r="AG62" s="137">
        <f>+V62+AB62</f>
        <v>0</v>
      </c>
      <c r="AH62" s="138">
        <f t="shared" si="32"/>
        <v>0</v>
      </c>
      <c r="AI62" s="40"/>
      <c r="AJ62" s="42"/>
      <c r="AK62" s="46"/>
      <c r="AL62" s="43"/>
      <c r="AM62" s="46"/>
      <c r="AN62" s="43"/>
      <c r="AO62" s="47"/>
      <c r="AP62" s="45"/>
      <c r="AQ62" s="46"/>
      <c r="AR62" s="43"/>
      <c r="AS62" s="46"/>
      <c r="AT62" s="43"/>
      <c r="AU62" s="47"/>
      <c r="AV62" s="136">
        <f t="shared" si="33"/>
        <v>0</v>
      </c>
      <c r="AW62" s="137">
        <f t="shared" si="34"/>
        <v>0</v>
      </c>
      <c r="AX62" s="138">
        <f t="shared" si="35"/>
        <v>0</v>
      </c>
      <c r="AY62" s="40"/>
      <c r="AZ62" s="42"/>
      <c r="BA62" s="46"/>
      <c r="BB62" s="43"/>
      <c r="BC62" s="46"/>
      <c r="BD62" s="43"/>
      <c r="BE62" s="47"/>
      <c r="BF62" s="45"/>
      <c r="BG62" s="46"/>
      <c r="BH62" s="43"/>
      <c r="BI62" s="46"/>
      <c r="BJ62" s="43"/>
      <c r="BK62" s="47"/>
      <c r="BL62" s="136">
        <f t="shared" si="36"/>
        <v>0</v>
      </c>
      <c r="BM62" s="137">
        <f t="shared" si="37"/>
        <v>0</v>
      </c>
      <c r="BN62" s="138">
        <f t="shared" si="38"/>
        <v>0</v>
      </c>
      <c r="BO62" s="40"/>
      <c r="BP62" s="45"/>
      <c r="BQ62" s="46"/>
      <c r="BR62" s="43"/>
      <c r="BS62" s="46"/>
      <c r="BT62" s="43"/>
      <c r="BU62" s="47"/>
      <c r="BV62" s="45"/>
      <c r="BW62" s="46"/>
      <c r="BX62" s="43"/>
      <c r="BY62" s="46"/>
      <c r="BZ62" s="43"/>
      <c r="CA62" s="47"/>
      <c r="CB62" s="136">
        <f t="shared" si="39"/>
        <v>0</v>
      </c>
      <c r="CC62" s="137">
        <f t="shared" si="40"/>
        <v>0</v>
      </c>
      <c r="CD62" s="138">
        <f t="shared" si="41"/>
        <v>0</v>
      </c>
      <c r="CE62" s="40"/>
      <c r="CF62" s="45"/>
      <c r="CG62" s="46"/>
      <c r="CH62" s="43"/>
      <c r="CI62" s="46"/>
      <c r="CJ62" s="43"/>
      <c r="CK62" s="47"/>
      <c r="CL62" s="45"/>
      <c r="CM62" s="46"/>
      <c r="CN62" s="43"/>
      <c r="CO62" s="46"/>
      <c r="CP62" s="43"/>
      <c r="CQ62" s="47"/>
      <c r="CR62" s="136">
        <f t="shared" si="42"/>
        <v>0</v>
      </c>
      <c r="CS62" s="137">
        <f t="shared" si="43"/>
        <v>0</v>
      </c>
      <c r="CT62" s="138">
        <f t="shared" si="44"/>
        <v>0</v>
      </c>
      <c r="CU62" s="40"/>
      <c r="CV62" s="45">
        <f>+D62+T62+AJ62+AZ62+BP62+CF62</f>
        <v>0</v>
      </c>
      <c r="CW62" s="46" t="e">
        <f t="shared" si="46"/>
        <v>#DIV/0!</v>
      </c>
      <c r="CX62" s="46">
        <f>+F62+V62+AL62+BB62+BR62+CH62</f>
        <v>0</v>
      </c>
      <c r="CY62" s="46" t="e">
        <f t="shared" si="48"/>
        <v>#DIV/0!</v>
      </c>
      <c r="CZ62" s="43">
        <f t="shared" si="49"/>
        <v>0</v>
      </c>
      <c r="DA62" s="47" t="e">
        <f t="shared" si="50"/>
        <v>#DIV/0!</v>
      </c>
      <c r="DB62" s="45">
        <f t="shared" ref="DB62" si="60">+J62+Z62+AP62+BF62+BV62+CL62</f>
        <v>0</v>
      </c>
      <c r="DC62" s="46" t="e">
        <f t="shared" si="52"/>
        <v>#DIV/0!</v>
      </c>
      <c r="DD62" s="43">
        <f>+L62+AB62+AR62+BH62+BX62+CN62</f>
        <v>0</v>
      </c>
      <c r="DE62" s="46" t="e">
        <f t="shared" si="54"/>
        <v>#DIV/0!</v>
      </c>
      <c r="DF62" s="43">
        <f>+DB62+DD62</f>
        <v>0</v>
      </c>
      <c r="DG62" s="47" t="e">
        <f t="shared" si="56"/>
        <v>#DIV/0!</v>
      </c>
      <c r="DH62" s="172"/>
      <c r="DI62" s="185" t="s">
        <v>8</v>
      </c>
      <c r="DJ62" s="45">
        <f t="shared" ref="DJ62" si="61">+CZ62</f>
        <v>0</v>
      </c>
      <c r="DK62" s="43">
        <f t="shared" ref="DK62" si="62">+DF62</f>
        <v>0</v>
      </c>
      <c r="DL62" s="44">
        <f t="shared" si="59"/>
        <v>0</v>
      </c>
      <c r="DM62"/>
    </row>
    <row r="63" spans="1:119" s="59" customFormat="1" ht="15.6" x14ac:dyDescent="0.3">
      <c r="A63" s="32">
        <v>51</v>
      </c>
      <c r="B63" s="32" t="s">
        <v>173</v>
      </c>
      <c r="C63" s="49"/>
      <c r="D63" s="50"/>
      <c r="E63" s="54"/>
      <c r="F63" s="51"/>
      <c r="G63" s="54"/>
      <c r="H63" s="43"/>
      <c r="I63" s="55"/>
      <c r="J63" s="275"/>
      <c r="K63" s="54"/>
      <c r="L63" s="51"/>
      <c r="M63" s="54"/>
      <c r="N63" s="51"/>
      <c r="O63" s="55"/>
      <c r="P63" s="142">
        <f t="shared" si="27"/>
        <v>0</v>
      </c>
      <c r="Q63" s="143">
        <f t="shared" si="28"/>
        <v>0</v>
      </c>
      <c r="R63" s="144">
        <f t="shared" si="29"/>
        <v>0</v>
      </c>
      <c r="S63" s="38"/>
      <c r="T63" s="50"/>
      <c r="U63" s="54"/>
      <c r="V63" s="51"/>
      <c r="W63" s="54"/>
      <c r="X63" s="43"/>
      <c r="Y63" s="55"/>
      <c r="Z63" s="53"/>
      <c r="AA63" s="54"/>
      <c r="AB63" s="51"/>
      <c r="AC63" s="54"/>
      <c r="AD63" s="51"/>
      <c r="AE63" s="55"/>
      <c r="AF63" s="142">
        <f t="shared" si="30"/>
        <v>0</v>
      </c>
      <c r="AG63" s="143">
        <f>+V63+AB63</f>
        <v>0</v>
      </c>
      <c r="AH63" s="144">
        <f>+AF63+AG63</f>
        <v>0</v>
      </c>
      <c r="AI63" s="40"/>
      <c r="AJ63" s="50"/>
      <c r="AK63" s="54"/>
      <c r="AL63" s="51"/>
      <c r="AM63" s="54"/>
      <c r="AN63" s="51"/>
      <c r="AO63" s="55"/>
      <c r="AP63" s="53"/>
      <c r="AQ63" s="54"/>
      <c r="AR63" s="51"/>
      <c r="AS63" s="54"/>
      <c r="AT63" s="51"/>
      <c r="AU63" s="55"/>
      <c r="AV63" s="142">
        <f t="shared" si="33"/>
        <v>0</v>
      </c>
      <c r="AW63" s="143">
        <f t="shared" si="34"/>
        <v>0</v>
      </c>
      <c r="AX63" s="144">
        <f t="shared" si="35"/>
        <v>0</v>
      </c>
      <c r="AY63" s="40"/>
      <c r="AZ63" s="50"/>
      <c r="BA63" s="54"/>
      <c r="BB63" s="51"/>
      <c r="BC63" s="54"/>
      <c r="BD63" s="51"/>
      <c r="BE63" s="55"/>
      <c r="BF63" s="53"/>
      <c r="BG63" s="54"/>
      <c r="BH63" s="51"/>
      <c r="BI63" s="54"/>
      <c r="BJ63" s="51"/>
      <c r="BK63" s="55"/>
      <c r="BL63" s="142">
        <f t="shared" si="36"/>
        <v>0</v>
      </c>
      <c r="BM63" s="143">
        <f t="shared" si="37"/>
        <v>0</v>
      </c>
      <c r="BN63" s="144">
        <f t="shared" si="38"/>
        <v>0</v>
      </c>
      <c r="BO63" s="40"/>
      <c r="BP63" s="53"/>
      <c r="BQ63" s="54"/>
      <c r="BR63" s="51"/>
      <c r="BS63" s="54"/>
      <c r="BT63" s="51"/>
      <c r="BU63" s="55"/>
      <c r="BV63" s="53"/>
      <c r="BW63" s="54"/>
      <c r="BX63" s="51"/>
      <c r="BY63" s="54"/>
      <c r="BZ63" s="51"/>
      <c r="CA63" s="55"/>
      <c r="CB63" s="142">
        <f t="shared" si="39"/>
        <v>0</v>
      </c>
      <c r="CC63" s="143">
        <f t="shared" si="40"/>
        <v>0</v>
      </c>
      <c r="CD63" s="144">
        <f t="shared" si="41"/>
        <v>0</v>
      </c>
      <c r="CE63" s="40"/>
      <c r="CF63" s="53"/>
      <c r="CG63" s="54"/>
      <c r="CH63" s="51"/>
      <c r="CI63" s="54"/>
      <c r="CJ63" s="51"/>
      <c r="CK63" s="55"/>
      <c r="CL63" s="53"/>
      <c r="CM63" s="54"/>
      <c r="CN63" s="51"/>
      <c r="CO63" s="54"/>
      <c r="CP63" s="51"/>
      <c r="CQ63" s="55"/>
      <c r="CR63" s="142">
        <f t="shared" si="42"/>
        <v>0</v>
      </c>
      <c r="CS63" s="143">
        <f t="shared" si="43"/>
        <v>0</v>
      </c>
      <c r="CT63" s="144">
        <f t="shared" si="44"/>
        <v>0</v>
      </c>
      <c r="CU63" s="40"/>
      <c r="CV63" s="53">
        <f>+CV61-CV62</f>
        <v>0</v>
      </c>
      <c r="CW63" s="54" t="e">
        <f t="shared" si="46"/>
        <v>#DIV/0!</v>
      </c>
      <c r="CX63" s="54">
        <f>+CX61-CX62</f>
        <v>0</v>
      </c>
      <c r="CY63" s="54" t="e">
        <f t="shared" si="48"/>
        <v>#DIV/0!</v>
      </c>
      <c r="CZ63" s="51">
        <f t="shared" si="49"/>
        <v>0</v>
      </c>
      <c r="DA63" s="55" t="e">
        <f t="shared" si="50"/>
        <v>#DIV/0!</v>
      </c>
      <c r="DB63" s="53">
        <f>+DB61-DB62</f>
        <v>0</v>
      </c>
      <c r="DC63" s="54" t="e">
        <f t="shared" si="52"/>
        <v>#DIV/0!</v>
      </c>
      <c r="DD63" s="51">
        <f>+DD61-DD62</f>
        <v>0</v>
      </c>
      <c r="DE63" s="54" t="e">
        <f t="shared" si="54"/>
        <v>#DIV/0!</v>
      </c>
      <c r="DF63" s="51">
        <f>+DF61-DF62</f>
        <v>0</v>
      </c>
      <c r="DG63" s="55" t="e">
        <f t="shared" si="56"/>
        <v>#DIV/0!</v>
      </c>
      <c r="DH63" s="173"/>
      <c r="DI63" s="185" t="s">
        <v>173</v>
      </c>
      <c r="DJ63" s="53">
        <f>+DJ61-DJ62</f>
        <v>0</v>
      </c>
      <c r="DK63" s="51">
        <f t="shared" ref="DK63:DL63" si="63">+DK61-DK62</f>
        <v>0</v>
      </c>
      <c r="DL63" s="52">
        <f t="shared" si="63"/>
        <v>0</v>
      </c>
      <c r="DM63"/>
      <c r="DO63" s="56"/>
    </row>
    <row r="64" spans="1:119" s="59" customFormat="1" ht="15.6" x14ac:dyDescent="0.3">
      <c r="A64" s="32"/>
      <c r="B64" s="58" t="s">
        <v>64</v>
      </c>
      <c r="C64" s="41"/>
      <c r="D64" s="42"/>
      <c r="E64" s="46"/>
      <c r="F64" s="46"/>
      <c r="G64" s="46"/>
      <c r="H64" s="46"/>
      <c r="I64" s="47"/>
      <c r="J64" s="274"/>
      <c r="K64" s="46"/>
      <c r="L64" s="46"/>
      <c r="M64" s="46"/>
      <c r="N64" s="46"/>
      <c r="O64" s="47"/>
      <c r="P64" s="145"/>
      <c r="Q64" s="146"/>
      <c r="R64" s="147"/>
      <c r="S64" s="38"/>
      <c r="T64" s="42"/>
      <c r="U64" s="46"/>
      <c r="V64" s="46"/>
      <c r="W64" s="46"/>
      <c r="X64" s="46"/>
      <c r="Y64" s="47"/>
      <c r="Z64" s="45"/>
      <c r="AA64" s="46"/>
      <c r="AB64" s="46"/>
      <c r="AC64" s="46"/>
      <c r="AD64" s="46"/>
      <c r="AE64" s="47"/>
      <c r="AF64" s="145"/>
      <c r="AG64" s="146"/>
      <c r="AH64" s="147"/>
      <c r="AI64" s="40"/>
      <c r="AJ64" s="42"/>
      <c r="AK64" s="46"/>
      <c r="AL64" s="46"/>
      <c r="AM64" s="46"/>
      <c r="AN64" s="46"/>
      <c r="AO64" s="47"/>
      <c r="AP64" s="45"/>
      <c r="AQ64" s="46"/>
      <c r="AR64" s="46"/>
      <c r="AS64" s="46"/>
      <c r="AT64" s="46"/>
      <c r="AU64" s="47"/>
      <c r="AV64" s="145"/>
      <c r="AW64" s="146"/>
      <c r="AX64" s="147"/>
      <c r="AY64" s="40"/>
      <c r="AZ64" s="42"/>
      <c r="BA64" s="46"/>
      <c r="BB64" s="46"/>
      <c r="BC64" s="46"/>
      <c r="BD64" s="46"/>
      <c r="BE64" s="47"/>
      <c r="BF64" s="45"/>
      <c r="BG64" s="46"/>
      <c r="BH64" s="46"/>
      <c r="BI64" s="46"/>
      <c r="BJ64" s="46"/>
      <c r="BK64" s="47"/>
      <c r="BL64" s="145"/>
      <c r="BM64" s="146"/>
      <c r="BN64" s="147"/>
      <c r="BO64" s="40"/>
      <c r="BP64" s="45"/>
      <c r="BQ64" s="46"/>
      <c r="BR64" s="46"/>
      <c r="BS64" s="46"/>
      <c r="BT64" s="46"/>
      <c r="BU64" s="47"/>
      <c r="BV64" s="45"/>
      <c r="BW64" s="46"/>
      <c r="BX64" s="46"/>
      <c r="BY64" s="46"/>
      <c r="BZ64" s="46"/>
      <c r="CA64" s="47"/>
      <c r="CB64" s="145"/>
      <c r="CC64" s="146"/>
      <c r="CD64" s="147"/>
      <c r="CE64" s="40"/>
      <c r="CF64" s="45"/>
      <c r="CG64" s="46"/>
      <c r="CH64" s="46"/>
      <c r="CI64" s="46"/>
      <c r="CJ64" s="46"/>
      <c r="CK64" s="47"/>
      <c r="CL64" s="45"/>
      <c r="CM64" s="46"/>
      <c r="CN64" s="46"/>
      <c r="CO64" s="46"/>
      <c r="CP64" s="46"/>
      <c r="CQ64" s="47"/>
      <c r="CR64" s="145"/>
      <c r="CS64" s="146"/>
      <c r="CT64" s="147"/>
      <c r="CU64" s="40"/>
      <c r="CV64" s="45"/>
      <c r="CW64" s="46"/>
      <c r="CX64" s="46"/>
      <c r="CY64" s="46"/>
      <c r="CZ64" s="43"/>
      <c r="DA64" s="47"/>
      <c r="DB64" s="57"/>
      <c r="DC64" s="46"/>
      <c r="DD64" s="46"/>
      <c r="DE64" s="46"/>
      <c r="DF64" s="46"/>
      <c r="DG64" s="47"/>
      <c r="DH64" s="172"/>
      <c r="DI64" s="187" t="s">
        <v>64</v>
      </c>
      <c r="DJ64" s="45"/>
      <c r="DK64" s="43"/>
      <c r="DL64" s="44"/>
      <c r="DM64"/>
    </row>
    <row r="65" spans="1:119" s="59" customFormat="1" ht="15.6" x14ac:dyDescent="0.3">
      <c r="A65" s="32"/>
      <c r="B65" s="31" t="s">
        <v>65</v>
      </c>
      <c r="C65" s="41"/>
      <c r="D65" s="42"/>
      <c r="E65" s="46"/>
      <c r="F65" s="46"/>
      <c r="G65" s="46"/>
      <c r="H65" s="46"/>
      <c r="I65" s="47"/>
      <c r="J65" s="274"/>
      <c r="K65" s="46"/>
      <c r="L65" s="46"/>
      <c r="M65" s="46"/>
      <c r="N65" s="46"/>
      <c r="O65" s="47"/>
      <c r="P65" s="145"/>
      <c r="Q65" s="146"/>
      <c r="R65" s="147"/>
      <c r="S65" s="38"/>
      <c r="T65" s="42"/>
      <c r="U65" s="46"/>
      <c r="V65" s="46"/>
      <c r="W65" s="46"/>
      <c r="X65" s="46"/>
      <c r="Y65" s="47"/>
      <c r="Z65" s="45"/>
      <c r="AA65" s="46"/>
      <c r="AB65" s="46"/>
      <c r="AC65" s="46"/>
      <c r="AD65" s="46"/>
      <c r="AE65" s="47"/>
      <c r="AF65" s="145"/>
      <c r="AG65" s="146"/>
      <c r="AH65" s="147"/>
      <c r="AI65" s="40"/>
      <c r="AJ65" s="42"/>
      <c r="AK65" s="46"/>
      <c r="AL65" s="46"/>
      <c r="AM65" s="46"/>
      <c r="AN65" s="46"/>
      <c r="AO65" s="47"/>
      <c r="AP65" s="45"/>
      <c r="AQ65" s="46"/>
      <c r="AR65" s="46"/>
      <c r="AS65" s="46"/>
      <c r="AT65" s="46"/>
      <c r="AU65" s="47"/>
      <c r="AV65" s="145"/>
      <c r="AW65" s="146"/>
      <c r="AX65" s="147"/>
      <c r="AY65" s="40"/>
      <c r="AZ65" s="42"/>
      <c r="BA65" s="46"/>
      <c r="BB65" s="46"/>
      <c r="BC65" s="46"/>
      <c r="BD65" s="46"/>
      <c r="BE65" s="47"/>
      <c r="BF65" s="45"/>
      <c r="BG65" s="46"/>
      <c r="BH65" s="46"/>
      <c r="BI65" s="46"/>
      <c r="BJ65" s="46"/>
      <c r="BK65" s="47"/>
      <c r="BL65" s="145"/>
      <c r="BM65" s="146"/>
      <c r="BN65" s="147"/>
      <c r="BO65" s="40"/>
      <c r="BP65" s="45"/>
      <c r="BQ65" s="46"/>
      <c r="BR65" s="46"/>
      <c r="BS65" s="46"/>
      <c r="BT65" s="46"/>
      <c r="BU65" s="47"/>
      <c r="BV65" s="45"/>
      <c r="BW65" s="46"/>
      <c r="BX65" s="46"/>
      <c r="BY65" s="46"/>
      <c r="BZ65" s="46"/>
      <c r="CA65" s="47"/>
      <c r="CB65" s="145"/>
      <c r="CC65" s="146"/>
      <c r="CD65" s="147"/>
      <c r="CE65" s="40"/>
      <c r="CF65" s="45"/>
      <c r="CG65" s="46"/>
      <c r="CH65" s="46"/>
      <c r="CI65" s="46"/>
      <c r="CJ65" s="46"/>
      <c r="CK65" s="47"/>
      <c r="CL65" s="45"/>
      <c r="CM65" s="46"/>
      <c r="CN65" s="46"/>
      <c r="CO65" s="46"/>
      <c r="CP65" s="46"/>
      <c r="CQ65" s="47"/>
      <c r="CR65" s="145"/>
      <c r="CS65" s="146"/>
      <c r="CT65" s="147"/>
      <c r="CU65" s="40"/>
      <c r="CV65" s="45"/>
      <c r="CW65" s="46"/>
      <c r="CX65" s="46"/>
      <c r="CY65" s="46"/>
      <c r="CZ65" s="43"/>
      <c r="DA65" s="47"/>
      <c r="DB65" s="57"/>
      <c r="DC65" s="46"/>
      <c r="DD65" s="46"/>
      <c r="DE65" s="46"/>
      <c r="DF65" s="46"/>
      <c r="DG65" s="47"/>
      <c r="DH65" s="172"/>
      <c r="DI65" s="184" t="s">
        <v>65</v>
      </c>
      <c r="DJ65" s="45"/>
      <c r="DK65" s="43"/>
      <c r="DL65" s="44"/>
      <c r="DM65"/>
      <c r="DO65" s="66"/>
    </row>
    <row r="66" spans="1:119" s="59" customFormat="1" ht="15.6" x14ac:dyDescent="0.3">
      <c r="A66" s="32">
        <v>52</v>
      </c>
      <c r="B66" s="32" t="s">
        <v>66</v>
      </c>
      <c r="C66" s="41"/>
      <c r="D66" s="42"/>
      <c r="E66" s="46"/>
      <c r="F66" s="43"/>
      <c r="G66" s="46"/>
      <c r="H66" s="43"/>
      <c r="I66" s="47"/>
      <c r="J66" s="274"/>
      <c r="K66" s="46"/>
      <c r="L66" s="43"/>
      <c r="M66" s="46"/>
      <c r="N66" s="43"/>
      <c r="O66" s="47"/>
      <c r="P66" s="136">
        <f t="shared" ref="P66:P73" si="64">+D66+J66</f>
        <v>0</v>
      </c>
      <c r="Q66" s="137">
        <f t="shared" ref="Q66:Q73" si="65">+F66+L66</f>
        <v>0</v>
      </c>
      <c r="R66" s="138">
        <f t="shared" ref="R66:R73" si="66">+P66+Q66</f>
        <v>0</v>
      </c>
      <c r="S66" s="38"/>
      <c r="T66" s="42"/>
      <c r="U66" s="46"/>
      <c r="V66" s="43"/>
      <c r="W66" s="46"/>
      <c r="X66" s="43"/>
      <c r="Y66" s="47"/>
      <c r="Z66" s="45"/>
      <c r="AA66" s="46"/>
      <c r="AB66" s="43"/>
      <c r="AC66" s="46"/>
      <c r="AD66" s="43"/>
      <c r="AE66" s="47"/>
      <c r="AF66" s="136">
        <f t="shared" ref="AF66:AF73" si="67">+T66+Z66</f>
        <v>0</v>
      </c>
      <c r="AG66" s="137">
        <f t="shared" ref="AG66:AG73" si="68">+V66+AB66</f>
        <v>0</v>
      </c>
      <c r="AH66" s="138">
        <f t="shared" ref="AH66:AH73" si="69">+AF66+AG66</f>
        <v>0</v>
      </c>
      <c r="AI66" s="40"/>
      <c r="AJ66" s="42"/>
      <c r="AK66" s="46"/>
      <c r="AL66" s="43"/>
      <c r="AM66" s="46"/>
      <c r="AN66" s="43"/>
      <c r="AO66" s="47"/>
      <c r="AP66" s="45"/>
      <c r="AQ66" s="46"/>
      <c r="AR66" s="43"/>
      <c r="AS66" s="46"/>
      <c r="AT66" s="43"/>
      <c r="AU66" s="47"/>
      <c r="AV66" s="136">
        <f t="shared" ref="AV66:AV73" si="70">+AJ66+AP66</f>
        <v>0</v>
      </c>
      <c r="AW66" s="137">
        <f t="shared" ref="AW66:AW73" si="71">+AL66+AR66</f>
        <v>0</v>
      </c>
      <c r="AX66" s="138">
        <f t="shared" ref="AX66:AX73" si="72">+AV66+AW66</f>
        <v>0</v>
      </c>
      <c r="AY66" s="40"/>
      <c r="AZ66" s="42"/>
      <c r="BA66" s="46"/>
      <c r="BB66" s="43"/>
      <c r="BC66" s="46"/>
      <c r="BD66" s="43"/>
      <c r="BE66" s="47"/>
      <c r="BF66" s="45"/>
      <c r="BG66" s="46"/>
      <c r="BH66" s="43"/>
      <c r="BI66" s="46"/>
      <c r="BJ66" s="43"/>
      <c r="BK66" s="47"/>
      <c r="BL66" s="136">
        <f t="shared" ref="BL66:BL73" si="73">+AZ66+BF66</f>
        <v>0</v>
      </c>
      <c r="BM66" s="137">
        <f t="shared" ref="BM66:BM73" si="74">+BB66+BH66</f>
        <v>0</v>
      </c>
      <c r="BN66" s="138">
        <f t="shared" ref="BN66:BN73" si="75">+BL66+BM66</f>
        <v>0</v>
      </c>
      <c r="BO66" s="40"/>
      <c r="BP66" s="45"/>
      <c r="BQ66" s="46"/>
      <c r="BR66" s="43"/>
      <c r="BS66" s="46"/>
      <c r="BT66" s="43"/>
      <c r="BU66" s="47"/>
      <c r="BV66" s="45"/>
      <c r="BW66" s="46"/>
      <c r="BX66" s="43"/>
      <c r="BY66" s="46"/>
      <c r="BZ66" s="43"/>
      <c r="CA66" s="47"/>
      <c r="CB66" s="136">
        <f t="shared" ref="CB66:CB73" si="76">+BP66+BV66</f>
        <v>0</v>
      </c>
      <c r="CC66" s="137">
        <f t="shared" ref="CC66:CC73" si="77">+BR66+BX66</f>
        <v>0</v>
      </c>
      <c r="CD66" s="138">
        <f t="shared" ref="CD66:CD73" si="78">+CB66+CC66</f>
        <v>0</v>
      </c>
      <c r="CE66" s="40"/>
      <c r="CF66" s="45"/>
      <c r="CG66" s="46"/>
      <c r="CH66" s="43"/>
      <c r="CI66" s="46"/>
      <c r="CJ66" s="43"/>
      <c r="CK66" s="47"/>
      <c r="CL66" s="45"/>
      <c r="CM66" s="46"/>
      <c r="CN66" s="43"/>
      <c r="CO66" s="46"/>
      <c r="CP66" s="43"/>
      <c r="CQ66" s="47"/>
      <c r="CR66" s="136">
        <f t="shared" ref="CR66:CR73" si="79">+CF66+CL66</f>
        <v>0</v>
      </c>
      <c r="CS66" s="137">
        <f t="shared" ref="CS66:CS73" si="80">+CH66+CN66</f>
        <v>0</v>
      </c>
      <c r="CT66" s="138">
        <f t="shared" ref="CT66:CT73" si="81">+CR66+CS66</f>
        <v>0</v>
      </c>
      <c r="CU66" s="40"/>
      <c r="CV66" s="45">
        <f t="shared" ref="CV66:CV72" si="82">+D66+T66+AJ66+AZ66+BP66+CF66</f>
        <v>0</v>
      </c>
      <c r="CW66" s="46" t="e">
        <f>+CV66/$CV$111</f>
        <v>#DIV/0!</v>
      </c>
      <c r="CX66" s="46">
        <f t="shared" ref="CX66:CX72" si="83">+F66+V66+AL66+BB66+BR66+CH66</f>
        <v>0</v>
      </c>
      <c r="CY66" s="46" t="e">
        <f t="shared" ref="CY66:CY73" si="84">+CX66/$CX$111</f>
        <v>#DIV/0!</v>
      </c>
      <c r="CZ66" s="43">
        <f t="shared" ref="CZ66:CZ73" si="85">+CV66+CX66</f>
        <v>0</v>
      </c>
      <c r="DA66" s="47" t="e">
        <f t="shared" ref="DA66:DA73" si="86">+CZ66/$CZ$111</f>
        <v>#DIV/0!</v>
      </c>
      <c r="DB66" s="45">
        <f t="shared" ref="DB66:DB72" si="87">+J66+Z66+AP66+BF66+BV66+CL66</f>
        <v>0</v>
      </c>
      <c r="DC66" s="46" t="e">
        <f t="shared" ref="DC66:DC102" si="88">+DB66/$DB$111</f>
        <v>#DIV/0!</v>
      </c>
      <c r="DD66" s="43">
        <f t="shared" ref="DD66:DD72" si="89">+L66+AB66+AR66+BH66+BX66+CN66</f>
        <v>0</v>
      </c>
      <c r="DE66" s="46" t="e">
        <f t="shared" ref="DE66:DE73" si="90">+DD66/$DD$111</f>
        <v>#DIV/0!</v>
      </c>
      <c r="DF66" s="43">
        <f t="shared" ref="DF66:DF72" si="91">+DB66+DD66</f>
        <v>0</v>
      </c>
      <c r="DG66" s="47" t="e">
        <f t="shared" ref="DG66:DG73" si="92">+DF66/$DF$111</f>
        <v>#DIV/0!</v>
      </c>
      <c r="DH66" s="172"/>
      <c r="DI66" s="185" t="s">
        <v>66</v>
      </c>
      <c r="DJ66" s="45">
        <f t="shared" ref="DJ66:DJ72" si="93">+CZ66</f>
        <v>0</v>
      </c>
      <c r="DK66" s="43">
        <f t="shared" ref="DK66:DK72" si="94">+DF66</f>
        <v>0</v>
      </c>
      <c r="DL66" s="44">
        <f t="shared" ref="DL66:DL72" si="95">+DJ66+DK66</f>
        <v>0</v>
      </c>
      <c r="DM66"/>
    </row>
    <row r="67" spans="1:119" s="59" customFormat="1" ht="15.6" x14ac:dyDescent="0.3">
      <c r="A67" s="32">
        <v>53</v>
      </c>
      <c r="B67" s="32" t="s">
        <v>67</v>
      </c>
      <c r="C67" s="41"/>
      <c r="D67" s="42"/>
      <c r="E67" s="46"/>
      <c r="F67" s="43"/>
      <c r="G67" s="46"/>
      <c r="H67" s="43"/>
      <c r="I67" s="47"/>
      <c r="J67" s="274"/>
      <c r="K67" s="46"/>
      <c r="L67" s="43"/>
      <c r="M67" s="46"/>
      <c r="N67" s="43"/>
      <c r="O67" s="47"/>
      <c r="P67" s="136">
        <f t="shared" si="64"/>
        <v>0</v>
      </c>
      <c r="Q67" s="137">
        <f t="shared" si="65"/>
        <v>0</v>
      </c>
      <c r="R67" s="138">
        <f t="shared" si="66"/>
        <v>0</v>
      </c>
      <c r="S67" s="38"/>
      <c r="T67" s="42"/>
      <c r="U67" s="46"/>
      <c r="V67" s="43"/>
      <c r="W67" s="46"/>
      <c r="X67" s="43"/>
      <c r="Y67" s="47"/>
      <c r="Z67" s="45"/>
      <c r="AA67" s="46"/>
      <c r="AB67" s="43"/>
      <c r="AC67" s="46"/>
      <c r="AD67" s="43"/>
      <c r="AE67" s="47"/>
      <c r="AF67" s="136">
        <f t="shared" si="67"/>
        <v>0</v>
      </c>
      <c r="AG67" s="137">
        <f t="shared" si="68"/>
        <v>0</v>
      </c>
      <c r="AH67" s="138">
        <f t="shared" si="69"/>
        <v>0</v>
      </c>
      <c r="AI67" s="40"/>
      <c r="AJ67" s="42"/>
      <c r="AK67" s="46"/>
      <c r="AL67" s="43"/>
      <c r="AM67" s="46"/>
      <c r="AN67" s="43"/>
      <c r="AO67" s="47"/>
      <c r="AP67" s="45"/>
      <c r="AQ67" s="46"/>
      <c r="AR67" s="43"/>
      <c r="AS67" s="46"/>
      <c r="AT67" s="43"/>
      <c r="AU67" s="47"/>
      <c r="AV67" s="136">
        <f t="shared" si="70"/>
        <v>0</v>
      </c>
      <c r="AW67" s="137">
        <f t="shared" si="71"/>
        <v>0</v>
      </c>
      <c r="AX67" s="138">
        <f t="shared" si="72"/>
        <v>0</v>
      </c>
      <c r="AY67" s="40"/>
      <c r="AZ67" s="42"/>
      <c r="BA67" s="46"/>
      <c r="BB67" s="43"/>
      <c r="BC67" s="46"/>
      <c r="BD67" s="43"/>
      <c r="BE67" s="47"/>
      <c r="BF67" s="45"/>
      <c r="BG67" s="46"/>
      <c r="BH67" s="43"/>
      <c r="BI67" s="46"/>
      <c r="BJ67" s="43"/>
      <c r="BK67" s="47"/>
      <c r="BL67" s="136">
        <f t="shared" si="73"/>
        <v>0</v>
      </c>
      <c r="BM67" s="137">
        <f t="shared" si="74"/>
        <v>0</v>
      </c>
      <c r="BN67" s="138">
        <f t="shared" si="75"/>
        <v>0</v>
      </c>
      <c r="BO67" s="40"/>
      <c r="BP67" s="45"/>
      <c r="BQ67" s="46"/>
      <c r="BR67" s="43"/>
      <c r="BS67" s="46"/>
      <c r="BT67" s="43"/>
      <c r="BU67" s="47"/>
      <c r="BV67" s="45"/>
      <c r="BW67" s="46"/>
      <c r="BX67" s="43"/>
      <c r="BY67" s="46"/>
      <c r="BZ67" s="43"/>
      <c r="CA67" s="47"/>
      <c r="CB67" s="136">
        <f t="shared" si="76"/>
        <v>0</v>
      </c>
      <c r="CC67" s="137">
        <f t="shared" si="77"/>
        <v>0</v>
      </c>
      <c r="CD67" s="138">
        <f t="shared" si="78"/>
        <v>0</v>
      </c>
      <c r="CE67" s="40"/>
      <c r="CF67" s="45"/>
      <c r="CG67" s="46"/>
      <c r="CH67" s="43"/>
      <c r="CI67" s="46"/>
      <c r="CJ67" s="43"/>
      <c r="CK67" s="47"/>
      <c r="CL67" s="45"/>
      <c r="CM67" s="46"/>
      <c r="CN67" s="43"/>
      <c r="CO67" s="46"/>
      <c r="CP67" s="43"/>
      <c r="CQ67" s="47"/>
      <c r="CR67" s="136">
        <f t="shared" si="79"/>
        <v>0</v>
      </c>
      <c r="CS67" s="137">
        <f t="shared" si="80"/>
        <v>0</v>
      </c>
      <c r="CT67" s="138">
        <f t="shared" si="81"/>
        <v>0</v>
      </c>
      <c r="CU67" s="40"/>
      <c r="CV67" s="45">
        <f t="shared" si="82"/>
        <v>0</v>
      </c>
      <c r="CW67" s="46" t="e">
        <f t="shared" ref="CW67:CW102" si="96">+CV67/$CV$111</f>
        <v>#DIV/0!</v>
      </c>
      <c r="CX67" s="46">
        <f t="shared" si="83"/>
        <v>0</v>
      </c>
      <c r="CY67" s="46" t="e">
        <f t="shared" si="84"/>
        <v>#DIV/0!</v>
      </c>
      <c r="CZ67" s="43">
        <f t="shared" si="85"/>
        <v>0</v>
      </c>
      <c r="DA67" s="47" t="e">
        <f t="shared" si="86"/>
        <v>#DIV/0!</v>
      </c>
      <c r="DB67" s="45">
        <f t="shared" si="87"/>
        <v>0</v>
      </c>
      <c r="DC67" s="46" t="e">
        <f t="shared" si="88"/>
        <v>#DIV/0!</v>
      </c>
      <c r="DD67" s="43">
        <f t="shared" si="89"/>
        <v>0</v>
      </c>
      <c r="DE67" s="46" t="e">
        <f t="shared" si="90"/>
        <v>#DIV/0!</v>
      </c>
      <c r="DF67" s="43">
        <f t="shared" si="91"/>
        <v>0</v>
      </c>
      <c r="DG67" s="47" t="e">
        <f t="shared" si="92"/>
        <v>#DIV/0!</v>
      </c>
      <c r="DH67" s="172"/>
      <c r="DI67" s="185" t="s">
        <v>67</v>
      </c>
      <c r="DJ67" s="45">
        <f t="shared" si="93"/>
        <v>0</v>
      </c>
      <c r="DK67" s="43">
        <f t="shared" si="94"/>
        <v>0</v>
      </c>
      <c r="DL67" s="44">
        <f t="shared" si="95"/>
        <v>0</v>
      </c>
      <c r="DM67"/>
    </row>
    <row r="68" spans="1:119" s="59" customFormat="1" ht="15.6" x14ac:dyDescent="0.3">
      <c r="A68" s="32">
        <v>54</v>
      </c>
      <c r="B68" s="32" t="s">
        <v>68</v>
      </c>
      <c r="C68" s="41"/>
      <c r="D68" s="42"/>
      <c r="E68" s="46"/>
      <c r="F68" s="43"/>
      <c r="G68" s="46"/>
      <c r="H68" s="43"/>
      <c r="I68" s="47"/>
      <c r="J68" s="274"/>
      <c r="K68" s="46"/>
      <c r="L68" s="43"/>
      <c r="M68" s="46"/>
      <c r="N68" s="43"/>
      <c r="O68" s="47"/>
      <c r="P68" s="136">
        <f t="shared" si="64"/>
        <v>0</v>
      </c>
      <c r="Q68" s="137">
        <f t="shared" si="65"/>
        <v>0</v>
      </c>
      <c r="R68" s="138">
        <f t="shared" si="66"/>
        <v>0</v>
      </c>
      <c r="S68" s="38"/>
      <c r="T68" s="42"/>
      <c r="U68" s="46"/>
      <c r="V68" s="43"/>
      <c r="W68" s="46"/>
      <c r="X68" s="43"/>
      <c r="Y68" s="47"/>
      <c r="Z68" s="45"/>
      <c r="AA68" s="46"/>
      <c r="AB68" s="43"/>
      <c r="AC68" s="46"/>
      <c r="AD68" s="43"/>
      <c r="AE68" s="47"/>
      <c r="AF68" s="136">
        <f t="shared" si="67"/>
        <v>0</v>
      </c>
      <c r="AG68" s="137">
        <f t="shared" si="68"/>
        <v>0</v>
      </c>
      <c r="AH68" s="138">
        <f t="shared" si="69"/>
        <v>0</v>
      </c>
      <c r="AI68" s="40"/>
      <c r="AJ68" s="42"/>
      <c r="AK68" s="46"/>
      <c r="AL68" s="43"/>
      <c r="AM68" s="46"/>
      <c r="AN68" s="43"/>
      <c r="AO68" s="47"/>
      <c r="AP68" s="45"/>
      <c r="AQ68" s="46"/>
      <c r="AR68" s="43"/>
      <c r="AS68" s="46"/>
      <c r="AT68" s="43"/>
      <c r="AU68" s="47"/>
      <c r="AV68" s="136">
        <f t="shared" si="70"/>
        <v>0</v>
      </c>
      <c r="AW68" s="137">
        <f t="shared" si="71"/>
        <v>0</v>
      </c>
      <c r="AX68" s="138">
        <f t="shared" si="72"/>
        <v>0</v>
      </c>
      <c r="AY68" s="40"/>
      <c r="AZ68" s="42"/>
      <c r="BA68" s="46"/>
      <c r="BB68" s="43"/>
      <c r="BC68" s="46"/>
      <c r="BD68" s="43"/>
      <c r="BE68" s="47"/>
      <c r="BF68" s="45"/>
      <c r="BG68" s="46"/>
      <c r="BH68" s="43"/>
      <c r="BI68" s="46"/>
      <c r="BJ68" s="43"/>
      <c r="BK68" s="47"/>
      <c r="BL68" s="136">
        <f t="shared" si="73"/>
        <v>0</v>
      </c>
      <c r="BM68" s="137">
        <f t="shared" si="74"/>
        <v>0</v>
      </c>
      <c r="BN68" s="138">
        <f t="shared" si="75"/>
        <v>0</v>
      </c>
      <c r="BO68" s="40"/>
      <c r="BP68" s="45"/>
      <c r="BQ68" s="46"/>
      <c r="BR68" s="43"/>
      <c r="BS68" s="46"/>
      <c r="BT68" s="43"/>
      <c r="BU68" s="47"/>
      <c r="BV68" s="45"/>
      <c r="BW68" s="46"/>
      <c r="BX68" s="43"/>
      <c r="BY68" s="46"/>
      <c r="BZ68" s="43"/>
      <c r="CA68" s="47"/>
      <c r="CB68" s="136">
        <f t="shared" si="76"/>
        <v>0</v>
      </c>
      <c r="CC68" s="137">
        <f t="shared" si="77"/>
        <v>0</v>
      </c>
      <c r="CD68" s="138">
        <f t="shared" si="78"/>
        <v>0</v>
      </c>
      <c r="CE68" s="40"/>
      <c r="CF68" s="45"/>
      <c r="CG68" s="46"/>
      <c r="CH68" s="43"/>
      <c r="CI68" s="46"/>
      <c r="CJ68" s="43"/>
      <c r="CK68" s="47"/>
      <c r="CL68" s="45"/>
      <c r="CM68" s="46"/>
      <c r="CN68" s="43"/>
      <c r="CO68" s="46"/>
      <c r="CP68" s="43"/>
      <c r="CQ68" s="47"/>
      <c r="CR68" s="136">
        <f t="shared" si="79"/>
        <v>0</v>
      </c>
      <c r="CS68" s="137">
        <f t="shared" si="80"/>
        <v>0</v>
      </c>
      <c r="CT68" s="138">
        <f t="shared" si="81"/>
        <v>0</v>
      </c>
      <c r="CU68" s="40"/>
      <c r="CV68" s="45">
        <f t="shared" si="82"/>
        <v>0</v>
      </c>
      <c r="CW68" s="46" t="e">
        <f t="shared" si="96"/>
        <v>#DIV/0!</v>
      </c>
      <c r="CX68" s="46">
        <f t="shared" si="83"/>
        <v>0</v>
      </c>
      <c r="CY68" s="46" t="e">
        <f t="shared" si="84"/>
        <v>#DIV/0!</v>
      </c>
      <c r="CZ68" s="43">
        <f t="shared" si="85"/>
        <v>0</v>
      </c>
      <c r="DA68" s="47" t="e">
        <f t="shared" si="86"/>
        <v>#DIV/0!</v>
      </c>
      <c r="DB68" s="45">
        <f t="shared" si="87"/>
        <v>0</v>
      </c>
      <c r="DC68" s="46" t="e">
        <f t="shared" si="88"/>
        <v>#DIV/0!</v>
      </c>
      <c r="DD68" s="43">
        <f t="shared" si="89"/>
        <v>0</v>
      </c>
      <c r="DE68" s="46" t="e">
        <f t="shared" si="90"/>
        <v>#DIV/0!</v>
      </c>
      <c r="DF68" s="43">
        <f t="shared" si="91"/>
        <v>0</v>
      </c>
      <c r="DG68" s="47" t="e">
        <f t="shared" si="92"/>
        <v>#DIV/0!</v>
      </c>
      <c r="DH68" s="172"/>
      <c r="DI68" s="185" t="s">
        <v>68</v>
      </c>
      <c r="DJ68" s="45">
        <f t="shared" si="93"/>
        <v>0</v>
      </c>
      <c r="DK68" s="43">
        <f t="shared" si="94"/>
        <v>0</v>
      </c>
      <c r="DL68" s="44">
        <f t="shared" si="95"/>
        <v>0</v>
      </c>
      <c r="DM68"/>
    </row>
    <row r="69" spans="1:119" s="59" customFormat="1" ht="15.6" x14ac:dyDescent="0.3">
      <c r="A69" s="32">
        <v>55</v>
      </c>
      <c r="B69" s="32" t="s">
        <v>69</v>
      </c>
      <c r="C69" s="41"/>
      <c r="D69" s="42"/>
      <c r="E69" s="46"/>
      <c r="F69" s="43"/>
      <c r="G69" s="46"/>
      <c r="H69" s="43"/>
      <c r="I69" s="47"/>
      <c r="J69" s="274"/>
      <c r="K69" s="46"/>
      <c r="L69" s="43"/>
      <c r="M69" s="46"/>
      <c r="N69" s="43"/>
      <c r="O69" s="47"/>
      <c r="P69" s="136">
        <f t="shared" si="64"/>
        <v>0</v>
      </c>
      <c r="Q69" s="137">
        <f t="shared" si="65"/>
        <v>0</v>
      </c>
      <c r="R69" s="138">
        <f t="shared" si="66"/>
        <v>0</v>
      </c>
      <c r="S69" s="38"/>
      <c r="T69" s="42"/>
      <c r="U69" s="46"/>
      <c r="V69" s="43"/>
      <c r="W69" s="46"/>
      <c r="X69" s="43"/>
      <c r="Y69" s="47"/>
      <c r="Z69" s="45"/>
      <c r="AA69" s="46"/>
      <c r="AB69" s="43"/>
      <c r="AC69" s="46"/>
      <c r="AD69" s="43"/>
      <c r="AE69" s="47"/>
      <c r="AF69" s="136">
        <f t="shared" si="67"/>
        <v>0</v>
      </c>
      <c r="AG69" s="137">
        <f t="shared" si="68"/>
        <v>0</v>
      </c>
      <c r="AH69" s="138">
        <f t="shared" si="69"/>
        <v>0</v>
      </c>
      <c r="AI69" s="40"/>
      <c r="AJ69" s="42"/>
      <c r="AK69" s="46"/>
      <c r="AL69" s="43"/>
      <c r="AM69" s="46"/>
      <c r="AN69" s="43"/>
      <c r="AO69" s="47"/>
      <c r="AP69" s="45"/>
      <c r="AQ69" s="46"/>
      <c r="AR69" s="43"/>
      <c r="AS69" s="46"/>
      <c r="AT69" s="43"/>
      <c r="AU69" s="47"/>
      <c r="AV69" s="136">
        <f t="shared" si="70"/>
        <v>0</v>
      </c>
      <c r="AW69" s="137">
        <f t="shared" si="71"/>
        <v>0</v>
      </c>
      <c r="AX69" s="138">
        <f t="shared" si="72"/>
        <v>0</v>
      </c>
      <c r="AY69" s="40"/>
      <c r="AZ69" s="42"/>
      <c r="BA69" s="46"/>
      <c r="BB69" s="43"/>
      <c r="BC69" s="46"/>
      <c r="BD69" s="43"/>
      <c r="BE69" s="47"/>
      <c r="BF69" s="45"/>
      <c r="BG69" s="46"/>
      <c r="BH69" s="43"/>
      <c r="BI69" s="46"/>
      <c r="BJ69" s="43"/>
      <c r="BK69" s="47"/>
      <c r="BL69" s="136">
        <f t="shared" si="73"/>
        <v>0</v>
      </c>
      <c r="BM69" s="137">
        <f t="shared" si="74"/>
        <v>0</v>
      </c>
      <c r="BN69" s="138">
        <f t="shared" si="75"/>
        <v>0</v>
      </c>
      <c r="BO69" s="40"/>
      <c r="BP69" s="45"/>
      <c r="BQ69" s="46"/>
      <c r="BR69" s="43"/>
      <c r="BS69" s="46"/>
      <c r="BT69" s="43"/>
      <c r="BU69" s="47"/>
      <c r="BV69" s="45"/>
      <c r="BW69" s="46"/>
      <c r="BX69" s="43"/>
      <c r="BY69" s="46"/>
      <c r="BZ69" s="43"/>
      <c r="CA69" s="47"/>
      <c r="CB69" s="136">
        <f t="shared" si="76"/>
        <v>0</v>
      </c>
      <c r="CC69" s="137">
        <f t="shared" si="77"/>
        <v>0</v>
      </c>
      <c r="CD69" s="138">
        <f t="shared" si="78"/>
        <v>0</v>
      </c>
      <c r="CE69" s="40"/>
      <c r="CF69" s="45"/>
      <c r="CG69" s="46"/>
      <c r="CH69" s="43"/>
      <c r="CI69" s="46"/>
      <c r="CJ69" s="43"/>
      <c r="CK69" s="47"/>
      <c r="CL69" s="45"/>
      <c r="CM69" s="46"/>
      <c r="CN69" s="43"/>
      <c r="CO69" s="46"/>
      <c r="CP69" s="43"/>
      <c r="CQ69" s="47"/>
      <c r="CR69" s="136">
        <f t="shared" si="79"/>
        <v>0</v>
      </c>
      <c r="CS69" s="137">
        <f t="shared" si="80"/>
        <v>0</v>
      </c>
      <c r="CT69" s="138">
        <f t="shared" si="81"/>
        <v>0</v>
      </c>
      <c r="CU69" s="40"/>
      <c r="CV69" s="45">
        <f t="shared" si="82"/>
        <v>0</v>
      </c>
      <c r="CW69" s="46" t="e">
        <f t="shared" si="96"/>
        <v>#DIV/0!</v>
      </c>
      <c r="CX69" s="46">
        <f t="shared" si="83"/>
        <v>0</v>
      </c>
      <c r="CY69" s="46" t="e">
        <f t="shared" si="84"/>
        <v>#DIV/0!</v>
      </c>
      <c r="CZ69" s="43">
        <f t="shared" si="85"/>
        <v>0</v>
      </c>
      <c r="DA69" s="47" t="e">
        <f t="shared" si="86"/>
        <v>#DIV/0!</v>
      </c>
      <c r="DB69" s="45">
        <f t="shared" si="87"/>
        <v>0</v>
      </c>
      <c r="DC69" s="46" t="e">
        <f t="shared" si="88"/>
        <v>#DIV/0!</v>
      </c>
      <c r="DD69" s="43">
        <f t="shared" si="89"/>
        <v>0</v>
      </c>
      <c r="DE69" s="46" t="e">
        <f t="shared" si="90"/>
        <v>#DIV/0!</v>
      </c>
      <c r="DF69" s="43">
        <f t="shared" si="91"/>
        <v>0</v>
      </c>
      <c r="DG69" s="47" t="e">
        <f t="shared" si="92"/>
        <v>#DIV/0!</v>
      </c>
      <c r="DH69" s="172"/>
      <c r="DI69" s="185" t="s">
        <v>69</v>
      </c>
      <c r="DJ69" s="45">
        <f t="shared" si="93"/>
        <v>0</v>
      </c>
      <c r="DK69" s="43">
        <f t="shared" si="94"/>
        <v>0</v>
      </c>
      <c r="DL69" s="44">
        <f t="shared" si="95"/>
        <v>0</v>
      </c>
      <c r="DM69"/>
    </row>
    <row r="70" spans="1:119" s="59" customFormat="1" ht="15.6" x14ac:dyDescent="0.3">
      <c r="A70" s="32">
        <v>56</v>
      </c>
      <c r="B70" s="32" t="s">
        <v>70</v>
      </c>
      <c r="C70" s="41"/>
      <c r="D70" s="42"/>
      <c r="E70" s="46"/>
      <c r="F70" s="43"/>
      <c r="G70" s="46"/>
      <c r="H70" s="43"/>
      <c r="I70" s="47"/>
      <c r="J70" s="274"/>
      <c r="K70" s="46"/>
      <c r="L70" s="43"/>
      <c r="M70" s="46"/>
      <c r="N70" s="43"/>
      <c r="O70" s="47"/>
      <c r="P70" s="136">
        <f t="shared" si="64"/>
        <v>0</v>
      </c>
      <c r="Q70" s="137">
        <f t="shared" si="65"/>
        <v>0</v>
      </c>
      <c r="R70" s="138">
        <f t="shared" si="66"/>
        <v>0</v>
      </c>
      <c r="S70" s="38"/>
      <c r="T70" s="42"/>
      <c r="U70" s="46"/>
      <c r="V70" s="43"/>
      <c r="W70" s="46"/>
      <c r="X70" s="43"/>
      <c r="Y70" s="47"/>
      <c r="Z70" s="45"/>
      <c r="AA70" s="46"/>
      <c r="AB70" s="43"/>
      <c r="AC70" s="46"/>
      <c r="AD70" s="43"/>
      <c r="AE70" s="47"/>
      <c r="AF70" s="136">
        <f t="shared" si="67"/>
        <v>0</v>
      </c>
      <c r="AG70" s="137">
        <f t="shared" si="68"/>
        <v>0</v>
      </c>
      <c r="AH70" s="138">
        <f t="shared" si="69"/>
        <v>0</v>
      </c>
      <c r="AI70" s="40"/>
      <c r="AJ70" s="42"/>
      <c r="AK70" s="46"/>
      <c r="AL70" s="43"/>
      <c r="AM70" s="46"/>
      <c r="AN70" s="43"/>
      <c r="AO70" s="47"/>
      <c r="AP70" s="45"/>
      <c r="AQ70" s="46"/>
      <c r="AR70" s="43"/>
      <c r="AS70" s="46"/>
      <c r="AT70" s="43"/>
      <c r="AU70" s="47"/>
      <c r="AV70" s="136">
        <f t="shared" si="70"/>
        <v>0</v>
      </c>
      <c r="AW70" s="137">
        <f t="shared" si="71"/>
        <v>0</v>
      </c>
      <c r="AX70" s="138">
        <f t="shared" si="72"/>
        <v>0</v>
      </c>
      <c r="AY70" s="40"/>
      <c r="AZ70" s="42"/>
      <c r="BA70" s="46"/>
      <c r="BB70" s="43"/>
      <c r="BC70" s="46"/>
      <c r="BD70" s="43"/>
      <c r="BE70" s="47"/>
      <c r="BF70" s="45"/>
      <c r="BG70" s="46"/>
      <c r="BH70" s="43"/>
      <c r="BI70" s="46"/>
      <c r="BJ70" s="43"/>
      <c r="BK70" s="47"/>
      <c r="BL70" s="136">
        <f t="shared" si="73"/>
        <v>0</v>
      </c>
      <c r="BM70" s="137">
        <f t="shared" si="74"/>
        <v>0</v>
      </c>
      <c r="BN70" s="138">
        <f t="shared" si="75"/>
        <v>0</v>
      </c>
      <c r="BO70" s="40"/>
      <c r="BP70" s="45"/>
      <c r="BQ70" s="46"/>
      <c r="BR70" s="43"/>
      <c r="BS70" s="46"/>
      <c r="BT70" s="43"/>
      <c r="BU70" s="47"/>
      <c r="BV70" s="45"/>
      <c r="BW70" s="46"/>
      <c r="BX70" s="43"/>
      <c r="BY70" s="46"/>
      <c r="BZ70" s="43"/>
      <c r="CA70" s="47"/>
      <c r="CB70" s="136">
        <f t="shared" si="76"/>
        <v>0</v>
      </c>
      <c r="CC70" s="137">
        <f t="shared" si="77"/>
        <v>0</v>
      </c>
      <c r="CD70" s="138">
        <f t="shared" si="78"/>
        <v>0</v>
      </c>
      <c r="CE70" s="40"/>
      <c r="CF70" s="45"/>
      <c r="CG70" s="46"/>
      <c r="CH70" s="43"/>
      <c r="CI70" s="46"/>
      <c r="CJ70" s="43"/>
      <c r="CK70" s="47"/>
      <c r="CL70" s="45"/>
      <c r="CM70" s="46"/>
      <c r="CN70" s="43"/>
      <c r="CO70" s="46"/>
      <c r="CP70" s="43"/>
      <c r="CQ70" s="47"/>
      <c r="CR70" s="136">
        <f t="shared" si="79"/>
        <v>0</v>
      </c>
      <c r="CS70" s="137">
        <f t="shared" si="80"/>
        <v>0</v>
      </c>
      <c r="CT70" s="138">
        <f t="shared" si="81"/>
        <v>0</v>
      </c>
      <c r="CU70" s="40"/>
      <c r="CV70" s="45">
        <f t="shared" si="82"/>
        <v>0</v>
      </c>
      <c r="CW70" s="46" t="e">
        <f t="shared" si="96"/>
        <v>#DIV/0!</v>
      </c>
      <c r="CX70" s="46">
        <f t="shared" si="83"/>
        <v>0</v>
      </c>
      <c r="CY70" s="46" t="e">
        <f t="shared" si="84"/>
        <v>#DIV/0!</v>
      </c>
      <c r="CZ70" s="43">
        <f t="shared" si="85"/>
        <v>0</v>
      </c>
      <c r="DA70" s="47" t="e">
        <f t="shared" si="86"/>
        <v>#DIV/0!</v>
      </c>
      <c r="DB70" s="45">
        <f t="shared" si="87"/>
        <v>0</v>
      </c>
      <c r="DC70" s="46" t="e">
        <f t="shared" si="88"/>
        <v>#DIV/0!</v>
      </c>
      <c r="DD70" s="43">
        <f t="shared" si="89"/>
        <v>0</v>
      </c>
      <c r="DE70" s="46" t="e">
        <f t="shared" si="90"/>
        <v>#DIV/0!</v>
      </c>
      <c r="DF70" s="43">
        <f t="shared" si="91"/>
        <v>0</v>
      </c>
      <c r="DG70" s="47" t="e">
        <f t="shared" si="92"/>
        <v>#DIV/0!</v>
      </c>
      <c r="DH70" s="172"/>
      <c r="DI70" s="185" t="s">
        <v>70</v>
      </c>
      <c r="DJ70" s="45">
        <f t="shared" si="93"/>
        <v>0</v>
      </c>
      <c r="DK70" s="43">
        <f t="shared" si="94"/>
        <v>0</v>
      </c>
      <c r="DL70" s="44">
        <f t="shared" si="95"/>
        <v>0</v>
      </c>
      <c r="DM70"/>
    </row>
    <row r="71" spans="1:119" s="59" customFormat="1" ht="15.6" x14ac:dyDescent="0.3">
      <c r="A71" s="32">
        <v>57</v>
      </c>
      <c r="B71" s="32" t="s">
        <v>71</v>
      </c>
      <c r="C71" s="41"/>
      <c r="D71" s="42"/>
      <c r="E71" s="46"/>
      <c r="F71" s="43"/>
      <c r="G71" s="46"/>
      <c r="H71" s="43"/>
      <c r="I71" s="47"/>
      <c r="J71" s="274"/>
      <c r="K71" s="46"/>
      <c r="L71" s="43"/>
      <c r="M71" s="46"/>
      <c r="N71" s="43"/>
      <c r="O71" s="47"/>
      <c r="P71" s="136">
        <f t="shared" si="64"/>
        <v>0</v>
      </c>
      <c r="Q71" s="137">
        <f t="shared" si="65"/>
        <v>0</v>
      </c>
      <c r="R71" s="138">
        <f t="shared" si="66"/>
        <v>0</v>
      </c>
      <c r="S71" s="38"/>
      <c r="T71" s="42"/>
      <c r="U71" s="46"/>
      <c r="V71" s="43"/>
      <c r="W71" s="46"/>
      <c r="X71" s="43"/>
      <c r="Y71" s="47"/>
      <c r="Z71" s="45"/>
      <c r="AA71" s="46"/>
      <c r="AB71" s="43"/>
      <c r="AC71" s="46"/>
      <c r="AD71" s="43"/>
      <c r="AE71" s="47"/>
      <c r="AF71" s="136">
        <f t="shared" si="67"/>
        <v>0</v>
      </c>
      <c r="AG71" s="137">
        <f t="shared" si="68"/>
        <v>0</v>
      </c>
      <c r="AH71" s="138">
        <f t="shared" si="69"/>
        <v>0</v>
      </c>
      <c r="AI71" s="40"/>
      <c r="AJ71" s="42"/>
      <c r="AK71" s="46"/>
      <c r="AL71" s="43"/>
      <c r="AM71" s="46"/>
      <c r="AN71" s="43"/>
      <c r="AO71" s="47"/>
      <c r="AP71" s="45"/>
      <c r="AQ71" s="46"/>
      <c r="AR71" s="43"/>
      <c r="AS71" s="46"/>
      <c r="AT71" s="43"/>
      <c r="AU71" s="47"/>
      <c r="AV71" s="136">
        <f t="shared" si="70"/>
        <v>0</v>
      </c>
      <c r="AW71" s="137">
        <f t="shared" si="71"/>
        <v>0</v>
      </c>
      <c r="AX71" s="138">
        <f t="shared" si="72"/>
        <v>0</v>
      </c>
      <c r="AY71" s="40"/>
      <c r="AZ71" s="42"/>
      <c r="BA71" s="46"/>
      <c r="BB71" s="43"/>
      <c r="BC71" s="46"/>
      <c r="BD71" s="43"/>
      <c r="BE71" s="47"/>
      <c r="BF71" s="45"/>
      <c r="BG71" s="46"/>
      <c r="BH71" s="43"/>
      <c r="BI71" s="46"/>
      <c r="BJ71" s="43"/>
      <c r="BK71" s="47"/>
      <c r="BL71" s="136">
        <f t="shared" si="73"/>
        <v>0</v>
      </c>
      <c r="BM71" s="137">
        <f t="shared" si="74"/>
        <v>0</v>
      </c>
      <c r="BN71" s="138">
        <f t="shared" si="75"/>
        <v>0</v>
      </c>
      <c r="BO71" s="40"/>
      <c r="BP71" s="45"/>
      <c r="BQ71" s="46"/>
      <c r="BR71" s="43"/>
      <c r="BS71" s="46"/>
      <c r="BT71" s="43"/>
      <c r="BU71" s="47"/>
      <c r="BV71" s="45"/>
      <c r="BW71" s="46"/>
      <c r="BX71" s="43"/>
      <c r="BY71" s="46"/>
      <c r="BZ71" s="43"/>
      <c r="CA71" s="47"/>
      <c r="CB71" s="136">
        <f t="shared" si="76"/>
        <v>0</v>
      </c>
      <c r="CC71" s="137">
        <f t="shared" si="77"/>
        <v>0</v>
      </c>
      <c r="CD71" s="138">
        <f t="shared" si="78"/>
        <v>0</v>
      </c>
      <c r="CE71" s="40"/>
      <c r="CF71" s="45"/>
      <c r="CG71" s="46"/>
      <c r="CH71" s="43"/>
      <c r="CI71" s="46"/>
      <c r="CJ71" s="43"/>
      <c r="CK71" s="47"/>
      <c r="CL71" s="45"/>
      <c r="CM71" s="46"/>
      <c r="CN71" s="43"/>
      <c r="CO71" s="46"/>
      <c r="CP71" s="43"/>
      <c r="CQ71" s="47"/>
      <c r="CR71" s="136">
        <f t="shared" si="79"/>
        <v>0</v>
      </c>
      <c r="CS71" s="137">
        <f t="shared" si="80"/>
        <v>0</v>
      </c>
      <c r="CT71" s="138">
        <f t="shared" si="81"/>
        <v>0</v>
      </c>
      <c r="CU71" s="40"/>
      <c r="CV71" s="45">
        <f t="shared" si="82"/>
        <v>0</v>
      </c>
      <c r="CW71" s="46" t="e">
        <f t="shared" si="96"/>
        <v>#DIV/0!</v>
      </c>
      <c r="CX71" s="46">
        <f t="shared" si="83"/>
        <v>0</v>
      </c>
      <c r="CY71" s="46" t="e">
        <f t="shared" si="84"/>
        <v>#DIV/0!</v>
      </c>
      <c r="CZ71" s="43">
        <f t="shared" si="85"/>
        <v>0</v>
      </c>
      <c r="DA71" s="47" t="e">
        <f t="shared" si="86"/>
        <v>#DIV/0!</v>
      </c>
      <c r="DB71" s="45">
        <f t="shared" si="87"/>
        <v>0</v>
      </c>
      <c r="DC71" s="46" t="e">
        <f t="shared" si="88"/>
        <v>#DIV/0!</v>
      </c>
      <c r="DD71" s="43">
        <f t="shared" si="89"/>
        <v>0</v>
      </c>
      <c r="DE71" s="46" t="e">
        <f t="shared" si="90"/>
        <v>#DIV/0!</v>
      </c>
      <c r="DF71" s="43">
        <f t="shared" si="91"/>
        <v>0</v>
      </c>
      <c r="DG71" s="47" t="e">
        <f t="shared" si="92"/>
        <v>#DIV/0!</v>
      </c>
      <c r="DH71" s="172"/>
      <c r="DI71" s="185" t="s">
        <v>71</v>
      </c>
      <c r="DJ71" s="45">
        <f t="shared" si="93"/>
        <v>0</v>
      </c>
      <c r="DK71" s="43">
        <f t="shared" si="94"/>
        <v>0</v>
      </c>
      <c r="DL71" s="44">
        <f t="shared" si="95"/>
        <v>0</v>
      </c>
      <c r="DM71"/>
    </row>
    <row r="72" spans="1:119" s="59" customFormat="1" ht="15.6" x14ac:dyDescent="0.3">
      <c r="A72" s="32">
        <v>58</v>
      </c>
      <c r="B72" s="32" t="s">
        <v>72</v>
      </c>
      <c r="C72" s="41"/>
      <c r="D72" s="42"/>
      <c r="E72" s="46"/>
      <c r="F72" s="43"/>
      <c r="G72" s="46"/>
      <c r="H72" s="43"/>
      <c r="I72" s="47"/>
      <c r="J72" s="274"/>
      <c r="K72" s="46"/>
      <c r="L72" s="43"/>
      <c r="M72" s="46"/>
      <c r="N72" s="43"/>
      <c r="O72" s="47"/>
      <c r="P72" s="136">
        <f t="shared" si="64"/>
        <v>0</v>
      </c>
      <c r="Q72" s="137">
        <f t="shared" si="65"/>
        <v>0</v>
      </c>
      <c r="R72" s="138">
        <f t="shared" si="66"/>
        <v>0</v>
      </c>
      <c r="S72" s="38"/>
      <c r="T72" s="42"/>
      <c r="U72" s="46"/>
      <c r="V72" s="43"/>
      <c r="W72" s="46"/>
      <c r="X72" s="43"/>
      <c r="Y72" s="47"/>
      <c r="Z72" s="45"/>
      <c r="AA72" s="46"/>
      <c r="AB72" s="43"/>
      <c r="AC72" s="46"/>
      <c r="AD72" s="43"/>
      <c r="AE72" s="47"/>
      <c r="AF72" s="136">
        <f t="shared" si="67"/>
        <v>0</v>
      </c>
      <c r="AG72" s="137">
        <f t="shared" si="68"/>
        <v>0</v>
      </c>
      <c r="AH72" s="138">
        <f t="shared" si="69"/>
        <v>0</v>
      </c>
      <c r="AI72" s="40"/>
      <c r="AJ72" s="42"/>
      <c r="AK72" s="46"/>
      <c r="AL72" s="43"/>
      <c r="AM72" s="46"/>
      <c r="AN72" s="43"/>
      <c r="AO72" s="47"/>
      <c r="AP72" s="45"/>
      <c r="AQ72" s="46"/>
      <c r="AR72" s="43"/>
      <c r="AS72" s="46"/>
      <c r="AT72" s="43"/>
      <c r="AU72" s="47"/>
      <c r="AV72" s="136">
        <f t="shared" si="70"/>
        <v>0</v>
      </c>
      <c r="AW72" s="137">
        <f t="shared" si="71"/>
        <v>0</v>
      </c>
      <c r="AX72" s="138">
        <f t="shared" si="72"/>
        <v>0</v>
      </c>
      <c r="AY72" s="40"/>
      <c r="AZ72" s="42"/>
      <c r="BA72" s="46"/>
      <c r="BB72" s="43"/>
      <c r="BC72" s="46"/>
      <c r="BD72" s="43"/>
      <c r="BE72" s="47"/>
      <c r="BF72" s="45"/>
      <c r="BG72" s="46"/>
      <c r="BH72" s="43"/>
      <c r="BI72" s="46"/>
      <c r="BJ72" s="43"/>
      <c r="BK72" s="47"/>
      <c r="BL72" s="136">
        <f t="shared" si="73"/>
        <v>0</v>
      </c>
      <c r="BM72" s="137">
        <f t="shared" si="74"/>
        <v>0</v>
      </c>
      <c r="BN72" s="138">
        <f t="shared" si="75"/>
        <v>0</v>
      </c>
      <c r="BO72" s="40"/>
      <c r="BP72" s="45"/>
      <c r="BQ72" s="46"/>
      <c r="BR72" s="43"/>
      <c r="BS72" s="46"/>
      <c r="BT72" s="43"/>
      <c r="BU72" s="47"/>
      <c r="BV72" s="45"/>
      <c r="BW72" s="46"/>
      <c r="BX72" s="43"/>
      <c r="BY72" s="46"/>
      <c r="BZ72" s="43"/>
      <c r="CA72" s="47"/>
      <c r="CB72" s="136">
        <f t="shared" si="76"/>
        <v>0</v>
      </c>
      <c r="CC72" s="137">
        <f t="shared" si="77"/>
        <v>0</v>
      </c>
      <c r="CD72" s="138">
        <f t="shared" si="78"/>
        <v>0</v>
      </c>
      <c r="CE72" s="40"/>
      <c r="CF72" s="45"/>
      <c r="CG72" s="46"/>
      <c r="CH72" s="43"/>
      <c r="CI72" s="46"/>
      <c r="CJ72" s="43"/>
      <c r="CK72" s="47"/>
      <c r="CL72" s="45"/>
      <c r="CM72" s="46"/>
      <c r="CN72" s="43"/>
      <c r="CO72" s="46"/>
      <c r="CP72" s="43"/>
      <c r="CQ72" s="47"/>
      <c r="CR72" s="136">
        <f t="shared" si="79"/>
        <v>0</v>
      </c>
      <c r="CS72" s="137">
        <f t="shared" si="80"/>
        <v>0</v>
      </c>
      <c r="CT72" s="138">
        <f t="shared" si="81"/>
        <v>0</v>
      </c>
      <c r="CU72" s="40"/>
      <c r="CV72" s="45">
        <f t="shared" si="82"/>
        <v>0</v>
      </c>
      <c r="CW72" s="46" t="e">
        <f t="shared" si="96"/>
        <v>#DIV/0!</v>
      </c>
      <c r="CX72" s="46">
        <f t="shared" si="83"/>
        <v>0</v>
      </c>
      <c r="CY72" s="46" t="e">
        <f t="shared" si="84"/>
        <v>#DIV/0!</v>
      </c>
      <c r="CZ72" s="43">
        <f t="shared" si="85"/>
        <v>0</v>
      </c>
      <c r="DA72" s="47" t="e">
        <f t="shared" si="86"/>
        <v>#DIV/0!</v>
      </c>
      <c r="DB72" s="45">
        <f t="shared" si="87"/>
        <v>0</v>
      </c>
      <c r="DC72" s="46" t="e">
        <f t="shared" si="88"/>
        <v>#DIV/0!</v>
      </c>
      <c r="DD72" s="43">
        <f t="shared" si="89"/>
        <v>0</v>
      </c>
      <c r="DE72" s="46" t="e">
        <f t="shared" si="90"/>
        <v>#DIV/0!</v>
      </c>
      <c r="DF72" s="43">
        <f t="shared" si="91"/>
        <v>0</v>
      </c>
      <c r="DG72" s="47" t="e">
        <f t="shared" si="92"/>
        <v>#DIV/0!</v>
      </c>
      <c r="DH72" s="172"/>
      <c r="DI72" s="185" t="s">
        <v>72</v>
      </c>
      <c r="DJ72" s="45">
        <f t="shared" si="93"/>
        <v>0</v>
      </c>
      <c r="DK72" s="43">
        <f t="shared" si="94"/>
        <v>0</v>
      </c>
      <c r="DL72" s="44">
        <f t="shared" si="95"/>
        <v>0</v>
      </c>
      <c r="DM72"/>
    </row>
    <row r="73" spans="1:119" s="59" customFormat="1" ht="15.6" x14ac:dyDescent="0.3">
      <c r="A73" s="32">
        <v>59</v>
      </c>
      <c r="B73" s="32" t="s">
        <v>174</v>
      </c>
      <c r="C73" s="49"/>
      <c r="D73" s="50"/>
      <c r="E73" s="54"/>
      <c r="F73" s="51"/>
      <c r="G73" s="54"/>
      <c r="H73" s="51"/>
      <c r="I73" s="55"/>
      <c r="J73" s="275"/>
      <c r="K73" s="54"/>
      <c r="L73" s="51"/>
      <c r="M73" s="54"/>
      <c r="N73" s="51"/>
      <c r="O73" s="55"/>
      <c r="P73" s="142">
        <f t="shared" si="64"/>
        <v>0</v>
      </c>
      <c r="Q73" s="143">
        <f t="shared" si="65"/>
        <v>0</v>
      </c>
      <c r="R73" s="144">
        <f t="shared" si="66"/>
        <v>0</v>
      </c>
      <c r="S73" s="38"/>
      <c r="T73" s="50"/>
      <c r="U73" s="54"/>
      <c r="V73" s="51"/>
      <c r="W73" s="54"/>
      <c r="X73" s="51"/>
      <c r="Y73" s="55"/>
      <c r="Z73" s="53"/>
      <c r="AA73" s="54"/>
      <c r="AB73" s="51"/>
      <c r="AC73" s="54"/>
      <c r="AD73" s="51"/>
      <c r="AE73" s="55"/>
      <c r="AF73" s="142">
        <f t="shared" si="67"/>
        <v>0</v>
      </c>
      <c r="AG73" s="143">
        <f t="shared" si="68"/>
        <v>0</v>
      </c>
      <c r="AH73" s="144">
        <f t="shared" si="69"/>
        <v>0</v>
      </c>
      <c r="AI73" s="40"/>
      <c r="AJ73" s="50"/>
      <c r="AK73" s="54"/>
      <c r="AL73" s="51"/>
      <c r="AM73" s="54"/>
      <c r="AN73" s="51"/>
      <c r="AO73" s="55"/>
      <c r="AP73" s="53"/>
      <c r="AQ73" s="54"/>
      <c r="AR73" s="51"/>
      <c r="AS73" s="54"/>
      <c r="AT73" s="51"/>
      <c r="AU73" s="55"/>
      <c r="AV73" s="142">
        <f t="shared" si="70"/>
        <v>0</v>
      </c>
      <c r="AW73" s="143">
        <f t="shared" si="71"/>
        <v>0</v>
      </c>
      <c r="AX73" s="144">
        <f t="shared" si="72"/>
        <v>0</v>
      </c>
      <c r="AY73" s="40"/>
      <c r="AZ73" s="50"/>
      <c r="BA73" s="54"/>
      <c r="BB73" s="51"/>
      <c r="BC73" s="54"/>
      <c r="BD73" s="51"/>
      <c r="BE73" s="55"/>
      <c r="BF73" s="53"/>
      <c r="BG73" s="54"/>
      <c r="BH73" s="51"/>
      <c r="BI73" s="54"/>
      <c r="BJ73" s="51"/>
      <c r="BK73" s="55"/>
      <c r="BL73" s="142">
        <f t="shared" si="73"/>
        <v>0</v>
      </c>
      <c r="BM73" s="143">
        <f t="shared" si="74"/>
        <v>0</v>
      </c>
      <c r="BN73" s="144">
        <f t="shared" si="75"/>
        <v>0</v>
      </c>
      <c r="BO73" s="40"/>
      <c r="BP73" s="53"/>
      <c r="BQ73" s="54"/>
      <c r="BR73" s="51"/>
      <c r="BS73" s="54"/>
      <c r="BT73" s="51"/>
      <c r="BU73" s="55"/>
      <c r="BV73" s="53"/>
      <c r="BW73" s="54"/>
      <c r="BX73" s="51"/>
      <c r="BY73" s="54"/>
      <c r="BZ73" s="51"/>
      <c r="CA73" s="55"/>
      <c r="CB73" s="142">
        <f t="shared" si="76"/>
        <v>0</v>
      </c>
      <c r="CC73" s="143">
        <f t="shared" si="77"/>
        <v>0</v>
      </c>
      <c r="CD73" s="144">
        <f t="shared" si="78"/>
        <v>0</v>
      </c>
      <c r="CE73" s="40"/>
      <c r="CF73" s="53"/>
      <c r="CG73" s="54"/>
      <c r="CH73" s="51"/>
      <c r="CI73" s="54"/>
      <c r="CJ73" s="51"/>
      <c r="CK73" s="55"/>
      <c r="CL73" s="53"/>
      <c r="CM73" s="54"/>
      <c r="CN73" s="51"/>
      <c r="CO73" s="54"/>
      <c r="CP73" s="51"/>
      <c r="CQ73" s="55"/>
      <c r="CR73" s="142">
        <f t="shared" si="79"/>
        <v>0</v>
      </c>
      <c r="CS73" s="143">
        <f t="shared" si="80"/>
        <v>0</v>
      </c>
      <c r="CT73" s="144">
        <f t="shared" si="81"/>
        <v>0</v>
      </c>
      <c r="CU73" s="40"/>
      <c r="CV73" s="53">
        <f>SUM(CV66:CV72)</f>
        <v>0</v>
      </c>
      <c r="CW73" s="54" t="e">
        <f t="shared" si="96"/>
        <v>#DIV/0!</v>
      </c>
      <c r="CX73" s="54">
        <f>SUM(CX66:CX72)</f>
        <v>0</v>
      </c>
      <c r="CY73" s="54" t="e">
        <f t="shared" si="84"/>
        <v>#DIV/0!</v>
      </c>
      <c r="CZ73" s="51">
        <f t="shared" si="85"/>
        <v>0</v>
      </c>
      <c r="DA73" s="55" t="e">
        <f t="shared" si="86"/>
        <v>#DIV/0!</v>
      </c>
      <c r="DB73" s="53">
        <f>SUM(DB66:DB72)</f>
        <v>0</v>
      </c>
      <c r="DC73" s="54" t="e">
        <f t="shared" si="88"/>
        <v>#DIV/0!</v>
      </c>
      <c r="DD73" s="51">
        <f>SUM(DD66:DD72)</f>
        <v>0</v>
      </c>
      <c r="DE73" s="54" t="e">
        <f t="shared" si="90"/>
        <v>#DIV/0!</v>
      </c>
      <c r="DF73" s="51">
        <f>SUM(DF66:DF72)</f>
        <v>0</v>
      </c>
      <c r="DG73" s="55" t="e">
        <f t="shared" si="92"/>
        <v>#DIV/0!</v>
      </c>
      <c r="DH73" s="173"/>
      <c r="DI73" s="185" t="s">
        <v>174</v>
      </c>
      <c r="DJ73" s="53">
        <f t="shared" ref="DJ73:DK73" si="97">SUM(DJ66:DJ72)</f>
        <v>0</v>
      </c>
      <c r="DK73" s="51">
        <f t="shared" si="97"/>
        <v>0</v>
      </c>
      <c r="DL73" s="52">
        <f>SUM(DL66:DL72)</f>
        <v>0</v>
      </c>
      <c r="DM73"/>
      <c r="DO73" s="56"/>
    </row>
    <row r="74" spans="1:119" s="59" customFormat="1" ht="15.6" x14ac:dyDescent="0.3">
      <c r="A74" s="32"/>
      <c r="B74" s="31" t="s">
        <v>73</v>
      </c>
      <c r="C74" s="41"/>
      <c r="D74" s="42"/>
      <c r="E74" s="46"/>
      <c r="F74" s="46"/>
      <c r="G74" s="46"/>
      <c r="H74" s="46"/>
      <c r="I74" s="47"/>
      <c r="J74" s="274"/>
      <c r="K74" s="46"/>
      <c r="L74" s="43"/>
      <c r="M74" s="46"/>
      <c r="N74" s="43"/>
      <c r="O74" s="47"/>
      <c r="P74" s="145"/>
      <c r="Q74" s="146"/>
      <c r="R74" s="147"/>
      <c r="S74" s="38"/>
      <c r="T74" s="42"/>
      <c r="U74" s="46"/>
      <c r="V74" s="46"/>
      <c r="W74" s="46"/>
      <c r="X74" s="46"/>
      <c r="Y74" s="47"/>
      <c r="Z74" s="45"/>
      <c r="AA74" s="46"/>
      <c r="AB74" s="43"/>
      <c r="AC74" s="46"/>
      <c r="AD74" s="43"/>
      <c r="AE74" s="47"/>
      <c r="AF74" s="145"/>
      <c r="AG74" s="146"/>
      <c r="AH74" s="147"/>
      <c r="AI74" s="40"/>
      <c r="AJ74" s="42"/>
      <c r="AK74" s="46"/>
      <c r="AL74" s="46"/>
      <c r="AM74" s="46"/>
      <c r="AN74" s="46"/>
      <c r="AO74" s="47"/>
      <c r="AP74" s="45"/>
      <c r="AQ74" s="46"/>
      <c r="AR74" s="43"/>
      <c r="AS74" s="46"/>
      <c r="AT74" s="43"/>
      <c r="AU74" s="47"/>
      <c r="AV74" s="145"/>
      <c r="AW74" s="146"/>
      <c r="AX74" s="147"/>
      <c r="AY74" s="40"/>
      <c r="AZ74" s="42"/>
      <c r="BA74" s="46"/>
      <c r="BB74" s="46"/>
      <c r="BC74" s="46"/>
      <c r="BD74" s="46"/>
      <c r="BE74" s="47"/>
      <c r="BF74" s="45"/>
      <c r="BG74" s="46"/>
      <c r="BH74" s="43"/>
      <c r="BI74" s="46"/>
      <c r="BJ74" s="43"/>
      <c r="BK74" s="47"/>
      <c r="BL74" s="145"/>
      <c r="BM74" s="146"/>
      <c r="BN74" s="147"/>
      <c r="BO74" s="40"/>
      <c r="BP74" s="45"/>
      <c r="BQ74" s="46"/>
      <c r="BR74" s="46"/>
      <c r="BS74" s="46"/>
      <c r="BT74" s="46"/>
      <c r="BU74" s="47"/>
      <c r="BV74" s="45"/>
      <c r="BW74" s="46"/>
      <c r="BX74" s="43"/>
      <c r="BY74" s="46"/>
      <c r="BZ74" s="43"/>
      <c r="CA74" s="47"/>
      <c r="CB74" s="145"/>
      <c r="CC74" s="146"/>
      <c r="CD74" s="147"/>
      <c r="CE74" s="40"/>
      <c r="CF74" s="45"/>
      <c r="CG74" s="46"/>
      <c r="CH74" s="46"/>
      <c r="CI74" s="46"/>
      <c r="CJ74" s="46"/>
      <c r="CK74" s="47"/>
      <c r="CL74" s="45"/>
      <c r="CM74" s="46"/>
      <c r="CN74" s="43"/>
      <c r="CO74" s="46"/>
      <c r="CP74" s="43"/>
      <c r="CQ74" s="47"/>
      <c r="CR74" s="145"/>
      <c r="CS74" s="146"/>
      <c r="CT74" s="147"/>
      <c r="CU74" s="40"/>
      <c r="CV74" s="45"/>
      <c r="CW74" s="46"/>
      <c r="CX74" s="46"/>
      <c r="CY74" s="46"/>
      <c r="CZ74" s="43"/>
      <c r="DA74" s="47"/>
      <c r="DB74" s="57"/>
      <c r="DC74" s="46"/>
      <c r="DD74" s="43"/>
      <c r="DE74" s="46"/>
      <c r="DF74" s="43"/>
      <c r="DG74" s="47"/>
      <c r="DH74" s="172"/>
      <c r="DI74" s="184" t="s">
        <v>73</v>
      </c>
      <c r="DJ74" s="45"/>
      <c r="DK74" s="43"/>
      <c r="DL74" s="44"/>
      <c r="DM74"/>
    </row>
    <row r="75" spans="1:119" s="59" customFormat="1" ht="15.6" x14ac:dyDescent="0.3">
      <c r="A75" s="32">
        <v>60</v>
      </c>
      <c r="B75" s="32" t="s">
        <v>74</v>
      </c>
      <c r="C75" s="41"/>
      <c r="D75" s="42"/>
      <c r="E75" s="46"/>
      <c r="F75" s="46"/>
      <c r="G75" s="46"/>
      <c r="H75" s="43"/>
      <c r="I75" s="47"/>
      <c r="J75" s="274"/>
      <c r="K75" s="46"/>
      <c r="L75" s="43"/>
      <c r="M75" s="46"/>
      <c r="N75" s="43"/>
      <c r="O75" s="47"/>
      <c r="P75" s="136">
        <f t="shared" ref="P75:P96" si="98">+D75+J75</f>
        <v>0</v>
      </c>
      <c r="Q75" s="137">
        <f t="shared" ref="Q75:Q96" si="99">+F75+L75</f>
        <v>0</v>
      </c>
      <c r="R75" s="138">
        <f t="shared" ref="R75:R96" si="100">+P75+Q75</f>
        <v>0</v>
      </c>
      <c r="S75" s="38"/>
      <c r="T75" s="42"/>
      <c r="U75" s="46"/>
      <c r="V75" s="46"/>
      <c r="W75" s="46"/>
      <c r="X75" s="43"/>
      <c r="Y75" s="47"/>
      <c r="Z75" s="45"/>
      <c r="AA75" s="46"/>
      <c r="AB75" s="43"/>
      <c r="AC75" s="46"/>
      <c r="AD75" s="43"/>
      <c r="AE75" s="47"/>
      <c r="AF75" s="136">
        <f t="shared" ref="AF75:AF96" si="101">+T75+Z75</f>
        <v>0</v>
      </c>
      <c r="AG75" s="137">
        <f t="shared" ref="AG75:AG96" si="102">+V75+AB75</f>
        <v>0</v>
      </c>
      <c r="AH75" s="138">
        <f t="shared" ref="AH75:AH96" si="103">+AF75+AG75</f>
        <v>0</v>
      </c>
      <c r="AI75" s="40"/>
      <c r="AJ75" s="42"/>
      <c r="AK75" s="46"/>
      <c r="AL75" s="43"/>
      <c r="AM75" s="46"/>
      <c r="AN75" s="43"/>
      <c r="AO75" s="47"/>
      <c r="AP75" s="45"/>
      <c r="AQ75" s="46"/>
      <c r="AR75" s="43"/>
      <c r="AS75" s="46"/>
      <c r="AT75" s="43"/>
      <c r="AU75" s="47"/>
      <c r="AV75" s="136">
        <f t="shared" ref="AV75:AV96" si="104">+AJ75+AP75</f>
        <v>0</v>
      </c>
      <c r="AW75" s="137">
        <f t="shared" ref="AW75:AW96" si="105">+AL75+AR75</f>
        <v>0</v>
      </c>
      <c r="AX75" s="138">
        <f t="shared" ref="AX75:AX96" si="106">+AV75+AW75</f>
        <v>0</v>
      </c>
      <c r="AY75" s="40"/>
      <c r="AZ75" s="42"/>
      <c r="BA75" s="46"/>
      <c r="BB75" s="46"/>
      <c r="BC75" s="46"/>
      <c r="BD75" s="43"/>
      <c r="BE75" s="47"/>
      <c r="BF75" s="45"/>
      <c r="BG75" s="46"/>
      <c r="BH75" s="43"/>
      <c r="BI75" s="46"/>
      <c r="BJ75" s="43"/>
      <c r="BK75" s="47"/>
      <c r="BL75" s="136">
        <f t="shared" ref="BL75:BL96" si="107">+AZ75+BF75</f>
        <v>0</v>
      </c>
      <c r="BM75" s="137">
        <f t="shared" ref="BM75:BM96" si="108">+BB75+BH75</f>
        <v>0</v>
      </c>
      <c r="BN75" s="138">
        <f t="shared" ref="BN75:BN96" si="109">+BL75+BM75</f>
        <v>0</v>
      </c>
      <c r="BO75" s="40"/>
      <c r="BP75" s="45"/>
      <c r="BQ75" s="46"/>
      <c r="BR75" s="46"/>
      <c r="BS75" s="46"/>
      <c r="BT75" s="43"/>
      <c r="BU75" s="47"/>
      <c r="BV75" s="45"/>
      <c r="BW75" s="46"/>
      <c r="BX75" s="43"/>
      <c r="BY75" s="46"/>
      <c r="BZ75" s="43"/>
      <c r="CA75" s="47"/>
      <c r="CB75" s="136">
        <f t="shared" ref="CB75:CB96" si="110">+BP75+BV75</f>
        <v>0</v>
      </c>
      <c r="CC75" s="137">
        <f t="shared" ref="CC75:CC96" si="111">+BR75+BX75</f>
        <v>0</v>
      </c>
      <c r="CD75" s="138">
        <f t="shared" ref="CD75:CD96" si="112">+CB75+CC75</f>
        <v>0</v>
      </c>
      <c r="CE75" s="40"/>
      <c r="CF75" s="45"/>
      <c r="CG75" s="46"/>
      <c r="CH75" s="46"/>
      <c r="CI75" s="46"/>
      <c r="CJ75" s="43"/>
      <c r="CK75" s="47"/>
      <c r="CL75" s="45"/>
      <c r="CM75" s="46"/>
      <c r="CN75" s="43"/>
      <c r="CO75" s="46"/>
      <c r="CP75" s="43"/>
      <c r="CQ75" s="47"/>
      <c r="CR75" s="136">
        <f t="shared" ref="CR75:CR96" si="113">+CF75+CL75</f>
        <v>0</v>
      </c>
      <c r="CS75" s="137">
        <f t="shared" ref="CS75:CS96" si="114">+CH75+CN75</f>
        <v>0</v>
      </c>
      <c r="CT75" s="138">
        <f t="shared" ref="CT75:CT96" si="115">+CR75+CS75</f>
        <v>0</v>
      </c>
      <c r="CU75" s="40"/>
      <c r="CV75" s="45">
        <f t="shared" ref="CV75:CV94" si="116">+D75+T75+AJ75+AZ75+BP75+CF75</f>
        <v>0</v>
      </c>
      <c r="CW75" s="46" t="e">
        <f t="shared" si="96"/>
        <v>#DIV/0!</v>
      </c>
      <c r="CX75" s="46">
        <f t="shared" ref="CX75:CX94" si="117">+F75+V75+AL75+BB75+BR75+CH75</f>
        <v>0</v>
      </c>
      <c r="CY75" s="46" t="e">
        <f t="shared" ref="CY75:CY96" si="118">+CX75/$CX$111</f>
        <v>#DIV/0!</v>
      </c>
      <c r="CZ75" s="43">
        <f t="shared" ref="CZ75:CZ96" si="119">+CV75+CX75</f>
        <v>0</v>
      </c>
      <c r="DA75" s="47" t="e">
        <f t="shared" ref="DA75:DA96" si="120">+CZ75/$CZ$111</f>
        <v>#DIV/0!</v>
      </c>
      <c r="DB75" s="45">
        <f t="shared" ref="DB75:DB94" si="121">+J75+Z75+AP75+BF75+BV75+CL75</f>
        <v>0</v>
      </c>
      <c r="DC75" s="46" t="e">
        <f t="shared" si="88"/>
        <v>#DIV/0!</v>
      </c>
      <c r="DD75" s="43">
        <f t="shared" ref="DD75:DD94" si="122">+L75+AB75+AR75+BH75+BX75+CN75</f>
        <v>0</v>
      </c>
      <c r="DE75" s="46" t="e">
        <f t="shared" ref="DE75:DE96" si="123">+DD75/$DD$111</f>
        <v>#DIV/0!</v>
      </c>
      <c r="DF75" s="43">
        <f t="shared" ref="DF75:DF94" si="124">+DB75+DD75</f>
        <v>0</v>
      </c>
      <c r="DG75" s="47" t="e">
        <f t="shared" ref="DG75:DG96" si="125">+DF75/$DF$111</f>
        <v>#DIV/0!</v>
      </c>
      <c r="DH75" s="172"/>
      <c r="DI75" s="185" t="s">
        <v>74</v>
      </c>
      <c r="DJ75" s="45">
        <f t="shared" ref="DJ75:DJ94" si="126">+CZ75</f>
        <v>0</v>
      </c>
      <c r="DK75" s="43">
        <f t="shared" ref="DK75:DK94" si="127">+DF75</f>
        <v>0</v>
      </c>
      <c r="DL75" s="44">
        <f t="shared" ref="DL75:DL94" si="128">+DJ75+DK75</f>
        <v>0</v>
      </c>
      <c r="DM75"/>
    </row>
    <row r="76" spans="1:119" s="59" customFormat="1" ht="15.6" x14ac:dyDescent="0.3">
      <c r="A76" s="32">
        <v>61</v>
      </c>
      <c r="B76" s="32" t="s">
        <v>75</v>
      </c>
      <c r="C76" s="41"/>
      <c r="D76" s="42"/>
      <c r="E76" s="46"/>
      <c r="F76" s="46"/>
      <c r="G76" s="46"/>
      <c r="H76" s="43"/>
      <c r="I76" s="47"/>
      <c r="J76" s="274"/>
      <c r="K76" s="46"/>
      <c r="L76" s="43"/>
      <c r="M76" s="46"/>
      <c r="N76" s="43"/>
      <c r="O76" s="47"/>
      <c r="P76" s="136">
        <f t="shared" si="98"/>
        <v>0</v>
      </c>
      <c r="Q76" s="137">
        <f t="shared" si="99"/>
        <v>0</v>
      </c>
      <c r="R76" s="138">
        <f t="shared" si="100"/>
        <v>0</v>
      </c>
      <c r="S76" s="38"/>
      <c r="T76" s="42"/>
      <c r="U76" s="46"/>
      <c r="V76" s="46"/>
      <c r="W76" s="46"/>
      <c r="X76" s="43"/>
      <c r="Y76" s="47"/>
      <c r="Z76" s="45"/>
      <c r="AA76" s="46"/>
      <c r="AB76" s="43"/>
      <c r="AC76" s="46"/>
      <c r="AD76" s="43"/>
      <c r="AE76" s="47"/>
      <c r="AF76" s="136">
        <f t="shared" si="101"/>
        <v>0</v>
      </c>
      <c r="AG76" s="137">
        <f t="shared" si="102"/>
        <v>0</v>
      </c>
      <c r="AH76" s="138">
        <f t="shared" si="103"/>
        <v>0</v>
      </c>
      <c r="AI76" s="40"/>
      <c r="AJ76" s="42"/>
      <c r="AK76" s="46"/>
      <c r="AL76" s="43"/>
      <c r="AM76" s="46"/>
      <c r="AN76" s="43"/>
      <c r="AO76" s="47"/>
      <c r="AP76" s="45"/>
      <c r="AQ76" s="46"/>
      <c r="AR76" s="43"/>
      <c r="AS76" s="46"/>
      <c r="AT76" s="43"/>
      <c r="AU76" s="47"/>
      <c r="AV76" s="136">
        <f t="shared" si="104"/>
        <v>0</v>
      </c>
      <c r="AW76" s="137">
        <f t="shared" si="105"/>
        <v>0</v>
      </c>
      <c r="AX76" s="138">
        <f t="shared" si="106"/>
        <v>0</v>
      </c>
      <c r="AY76" s="40"/>
      <c r="AZ76" s="42"/>
      <c r="BA76" s="46"/>
      <c r="BB76" s="46"/>
      <c r="BC76" s="46"/>
      <c r="BD76" s="43"/>
      <c r="BE76" s="47"/>
      <c r="BF76" s="45"/>
      <c r="BG76" s="46"/>
      <c r="BH76" s="43"/>
      <c r="BI76" s="46"/>
      <c r="BJ76" s="43"/>
      <c r="BK76" s="47"/>
      <c r="BL76" s="136">
        <f t="shared" si="107"/>
        <v>0</v>
      </c>
      <c r="BM76" s="137">
        <f t="shared" si="108"/>
        <v>0</v>
      </c>
      <c r="BN76" s="138">
        <f t="shared" si="109"/>
        <v>0</v>
      </c>
      <c r="BO76" s="40"/>
      <c r="BP76" s="45"/>
      <c r="BQ76" s="46"/>
      <c r="BR76" s="46"/>
      <c r="BS76" s="46"/>
      <c r="BT76" s="43"/>
      <c r="BU76" s="47"/>
      <c r="BV76" s="45"/>
      <c r="BW76" s="46"/>
      <c r="BX76" s="43"/>
      <c r="BY76" s="46"/>
      <c r="BZ76" s="43"/>
      <c r="CA76" s="47"/>
      <c r="CB76" s="136">
        <f t="shared" si="110"/>
        <v>0</v>
      </c>
      <c r="CC76" s="137">
        <f t="shared" si="111"/>
        <v>0</v>
      </c>
      <c r="CD76" s="138">
        <f t="shared" si="112"/>
        <v>0</v>
      </c>
      <c r="CE76" s="40"/>
      <c r="CF76" s="45"/>
      <c r="CG76" s="46"/>
      <c r="CH76" s="46"/>
      <c r="CI76" s="46"/>
      <c r="CJ76" s="43"/>
      <c r="CK76" s="47"/>
      <c r="CL76" s="45"/>
      <c r="CM76" s="46"/>
      <c r="CN76" s="43"/>
      <c r="CO76" s="46"/>
      <c r="CP76" s="43"/>
      <c r="CQ76" s="47"/>
      <c r="CR76" s="136">
        <f t="shared" si="113"/>
        <v>0</v>
      </c>
      <c r="CS76" s="137">
        <f t="shared" si="114"/>
        <v>0</v>
      </c>
      <c r="CT76" s="138">
        <f t="shared" si="115"/>
        <v>0</v>
      </c>
      <c r="CU76" s="40"/>
      <c r="CV76" s="45">
        <f t="shared" si="116"/>
        <v>0</v>
      </c>
      <c r="CW76" s="46" t="e">
        <f t="shared" si="96"/>
        <v>#DIV/0!</v>
      </c>
      <c r="CX76" s="46">
        <f t="shared" si="117"/>
        <v>0</v>
      </c>
      <c r="CY76" s="46" t="e">
        <f t="shared" si="118"/>
        <v>#DIV/0!</v>
      </c>
      <c r="CZ76" s="43">
        <f t="shared" si="119"/>
        <v>0</v>
      </c>
      <c r="DA76" s="47" t="e">
        <f t="shared" si="120"/>
        <v>#DIV/0!</v>
      </c>
      <c r="DB76" s="45">
        <f t="shared" si="121"/>
        <v>0</v>
      </c>
      <c r="DC76" s="46" t="e">
        <f t="shared" si="88"/>
        <v>#DIV/0!</v>
      </c>
      <c r="DD76" s="43">
        <f t="shared" si="122"/>
        <v>0</v>
      </c>
      <c r="DE76" s="46" t="e">
        <f t="shared" si="123"/>
        <v>#DIV/0!</v>
      </c>
      <c r="DF76" s="43">
        <f t="shared" si="124"/>
        <v>0</v>
      </c>
      <c r="DG76" s="47" t="e">
        <f t="shared" si="125"/>
        <v>#DIV/0!</v>
      </c>
      <c r="DH76" s="172"/>
      <c r="DI76" s="185" t="s">
        <v>75</v>
      </c>
      <c r="DJ76" s="45">
        <f t="shared" si="126"/>
        <v>0</v>
      </c>
      <c r="DK76" s="43">
        <f t="shared" si="127"/>
        <v>0</v>
      </c>
      <c r="DL76" s="44">
        <f t="shared" si="128"/>
        <v>0</v>
      </c>
      <c r="DM76"/>
    </row>
    <row r="77" spans="1:119" s="59" customFormat="1" ht="15.6" x14ac:dyDescent="0.3">
      <c r="A77" s="32">
        <v>62</v>
      </c>
      <c r="B77" s="32" t="s">
        <v>76</v>
      </c>
      <c r="C77" s="41"/>
      <c r="D77" s="42"/>
      <c r="E77" s="46"/>
      <c r="F77" s="46"/>
      <c r="G77" s="46"/>
      <c r="H77" s="43"/>
      <c r="I77" s="47"/>
      <c r="J77" s="274"/>
      <c r="K77" s="46"/>
      <c r="L77" s="43"/>
      <c r="M77" s="46"/>
      <c r="N77" s="43"/>
      <c r="O77" s="47"/>
      <c r="P77" s="136">
        <f t="shared" si="98"/>
        <v>0</v>
      </c>
      <c r="Q77" s="137">
        <f t="shared" si="99"/>
        <v>0</v>
      </c>
      <c r="R77" s="138">
        <f t="shared" si="100"/>
        <v>0</v>
      </c>
      <c r="S77" s="38"/>
      <c r="T77" s="42"/>
      <c r="U77" s="46"/>
      <c r="V77" s="46"/>
      <c r="W77" s="46"/>
      <c r="X77" s="43"/>
      <c r="Y77" s="47"/>
      <c r="Z77" s="45"/>
      <c r="AA77" s="46"/>
      <c r="AB77" s="43"/>
      <c r="AC77" s="46"/>
      <c r="AD77" s="43"/>
      <c r="AE77" s="47"/>
      <c r="AF77" s="136">
        <f t="shared" si="101"/>
        <v>0</v>
      </c>
      <c r="AG77" s="137">
        <f t="shared" si="102"/>
        <v>0</v>
      </c>
      <c r="AH77" s="138">
        <f t="shared" si="103"/>
        <v>0</v>
      </c>
      <c r="AI77" s="40"/>
      <c r="AJ77" s="42"/>
      <c r="AK77" s="46"/>
      <c r="AL77" s="43"/>
      <c r="AM77" s="46"/>
      <c r="AN77" s="43"/>
      <c r="AO77" s="47"/>
      <c r="AP77" s="45"/>
      <c r="AQ77" s="46"/>
      <c r="AR77" s="43"/>
      <c r="AS77" s="46"/>
      <c r="AT77" s="43"/>
      <c r="AU77" s="47"/>
      <c r="AV77" s="136">
        <f t="shared" si="104"/>
        <v>0</v>
      </c>
      <c r="AW77" s="137">
        <f t="shared" si="105"/>
        <v>0</v>
      </c>
      <c r="AX77" s="138">
        <f t="shared" si="106"/>
        <v>0</v>
      </c>
      <c r="AY77" s="40"/>
      <c r="AZ77" s="42"/>
      <c r="BA77" s="46"/>
      <c r="BB77" s="46"/>
      <c r="BC77" s="46"/>
      <c r="BD77" s="43"/>
      <c r="BE77" s="47"/>
      <c r="BF77" s="45"/>
      <c r="BG77" s="46"/>
      <c r="BH77" s="43"/>
      <c r="BI77" s="46"/>
      <c r="BJ77" s="43"/>
      <c r="BK77" s="47"/>
      <c r="BL77" s="136">
        <f t="shared" si="107"/>
        <v>0</v>
      </c>
      <c r="BM77" s="137">
        <f t="shared" si="108"/>
        <v>0</v>
      </c>
      <c r="BN77" s="138">
        <f t="shared" si="109"/>
        <v>0</v>
      </c>
      <c r="BO77" s="40"/>
      <c r="BP77" s="45"/>
      <c r="BQ77" s="46"/>
      <c r="BR77" s="46"/>
      <c r="BS77" s="46"/>
      <c r="BT77" s="43"/>
      <c r="BU77" s="47"/>
      <c r="BV77" s="45"/>
      <c r="BW77" s="46"/>
      <c r="BX77" s="43"/>
      <c r="BY77" s="46"/>
      <c r="BZ77" s="43"/>
      <c r="CA77" s="47"/>
      <c r="CB77" s="136">
        <f t="shared" si="110"/>
        <v>0</v>
      </c>
      <c r="CC77" s="137">
        <f t="shared" si="111"/>
        <v>0</v>
      </c>
      <c r="CD77" s="138">
        <f t="shared" si="112"/>
        <v>0</v>
      </c>
      <c r="CE77" s="40"/>
      <c r="CF77" s="45"/>
      <c r="CG77" s="46"/>
      <c r="CH77" s="46"/>
      <c r="CI77" s="46"/>
      <c r="CJ77" s="43"/>
      <c r="CK77" s="47"/>
      <c r="CL77" s="45"/>
      <c r="CM77" s="46"/>
      <c r="CN77" s="43"/>
      <c r="CO77" s="46"/>
      <c r="CP77" s="43"/>
      <c r="CQ77" s="47"/>
      <c r="CR77" s="136">
        <f t="shared" si="113"/>
        <v>0</v>
      </c>
      <c r="CS77" s="137">
        <f t="shared" si="114"/>
        <v>0</v>
      </c>
      <c r="CT77" s="138">
        <f t="shared" si="115"/>
        <v>0</v>
      </c>
      <c r="CU77" s="40"/>
      <c r="CV77" s="45">
        <f t="shared" si="116"/>
        <v>0</v>
      </c>
      <c r="CW77" s="46" t="e">
        <f t="shared" si="96"/>
        <v>#DIV/0!</v>
      </c>
      <c r="CX77" s="46">
        <f t="shared" si="117"/>
        <v>0</v>
      </c>
      <c r="CY77" s="46" t="e">
        <f t="shared" si="118"/>
        <v>#DIV/0!</v>
      </c>
      <c r="CZ77" s="43">
        <f t="shared" si="119"/>
        <v>0</v>
      </c>
      <c r="DA77" s="47" t="e">
        <f t="shared" si="120"/>
        <v>#DIV/0!</v>
      </c>
      <c r="DB77" s="45">
        <f t="shared" si="121"/>
        <v>0</v>
      </c>
      <c r="DC77" s="46" t="e">
        <f t="shared" si="88"/>
        <v>#DIV/0!</v>
      </c>
      <c r="DD77" s="43">
        <f t="shared" si="122"/>
        <v>0</v>
      </c>
      <c r="DE77" s="46" t="e">
        <f t="shared" si="123"/>
        <v>#DIV/0!</v>
      </c>
      <c r="DF77" s="43">
        <f t="shared" si="124"/>
        <v>0</v>
      </c>
      <c r="DG77" s="47" t="e">
        <f t="shared" si="125"/>
        <v>#DIV/0!</v>
      </c>
      <c r="DH77" s="172"/>
      <c r="DI77" s="185" t="s">
        <v>76</v>
      </c>
      <c r="DJ77" s="45">
        <f t="shared" si="126"/>
        <v>0</v>
      </c>
      <c r="DK77" s="43">
        <f t="shared" si="127"/>
        <v>0</v>
      </c>
      <c r="DL77" s="44">
        <f t="shared" si="128"/>
        <v>0</v>
      </c>
      <c r="DM77"/>
    </row>
    <row r="78" spans="1:119" s="59" customFormat="1" ht="15.6" x14ac:dyDescent="0.3">
      <c r="A78" s="32">
        <v>63</v>
      </c>
      <c r="B78" s="32" t="s">
        <v>77</v>
      </c>
      <c r="C78" s="41"/>
      <c r="D78" s="42"/>
      <c r="E78" s="46"/>
      <c r="F78" s="46"/>
      <c r="G78" s="46"/>
      <c r="H78" s="43"/>
      <c r="I78" s="47"/>
      <c r="J78" s="274"/>
      <c r="K78" s="46"/>
      <c r="L78" s="43"/>
      <c r="M78" s="46"/>
      <c r="N78" s="43"/>
      <c r="O78" s="47"/>
      <c r="P78" s="136">
        <f t="shared" si="98"/>
        <v>0</v>
      </c>
      <c r="Q78" s="137">
        <f t="shared" si="99"/>
        <v>0</v>
      </c>
      <c r="R78" s="138">
        <f t="shared" si="100"/>
        <v>0</v>
      </c>
      <c r="S78" s="38"/>
      <c r="T78" s="42"/>
      <c r="U78" s="46"/>
      <c r="V78" s="46"/>
      <c r="W78" s="46"/>
      <c r="X78" s="43"/>
      <c r="Y78" s="47"/>
      <c r="Z78" s="45"/>
      <c r="AA78" s="46"/>
      <c r="AB78" s="43"/>
      <c r="AC78" s="46"/>
      <c r="AD78" s="43"/>
      <c r="AE78" s="47"/>
      <c r="AF78" s="136">
        <f t="shared" si="101"/>
        <v>0</v>
      </c>
      <c r="AG78" s="137">
        <f t="shared" si="102"/>
        <v>0</v>
      </c>
      <c r="AH78" s="138">
        <f t="shared" si="103"/>
        <v>0</v>
      </c>
      <c r="AI78" s="40"/>
      <c r="AJ78" s="42"/>
      <c r="AK78" s="46"/>
      <c r="AL78" s="43"/>
      <c r="AM78" s="46"/>
      <c r="AN78" s="43"/>
      <c r="AO78" s="47"/>
      <c r="AP78" s="45"/>
      <c r="AQ78" s="46"/>
      <c r="AR78" s="43"/>
      <c r="AS78" s="46"/>
      <c r="AT78" s="43"/>
      <c r="AU78" s="47"/>
      <c r="AV78" s="136">
        <f t="shared" si="104"/>
        <v>0</v>
      </c>
      <c r="AW78" s="137">
        <f t="shared" si="105"/>
        <v>0</v>
      </c>
      <c r="AX78" s="138">
        <f t="shared" si="106"/>
        <v>0</v>
      </c>
      <c r="AY78" s="40"/>
      <c r="AZ78" s="42"/>
      <c r="BA78" s="46"/>
      <c r="BB78" s="46"/>
      <c r="BC78" s="46"/>
      <c r="BD78" s="43"/>
      <c r="BE78" s="47"/>
      <c r="BF78" s="45"/>
      <c r="BG78" s="46"/>
      <c r="BH78" s="43"/>
      <c r="BI78" s="46"/>
      <c r="BJ78" s="43"/>
      <c r="BK78" s="47"/>
      <c r="BL78" s="136">
        <f t="shared" si="107"/>
        <v>0</v>
      </c>
      <c r="BM78" s="137">
        <f t="shared" si="108"/>
        <v>0</v>
      </c>
      <c r="BN78" s="138">
        <f t="shared" si="109"/>
        <v>0</v>
      </c>
      <c r="BO78" s="40"/>
      <c r="BP78" s="45"/>
      <c r="BQ78" s="46"/>
      <c r="BR78" s="46"/>
      <c r="BS78" s="46"/>
      <c r="BT78" s="43"/>
      <c r="BU78" s="47"/>
      <c r="BV78" s="45"/>
      <c r="BW78" s="46"/>
      <c r="BX78" s="43"/>
      <c r="BY78" s="46"/>
      <c r="BZ78" s="43"/>
      <c r="CA78" s="47"/>
      <c r="CB78" s="136">
        <f t="shared" si="110"/>
        <v>0</v>
      </c>
      <c r="CC78" s="137">
        <f t="shared" si="111"/>
        <v>0</v>
      </c>
      <c r="CD78" s="138">
        <f t="shared" si="112"/>
        <v>0</v>
      </c>
      <c r="CE78" s="40"/>
      <c r="CF78" s="45"/>
      <c r="CG78" s="46"/>
      <c r="CH78" s="46"/>
      <c r="CI78" s="46"/>
      <c r="CJ78" s="43"/>
      <c r="CK78" s="47"/>
      <c r="CL78" s="45"/>
      <c r="CM78" s="46"/>
      <c r="CN78" s="43"/>
      <c r="CO78" s="46"/>
      <c r="CP78" s="43"/>
      <c r="CQ78" s="47"/>
      <c r="CR78" s="136">
        <f t="shared" si="113"/>
        <v>0</v>
      </c>
      <c r="CS78" s="137">
        <f t="shared" si="114"/>
        <v>0</v>
      </c>
      <c r="CT78" s="138">
        <f t="shared" si="115"/>
        <v>0</v>
      </c>
      <c r="CU78" s="40"/>
      <c r="CV78" s="45">
        <f t="shared" si="116"/>
        <v>0</v>
      </c>
      <c r="CW78" s="46" t="e">
        <f t="shared" si="96"/>
        <v>#DIV/0!</v>
      </c>
      <c r="CX78" s="46">
        <f t="shared" si="117"/>
        <v>0</v>
      </c>
      <c r="CY78" s="46" t="e">
        <f t="shared" si="118"/>
        <v>#DIV/0!</v>
      </c>
      <c r="CZ78" s="43">
        <f t="shared" si="119"/>
        <v>0</v>
      </c>
      <c r="DA78" s="47" t="e">
        <f t="shared" si="120"/>
        <v>#DIV/0!</v>
      </c>
      <c r="DB78" s="45">
        <f t="shared" si="121"/>
        <v>0</v>
      </c>
      <c r="DC78" s="46" t="e">
        <f t="shared" si="88"/>
        <v>#DIV/0!</v>
      </c>
      <c r="DD78" s="43">
        <f t="shared" si="122"/>
        <v>0</v>
      </c>
      <c r="DE78" s="46" t="e">
        <f t="shared" si="123"/>
        <v>#DIV/0!</v>
      </c>
      <c r="DF78" s="43">
        <f t="shared" si="124"/>
        <v>0</v>
      </c>
      <c r="DG78" s="47" t="e">
        <f t="shared" si="125"/>
        <v>#DIV/0!</v>
      </c>
      <c r="DH78" s="172"/>
      <c r="DI78" s="185" t="s">
        <v>77</v>
      </c>
      <c r="DJ78" s="45">
        <f t="shared" si="126"/>
        <v>0</v>
      </c>
      <c r="DK78" s="43">
        <f t="shared" si="127"/>
        <v>0</v>
      </c>
      <c r="DL78" s="44">
        <f t="shared" si="128"/>
        <v>0</v>
      </c>
      <c r="DM78"/>
    </row>
    <row r="79" spans="1:119" s="59" customFormat="1" ht="15.6" x14ac:dyDescent="0.3">
      <c r="A79" s="32">
        <v>64</v>
      </c>
      <c r="B79" s="32" t="s">
        <v>78</v>
      </c>
      <c r="C79" s="41"/>
      <c r="D79" s="42"/>
      <c r="E79" s="46"/>
      <c r="F79" s="46"/>
      <c r="G79" s="46"/>
      <c r="H79" s="43"/>
      <c r="I79" s="47"/>
      <c r="J79" s="274"/>
      <c r="K79" s="46"/>
      <c r="L79" s="43"/>
      <c r="M79" s="46"/>
      <c r="N79" s="43"/>
      <c r="O79" s="47"/>
      <c r="P79" s="136">
        <f t="shared" si="98"/>
        <v>0</v>
      </c>
      <c r="Q79" s="137">
        <f t="shared" si="99"/>
        <v>0</v>
      </c>
      <c r="R79" s="138">
        <f t="shared" si="100"/>
        <v>0</v>
      </c>
      <c r="S79" s="38"/>
      <c r="T79" s="42"/>
      <c r="U79" s="46"/>
      <c r="V79" s="46"/>
      <c r="W79" s="46"/>
      <c r="X79" s="43"/>
      <c r="Y79" s="47"/>
      <c r="Z79" s="45"/>
      <c r="AA79" s="46"/>
      <c r="AB79" s="43"/>
      <c r="AC79" s="46"/>
      <c r="AD79" s="43"/>
      <c r="AE79" s="47"/>
      <c r="AF79" s="136">
        <f t="shared" si="101"/>
        <v>0</v>
      </c>
      <c r="AG79" s="137">
        <f t="shared" si="102"/>
        <v>0</v>
      </c>
      <c r="AH79" s="138">
        <f t="shared" si="103"/>
        <v>0</v>
      </c>
      <c r="AI79" s="40"/>
      <c r="AJ79" s="42"/>
      <c r="AK79" s="46"/>
      <c r="AL79" s="43"/>
      <c r="AM79" s="46"/>
      <c r="AN79" s="43"/>
      <c r="AO79" s="47"/>
      <c r="AP79" s="45"/>
      <c r="AQ79" s="46"/>
      <c r="AR79" s="43"/>
      <c r="AS79" s="46"/>
      <c r="AT79" s="43"/>
      <c r="AU79" s="47"/>
      <c r="AV79" s="136">
        <f t="shared" si="104"/>
        <v>0</v>
      </c>
      <c r="AW79" s="137">
        <f t="shared" si="105"/>
        <v>0</v>
      </c>
      <c r="AX79" s="138">
        <f t="shared" si="106"/>
        <v>0</v>
      </c>
      <c r="AY79" s="40"/>
      <c r="AZ79" s="42"/>
      <c r="BA79" s="46"/>
      <c r="BB79" s="46"/>
      <c r="BC79" s="46"/>
      <c r="BD79" s="43"/>
      <c r="BE79" s="47"/>
      <c r="BF79" s="45"/>
      <c r="BG79" s="46"/>
      <c r="BH79" s="43"/>
      <c r="BI79" s="46"/>
      <c r="BJ79" s="43"/>
      <c r="BK79" s="47"/>
      <c r="BL79" s="136">
        <f t="shared" si="107"/>
        <v>0</v>
      </c>
      <c r="BM79" s="137">
        <f t="shared" si="108"/>
        <v>0</v>
      </c>
      <c r="BN79" s="138">
        <f t="shared" si="109"/>
        <v>0</v>
      </c>
      <c r="BO79" s="40"/>
      <c r="BP79" s="45"/>
      <c r="BQ79" s="46"/>
      <c r="BR79" s="46"/>
      <c r="BS79" s="46"/>
      <c r="BT79" s="43"/>
      <c r="BU79" s="47"/>
      <c r="BV79" s="45"/>
      <c r="BW79" s="46"/>
      <c r="BX79" s="43"/>
      <c r="BY79" s="46"/>
      <c r="BZ79" s="43"/>
      <c r="CA79" s="47"/>
      <c r="CB79" s="136">
        <f t="shared" si="110"/>
        <v>0</v>
      </c>
      <c r="CC79" s="137">
        <f t="shared" si="111"/>
        <v>0</v>
      </c>
      <c r="CD79" s="138">
        <f t="shared" si="112"/>
        <v>0</v>
      </c>
      <c r="CE79" s="40"/>
      <c r="CF79" s="45"/>
      <c r="CG79" s="46"/>
      <c r="CH79" s="46"/>
      <c r="CI79" s="46"/>
      <c r="CJ79" s="43"/>
      <c r="CK79" s="47"/>
      <c r="CL79" s="45"/>
      <c r="CM79" s="46"/>
      <c r="CN79" s="43"/>
      <c r="CO79" s="46"/>
      <c r="CP79" s="43"/>
      <c r="CQ79" s="47"/>
      <c r="CR79" s="136">
        <f t="shared" si="113"/>
        <v>0</v>
      </c>
      <c r="CS79" s="137">
        <f t="shared" si="114"/>
        <v>0</v>
      </c>
      <c r="CT79" s="138">
        <f t="shared" si="115"/>
        <v>0</v>
      </c>
      <c r="CU79" s="40"/>
      <c r="CV79" s="45">
        <f t="shared" si="116"/>
        <v>0</v>
      </c>
      <c r="CW79" s="46" t="e">
        <f t="shared" si="96"/>
        <v>#DIV/0!</v>
      </c>
      <c r="CX79" s="46">
        <f t="shared" si="117"/>
        <v>0</v>
      </c>
      <c r="CY79" s="46" t="e">
        <f t="shared" si="118"/>
        <v>#DIV/0!</v>
      </c>
      <c r="CZ79" s="43">
        <f t="shared" si="119"/>
        <v>0</v>
      </c>
      <c r="DA79" s="47" t="e">
        <f t="shared" si="120"/>
        <v>#DIV/0!</v>
      </c>
      <c r="DB79" s="45">
        <f t="shared" si="121"/>
        <v>0</v>
      </c>
      <c r="DC79" s="46" t="e">
        <f t="shared" si="88"/>
        <v>#DIV/0!</v>
      </c>
      <c r="DD79" s="43">
        <f t="shared" si="122"/>
        <v>0</v>
      </c>
      <c r="DE79" s="46" t="e">
        <f t="shared" si="123"/>
        <v>#DIV/0!</v>
      </c>
      <c r="DF79" s="43">
        <f t="shared" si="124"/>
        <v>0</v>
      </c>
      <c r="DG79" s="47" t="e">
        <f t="shared" si="125"/>
        <v>#DIV/0!</v>
      </c>
      <c r="DH79" s="172"/>
      <c r="DI79" s="185" t="s">
        <v>78</v>
      </c>
      <c r="DJ79" s="45">
        <f t="shared" si="126"/>
        <v>0</v>
      </c>
      <c r="DK79" s="43">
        <f t="shared" si="127"/>
        <v>0</v>
      </c>
      <c r="DL79" s="44">
        <f t="shared" si="128"/>
        <v>0</v>
      </c>
      <c r="DM79"/>
    </row>
    <row r="80" spans="1:119" s="59" customFormat="1" ht="15.6" x14ac:dyDescent="0.3">
      <c r="A80" s="32">
        <v>65</v>
      </c>
      <c r="B80" s="32" t="s">
        <v>79</v>
      </c>
      <c r="C80" s="41"/>
      <c r="D80" s="42"/>
      <c r="E80" s="46"/>
      <c r="F80" s="46"/>
      <c r="G80" s="46"/>
      <c r="H80" s="43"/>
      <c r="I80" s="47"/>
      <c r="J80" s="274"/>
      <c r="K80" s="46"/>
      <c r="L80" s="43"/>
      <c r="M80" s="46"/>
      <c r="N80" s="43"/>
      <c r="O80" s="47"/>
      <c r="P80" s="136">
        <f t="shared" si="98"/>
        <v>0</v>
      </c>
      <c r="Q80" s="137">
        <f t="shared" si="99"/>
        <v>0</v>
      </c>
      <c r="R80" s="138">
        <f t="shared" si="100"/>
        <v>0</v>
      </c>
      <c r="S80" s="38"/>
      <c r="T80" s="42"/>
      <c r="U80" s="46"/>
      <c r="V80" s="46"/>
      <c r="W80" s="46"/>
      <c r="X80" s="43"/>
      <c r="Y80" s="47"/>
      <c r="Z80" s="45"/>
      <c r="AA80" s="46"/>
      <c r="AB80" s="43"/>
      <c r="AC80" s="46"/>
      <c r="AD80" s="43"/>
      <c r="AE80" s="47"/>
      <c r="AF80" s="136">
        <f t="shared" si="101"/>
        <v>0</v>
      </c>
      <c r="AG80" s="137">
        <f t="shared" si="102"/>
        <v>0</v>
      </c>
      <c r="AH80" s="138">
        <f t="shared" si="103"/>
        <v>0</v>
      </c>
      <c r="AI80" s="40"/>
      <c r="AJ80" s="42"/>
      <c r="AK80" s="46"/>
      <c r="AL80" s="43"/>
      <c r="AM80" s="46"/>
      <c r="AN80" s="43"/>
      <c r="AO80" s="47"/>
      <c r="AP80" s="45"/>
      <c r="AQ80" s="46"/>
      <c r="AR80" s="43"/>
      <c r="AS80" s="46"/>
      <c r="AT80" s="43"/>
      <c r="AU80" s="47"/>
      <c r="AV80" s="136">
        <f t="shared" si="104"/>
        <v>0</v>
      </c>
      <c r="AW80" s="137">
        <f t="shared" si="105"/>
        <v>0</v>
      </c>
      <c r="AX80" s="138">
        <f t="shared" si="106"/>
        <v>0</v>
      </c>
      <c r="AY80" s="40"/>
      <c r="AZ80" s="42"/>
      <c r="BA80" s="46"/>
      <c r="BB80" s="46"/>
      <c r="BC80" s="46"/>
      <c r="BD80" s="43"/>
      <c r="BE80" s="47"/>
      <c r="BF80" s="45"/>
      <c r="BG80" s="46"/>
      <c r="BH80" s="43"/>
      <c r="BI80" s="46"/>
      <c r="BJ80" s="43"/>
      <c r="BK80" s="47"/>
      <c r="BL80" s="136">
        <f t="shared" si="107"/>
        <v>0</v>
      </c>
      <c r="BM80" s="137">
        <f t="shared" si="108"/>
        <v>0</v>
      </c>
      <c r="BN80" s="138">
        <f t="shared" si="109"/>
        <v>0</v>
      </c>
      <c r="BO80" s="40"/>
      <c r="BP80" s="45"/>
      <c r="BQ80" s="46"/>
      <c r="BR80" s="46"/>
      <c r="BS80" s="46"/>
      <c r="BT80" s="43"/>
      <c r="BU80" s="47"/>
      <c r="BV80" s="45"/>
      <c r="BW80" s="46"/>
      <c r="BX80" s="43"/>
      <c r="BY80" s="46"/>
      <c r="BZ80" s="43"/>
      <c r="CA80" s="47"/>
      <c r="CB80" s="136">
        <f t="shared" si="110"/>
        <v>0</v>
      </c>
      <c r="CC80" s="137">
        <f t="shared" si="111"/>
        <v>0</v>
      </c>
      <c r="CD80" s="138">
        <f t="shared" si="112"/>
        <v>0</v>
      </c>
      <c r="CE80" s="40"/>
      <c r="CF80" s="45"/>
      <c r="CG80" s="46"/>
      <c r="CH80" s="46"/>
      <c r="CI80" s="46"/>
      <c r="CJ80" s="43"/>
      <c r="CK80" s="47"/>
      <c r="CL80" s="45"/>
      <c r="CM80" s="46"/>
      <c r="CN80" s="43"/>
      <c r="CO80" s="46"/>
      <c r="CP80" s="43"/>
      <c r="CQ80" s="47"/>
      <c r="CR80" s="136">
        <f t="shared" si="113"/>
        <v>0</v>
      </c>
      <c r="CS80" s="137">
        <f t="shared" si="114"/>
        <v>0</v>
      </c>
      <c r="CT80" s="138">
        <f t="shared" si="115"/>
        <v>0</v>
      </c>
      <c r="CU80" s="40"/>
      <c r="CV80" s="45">
        <f t="shared" si="116"/>
        <v>0</v>
      </c>
      <c r="CW80" s="46" t="e">
        <f t="shared" si="96"/>
        <v>#DIV/0!</v>
      </c>
      <c r="CX80" s="46">
        <f t="shared" si="117"/>
        <v>0</v>
      </c>
      <c r="CY80" s="46" t="e">
        <f t="shared" si="118"/>
        <v>#DIV/0!</v>
      </c>
      <c r="CZ80" s="43">
        <f t="shared" si="119"/>
        <v>0</v>
      </c>
      <c r="DA80" s="47" t="e">
        <f t="shared" si="120"/>
        <v>#DIV/0!</v>
      </c>
      <c r="DB80" s="45">
        <f t="shared" si="121"/>
        <v>0</v>
      </c>
      <c r="DC80" s="46" t="e">
        <f t="shared" si="88"/>
        <v>#DIV/0!</v>
      </c>
      <c r="DD80" s="43">
        <f t="shared" si="122"/>
        <v>0</v>
      </c>
      <c r="DE80" s="46" t="e">
        <f t="shared" si="123"/>
        <v>#DIV/0!</v>
      </c>
      <c r="DF80" s="43">
        <f t="shared" si="124"/>
        <v>0</v>
      </c>
      <c r="DG80" s="47" t="e">
        <f t="shared" si="125"/>
        <v>#DIV/0!</v>
      </c>
      <c r="DH80" s="172"/>
      <c r="DI80" s="185" t="s">
        <v>79</v>
      </c>
      <c r="DJ80" s="45">
        <f t="shared" si="126"/>
        <v>0</v>
      </c>
      <c r="DK80" s="43">
        <f t="shared" si="127"/>
        <v>0</v>
      </c>
      <c r="DL80" s="44">
        <f t="shared" si="128"/>
        <v>0</v>
      </c>
      <c r="DM80"/>
    </row>
    <row r="81" spans="1:119" s="59" customFormat="1" ht="15.6" x14ac:dyDescent="0.3">
      <c r="A81" s="32">
        <v>66</v>
      </c>
      <c r="B81" s="32" t="s">
        <v>80</v>
      </c>
      <c r="C81" s="41"/>
      <c r="D81" s="42"/>
      <c r="E81" s="46"/>
      <c r="F81" s="46"/>
      <c r="G81" s="46"/>
      <c r="H81" s="43"/>
      <c r="I81" s="47"/>
      <c r="J81" s="274"/>
      <c r="K81" s="46"/>
      <c r="L81" s="43"/>
      <c r="M81" s="46"/>
      <c r="N81" s="43"/>
      <c r="O81" s="47"/>
      <c r="P81" s="136">
        <f t="shared" si="98"/>
        <v>0</v>
      </c>
      <c r="Q81" s="137">
        <f t="shared" si="99"/>
        <v>0</v>
      </c>
      <c r="R81" s="138">
        <f t="shared" si="100"/>
        <v>0</v>
      </c>
      <c r="S81" s="38"/>
      <c r="T81" s="42"/>
      <c r="U81" s="46"/>
      <c r="V81" s="46"/>
      <c r="W81" s="46"/>
      <c r="X81" s="43"/>
      <c r="Y81" s="47"/>
      <c r="Z81" s="45"/>
      <c r="AA81" s="46"/>
      <c r="AB81" s="43"/>
      <c r="AC81" s="46"/>
      <c r="AD81" s="43"/>
      <c r="AE81" s="47"/>
      <c r="AF81" s="136">
        <f t="shared" si="101"/>
        <v>0</v>
      </c>
      <c r="AG81" s="137">
        <f t="shared" si="102"/>
        <v>0</v>
      </c>
      <c r="AH81" s="138">
        <f t="shared" si="103"/>
        <v>0</v>
      </c>
      <c r="AI81" s="40"/>
      <c r="AJ81" s="42"/>
      <c r="AK81" s="46"/>
      <c r="AL81" s="43"/>
      <c r="AM81" s="46"/>
      <c r="AN81" s="43"/>
      <c r="AO81" s="47"/>
      <c r="AP81" s="45"/>
      <c r="AQ81" s="46"/>
      <c r="AR81" s="43"/>
      <c r="AS81" s="46"/>
      <c r="AT81" s="43"/>
      <c r="AU81" s="47"/>
      <c r="AV81" s="136">
        <f t="shared" si="104"/>
        <v>0</v>
      </c>
      <c r="AW81" s="137">
        <f t="shared" si="105"/>
        <v>0</v>
      </c>
      <c r="AX81" s="138">
        <f t="shared" si="106"/>
        <v>0</v>
      </c>
      <c r="AY81" s="40"/>
      <c r="AZ81" s="42"/>
      <c r="BA81" s="46"/>
      <c r="BB81" s="46"/>
      <c r="BC81" s="46"/>
      <c r="BD81" s="43"/>
      <c r="BE81" s="47"/>
      <c r="BF81" s="45"/>
      <c r="BG81" s="46"/>
      <c r="BH81" s="43"/>
      <c r="BI81" s="46"/>
      <c r="BJ81" s="43"/>
      <c r="BK81" s="47"/>
      <c r="BL81" s="136">
        <f t="shared" si="107"/>
        <v>0</v>
      </c>
      <c r="BM81" s="137">
        <f t="shared" si="108"/>
        <v>0</v>
      </c>
      <c r="BN81" s="138">
        <f t="shared" si="109"/>
        <v>0</v>
      </c>
      <c r="BO81" s="40"/>
      <c r="BP81" s="45"/>
      <c r="BQ81" s="46"/>
      <c r="BR81" s="46"/>
      <c r="BS81" s="46"/>
      <c r="BT81" s="43"/>
      <c r="BU81" s="47"/>
      <c r="BV81" s="45"/>
      <c r="BW81" s="46"/>
      <c r="BX81" s="43"/>
      <c r="BY81" s="46"/>
      <c r="BZ81" s="43"/>
      <c r="CA81" s="47"/>
      <c r="CB81" s="136">
        <f t="shared" si="110"/>
        <v>0</v>
      </c>
      <c r="CC81" s="137">
        <f t="shared" si="111"/>
        <v>0</v>
      </c>
      <c r="CD81" s="138">
        <f t="shared" si="112"/>
        <v>0</v>
      </c>
      <c r="CE81" s="40"/>
      <c r="CF81" s="45"/>
      <c r="CG81" s="46"/>
      <c r="CH81" s="46"/>
      <c r="CI81" s="46"/>
      <c r="CJ81" s="43"/>
      <c r="CK81" s="47"/>
      <c r="CL81" s="45"/>
      <c r="CM81" s="46"/>
      <c r="CN81" s="43"/>
      <c r="CO81" s="46"/>
      <c r="CP81" s="43"/>
      <c r="CQ81" s="47"/>
      <c r="CR81" s="136">
        <f t="shared" si="113"/>
        <v>0</v>
      </c>
      <c r="CS81" s="137">
        <f t="shared" si="114"/>
        <v>0</v>
      </c>
      <c r="CT81" s="138">
        <f t="shared" si="115"/>
        <v>0</v>
      </c>
      <c r="CU81" s="40"/>
      <c r="CV81" s="45">
        <f t="shared" si="116"/>
        <v>0</v>
      </c>
      <c r="CW81" s="46" t="e">
        <f t="shared" si="96"/>
        <v>#DIV/0!</v>
      </c>
      <c r="CX81" s="46">
        <f t="shared" si="117"/>
        <v>0</v>
      </c>
      <c r="CY81" s="46" t="e">
        <f t="shared" si="118"/>
        <v>#DIV/0!</v>
      </c>
      <c r="CZ81" s="43">
        <f t="shared" si="119"/>
        <v>0</v>
      </c>
      <c r="DA81" s="47" t="e">
        <f t="shared" si="120"/>
        <v>#DIV/0!</v>
      </c>
      <c r="DB81" s="45">
        <f t="shared" si="121"/>
        <v>0</v>
      </c>
      <c r="DC81" s="46" t="e">
        <f t="shared" si="88"/>
        <v>#DIV/0!</v>
      </c>
      <c r="DD81" s="43">
        <f t="shared" si="122"/>
        <v>0</v>
      </c>
      <c r="DE81" s="46" t="e">
        <f t="shared" si="123"/>
        <v>#DIV/0!</v>
      </c>
      <c r="DF81" s="43">
        <f t="shared" si="124"/>
        <v>0</v>
      </c>
      <c r="DG81" s="47" t="e">
        <f t="shared" si="125"/>
        <v>#DIV/0!</v>
      </c>
      <c r="DH81" s="172"/>
      <c r="DI81" s="185" t="s">
        <v>80</v>
      </c>
      <c r="DJ81" s="45">
        <f t="shared" si="126"/>
        <v>0</v>
      </c>
      <c r="DK81" s="43">
        <f t="shared" si="127"/>
        <v>0</v>
      </c>
      <c r="DL81" s="44">
        <f t="shared" si="128"/>
        <v>0</v>
      </c>
      <c r="DM81"/>
    </row>
    <row r="82" spans="1:119" s="59" customFormat="1" ht="15.6" x14ac:dyDescent="0.3">
      <c r="A82" s="32">
        <v>67</v>
      </c>
      <c r="B82" s="32" t="s">
        <v>81</v>
      </c>
      <c r="C82" s="41"/>
      <c r="D82" s="42"/>
      <c r="E82" s="46"/>
      <c r="F82" s="46"/>
      <c r="G82" s="46"/>
      <c r="H82" s="43"/>
      <c r="I82" s="47"/>
      <c r="J82" s="274"/>
      <c r="K82" s="46"/>
      <c r="L82" s="43"/>
      <c r="M82" s="46"/>
      <c r="N82" s="43"/>
      <c r="O82" s="47"/>
      <c r="P82" s="136">
        <f t="shared" si="98"/>
        <v>0</v>
      </c>
      <c r="Q82" s="137">
        <f t="shared" si="99"/>
        <v>0</v>
      </c>
      <c r="R82" s="138">
        <f t="shared" si="100"/>
        <v>0</v>
      </c>
      <c r="S82" s="38"/>
      <c r="T82" s="42"/>
      <c r="U82" s="46"/>
      <c r="V82" s="46"/>
      <c r="W82" s="46"/>
      <c r="X82" s="43"/>
      <c r="Y82" s="47"/>
      <c r="Z82" s="45"/>
      <c r="AA82" s="46"/>
      <c r="AB82" s="43"/>
      <c r="AC82" s="46"/>
      <c r="AD82" s="43"/>
      <c r="AE82" s="47"/>
      <c r="AF82" s="136">
        <f t="shared" si="101"/>
        <v>0</v>
      </c>
      <c r="AG82" s="137">
        <f t="shared" si="102"/>
        <v>0</v>
      </c>
      <c r="AH82" s="138">
        <f t="shared" si="103"/>
        <v>0</v>
      </c>
      <c r="AI82" s="40"/>
      <c r="AJ82" s="42"/>
      <c r="AK82" s="46"/>
      <c r="AL82" s="43"/>
      <c r="AM82" s="46"/>
      <c r="AN82" s="43"/>
      <c r="AO82" s="47"/>
      <c r="AP82" s="45"/>
      <c r="AQ82" s="46"/>
      <c r="AR82" s="43"/>
      <c r="AS82" s="46"/>
      <c r="AT82" s="43"/>
      <c r="AU82" s="47"/>
      <c r="AV82" s="136">
        <f t="shared" si="104"/>
        <v>0</v>
      </c>
      <c r="AW82" s="137">
        <f t="shared" si="105"/>
        <v>0</v>
      </c>
      <c r="AX82" s="138">
        <f t="shared" si="106"/>
        <v>0</v>
      </c>
      <c r="AY82" s="40"/>
      <c r="AZ82" s="42"/>
      <c r="BA82" s="46"/>
      <c r="BB82" s="46"/>
      <c r="BC82" s="46"/>
      <c r="BD82" s="43"/>
      <c r="BE82" s="47"/>
      <c r="BF82" s="45"/>
      <c r="BG82" s="46"/>
      <c r="BH82" s="43"/>
      <c r="BI82" s="46"/>
      <c r="BJ82" s="43"/>
      <c r="BK82" s="47"/>
      <c r="BL82" s="136">
        <f t="shared" si="107"/>
        <v>0</v>
      </c>
      <c r="BM82" s="137">
        <f t="shared" si="108"/>
        <v>0</v>
      </c>
      <c r="BN82" s="138">
        <f t="shared" si="109"/>
        <v>0</v>
      </c>
      <c r="BO82" s="40"/>
      <c r="BP82" s="45"/>
      <c r="BQ82" s="46"/>
      <c r="BR82" s="46"/>
      <c r="BS82" s="46"/>
      <c r="BT82" s="43"/>
      <c r="BU82" s="47"/>
      <c r="BV82" s="45"/>
      <c r="BW82" s="46"/>
      <c r="BX82" s="43"/>
      <c r="BY82" s="46"/>
      <c r="BZ82" s="43"/>
      <c r="CA82" s="47"/>
      <c r="CB82" s="136">
        <f t="shared" si="110"/>
        <v>0</v>
      </c>
      <c r="CC82" s="137">
        <f t="shared" si="111"/>
        <v>0</v>
      </c>
      <c r="CD82" s="138">
        <f t="shared" si="112"/>
        <v>0</v>
      </c>
      <c r="CE82" s="40"/>
      <c r="CF82" s="45"/>
      <c r="CG82" s="46"/>
      <c r="CH82" s="46"/>
      <c r="CI82" s="46"/>
      <c r="CJ82" s="43"/>
      <c r="CK82" s="47"/>
      <c r="CL82" s="45"/>
      <c r="CM82" s="46"/>
      <c r="CN82" s="43"/>
      <c r="CO82" s="46"/>
      <c r="CP82" s="43"/>
      <c r="CQ82" s="47"/>
      <c r="CR82" s="136">
        <f t="shared" si="113"/>
        <v>0</v>
      </c>
      <c r="CS82" s="137">
        <f t="shared" si="114"/>
        <v>0</v>
      </c>
      <c r="CT82" s="138">
        <f t="shared" si="115"/>
        <v>0</v>
      </c>
      <c r="CU82" s="40"/>
      <c r="CV82" s="45">
        <f t="shared" si="116"/>
        <v>0</v>
      </c>
      <c r="CW82" s="46" t="e">
        <f t="shared" si="96"/>
        <v>#DIV/0!</v>
      </c>
      <c r="CX82" s="46">
        <f t="shared" si="117"/>
        <v>0</v>
      </c>
      <c r="CY82" s="46" t="e">
        <f t="shared" si="118"/>
        <v>#DIV/0!</v>
      </c>
      <c r="CZ82" s="43">
        <f t="shared" si="119"/>
        <v>0</v>
      </c>
      <c r="DA82" s="47" t="e">
        <f t="shared" si="120"/>
        <v>#DIV/0!</v>
      </c>
      <c r="DB82" s="45">
        <f t="shared" si="121"/>
        <v>0</v>
      </c>
      <c r="DC82" s="46" t="e">
        <f t="shared" si="88"/>
        <v>#DIV/0!</v>
      </c>
      <c r="DD82" s="43">
        <f t="shared" si="122"/>
        <v>0</v>
      </c>
      <c r="DE82" s="46" t="e">
        <f t="shared" si="123"/>
        <v>#DIV/0!</v>
      </c>
      <c r="DF82" s="43">
        <f t="shared" si="124"/>
        <v>0</v>
      </c>
      <c r="DG82" s="47" t="e">
        <f t="shared" si="125"/>
        <v>#DIV/0!</v>
      </c>
      <c r="DH82" s="172"/>
      <c r="DI82" s="185" t="s">
        <v>81</v>
      </c>
      <c r="DJ82" s="45">
        <f t="shared" si="126"/>
        <v>0</v>
      </c>
      <c r="DK82" s="43">
        <f t="shared" si="127"/>
        <v>0</v>
      </c>
      <c r="DL82" s="44">
        <f t="shared" si="128"/>
        <v>0</v>
      </c>
      <c r="DM82"/>
    </row>
    <row r="83" spans="1:119" s="59" customFormat="1" ht="15.6" x14ac:dyDescent="0.3">
      <c r="A83" s="32">
        <v>68</v>
      </c>
      <c r="B83" s="32" t="s">
        <v>82</v>
      </c>
      <c r="C83" s="41"/>
      <c r="D83" s="42"/>
      <c r="E83" s="46"/>
      <c r="F83" s="46"/>
      <c r="G83" s="46"/>
      <c r="H83" s="43"/>
      <c r="I83" s="47"/>
      <c r="J83" s="274"/>
      <c r="K83" s="46"/>
      <c r="L83" s="43"/>
      <c r="M83" s="46"/>
      <c r="N83" s="43"/>
      <c r="O83" s="47"/>
      <c r="P83" s="136">
        <f t="shared" si="98"/>
        <v>0</v>
      </c>
      <c r="Q83" s="137">
        <f t="shared" si="99"/>
        <v>0</v>
      </c>
      <c r="R83" s="138">
        <f t="shared" si="100"/>
        <v>0</v>
      </c>
      <c r="S83" s="38"/>
      <c r="T83" s="42"/>
      <c r="U83" s="46"/>
      <c r="V83" s="46"/>
      <c r="W83" s="46"/>
      <c r="X83" s="43"/>
      <c r="Y83" s="47"/>
      <c r="Z83" s="45"/>
      <c r="AA83" s="46"/>
      <c r="AB83" s="43"/>
      <c r="AC83" s="46"/>
      <c r="AD83" s="43"/>
      <c r="AE83" s="47"/>
      <c r="AF83" s="136">
        <f t="shared" si="101"/>
        <v>0</v>
      </c>
      <c r="AG83" s="137">
        <f t="shared" si="102"/>
        <v>0</v>
      </c>
      <c r="AH83" s="138">
        <f t="shared" si="103"/>
        <v>0</v>
      </c>
      <c r="AI83" s="40"/>
      <c r="AJ83" s="42"/>
      <c r="AK83" s="46"/>
      <c r="AL83" s="43"/>
      <c r="AM83" s="46"/>
      <c r="AN83" s="43"/>
      <c r="AO83" s="47"/>
      <c r="AP83" s="45"/>
      <c r="AQ83" s="46"/>
      <c r="AR83" s="43"/>
      <c r="AS83" s="46"/>
      <c r="AT83" s="43"/>
      <c r="AU83" s="47"/>
      <c r="AV83" s="136">
        <f t="shared" si="104"/>
        <v>0</v>
      </c>
      <c r="AW83" s="137">
        <f t="shared" si="105"/>
        <v>0</v>
      </c>
      <c r="AX83" s="138">
        <f t="shared" si="106"/>
        <v>0</v>
      </c>
      <c r="AY83" s="40"/>
      <c r="AZ83" s="42"/>
      <c r="BA83" s="46"/>
      <c r="BB83" s="46"/>
      <c r="BC83" s="46"/>
      <c r="BD83" s="43"/>
      <c r="BE83" s="47"/>
      <c r="BF83" s="45"/>
      <c r="BG83" s="46"/>
      <c r="BH83" s="43"/>
      <c r="BI83" s="46"/>
      <c r="BJ83" s="43"/>
      <c r="BK83" s="47"/>
      <c r="BL83" s="136">
        <f t="shared" si="107"/>
        <v>0</v>
      </c>
      <c r="BM83" s="137">
        <f t="shared" si="108"/>
        <v>0</v>
      </c>
      <c r="BN83" s="138">
        <f t="shared" si="109"/>
        <v>0</v>
      </c>
      <c r="BO83" s="40"/>
      <c r="BP83" s="45"/>
      <c r="BQ83" s="46"/>
      <c r="BR83" s="46"/>
      <c r="BS83" s="46"/>
      <c r="BT83" s="43"/>
      <c r="BU83" s="47"/>
      <c r="BV83" s="45"/>
      <c r="BW83" s="46"/>
      <c r="BX83" s="43"/>
      <c r="BY83" s="46"/>
      <c r="BZ83" s="43"/>
      <c r="CA83" s="47"/>
      <c r="CB83" s="136">
        <f t="shared" si="110"/>
        <v>0</v>
      </c>
      <c r="CC83" s="137">
        <f t="shared" si="111"/>
        <v>0</v>
      </c>
      <c r="CD83" s="138">
        <f t="shared" si="112"/>
        <v>0</v>
      </c>
      <c r="CE83" s="40"/>
      <c r="CF83" s="45"/>
      <c r="CG83" s="46"/>
      <c r="CH83" s="46"/>
      <c r="CI83" s="46"/>
      <c r="CJ83" s="43"/>
      <c r="CK83" s="47"/>
      <c r="CL83" s="45"/>
      <c r="CM83" s="46"/>
      <c r="CN83" s="43"/>
      <c r="CO83" s="46"/>
      <c r="CP83" s="43"/>
      <c r="CQ83" s="47"/>
      <c r="CR83" s="136">
        <f t="shared" si="113"/>
        <v>0</v>
      </c>
      <c r="CS83" s="137">
        <f t="shared" si="114"/>
        <v>0</v>
      </c>
      <c r="CT83" s="138">
        <f t="shared" si="115"/>
        <v>0</v>
      </c>
      <c r="CU83" s="40"/>
      <c r="CV83" s="45">
        <f t="shared" si="116"/>
        <v>0</v>
      </c>
      <c r="CW83" s="46" t="e">
        <f t="shared" si="96"/>
        <v>#DIV/0!</v>
      </c>
      <c r="CX83" s="46">
        <f t="shared" si="117"/>
        <v>0</v>
      </c>
      <c r="CY83" s="46" t="e">
        <f t="shared" si="118"/>
        <v>#DIV/0!</v>
      </c>
      <c r="CZ83" s="43">
        <f t="shared" si="119"/>
        <v>0</v>
      </c>
      <c r="DA83" s="47" t="e">
        <f t="shared" si="120"/>
        <v>#DIV/0!</v>
      </c>
      <c r="DB83" s="45">
        <f t="shared" si="121"/>
        <v>0</v>
      </c>
      <c r="DC83" s="46" t="e">
        <f t="shared" si="88"/>
        <v>#DIV/0!</v>
      </c>
      <c r="DD83" s="43">
        <f t="shared" si="122"/>
        <v>0</v>
      </c>
      <c r="DE83" s="46" t="e">
        <f t="shared" si="123"/>
        <v>#DIV/0!</v>
      </c>
      <c r="DF83" s="43">
        <f t="shared" si="124"/>
        <v>0</v>
      </c>
      <c r="DG83" s="47" t="e">
        <f t="shared" si="125"/>
        <v>#DIV/0!</v>
      </c>
      <c r="DH83" s="172"/>
      <c r="DI83" s="185" t="s">
        <v>82</v>
      </c>
      <c r="DJ83" s="45">
        <f t="shared" si="126"/>
        <v>0</v>
      </c>
      <c r="DK83" s="43">
        <f t="shared" si="127"/>
        <v>0</v>
      </c>
      <c r="DL83" s="44">
        <f t="shared" si="128"/>
        <v>0</v>
      </c>
      <c r="DM83"/>
    </row>
    <row r="84" spans="1:119" s="59" customFormat="1" ht="15.6" x14ac:dyDescent="0.3">
      <c r="A84" s="32">
        <v>69</v>
      </c>
      <c r="B84" s="32" t="s">
        <v>83</v>
      </c>
      <c r="C84" s="41"/>
      <c r="D84" s="42"/>
      <c r="E84" s="46"/>
      <c r="F84" s="46"/>
      <c r="G84" s="46"/>
      <c r="H84" s="43"/>
      <c r="I84" s="47"/>
      <c r="J84" s="274"/>
      <c r="K84" s="46"/>
      <c r="L84" s="43"/>
      <c r="M84" s="46"/>
      <c r="N84" s="43"/>
      <c r="O84" s="47"/>
      <c r="P84" s="136">
        <f t="shared" si="98"/>
        <v>0</v>
      </c>
      <c r="Q84" s="137">
        <f t="shared" si="99"/>
        <v>0</v>
      </c>
      <c r="R84" s="138">
        <f t="shared" si="100"/>
        <v>0</v>
      </c>
      <c r="S84" s="38"/>
      <c r="T84" s="42"/>
      <c r="U84" s="46"/>
      <c r="V84" s="46"/>
      <c r="W84" s="46"/>
      <c r="X84" s="43"/>
      <c r="Y84" s="47"/>
      <c r="Z84" s="45"/>
      <c r="AA84" s="46"/>
      <c r="AB84" s="43"/>
      <c r="AC84" s="46"/>
      <c r="AD84" s="43"/>
      <c r="AE84" s="47"/>
      <c r="AF84" s="136">
        <f t="shared" si="101"/>
        <v>0</v>
      </c>
      <c r="AG84" s="137">
        <f t="shared" si="102"/>
        <v>0</v>
      </c>
      <c r="AH84" s="138">
        <f t="shared" si="103"/>
        <v>0</v>
      </c>
      <c r="AI84" s="40"/>
      <c r="AJ84" s="42"/>
      <c r="AK84" s="46"/>
      <c r="AL84" s="43"/>
      <c r="AM84" s="46"/>
      <c r="AN84" s="43"/>
      <c r="AO84" s="47"/>
      <c r="AP84" s="45"/>
      <c r="AQ84" s="46"/>
      <c r="AR84" s="43"/>
      <c r="AS84" s="46"/>
      <c r="AT84" s="43"/>
      <c r="AU84" s="47"/>
      <c r="AV84" s="136">
        <f t="shared" si="104"/>
        <v>0</v>
      </c>
      <c r="AW84" s="137">
        <f t="shared" si="105"/>
        <v>0</v>
      </c>
      <c r="AX84" s="138">
        <f t="shared" si="106"/>
        <v>0</v>
      </c>
      <c r="AY84" s="40"/>
      <c r="AZ84" s="42"/>
      <c r="BA84" s="46"/>
      <c r="BB84" s="46"/>
      <c r="BC84" s="46"/>
      <c r="BD84" s="43"/>
      <c r="BE84" s="47"/>
      <c r="BF84" s="45"/>
      <c r="BG84" s="46"/>
      <c r="BH84" s="43"/>
      <c r="BI84" s="46"/>
      <c r="BJ84" s="43"/>
      <c r="BK84" s="47"/>
      <c r="BL84" s="136">
        <f t="shared" si="107"/>
        <v>0</v>
      </c>
      <c r="BM84" s="137">
        <f t="shared" si="108"/>
        <v>0</v>
      </c>
      <c r="BN84" s="138">
        <f t="shared" si="109"/>
        <v>0</v>
      </c>
      <c r="BO84" s="40"/>
      <c r="BP84" s="45"/>
      <c r="BQ84" s="46"/>
      <c r="BR84" s="46"/>
      <c r="BS84" s="46"/>
      <c r="BT84" s="43"/>
      <c r="BU84" s="47"/>
      <c r="BV84" s="45"/>
      <c r="BW84" s="46"/>
      <c r="BX84" s="43"/>
      <c r="BY84" s="46"/>
      <c r="BZ84" s="43"/>
      <c r="CA84" s="47"/>
      <c r="CB84" s="136">
        <f t="shared" si="110"/>
        <v>0</v>
      </c>
      <c r="CC84" s="137">
        <f t="shared" si="111"/>
        <v>0</v>
      </c>
      <c r="CD84" s="138">
        <f t="shared" si="112"/>
        <v>0</v>
      </c>
      <c r="CE84" s="40"/>
      <c r="CF84" s="45"/>
      <c r="CG84" s="46"/>
      <c r="CH84" s="46"/>
      <c r="CI84" s="46"/>
      <c r="CJ84" s="43"/>
      <c r="CK84" s="47"/>
      <c r="CL84" s="45"/>
      <c r="CM84" s="46"/>
      <c r="CN84" s="43"/>
      <c r="CO84" s="46"/>
      <c r="CP84" s="43"/>
      <c r="CQ84" s="47"/>
      <c r="CR84" s="136">
        <f t="shared" si="113"/>
        <v>0</v>
      </c>
      <c r="CS84" s="137">
        <f t="shared" si="114"/>
        <v>0</v>
      </c>
      <c r="CT84" s="138">
        <f t="shared" si="115"/>
        <v>0</v>
      </c>
      <c r="CU84" s="40"/>
      <c r="CV84" s="45">
        <f t="shared" si="116"/>
        <v>0</v>
      </c>
      <c r="CW84" s="46" t="e">
        <f t="shared" si="96"/>
        <v>#DIV/0!</v>
      </c>
      <c r="CX84" s="46">
        <f t="shared" si="117"/>
        <v>0</v>
      </c>
      <c r="CY84" s="46" t="e">
        <f t="shared" si="118"/>
        <v>#DIV/0!</v>
      </c>
      <c r="CZ84" s="43">
        <f t="shared" si="119"/>
        <v>0</v>
      </c>
      <c r="DA84" s="47" t="e">
        <f t="shared" si="120"/>
        <v>#DIV/0!</v>
      </c>
      <c r="DB84" s="45">
        <f t="shared" si="121"/>
        <v>0</v>
      </c>
      <c r="DC84" s="46" t="e">
        <f t="shared" si="88"/>
        <v>#DIV/0!</v>
      </c>
      <c r="DD84" s="43">
        <f t="shared" si="122"/>
        <v>0</v>
      </c>
      <c r="DE84" s="46" t="e">
        <f t="shared" si="123"/>
        <v>#DIV/0!</v>
      </c>
      <c r="DF84" s="43">
        <f t="shared" si="124"/>
        <v>0</v>
      </c>
      <c r="DG84" s="47" t="e">
        <f t="shared" si="125"/>
        <v>#DIV/0!</v>
      </c>
      <c r="DH84" s="172"/>
      <c r="DI84" s="185" t="s">
        <v>83</v>
      </c>
      <c r="DJ84" s="45">
        <f t="shared" si="126"/>
        <v>0</v>
      </c>
      <c r="DK84" s="43">
        <f t="shared" si="127"/>
        <v>0</v>
      </c>
      <c r="DL84" s="44">
        <f t="shared" si="128"/>
        <v>0</v>
      </c>
      <c r="DM84"/>
    </row>
    <row r="85" spans="1:119" s="59" customFormat="1" ht="15.6" x14ac:dyDescent="0.3">
      <c r="A85" s="32">
        <v>70</v>
      </c>
      <c r="B85" s="32" t="s">
        <v>84</v>
      </c>
      <c r="C85" s="41"/>
      <c r="D85" s="42"/>
      <c r="E85" s="46"/>
      <c r="F85" s="46"/>
      <c r="G85" s="46"/>
      <c r="H85" s="43"/>
      <c r="I85" s="47"/>
      <c r="J85" s="274"/>
      <c r="K85" s="46"/>
      <c r="L85" s="43"/>
      <c r="M85" s="46"/>
      <c r="N85" s="43"/>
      <c r="O85" s="47"/>
      <c r="P85" s="136">
        <f t="shared" si="98"/>
        <v>0</v>
      </c>
      <c r="Q85" s="137">
        <f t="shared" si="99"/>
        <v>0</v>
      </c>
      <c r="R85" s="138">
        <f t="shared" si="100"/>
        <v>0</v>
      </c>
      <c r="S85" s="38"/>
      <c r="T85" s="42"/>
      <c r="U85" s="46"/>
      <c r="V85" s="46"/>
      <c r="W85" s="46"/>
      <c r="X85" s="43"/>
      <c r="Y85" s="47"/>
      <c r="Z85" s="45"/>
      <c r="AA85" s="46"/>
      <c r="AB85" s="43"/>
      <c r="AC85" s="46"/>
      <c r="AD85" s="43"/>
      <c r="AE85" s="47"/>
      <c r="AF85" s="136">
        <f t="shared" si="101"/>
        <v>0</v>
      </c>
      <c r="AG85" s="137">
        <f t="shared" si="102"/>
        <v>0</v>
      </c>
      <c r="AH85" s="138">
        <f t="shared" si="103"/>
        <v>0</v>
      </c>
      <c r="AI85" s="40"/>
      <c r="AJ85" s="42"/>
      <c r="AK85" s="46"/>
      <c r="AL85" s="43"/>
      <c r="AM85" s="46"/>
      <c r="AN85" s="43"/>
      <c r="AO85" s="47"/>
      <c r="AP85" s="45"/>
      <c r="AQ85" s="46"/>
      <c r="AR85" s="43"/>
      <c r="AS85" s="46"/>
      <c r="AT85" s="43"/>
      <c r="AU85" s="47"/>
      <c r="AV85" s="136">
        <f t="shared" si="104"/>
        <v>0</v>
      </c>
      <c r="AW85" s="137">
        <f t="shared" si="105"/>
        <v>0</v>
      </c>
      <c r="AX85" s="138">
        <f t="shared" si="106"/>
        <v>0</v>
      </c>
      <c r="AY85" s="40"/>
      <c r="AZ85" s="42"/>
      <c r="BA85" s="46"/>
      <c r="BB85" s="46"/>
      <c r="BC85" s="46"/>
      <c r="BD85" s="43"/>
      <c r="BE85" s="47"/>
      <c r="BF85" s="45"/>
      <c r="BG85" s="46"/>
      <c r="BH85" s="43"/>
      <c r="BI85" s="46"/>
      <c r="BJ85" s="43"/>
      <c r="BK85" s="47"/>
      <c r="BL85" s="136">
        <f t="shared" si="107"/>
        <v>0</v>
      </c>
      <c r="BM85" s="137">
        <f t="shared" si="108"/>
        <v>0</v>
      </c>
      <c r="BN85" s="138">
        <f t="shared" si="109"/>
        <v>0</v>
      </c>
      <c r="BO85" s="40"/>
      <c r="BP85" s="45"/>
      <c r="BQ85" s="46"/>
      <c r="BR85" s="46"/>
      <c r="BS85" s="46"/>
      <c r="BT85" s="43"/>
      <c r="BU85" s="47"/>
      <c r="BV85" s="45"/>
      <c r="BW85" s="46"/>
      <c r="BX85" s="43"/>
      <c r="BY85" s="46"/>
      <c r="BZ85" s="43"/>
      <c r="CA85" s="47"/>
      <c r="CB85" s="136">
        <f t="shared" si="110"/>
        <v>0</v>
      </c>
      <c r="CC85" s="137">
        <f t="shared" si="111"/>
        <v>0</v>
      </c>
      <c r="CD85" s="138">
        <f t="shared" si="112"/>
        <v>0</v>
      </c>
      <c r="CE85" s="40"/>
      <c r="CF85" s="45"/>
      <c r="CG85" s="46"/>
      <c r="CH85" s="46"/>
      <c r="CI85" s="46"/>
      <c r="CJ85" s="43"/>
      <c r="CK85" s="47"/>
      <c r="CL85" s="45"/>
      <c r="CM85" s="46"/>
      <c r="CN85" s="43"/>
      <c r="CO85" s="46"/>
      <c r="CP85" s="43"/>
      <c r="CQ85" s="47"/>
      <c r="CR85" s="136">
        <f t="shared" si="113"/>
        <v>0</v>
      </c>
      <c r="CS85" s="137">
        <f t="shared" si="114"/>
        <v>0</v>
      </c>
      <c r="CT85" s="138">
        <f t="shared" si="115"/>
        <v>0</v>
      </c>
      <c r="CU85" s="40"/>
      <c r="CV85" s="45">
        <f t="shared" si="116"/>
        <v>0</v>
      </c>
      <c r="CW85" s="46" t="e">
        <f t="shared" si="96"/>
        <v>#DIV/0!</v>
      </c>
      <c r="CX85" s="46">
        <f t="shared" si="117"/>
        <v>0</v>
      </c>
      <c r="CY85" s="46" t="e">
        <f t="shared" si="118"/>
        <v>#DIV/0!</v>
      </c>
      <c r="CZ85" s="43">
        <f t="shared" si="119"/>
        <v>0</v>
      </c>
      <c r="DA85" s="47" t="e">
        <f t="shared" si="120"/>
        <v>#DIV/0!</v>
      </c>
      <c r="DB85" s="45">
        <f t="shared" si="121"/>
        <v>0</v>
      </c>
      <c r="DC85" s="46" t="e">
        <f t="shared" si="88"/>
        <v>#DIV/0!</v>
      </c>
      <c r="DD85" s="43">
        <f t="shared" si="122"/>
        <v>0</v>
      </c>
      <c r="DE85" s="46" t="e">
        <f t="shared" si="123"/>
        <v>#DIV/0!</v>
      </c>
      <c r="DF85" s="43">
        <f t="shared" si="124"/>
        <v>0</v>
      </c>
      <c r="DG85" s="47" t="e">
        <f t="shared" si="125"/>
        <v>#DIV/0!</v>
      </c>
      <c r="DH85" s="172"/>
      <c r="DI85" s="185" t="s">
        <v>84</v>
      </c>
      <c r="DJ85" s="45">
        <f t="shared" si="126"/>
        <v>0</v>
      </c>
      <c r="DK85" s="43">
        <f t="shared" si="127"/>
        <v>0</v>
      </c>
      <c r="DL85" s="44">
        <f t="shared" si="128"/>
        <v>0</v>
      </c>
      <c r="DM85"/>
    </row>
    <row r="86" spans="1:119" s="59" customFormat="1" ht="15.6" x14ac:dyDescent="0.3">
      <c r="A86" s="32">
        <v>71</v>
      </c>
      <c r="B86" s="32" t="s">
        <v>85</v>
      </c>
      <c r="C86" s="41"/>
      <c r="D86" s="42"/>
      <c r="E86" s="46"/>
      <c r="F86" s="46"/>
      <c r="G86" s="46"/>
      <c r="H86" s="43"/>
      <c r="I86" s="47"/>
      <c r="J86" s="274"/>
      <c r="K86" s="46"/>
      <c r="L86" s="43"/>
      <c r="M86" s="46"/>
      <c r="N86" s="43"/>
      <c r="O86" s="47"/>
      <c r="P86" s="136">
        <f t="shared" si="98"/>
        <v>0</v>
      </c>
      <c r="Q86" s="137">
        <f t="shared" si="99"/>
        <v>0</v>
      </c>
      <c r="R86" s="138">
        <f t="shared" si="100"/>
        <v>0</v>
      </c>
      <c r="S86" s="38"/>
      <c r="T86" s="42"/>
      <c r="U86" s="46"/>
      <c r="V86" s="46"/>
      <c r="W86" s="46"/>
      <c r="X86" s="43"/>
      <c r="Y86" s="47"/>
      <c r="Z86" s="45"/>
      <c r="AA86" s="46"/>
      <c r="AB86" s="43"/>
      <c r="AC86" s="46"/>
      <c r="AD86" s="43"/>
      <c r="AE86" s="47"/>
      <c r="AF86" s="136">
        <f t="shared" si="101"/>
        <v>0</v>
      </c>
      <c r="AG86" s="137">
        <f t="shared" si="102"/>
        <v>0</v>
      </c>
      <c r="AH86" s="138">
        <f t="shared" si="103"/>
        <v>0</v>
      </c>
      <c r="AI86" s="40"/>
      <c r="AJ86" s="42"/>
      <c r="AK86" s="46"/>
      <c r="AL86" s="43"/>
      <c r="AM86" s="46"/>
      <c r="AN86" s="43"/>
      <c r="AO86" s="47"/>
      <c r="AP86" s="45"/>
      <c r="AQ86" s="46"/>
      <c r="AR86" s="43"/>
      <c r="AS86" s="46"/>
      <c r="AT86" s="43"/>
      <c r="AU86" s="47"/>
      <c r="AV86" s="136">
        <f t="shared" si="104"/>
        <v>0</v>
      </c>
      <c r="AW86" s="137">
        <f t="shared" si="105"/>
        <v>0</v>
      </c>
      <c r="AX86" s="138">
        <f t="shared" si="106"/>
        <v>0</v>
      </c>
      <c r="AY86" s="40"/>
      <c r="AZ86" s="42"/>
      <c r="BA86" s="46"/>
      <c r="BB86" s="46"/>
      <c r="BC86" s="46"/>
      <c r="BD86" s="43"/>
      <c r="BE86" s="47"/>
      <c r="BF86" s="45"/>
      <c r="BG86" s="46"/>
      <c r="BH86" s="43"/>
      <c r="BI86" s="46"/>
      <c r="BJ86" s="43"/>
      <c r="BK86" s="47"/>
      <c r="BL86" s="136">
        <f t="shared" si="107"/>
        <v>0</v>
      </c>
      <c r="BM86" s="137">
        <f t="shared" si="108"/>
        <v>0</v>
      </c>
      <c r="BN86" s="138">
        <f t="shared" si="109"/>
        <v>0</v>
      </c>
      <c r="BO86" s="40"/>
      <c r="BP86" s="45"/>
      <c r="BQ86" s="46"/>
      <c r="BR86" s="46"/>
      <c r="BS86" s="46"/>
      <c r="BT86" s="43"/>
      <c r="BU86" s="47"/>
      <c r="BV86" s="45"/>
      <c r="BW86" s="46"/>
      <c r="BX86" s="43"/>
      <c r="BY86" s="46"/>
      <c r="BZ86" s="43"/>
      <c r="CA86" s="47"/>
      <c r="CB86" s="136">
        <f t="shared" si="110"/>
        <v>0</v>
      </c>
      <c r="CC86" s="137">
        <f t="shared" si="111"/>
        <v>0</v>
      </c>
      <c r="CD86" s="138">
        <f t="shared" si="112"/>
        <v>0</v>
      </c>
      <c r="CE86" s="40"/>
      <c r="CF86" s="45"/>
      <c r="CG86" s="46"/>
      <c r="CH86" s="46"/>
      <c r="CI86" s="46"/>
      <c r="CJ86" s="43"/>
      <c r="CK86" s="47"/>
      <c r="CL86" s="45"/>
      <c r="CM86" s="46"/>
      <c r="CN86" s="43"/>
      <c r="CO86" s="46"/>
      <c r="CP86" s="43"/>
      <c r="CQ86" s="47"/>
      <c r="CR86" s="136">
        <f t="shared" si="113"/>
        <v>0</v>
      </c>
      <c r="CS86" s="137">
        <f t="shared" si="114"/>
        <v>0</v>
      </c>
      <c r="CT86" s="138">
        <f t="shared" si="115"/>
        <v>0</v>
      </c>
      <c r="CU86" s="40"/>
      <c r="CV86" s="45">
        <f t="shared" si="116"/>
        <v>0</v>
      </c>
      <c r="CW86" s="46" t="e">
        <f t="shared" si="96"/>
        <v>#DIV/0!</v>
      </c>
      <c r="CX86" s="46">
        <f t="shared" si="117"/>
        <v>0</v>
      </c>
      <c r="CY86" s="46" t="e">
        <f t="shared" si="118"/>
        <v>#DIV/0!</v>
      </c>
      <c r="CZ86" s="43">
        <f t="shared" si="119"/>
        <v>0</v>
      </c>
      <c r="DA86" s="47" t="e">
        <f t="shared" si="120"/>
        <v>#DIV/0!</v>
      </c>
      <c r="DB86" s="45">
        <f t="shared" si="121"/>
        <v>0</v>
      </c>
      <c r="DC86" s="46" t="e">
        <f t="shared" si="88"/>
        <v>#DIV/0!</v>
      </c>
      <c r="DD86" s="43">
        <f t="shared" si="122"/>
        <v>0</v>
      </c>
      <c r="DE86" s="46" t="e">
        <f t="shared" si="123"/>
        <v>#DIV/0!</v>
      </c>
      <c r="DF86" s="43">
        <f t="shared" si="124"/>
        <v>0</v>
      </c>
      <c r="DG86" s="47" t="e">
        <f t="shared" si="125"/>
        <v>#DIV/0!</v>
      </c>
      <c r="DH86" s="172"/>
      <c r="DI86" s="185" t="s">
        <v>85</v>
      </c>
      <c r="DJ86" s="45">
        <f t="shared" si="126"/>
        <v>0</v>
      </c>
      <c r="DK86" s="43">
        <f t="shared" si="127"/>
        <v>0</v>
      </c>
      <c r="DL86" s="44">
        <f t="shared" si="128"/>
        <v>0</v>
      </c>
      <c r="DM86"/>
    </row>
    <row r="87" spans="1:119" s="59" customFormat="1" ht="15.6" x14ac:dyDescent="0.3">
      <c r="A87" s="32">
        <v>72</v>
      </c>
      <c r="B87" s="32" t="s">
        <v>86</v>
      </c>
      <c r="C87" s="41"/>
      <c r="D87" s="42"/>
      <c r="E87" s="46"/>
      <c r="F87" s="46"/>
      <c r="G87" s="46"/>
      <c r="H87" s="43"/>
      <c r="I87" s="47"/>
      <c r="J87" s="274"/>
      <c r="K87" s="46"/>
      <c r="L87" s="43"/>
      <c r="M87" s="46"/>
      <c r="N87" s="43"/>
      <c r="O87" s="47"/>
      <c r="P87" s="136">
        <f t="shared" si="98"/>
        <v>0</v>
      </c>
      <c r="Q87" s="137">
        <f t="shared" si="99"/>
        <v>0</v>
      </c>
      <c r="R87" s="138">
        <f t="shared" si="100"/>
        <v>0</v>
      </c>
      <c r="S87" s="38"/>
      <c r="T87" s="42"/>
      <c r="U87" s="46"/>
      <c r="V87" s="46"/>
      <c r="W87" s="46"/>
      <c r="X87" s="43"/>
      <c r="Y87" s="47"/>
      <c r="Z87" s="45"/>
      <c r="AA87" s="46"/>
      <c r="AB87" s="43"/>
      <c r="AC87" s="46"/>
      <c r="AD87" s="43"/>
      <c r="AE87" s="47"/>
      <c r="AF87" s="136">
        <f t="shared" si="101"/>
        <v>0</v>
      </c>
      <c r="AG87" s="137">
        <f t="shared" si="102"/>
        <v>0</v>
      </c>
      <c r="AH87" s="138">
        <f t="shared" si="103"/>
        <v>0</v>
      </c>
      <c r="AI87" s="40"/>
      <c r="AJ87" s="42"/>
      <c r="AK87" s="46"/>
      <c r="AL87" s="43"/>
      <c r="AM87" s="46"/>
      <c r="AN87" s="43"/>
      <c r="AO87" s="47"/>
      <c r="AP87" s="45"/>
      <c r="AQ87" s="46"/>
      <c r="AR87" s="43"/>
      <c r="AS87" s="46"/>
      <c r="AT87" s="43"/>
      <c r="AU87" s="47"/>
      <c r="AV87" s="136">
        <f t="shared" si="104"/>
        <v>0</v>
      </c>
      <c r="AW87" s="137">
        <f t="shared" si="105"/>
        <v>0</v>
      </c>
      <c r="AX87" s="138">
        <f t="shared" si="106"/>
        <v>0</v>
      </c>
      <c r="AY87" s="40"/>
      <c r="AZ87" s="42"/>
      <c r="BA87" s="46"/>
      <c r="BB87" s="46"/>
      <c r="BC87" s="46"/>
      <c r="BD87" s="43"/>
      <c r="BE87" s="47"/>
      <c r="BF87" s="45"/>
      <c r="BG87" s="46"/>
      <c r="BH87" s="43"/>
      <c r="BI87" s="46"/>
      <c r="BJ87" s="43"/>
      <c r="BK87" s="47"/>
      <c r="BL87" s="136">
        <f t="shared" si="107"/>
        <v>0</v>
      </c>
      <c r="BM87" s="137">
        <f t="shared" si="108"/>
        <v>0</v>
      </c>
      <c r="BN87" s="138">
        <f t="shared" si="109"/>
        <v>0</v>
      </c>
      <c r="BO87" s="40"/>
      <c r="BP87" s="45"/>
      <c r="BQ87" s="46"/>
      <c r="BR87" s="46"/>
      <c r="BS87" s="46"/>
      <c r="BT87" s="43"/>
      <c r="BU87" s="47"/>
      <c r="BV87" s="45"/>
      <c r="BW87" s="46"/>
      <c r="BX87" s="43"/>
      <c r="BY87" s="46"/>
      <c r="BZ87" s="43"/>
      <c r="CA87" s="47"/>
      <c r="CB87" s="136">
        <f t="shared" si="110"/>
        <v>0</v>
      </c>
      <c r="CC87" s="137">
        <f t="shared" si="111"/>
        <v>0</v>
      </c>
      <c r="CD87" s="138">
        <f t="shared" si="112"/>
        <v>0</v>
      </c>
      <c r="CE87" s="40"/>
      <c r="CF87" s="45"/>
      <c r="CG87" s="46"/>
      <c r="CH87" s="46"/>
      <c r="CI87" s="46"/>
      <c r="CJ87" s="43"/>
      <c r="CK87" s="47"/>
      <c r="CL87" s="45"/>
      <c r="CM87" s="46"/>
      <c r="CN87" s="43"/>
      <c r="CO87" s="46"/>
      <c r="CP87" s="43"/>
      <c r="CQ87" s="47"/>
      <c r="CR87" s="136">
        <f t="shared" si="113"/>
        <v>0</v>
      </c>
      <c r="CS87" s="137">
        <f t="shared" si="114"/>
        <v>0</v>
      </c>
      <c r="CT87" s="138">
        <f t="shared" si="115"/>
        <v>0</v>
      </c>
      <c r="CU87" s="40"/>
      <c r="CV87" s="45">
        <f t="shared" si="116"/>
        <v>0</v>
      </c>
      <c r="CW87" s="46" t="e">
        <f t="shared" si="96"/>
        <v>#DIV/0!</v>
      </c>
      <c r="CX87" s="46">
        <f t="shared" si="117"/>
        <v>0</v>
      </c>
      <c r="CY87" s="46" t="e">
        <f t="shared" si="118"/>
        <v>#DIV/0!</v>
      </c>
      <c r="CZ87" s="43">
        <f t="shared" si="119"/>
        <v>0</v>
      </c>
      <c r="DA87" s="47" t="e">
        <f t="shared" si="120"/>
        <v>#DIV/0!</v>
      </c>
      <c r="DB87" s="45">
        <f t="shared" si="121"/>
        <v>0</v>
      </c>
      <c r="DC87" s="46" t="e">
        <f t="shared" si="88"/>
        <v>#DIV/0!</v>
      </c>
      <c r="DD87" s="43">
        <f t="shared" si="122"/>
        <v>0</v>
      </c>
      <c r="DE87" s="46" t="e">
        <f t="shared" si="123"/>
        <v>#DIV/0!</v>
      </c>
      <c r="DF87" s="43">
        <f t="shared" si="124"/>
        <v>0</v>
      </c>
      <c r="DG87" s="47" t="e">
        <f t="shared" si="125"/>
        <v>#DIV/0!</v>
      </c>
      <c r="DH87" s="172"/>
      <c r="DI87" s="185" t="s">
        <v>86</v>
      </c>
      <c r="DJ87" s="45">
        <f t="shared" si="126"/>
        <v>0</v>
      </c>
      <c r="DK87" s="43">
        <f t="shared" si="127"/>
        <v>0</v>
      </c>
      <c r="DL87" s="44">
        <f t="shared" si="128"/>
        <v>0</v>
      </c>
      <c r="DM87"/>
    </row>
    <row r="88" spans="1:119" s="59" customFormat="1" ht="15.6" x14ac:dyDescent="0.3">
      <c r="A88" s="32">
        <v>73</v>
      </c>
      <c r="B88" s="32" t="s">
        <v>87</v>
      </c>
      <c r="C88" s="41"/>
      <c r="D88" s="42"/>
      <c r="E88" s="46"/>
      <c r="F88" s="46"/>
      <c r="G88" s="46"/>
      <c r="H88" s="43"/>
      <c r="I88" s="47"/>
      <c r="J88" s="274"/>
      <c r="K88" s="46"/>
      <c r="L88" s="43"/>
      <c r="M88" s="46"/>
      <c r="N88" s="43"/>
      <c r="O88" s="47"/>
      <c r="P88" s="136">
        <f t="shared" si="98"/>
        <v>0</v>
      </c>
      <c r="Q88" s="137">
        <f t="shared" si="99"/>
        <v>0</v>
      </c>
      <c r="R88" s="138">
        <f t="shared" si="100"/>
        <v>0</v>
      </c>
      <c r="S88" s="38"/>
      <c r="T88" s="42"/>
      <c r="U88" s="46"/>
      <c r="V88" s="46"/>
      <c r="W88" s="46"/>
      <c r="X88" s="43"/>
      <c r="Y88" s="47"/>
      <c r="Z88" s="45"/>
      <c r="AA88" s="46"/>
      <c r="AB88" s="43"/>
      <c r="AC88" s="46"/>
      <c r="AD88" s="43"/>
      <c r="AE88" s="47"/>
      <c r="AF88" s="136">
        <f t="shared" si="101"/>
        <v>0</v>
      </c>
      <c r="AG88" s="137">
        <f t="shared" si="102"/>
        <v>0</v>
      </c>
      <c r="AH88" s="138">
        <f t="shared" si="103"/>
        <v>0</v>
      </c>
      <c r="AI88" s="40"/>
      <c r="AJ88" s="42"/>
      <c r="AK88" s="46"/>
      <c r="AL88" s="43"/>
      <c r="AM88" s="46"/>
      <c r="AN88" s="43"/>
      <c r="AO88" s="47"/>
      <c r="AP88" s="45"/>
      <c r="AQ88" s="46"/>
      <c r="AR88" s="43"/>
      <c r="AS88" s="46"/>
      <c r="AT88" s="43"/>
      <c r="AU88" s="47"/>
      <c r="AV88" s="136">
        <f t="shared" si="104"/>
        <v>0</v>
      </c>
      <c r="AW88" s="137">
        <f t="shared" si="105"/>
        <v>0</v>
      </c>
      <c r="AX88" s="138">
        <f t="shared" si="106"/>
        <v>0</v>
      </c>
      <c r="AY88" s="40"/>
      <c r="AZ88" s="42"/>
      <c r="BA88" s="46"/>
      <c r="BB88" s="46"/>
      <c r="BC88" s="46"/>
      <c r="BD88" s="43"/>
      <c r="BE88" s="47"/>
      <c r="BF88" s="45"/>
      <c r="BG88" s="46"/>
      <c r="BH88" s="43"/>
      <c r="BI88" s="46"/>
      <c r="BJ88" s="43"/>
      <c r="BK88" s="47"/>
      <c r="BL88" s="136">
        <f t="shared" si="107"/>
        <v>0</v>
      </c>
      <c r="BM88" s="137">
        <f t="shared" si="108"/>
        <v>0</v>
      </c>
      <c r="BN88" s="138">
        <f t="shared" si="109"/>
        <v>0</v>
      </c>
      <c r="BO88" s="40"/>
      <c r="BP88" s="45"/>
      <c r="BQ88" s="46"/>
      <c r="BR88" s="46"/>
      <c r="BS88" s="46"/>
      <c r="BT88" s="43"/>
      <c r="BU88" s="47"/>
      <c r="BV88" s="45"/>
      <c r="BW88" s="46"/>
      <c r="BX88" s="43"/>
      <c r="BY88" s="46"/>
      <c r="BZ88" s="43"/>
      <c r="CA88" s="47"/>
      <c r="CB88" s="136">
        <f t="shared" si="110"/>
        <v>0</v>
      </c>
      <c r="CC88" s="137">
        <f t="shared" si="111"/>
        <v>0</v>
      </c>
      <c r="CD88" s="138">
        <f t="shared" si="112"/>
        <v>0</v>
      </c>
      <c r="CE88" s="40"/>
      <c r="CF88" s="45"/>
      <c r="CG88" s="46"/>
      <c r="CH88" s="46"/>
      <c r="CI88" s="46"/>
      <c r="CJ88" s="43"/>
      <c r="CK88" s="47"/>
      <c r="CL88" s="45"/>
      <c r="CM88" s="46"/>
      <c r="CN88" s="43"/>
      <c r="CO88" s="46"/>
      <c r="CP88" s="43"/>
      <c r="CQ88" s="47"/>
      <c r="CR88" s="136">
        <f t="shared" si="113"/>
        <v>0</v>
      </c>
      <c r="CS88" s="137">
        <f t="shared" si="114"/>
        <v>0</v>
      </c>
      <c r="CT88" s="138">
        <f t="shared" si="115"/>
        <v>0</v>
      </c>
      <c r="CU88" s="40"/>
      <c r="CV88" s="45">
        <f t="shared" si="116"/>
        <v>0</v>
      </c>
      <c r="CW88" s="46" t="e">
        <f t="shared" si="96"/>
        <v>#DIV/0!</v>
      </c>
      <c r="CX88" s="46">
        <f t="shared" si="117"/>
        <v>0</v>
      </c>
      <c r="CY88" s="46" t="e">
        <f t="shared" si="118"/>
        <v>#DIV/0!</v>
      </c>
      <c r="CZ88" s="43">
        <f t="shared" si="119"/>
        <v>0</v>
      </c>
      <c r="DA88" s="47" t="e">
        <f t="shared" si="120"/>
        <v>#DIV/0!</v>
      </c>
      <c r="DB88" s="45">
        <f t="shared" si="121"/>
        <v>0</v>
      </c>
      <c r="DC88" s="46" t="e">
        <f t="shared" si="88"/>
        <v>#DIV/0!</v>
      </c>
      <c r="DD88" s="43">
        <f t="shared" si="122"/>
        <v>0</v>
      </c>
      <c r="DE88" s="46" t="e">
        <f t="shared" si="123"/>
        <v>#DIV/0!</v>
      </c>
      <c r="DF88" s="43">
        <f t="shared" si="124"/>
        <v>0</v>
      </c>
      <c r="DG88" s="47" t="e">
        <f t="shared" si="125"/>
        <v>#DIV/0!</v>
      </c>
      <c r="DH88" s="172"/>
      <c r="DI88" s="185" t="s">
        <v>87</v>
      </c>
      <c r="DJ88" s="45">
        <f t="shared" si="126"/>
        <v>0</v>
      </c>
      <c r="DK88" s="43">
        <f t="shared" si="127"/>
        <v>0</v>
      </c>
      <c r="DL88" s="44">
        <f t="shared" si="128"/>
        <v>0</v>
      </c>
      <c r="DM88"/>
    </row>
    <row r="89" spans="1:119" s="59" customFormat="1" ht="15.6" x14ac:dyDescent="0.3">
      <c r="A89" s="32">
        <v>74</v>
      </c>
      <c r="B89" s="32" t="s">
        <v>88</v>
      </c>
      <c r="C89" s="41"/>
      <c r="D89" s="42"/>
      <c r="E89" s="46"/>
      <c r="F89" s="46"/>
      <c r="G89" s="46"/>
      <c r="H89" s="43"/>
      <c r="I89" s="47"/>
      <c r="J89" s="274"/>
      <c r="K89" s="46"/>
      <c r="L89" s="43"/>
      <c r="M89" s="46"/>
      <c r="N89" s="43"/>
      <c r="O89" s="47"/>
      <c r="P89" s="136">
        <f t="shared" si="98"/>
        <v>0</v>
      </c>
      <c r="Q89" s="137">
        <f t="shared" si="99"/>
        <v>0</v>
      </c>
      <c r="R89" s="138">
        <f t="shared" si="100"/>
        <v>0</v>
      </c>
      <c r="S89" s="38"/>
      <c r="T89" s="42"/>
      <c r="U89" s="46"/>
      <c r="V89" s="46"/>
      <c r="W89" s="46"/>
      <c r="X89" s="43"/>
      <c r="Y89" s="47"/>
      <c r="Z89" s="45"/>
      <c r="AA89" s="46"/>
      <c r="AB89" s="43"/>
      <c r="AC89" s="46"/>
      <c r="AD89" s="43"/>
      <c r="AE89" s="47"/>
      <c r="AF89" s="136">
        <f t="shared" si="101"/>
        <v>0</v>
      </c>
      <c r="AG89" s="137">
        <f t="shared" si="102"/>
        <v>0</v>
      </c>
      <c r="AH89" s="138">
        <f t="shared" si="103"/>
        <v>0</v>
      </c>
      <c r="AI89" s="40"/>
      <c r="AJ89" s="42"/>
      <c r="AK89" s="46"/>
      <c r="AL89" s="43"/>
      <c r="AM89" s="46"/>
      <c r="AN89" s="43"/>
      <c r="AO89" s="47"/>
      <c r="AP89" s="45"/>
      <c r="AQ89" s="46"/>
      <c r="AR89" s="43"/>
      <c r="AS89" s="46"/>
      <c r="AT89" s="43"/>
      <c r="AU89" s="47"/>
      <c r="AV89" s="136">
        <f t="shared" si="104"/>
        <v>0</v>
      </c>
      <c r="AW89" s="137">
        <f t="shared" si="105"/>
        <v>0</v>
      </c>
      <c r="AX89" s="138">
        <f t="shared" si="106"/>
        <v>0</v>
      </c>
      <c r="AY89" s="40"/>
      <c r="AZ89" s="42"/>
      <c r="BA89" s="46"/>
      <c r="BB89" s="46"/>
      <c r="BC89" s="46"/>
      <c r="BD89" s="43"/>
      <c r="BE89" s="47"/>
      <c r="BF89" s="45"/>
      <c r="BG89" s="46"/>
      <c r="BH89" s="43"/>
      <c r="BI89" s="46"/>
      <c r="BJ89" s="43"/>
      <c r="BK89" s="47"/>
      <c r="BL89" s="136">
        <f t="shared" si="107"/>
        <v>0</v>
      </c>
      <c r="BM89" s="137">
        <f t="shared" si="108"/>
        <v>0</v>
      </c>
      <c r="BN89" s="138">
        <f t="shared" si="109"/>
        <v>0</v>
      </c>
      <c r="BO89" s="40"/>
      <c r="BP89" s="45"/>
      <c r="BQ89" s="46"/>
      <c r="BR89" s="46"/>
      <c r="BS89" s="46"/>
      <c r="BT89" s="43"/>
      <c r="BU89" s="47"/>
      <c r="BV89" s="45"/>
      <c r="BW89" s="46"/>
      <c r="BX89" s="43"/>
      <c r="BY89" s="46"/>
      <c r="BZ89" s="43"/>
      <c r="CA89" s="47"/>
      <c r="CB89" s="136">
        <f t="shared" si="110"/>
        <v>0</v>
      </c>
      <c r="CC89" s="137">
        <f t="shared" si="111"/>
        <v>0</v>
      </c>
      <c r="CD89" s="138">
        <f t="shared" si="112"/>
        <v>0</v>
      </c>
      <c r="CE89" s="40"/>
      <c r="CF89" s="45"/>
      <c r="CG89" s="46"/>
      <c r="CH89" s="46"/>
      <c r="CI89" s="46"/>
      <c r="CJ89" s="43"/>
      <c r="CK89" s="47"/>
      <c r="CL89" s="45"/>
      <c r="CM89" s="46"/>
      <c r="CN89" s="43"/>
      <c r="CO89" s="46"/>
      <c r="CP89" s="43"/>
      <c r="CQ89" s="47"/>
      <c r="CR89" s="136">
        <f t="shared" si="113"/>
        <v>0</v>
      </c>
      <c r="CS89" s="137">
        <f t="shared" si="114"/>
        <v>0</v>
      </c>
      <c r="CT89" s="138">
        <f t="shared" si="115"/>
        <v>0</v>
      </c>
      <c r="CU89" s="40"/>
      <c r="CV89" s="45">
        <f t="shared" si="116"/>
        <v>0</v>
      </c>
      <c r="CW89" s="46" t="e">
        <f t="shared" si="96"/>
        <v>#DIV/0!</v>
      </c>
      <c r="CX89" s="46">
        <f t="shared" si="117"/>
        <v>0</v>
      </c>
      <c r="CY89" s="46" t="e">
        <f t="shared" si="118"/>
        <v>#DIV/0!</v>
      </c>
      <c r="CZ89" s="43">
        <f t="shared" si="119"/>
        <v>0</v>
      </c>
      <c r="DA89" s="47" t="e">
        <f t="shared" si="120"/>
        <v>#DIV/0!</v>
      </c>
      <c r="DB89" s="45">
        <f t="shared" si="121"/>
        <v>0</v>
      </c>
      <c r="DC89" s="46" t="e">
        <f t="shared" si="88"/>
        <v>#DIV/0!</v>
      </c>
      <c r="DD89" s="43">
        <f t="shared" si="122"/>
        <v>0</v>
      </c>
      <c r="DE89" s="46" t="e">
        <f t="shared" si="123"/>
        <v>#DIV/0!</v>
      </c>
      <c r="DF89" s="43">
        <f t="shared" si="124"/>
        <v>0</v>
      </c>
      <c r="DG89" s="47" t="e">
        <f t="shared" si="125"/>
        <v>#DIV/0!</v>
      </c>
      <c r="DH89" s="172"/>
      <c r="DI89" s="185" t="s">
        <v>88</v>
      </c>
      <c r="DJ89" s="45">
        <f t="shared" si="126"/>
        <v>0</v>
      </c>
      <c r="DK89" s="43">
        <f t="shared" si="127"/>
        <v>0</v>
      </c>
      <c r="DL89" s="44">
        <f t="shared" si="128"/>
        <v>0</v>
      </c>
      <c r="DM89"/>
    </row>
    <row r="90" spans="1:119" s="59" customFormat="1" ht="15.6" x14ac:dyDescent="0.3">
      <c r="A90" s="32">
        <v>75</v>
      </c>
      <c r="B90" s="32" t="s">
        <v>89</v>
      </c>
      <c r="C90" s="41"/>
      <c r="D90" s="42"/>
      <c r="E90" s="46"/>
      <c r="F90" s="46"/>
      <c r="G90" s="46"/>
      <c r="H90" s="43"/>
      <c r="I90" s="47"/>
      <c r="J90" s="274"/>
      <c r="K90" s="46"/>
      <c r="L90" s="43"/>
      <c r="M90" s="46"/>
      <c r="N90" s="43"/>
      <c r="O90" s="47"/>
      <c r="P90" s="136">
        <f t="shared" si="98"/>
        <v>0</v>
      </c>
      <c r="Q90" s="137">
        <f t="shared" si="99"/>
        <v>0</v>
      </c>
      <c r="R90" s="138">
        <f t="shared" si="100"/>
        <v>0</v>
      </c>
      <c r="S90" s="38"/>
      <c r="T90" s="42"/>
      <c r="U90" s="46"/>
      <c r="V90" s="46"/>
      <c r="W90" s="46"/>
      <c r="X90" s="43"/>
      <c r="Y90" s="47"/>
      <c r="Z90" s="45"/>
      <c r="AA90" s="46"/>
      <c r="AB90" s="43"/>
      <c r="AC90" s="46"/>
      <c r="AD90" s="43"/>
      <c r="AE90" s="47"/>
      <c r="AF90" s="136">
        <f t="shared" si="101"/>
        <v>0</v>
      </c>
      <c r="AG90" s="137">
        <f t="shared" si="102"/>
        <v>0</v>
      </c>
      <c r="AH90" s="138">
        <f t="shared" si="103"/>
        <v>0</v>
      </c>
      <c r="AI90" s="40"/>
      <c r="AJ90" s="42"/>
      <c r="AK90" s="46"/>
      <c r="AL90" s="43"/>
      <c r="AM90" s="46"/>
      <c r="AN90" s="43"/>
      <c r="AO90" s="47"/>
      <c r="AP90" s="45"/>
      <c r="AQ90" s="46"/>
      <c r="AR90" s="43"/>
      <c r="AS90" s="46"/>
      <c r="AT90" s="43"/>
      <c r="AU90" s="47"/>
      <c r="AV90" s="136">
        <f t="shared" si="104"/>
        <v>0</v>
      </c>
      <c r="AW90" s="137">
        <f t="shared" si="105"/>
        <v>0</v>
      </c>
      <c r="AX90" s="138">
        <f t="shared" si="106"/>
        <v>0</v>
      </c>
      <c r="AY90" s="40"/>
      <c r="AZ90" s="42"/>
      <c r="BA90" s="46"/>
      <c r="BB90" s="46"/>
      <c r="BC90" s="46"/>
      <c r="BD90" s="43"/>
      <c r="BE90" s="47"/>
      <c r="BF90" s="45"/>
      <c r="BG90" s="46"/>
      <c r="BH90" s="43"/>
      <c r="BI90" s="46"/>
      <c r="BJ90" s="43"/>
      <c r="BK90" s="47"/>
      <c r="BL90" s="136">
        <f t="shared" si="107"/>
        <v>0</v>
      </c>
      <c r="BM90" s="137">
        <f t="shared" si="108"/>
        <v>0</v>
      </c>
      <c r="BN90" s="138">
        <f t="shared" si="109"/>
        <v>0</v>
      </c>
      <c r="BO90" s="40"/>
      <c r="BP90" s="45"/>
      <c r="BQ90" s="46"/>
      <c r="BR90" s="46"/>
      <c r="BS90" s="46"/>
      <c r="BT90" s="43"/>
      <c r="BU90" s="47"/>
      <c r="BV90" s="45"/>
      <c r="BW90" s="46"/>
      <c r="BX90" s="43"/>
      <c r="BY90" s="46"/>
      <c r="BZ90" s="43"/>
      <c r="CA90" s="47"/>
      <c r="CB90" s="136">
        <f t="shared" si="110"/>
        <v>0</v>
      </c>
      <c r="CC90" s="137">
        <f t="shared" si="111"/>
        <v>0</v>
      </c>
      <c r="CD90" s="138">
        <f t="shared" si="112"/>
        <v>0</v>
      </c>
      <c r="CE90" s="40"/>
      <c r="CF90" s="45"/>
      <c r="CG90" s="46"/>
      <c r="CH90" s="46"/>
      <c r="CI90" s="46"/>
      <c r="CJ90" s="43"/>
      <c r="CK90" s="47"/>
      <c r="CL90" s="45"/>
      <c r="CM90" s="46"/>
      <c r="CN90" s="43"/>
      <c r="CO90" s="46"/>
      <c r="CP90" s="43"/>
      <c r="CQ90" s="47"/>
      <c r="CR90" s="136">
        <f t="shared" si="113"/>
        <v>0</v>
      </c>
      <c r="CS90" s="137">
        <f t="shared" si="114"/>
        <v>0</v>
      </c>
      <c r="CT90" s="138">
        <f t="shared" si="115"/>
        <v>0</v>
      </c>
      <c r="CU90" s="40"/>
      <c r="CV90" s="45">
        <f t="shared" si="116"/>
        <v>0</v>
      </c>
      <c r="CW90" s="46" t="e">
        <f t="shared" si="96"/>
        <v>#DIV/0!</v>
      </c>
      <c r="CX90" s="46">
        <f t="shared" si="117"/>
        <v>0</v>
      </c>
      <c r="CY90" s="46" t="e">
        <f t="shared" si="118"/>
        <v>#DIV/0!</v>
      </c>
      <c r="CZ90" s="43">
        <f t="shared" si="119"/>
        <v>0</v>
      </c>
      <c r="DA90" s="47" t="e">
        <f t="shared" si="120"/>
        <v>#DIV/0!</v>
      </c>
      <c r="DB90" s="45">
        <f t="shared" si="121"/>
        <v>0</v>
      </c>
      <c r="DC90" s="46" t="e">
        <f t="shared" si="88"/>
        <v>#DIV/0!</v>
      </c>
      <c r="DD90" s="43">
        <f t="shared" si="122"/>
        <v>0</v>
      </c>
      <c r="DE90" s="46" t="e">
        <f t="shared" si="123"/>
        <v>#DIV/0!</v>
      </c>
      <c r="DF90" s="43">
        <f t="shared" si="124"/>
        <v>0</v>
      </c>
      <c r="DG90" s="47" t="e">
        <f t="shared" si="125"/>
        <v>#DIV/0!</v>
      </c>
      <c r="DH90" s="172"/>
      <c r="DI90" s="185" t="s">
        <v>89</v>
      </c>
      <c r="DJ90" s="45">
        <f t="shared" si="126"/>
        <v>0</v>
      </c>
      <c r="DK90" s="43">
        <f t="shared" si="127"/>
        <v>0</v>
      </c>
      <c r="DL90" s="44">
        <f t="shared" si="128"/>
        <v>0</v>
      </c>
      <c r="DM90"/>
    </row>
    <row r="91" spans="1:119" s="59" customFormat="1" ht="15.6" x14ac:dyDescent="0.3">
      <c r="A91" s="32">
        <v>76</v>
      </c>
      <c r="B91" s="32" t="s">
        <v>100</v>
      </c>
      <c r="C91" s="41"/>
      <c r="D91" s="42"/>
      <c r="E91" s="46"/>
      <c r="F91" s="46"/>
      <c r="G91" s="46"/>
      <c r="H91" s="43"/>
      <c r="I91" s="47"/>
      <c r="J91" s="274"/>
      <c r="K91" s="46"/>
      <c r="L91" s="43"/>
      <c r="M91" s="46"/>
      <c r="N91" s="43"/>
      <c r="O91" s="47"/>
      <c r="P91" s="136">
        <f t="shared" si="98"/>
        <v>0</v>
      </c>
      <c r="Q91" s="137">
        <f t="shared" si="99"/>
        <v>0</v>
      </c>
      <c r="R91" s="138">
        <f t="shared" si="100"/>
        <v>0</v>
      </c>
      <c r="S91" s="38"/>
      <c r="T91" s="42"/>
      <c r="U91" s="46"/>
      <c r="V91" s="46"/>
      <c r="W91" s="46"/>
      <c r="X91" s="43"/>
      <c r="Y91" s="47"/>
      <c r="Z91" s="45"/>
      <c r="AA91" s="46"/>
      <c r="AB91" s="43"/>
      <c r="AC91" s="46"/>
      <c r="AD91" s="43"/>
      <c r="AE91" s="47"/>
      <c r="AF91" s="136">
        <f t="shared" si="101"/>
        <v>0</v>
      </c>
      <c r="AG91" s="137">
        <f t="shared" si="102"/>
        <v>0</v>
      </c>
      <c r="AH91" s="138">
        <f t="shared" si="103"/>
        <v>0</v>
      </c>
      <c r="AI91" s="40"/>
      <c r="AJ91" s="42"/>
      <c r="AK91" s="46"/>
      <c r="AL91" s="43"/>
      <c r="AM91" s="46"/>
      <c r="AN91" s="43"/>
      <c r="AO91" s="47"/>
      <c r="AP91" s="45"/>
      <c r="AQ91" s="46"/>
      <c r="AR91" s="43"/>
      <c r="AS91" s="46"/>
      <c r="AT91" s="43"/>
      <c r="AU91" s="47"/>
      <c r="AV91" s="136">
        <f t="shared" si="104"/>
        <v>0</v>
      </c>
      <c r="AW91" s="137">
        <f t="shared" si="105"/>
        <v>0</v>
      </c>
      <c r="AX91" s="138">
        <f t="shared" si="106"/>
        <v>0</v>
      </c>
      <c r="AY91" s="40"/>
      <c r="AZ91" s="42"/>
      <c r="BA91" s="46"/>
      <c r="BB91" s="46"/>
      <c r="BC91" s="46"/>
      <c r="BD91" s="43"/>
      <c r="BE91" s="47"/>
      <c r="BF91" s="45"/>
      <c r="BG91" s="46"/>
      <c r="BH91" s="43"/>
      <c r="BI91" s="46"/>
      <c r="BJ91" s="43"/>
      <c r="BK91" s="47"/>
      <c r="BL91" s="136">
        <f t="shared" si="107"/>
        <v>0</v>
      </c>
      <c r="BM91" s="137">
        <f t="shared" si="108"/>
        <v>0</v>
      </c>
      <c r="BN91" s="138">
        <f t="shared" si="109"/>
        <v>0</v>
      </c>
      <c r="BO91" s="40"/>
      <c r="BP91" s="45"/>
      <c r="BQ91" s="46"/>
      <c r="BR91" s="46"/>
      <c r="BS91" s="46"/>
      <c r="BT91" s="43"/>
      <c r="BU91" s="47"/>
      <c r="BV91" s="45"/>
      <c r="BW91" s="46"/>
      <c r="BX91" s="43"/>
      <c r="BY91" s="46"/>
      <c r="BZ91" s="43"/>
      <c r="CA91" s="47"/>
      <c r="CB91" s="136">
        <f t="shared" si="110"/>
        <v>0</v>
      </c>
      <c r="CC91" s="137">
        <f t="shared" si="111"/>
        <v>0</v>
      </c>
      <c r="CD91" s="138">
        <f t="shared" si="112"/>
        <v>0</v>
      </c>
      <c r="CE91" s="40"/>
      <c r="CF91" s="45"/>
      <c r="CG91" s="46"/>
      <c r="CH91" s="46"/>
      <c r="CI91" s="46"/>
      <c r="CJ91" s="43"/>
      <c r="CK91" s="47"/>
      <c r="CL91" s="45"/>
      <c r="CM91" s="46"/>
      <c r="CN91" s="43"/>
      <c r="CO91" s="46"/>
      <c r="CP91" s="43"/>
      <c r="CQ91" s="47"/>
      <c r="CR91" s="136">
        <f t="shared" si="113"/>
        <v>0</v>
      </c>
      <c r="CS91" s="137">
        <f t="shared" si="114"/>
        <v>0</v>
      </c>
      <c r="CT91" s="138">
        <f t="shared" si="115"/>
        <v>0</v>
      </c>
      <c r="CU91" s="40"/>
      <c r="CV91" s="45">
        <f t="shared" si="116"/>
        <v>0</v>
      </c>
      <c r="CW91" s="46" t="e">
        <f t="shared" si="96"/>
        <v>#DIV/0!</v>
      </c>
      <c r="CX91" s="46">
        <f t="shared" si="117"/>
        <v>0</v>
      </c>
      <c r="CY91" s="46" t="e">
        <f t="shared" si="118"/>
        <v>#DIV/0!</v>
      </c>
      <c r="CZ91" s="43">
        <f t="shared" si="119"/>
        <v>0</v>
      </c>
      <c r="DA91" s="47" t="e">
        <f t="shared" si="120"/>
        <v>#DIV/0!</v>
      </c>
      <c r="DB91" s="45">
        <f t="shared" si="121"/>
        <v>0</v>
      </c>
      <c r="DC91" s="46" t="e">
        <f t="shared" si="88"/>
        <v>#DIV/0!</v>
      </c>
      <c r="DD91" s="43">
        <f t="shared" si="122"/>
        <v>0</v>
      </c>
      <c r="DE91" s="46" t="e">
        <f t="shared" si="123"/>
        <v>#DIV/0!</v>
      </c>
      <c r="DF91" s="43">
        <f t="shared" si="124"/>
        <v>0</v>
      </c>
      <c r="DG91" s="47" t="e">
        <f t="shared" si="125"/>
        <v>#DIV/0!</v>
      </c>
      <c r="DH91" s="172"/>
      <c r="DI91" s="185" t="s">
        <v>100</v>
      </c>
      <c r="DJ91" s="45">
        <f t="shared" si="126"/>
        <v>0</v>
      </c>
      <c r="DK91" s="43">
        <f t="shared" si="127"/>
        <v>0</v>
      </c>
      <c r="DL91" s="44">
        <f t="shared" si="128"/>
        <v>0</v>
      </c>
      <c r="DM91"/>
    </row>
    <row r="92" spans="1:119" s="59" customFormat="1" ht="15.6" x14ac:dyDescent="0.3">
      <c r="A92" s="32">
        <v>77</v>
      </c>
      <c r="B92" s="32" t="s">
        <v>101</v>
      </c>
      <c r="C92" s="41"/>
      <c r="D92" s="42"/>
      <c r="E92" s="46"/>
      <c r="F92" s="46"/>
      <c r="G92" s="46"/>
      <c r="H92" s="43"/>
      <c r="I92" s="47"/>
      <c r="J92" s="274"/>
      <c r="K92" s="46"/>
      <c r="L92" s="43"/>
      <c r="M92" s="46"/>
      <c r="N92" s="43"/>
      <c r="O92" s="47"/>
      <c r="P92" s="136">
        <f t="shared" si="98"/>
        <v>0</v>
      </c>
      <c r="Q92" s="137">
        <f t="shared" si="99"/>
        <v>0</v>
      </c>
      <c r="R92" s="138">
        <f t="shared" si="100"/>
        <v>0</v>
      </c>
      <c r="S92" s="38"/>
      <c r="T92" s="42"/>
      <c r="U92" s="46"/>
      <c r="V92" s="46"/>
      <c r="W92" s="46"/>
      <c r="X92" s="43"/>
      <c r="Y92" s="47"/>
      <c r="Z92" s="45"/>
      <c r="AA92" s="46"/>
      <c r="AB92" s="43"/>
      <c r="AC92" s="46"/>
      <c r="AD92" s="43"/>
      <c r="AE92" s="47"/>
      <c r="AF92" s="136">
        <f t="shared" si="101"/>
        <v>0</v>
      </c>
      <c r="AG92" s="137">
        <f t="shared" si="102"/>
        <v>0</v>
      </c>
      <c r="AH92" s="138">
        <f t="shared" si="103"/>
        <v>0</v>
      </c>
      <c r="AI92" s="40"/>
      <c r="AJ92" s="42"/>
      <c r="AK92" s="46"/>
      <c r="AL92" s="43"/>
      <c r="AM92" s="46"/>
      <c r="AN92" s="43"/>
      <c r="AO92" s="47"/>
      <c r="AP92" s="45"/>
      <c r="AQ92" s="46"/>
      <c r="AR92" s="43"/>
      <c r="AS92" s="46"/>
      <c r="AT92" s="43"/>
      <c r="AU92" s="47"/>
      <c r="AV92" s="136">
        <f t="shared" si="104"/>
        <v>0</v>
      </c>
      <c r="AW92" s="137">
        <f t="shared" si="105"/>
        <v>0</v>
      </c>
      <c r="AX92" s="138">
        <f t="shared" si="106"/>
        <v>0</v>
      </c>
      <c r="AY92" s="40"/>
      <c r="AZ92" s="42"/>
      <c r="BA92" s="46"/>
      <c r="BB92" s="46"/>
      <c r="BC92" s="46"/>
      <c r="BD92" s="43"/>
      <c r="BE92" s="47"/>
      <c r="BF92" s="45"/>
      <c r="BG92" s="46"/>
      <c r="BH92" s="43"/>
      <c r="BI92" s="46"/>
      <c r="BJ92" s="43"/>
      <c r="BK92" s="47"/>
      <c r="BL92" s="136">
        <f t="shared" si="107"/>
        <v>0</v>
      </c>
      <c r="BM92" s="137">
        <f t="shared" si="108"/>
        <v>0</v>
      </c>
      <c r="BN92" s="138">
        <f t="shared" si="109"/>
        <v>0</v>
      </c>
      <c r="BO92" s="40"/>
      <c r="BP92" s="45"/>
      <c r="BQ92" s="46"/>
      <c r="BR92" s="46"/>
      <c r="BS92" s="46"/>
      <c r="BT92" s="43"/>
      <c r="BU92" s="47"/>
      <c r="BV92" s="45"/>
      <c r="BW92" s="46"/>
      <c r="BX92" s="43"/>
      <c r="BY92" s="46"/>
      <c r="BZ92" s="43"/>
      <c r="CA92" s="47"/>
      <c r="CB92" s="136">
        <f t="shared" si="110"/>
        <v>0</v>
      </c>
      <c r="CC92" s="137">
        <f t="shared" si="111"/>
        <v>0</v>
      </c>
      <c r="CD92" s="138">
        <f t="shared" si="112"/>
        <v>0</v>
      </c>
      <c r="CE92" s="40"/>
      <c r="CF92" s="45"/>
      <c r="CG92" s="46"/>
      <c r="CH92" s="46"/>
      <c r="CI92" s="46"/>
      <c r="CJ92" s="43"/>
      <c r="CK92" s="47"/>
      <c r="CL92" s="45"/>
      <c r="CM92" s="46"/>
      <c r="CN92" s="43"/>
      <c r="CO92" s="46"/>
      <c r="CP92" s="43"/>
      <c r="CQ92" s="47"/>
      <c r="CR92" s="136">
        <f t="shared" si="113"/>
        <v>0</v>
      </c>
      <c r="CS92" s="137">
        <f t="shared" si="114"/>
        <v>0</v>
      </c>
      <c r="CT92" s="138">
        <f t="shared" si="115"/>
        <v>0</v>
      </c>
      <c r="CU92" s="40"/>
      <c r="CV92" s="45">
        <f t="shared" si="116"/>
        <v>0</v>
      </c>
      <c r="CW92" s="46" t="e">
        <f t="shared" si="96"/>
        <v>#DIV/0!</v>
      </c>
      <c r="CX92" s="46">
        <f t="shared" si="117"/>
        <v>0</v>
      </c>
      <c r="CY92" s="46" t="e">
        <f t="shared" si="118"/>
        <v>#DIV/0!</v>
      </c>
      <c r="CZ92" s="43">
        <f t="shared" si="119"/>
        <v>0</v>
      </c>
      <c r="DA92" s="47" t="e">
        <f t="shared" si="120"/>
        <v>#DIV/0!</v>
      </c>
      <c r="DB92" s="45">
        <f t="shared" si="121"/>
        <v>0</v>
      </c>
      <c r="DC92" s="46" t="e">
        <f t="shared" si="88"/>
        <v>#DIV/0!</v>
      </c>
      <c r="DD92" s="43">
        <f t="shared" si="122"/>
        <v>0</v>
      </c>
      <c r="DE92" s="46" t="e">
        <f t="shared" si="123"/>
        <v>#DIV/0!</v>
      </c>
      <c r="DF92" s="43">
        <f t="shared" si="124"/>
        <v>0</v>
      </c>
      <c r="DG92" s="47" t="e">
        <f t="shared" si="125"/>
        <v>#DIV/0!</v>
      </c>
      <c r="DH92" s="172"/>
      <c r="DI92" s="185" t="s">
        <v>101</v>
      </c>
      <c r="DJ92" s="45">
        <f t="shared" si="126"/>
        <v>0</v>
      </c>
      <c r="DK92" s="43">
        <f t="shared" si="127"/>
        <v>0</v>
      </c>
      <c r="DL92" s="44">
        <f t="shared" si="128"/>
        <v>0</v>
      </c>
      <c r="DM92"/>
    </row>
    <row r="93" spans="1:119" s="59" customFormat="1" ht="15.6" x14ac:dyDescent="0.3">
      <c r="A93" s="32">
        <v>78</v>
      </c>
      <c r="B93" s="32" t="s">
        <v>90</v>
      </c>
      <c r="C93" s="41"/>
      <c r="D93" s="42"/>
      <c r="E93" s="46"/>
      <c r="F93" s="46"/>
      <c r="G93" s="46"/>
      <c r="H93" s="43"/>
      <c r="I93" s="47"/>
      <c r="J93" s="274"/>
      <c r="K93" s="46"/>
      <c r="L93" s="43"/>
      <c r="M93" s="46"/>
      <c r="N93" s="43"/>
      <c r="O93" s="47"/>
      <c r="P93" s="136">
        <f t="shared" si="98"/>
        <v>0</v>
      </c>
      <c r="Q93" s="137">
        <f t="shared" si="99"/>
        <v>0</v>
      </c>
      <c r="R93" s="138">
        <f t="shared" si="100"/>
        <v>0</v>
      </c>
      <c r="S93" s="38"/>
      <c r="T93" s="42"/>
      <c r="U93" s="46"/>
      <c r="V93" s="46"/>
      <c r="W93" s="46"/>
      <c r="X93" s="43"/>
      <c r="Y93" s="47"/>
      <c r="Z93" s="45"/>
      <c r="AA93" s="46"/>
      <c r="AB93" s="43"/>
      <c r="AC93" s="46"/>
      <c r="AD93" s="43"/>
      <c r="AE93" s="47"/>
      <c r="AF93" s="136">
        <f t="shared" si="101"/>
        <v>0</v>
      </c>
      <c r="AG93" s="137">
        <f t="shared" si="102"/>
        <v>0</v>
      </c>
      <c r="AH93" s="138">
        <f t="shared" si="103"/>
        <v>0</v>
      </c>
      <c r="AI93" s="40"/>
      <c r="AJ93" s="42"/>
      <c r="AK93" s="46"/>
      <c r="AL93" s="43"/>
      <c r="AM93" s="46"/>
      <c r="AN93" s="43"/>
      <c r="AO93" s="47"/>
      <c r="AP93" s="45"/>
      <c r="AQ93" s="46"/>
      <c r="AR93" s="43"/>
      <c r="AS93" s="46"/>
      <c r="AT93" s="43"/>
      <c r="AU93" s="47"/>
      <c r="AV93" s="136">
        <f t="shared" si="104"/>
        <v>0</v>
      </c>
      <c r="AW93" s="146">
        <f t="shared" si="105"/>
        <v>0</v>
      </c>
      <c r="AX93" s="138">
        <f t="shared" si="106"/>
        <v>0</v>
      </c>
      <c r="AY93" s="40"/>
      <c r="AZ93" s="42"/>
      <c r="BA93" s="46"/>
      <c r="BB93" s="46"/>
      <c r="BC93" s="46"/>
      <c r="BD93" s="43"/>
      <c r="BE93" s="47"/>
      <c r="BF93" s="45"/>
      <c r="BG93" s="46"/>
      <c r="BH93" s="43"/>
      <c r="BI93" s="46"/>
      <c r="BJ93" s="43"/>
      <c r="BK93" s="47"/>
      <c r="BL93" s="136">
        <f t="shared" si="107"/>
        <v>0</v>
      </c>
      <c r="BM93" s="137">
        <f t="shared" si="108"/>
        <v>0</v>
      </c>
      <c r="BN93" s="138">
        <f t="shared" si="109"/>
        <v>0</v>
      </c>
      <c r="BO93" s="40"/>
      <c r="BP93" s="45"/>
      <c r="BQ93" s="46"/>
      <c r="BR93" s="46"/>
      <c r="BS93" s="46"/>
      <c r="BT93" s="43"/>
      <c r="BU93" s="47"/>
      <c r="BV93" s="45"/>
      <c r="BW93" s="46"/>
      <c r="BX93" s="43"/>
      <c r="BY93" s="46"/>
      <c r="BZ93" s="43"/>
      <c r="CA93" s="47"/>
      <c r="CB93" s="136">
        <f t="shared" si="110"/>
        <v>0</v>
      </c>
      <c r="CC93" s="137">
        <f t="shared" si="111"/>
        <v>0</v>
      </c>
      <c r="CD93" s="138">
        <f t="shared" si="112"/>
        <v>0</v>
      </c>
      <c r="CE93" s="40"/>
      <c r="CF93" s="45"/>
      <c r="CG93" s="46"/>
      <c r="CH93" s="46"/>
      <c r="CI93" s="46"/>
      <c r="CJ93" s="43"/>
      <c r="CK93" s="47"/>
      <c r="CL93" s="45"/>
      <c r="CM93" s="46"/>
      <c r="CN93" s="43"/>
      <c r="CO93" s="46"/>
      <c r="CP93" s="43"/>
      <c r="CQ93" s="47"/>
      <c r="CR93" s="136">
        <f t="shared" si="113"/>
        <v>0</v>
      </c>
      <c r="CS93" s="137">
        <f t="shared" si="114"/>
        <v>0</v>
      </c>
      <c r="CT93" s="138">
        <f t="shared" si="115"/>
        <v>0</v>
      </c>
      <c r="CU93" s="40"/>
      <c r="CV93" s="45">
        <f t="shared" si="116"/>
        <v>0</v>
      </c>
      <c r="CW93" s="46" t="e">
        <f t="shared" si="96"/>
        <v>#DIV/0!</v>
      </c>
      <c r="CX93" s="46">
        <f t="shared" si="117"/>
        <v>0</v>
      </c>
      <c r="CY93" s="46" t="e">
        <f t="shared" si="118"/>
        <v>#DIV/0!</v>
      </c>
      <c r="CZ93" s="43">
        <f t="shared" si="119"/>
        <v>0</v>
      </c>
      <c r="DA93" s="47" t="e">
        <f t="shared" si="120"/>
        <v>#DIV/0!</v>
      </c>
      <c r="DB93" s="45">
        <f t="shared" si="121"/>
        <v>0</v>
      </c>
      <c r="DC93" s="46" t="e">
        <f t="shared" si="88"/>
        <v>#DIV/0!</v>
      </c>
      <c r="DD93" s="43">
        <f t="shared" si="122"/>
        <v>0</v>
      </c>
      <c r="DE93" s="46" t="e">
        <f t="shared" si="123"/>
        <v>#DIV/0!</v>
      </c>
      <c r="DF93" s="43">
        <f t="shared" si="124"/>
        <v>0</v>
      </c>
      <c r="DG93" s="47" t="e">
        <f t="shared" si="125"/>
        <v>#DIV/0!</v>
      </c>
      <c r="DH93" s="172"/>
      <c r="DI93" s="185" t="s">
        <v>90</v>
      </c>
      <c r="DJ93" s="45">
        <f t="shared" si="126"/>
        <v>0</v>
      </c>
      <c r="DK93" s="43">
        <f t="shared" si="127"/>
        <v>0</v>
      </c>
      <c r="DL93" s="44">
        <f t="shared" si="128"/>
        <v>0</v>
      </c>
      <c r="DM93"/>
    </row>
    <row r="94" spans="1:119" s="59" customFormat="1" ht="15.6" x14ac:dyDescent="0.3">
      <c r="A94" s="32">
        <v>79</v>
      </c>
      <c r="B94" s="32" t="s">
        <v>91</v>
      </c>
      <c r="C94" s="41"/>
      <c r="D94" s="42"/>
      <c r="E94" s="46"/>
      <c r="F94" s="46"/>
      <c r="G94" s="46"/>
      <c r="H94" s="43"/>
      <c r="I94" s="47"/>
      <c r="J94" s="274"/>
      <c r="K94" s="46"/>
      <c r="L94" s="43"/>
      <c r="M94" s="46"/>
      <c r="N94" s="43"/>
      <c r="O94" s="47"/>
      <c r="P94" s="136">
        <f t="shared" si="98"/>
        <v>0</v>
      </c>
      <c r="Q94" s="137">
        <f t="shared" si="99"/>
        <v>0</v>
      </c>
      <c r="R94" s="138">
        <f t="shared" si="100"/>
        <v>0</v>
      </c>
      <c r="S94" s="38"/>
      <c r="T94" s="42"/>
      <c r="U94" s="46"/>
      <c r="V94" s="46"/>
      <c r="W94" s="46"/>
      <c r="X94" s="43"/>
      <c r="Y94" s="47"/>
      <c r="Z94" s="45"/>
      <c r="AA94" s="46"/>
      <c r="AB94" s="43"/>
      <c r="AC94" s="46"/>
      <c r="AD94" s="43"/>
      <c r="AE94" s="47"/>
      <c r="AF94" s="136">
        <f t="shared" si="101"/>
        <v>0</v>
      </c>
      <c r="AG94" s="137">
        <f t="shared" si="102"/>
        <v>0</v>
      </c>
      <c r="AH94" s="138">
        <f t="shared" si="103"/>
        <v>0</v>
      </c>
      <c r="AI94" s="40"/>
      <c r="AJ94" s="42"/>
      <c r="AK94" s="46"/>
      <c r="AL94" s="43"/>
      <c r="AM94" s="46"/>
      <c r="AN94" s="43"/>
      <c r="AO94" s="47"/>
      <c r="AP94" s="45"/>
      <c r="AQ94" s="46"/>
      <c r="AR94" s="43"/>
      <c r="AS94" s="46"/>
      <c r="AT94" s="43"/>
      <c r="AU94" s="47"/>
      <c r="AV94" s="136">
        <f t="shared" si="104"/>
        <v>0</v>
      </c>
      <c r="AW94" s="137">
        <f t="shared" si="105"/>
        <v>0</v>
      </c>
      <c r="AX94" s="138">
        <f t="shared" si="106"/>
        <v>0</v>
      </c>
      <c r="AY94" s="40"/>
      <c r="AZ94" s="42"/>
      <c r="BA94" s="46"/>
      <c r="BB94" s="46"/>
      <c r="BC94" s="46"/>
      <c r="BD94" s="43"/>
      <c r="BE94" s="47"/>
      <c r="BF94" s="45"/>
      <c r="BG94" s="46"/>
      <c r="BH94" s="43"/>
      <c r="BI94" s="46"/>
      <c r="BJ94" s="43"/>
      <c r="BK94" s="47"/>
      <c r="BL94" s="136">
        <f t="shared" si="107"/>
        <v>0</v>
      </c>
      <c r="BM94" s="137">
        <f t="shared" si="108"/>
        <v>0</v>
      </c>
      <c r="BN94" s="138">
        <f t="shared" si="109"/>
        <v>0</v>
      </c>
      <c r="BO94" s="40"/>
      <c r="BP94" s="45"/>
      <c r="BQ94" s="46"/>
      <c r="BR94" s="46"/>
      <c r="BS94" s="46"/>
      <c r="BT94" s="43"/>
      <c r="BU94" s="47"/>
      <c r="BV94" s="45"/>
      <c r="BW94" s="46"/>
      <c r="BX94" s="43"/>
      <c r="BY94" s="46"/>
      <c r="BZ94" s="43"/>
      <c r="CA94" s="47"/>
      <c r="CB94" s="136">
        <f t="shared" si="110"/>
        <v>0</v>
      </c>
      <c r="CC94" s="137">
        <f t="shared" si="111"/>
        <v>0</v>
      </c>
      <c r="CD94" s="138">
        <f t="shared" si="112"/>
        <v>0</v>
      </c>
      <c r="CE94" s="40"/>
      <c r="CF94" s="45"/>
      <c r="CG94" s="46"/>
      <c r="CH94" s="46"/>
      <c r="CI94" s="46"/>
      <c r="CJ94" s="43"/>
      <c r="CK94" s="47"/>
      <c r="CL94" s="45"/>
      <c r="CM94" s="46"/>
      <c r="CN94" s="43"/>
      <c r="CO94" s="46"/>
      <c r="CP94" s="43"/>
      <c r="CQ94" s="47"/>
      <c r="CR94" s="136">
        <f t="shared" si="113"/>
        <v>0</v>
      </c>
      <c r="CS94" s="137">
        <f t="shared" si="114"/>
        <v>0</v>
      </c>
      <c r="CT94" s="138">
        <f t="shared" si="115"/>
        <v>0</v>
      </c>
      <c r="CU94" s="40"/>
      <c r="CV94" s="45">
        <f t="shared" si="116"/>
        <v>0</v>
      </c>
      <c r="CW94" s="46" t="e">
        <f t="shared" si="96"/>
        <v>#DIV/0!</v>
      </c>
      <c r="CX94" s="46">
        <f t="shared" si="117"/>
        <v>0</v>
      </c>
      <c r="CY94" s="46" t="e">
        <f t="shared" si="118"/>
        <v>#DIV/0!</v>
      </c>
      <c r="CZ94" s="43">
        <f t="shared" si="119"/>
        <v>0</v>
      </c>
      <c r="DA94" s="47" t="e">
        <f t="shared" si="120"/>
        <v>#DIV/0!</v>
      </c>
      <c r="DB94" s="45">
        <f t="shared" si="121"/>
        <v>0</v>
      </c>
      <c r="DC94" s="46" t="e">
        <f t="shared" si="88"/>
        <v>#DIV/0!</v>
      </c>
      <c r="DD94" s="43">
        <f t="shared" si="122"/>
        <v>0</v>
      </c>
      <c r="DE94" s="46" t="e">
        <f t="shared" si="123"/>
        <v>#DIV/0!</v>
      </c>
      <c r="DF94" s="43">
        <f t="shared" si="124"/>
        <v>0</v>
      </c>
      <c r="DG94" s="47" t="e">
        <f t="shared" si="125"/>
        <v>#DIV/0!</v>
      </c>
      <c r="DH94" s="172"/>
      <c r="DI94" s="185" t="s">
        <v>91</v>
      </c>
      <c r="DJ94" s="45">
        <f t="shared" si="126"/>
        <v>0</v>
      </c>
      <c r="DK94" s="43">
        <f t="shared" si="127"/>
        <v>0</v>
      </c>
      <c r="DL94" s="44">
        <f t="shared" si="128"/>
        <v>0</v>
      </c>
      <c r="DM94"/>
    </row>
    <row r="95" spans="1:119" s="59" customFormat="1" ht="15.6" x14ac:dyDescent="0.3">
      <c r="A95" s="32">
        <v>80</v>
      </c>
      <c r="B95" s="32" t="s">
        <v>175</v>
      </c>
      <c r="C95" s="49"/>
      <c r="D95" s="50"/>
      <c r="E95" s="54"/>
      <c r="F95" s="51"/>
      <c r="G95" s="54"/>
      <c r="H95" s="51"/>
      <c r="I95" s="55"/>
      <c r="J95" s="275"/>
      <c r="K95" s="54"/>
      <c r="L95" s="51"/>
      <c r="M95" s="54"/>
      <c r="N95" s="51"/>
      <c r="O95" s="55"/>
      <c r="P95" s="142">
        <f t="shared" si="98"/>
        <v>0</v>
      </c>
      <c r="Q95" s="148">
        <f t="shared" si="99"/>
        <v>0</v>
      </c>
      <c r="R95" s="149">
        <f t="shared" si="100"/>
        <v>0</v>
      </c>
      <c r="S95" s="38"/>
      <c r="T95" s="50"/>
      <c r="U95" s="54"/>
      <c r="V95" s="51"/>
      <c r="W95" s="54"/>
      <c r="X95" s="51"/>
      <c r="Y95" s="55"/>
      <c r="Z95" s="53"/>
      <c r="AA95" s="54"/>
      <c r="AB95" s="51"/>
      <c r="AC95" s="54"/>
      <c r="AD95" s="51"/>
      <c r="AE95" s="55"/>
      <c r="AF95" s="142">
        <f t="shared" si="101"/>
        <v>0</v>
      </c>
      <c r="AG95" s="148">
        <f t="shared" si="102"/>
        <v>0</v>
      </c>
      <c r="AH95" s="149">
        <f t="shared" si="103"/>
        <v>0</v>
      </c>
      <c r="AI95" s="40"/>
      <c r="AJ95" s="50"/>
      <c r="AK95" s="54"/>
      <c r="AL95" s="51"/>
      <c r="AM95" s="54"/>
      <c r="AN95" s="51"/>
      <c r="AO95" s="55"/>
      <c r="AP95" s="53"/>
      <c r="AQ95" s="54"/>
      <c r="AR95" s="51"/>
      <c r="AS95" s="54"/>
      <c r="AT95" s="51"/>
      <c r="AU95" s="55"/>
      <c r="AV95" s="142">
        <f t="shared" si="104"/>
        <v>0</v>
      </c>
      <c r="AW95" s="148">
        <f t="shared" si="105"/>
        <v>0</v>
      </c>
      <c r="AX95" s="149">
        <f t="shared" si="106"/>
        <v>0</v>
      </c>
      <c r="AY95" s="40"/>
      <c r="AZ95" s="50"/>
      <c r="BA95" s="54"/>
      <c r="BB95" s="51"/>
      <c r="BC95" s="54"/>
      <c r="BD95" s="51"/>
      <c r="BE95" s="55"/>
      <c r="BF95" s="53"/>
      <c r="BG95" s="54"/>
      <c r="BH95" s="51"/>
      <c r="BI95" s="54"/>
      <c r="BJ95" s="51"/>
      <c r="BK95" s="55"/>
      <c r="BL95" s="142">
        <f t="shared" si="107"/>
        <v>0</v>
      </c>
      <c r="BM95" s="148">
        <f t="shared" si="108"/>
        <v>0</v>
      </c>
      <c r="BN95" s="149">
        <f t="shared" si="109"/>
        <v>0</v>
      </c>
      <c r="BO95" s="40"/>
      <c r="BP95" s="53"/>
      <c r="BQ95" s="54"/>
      <c r="BR95" s="51"/>
      <c r="BS95" s="54"/>
      <c r="BT95" s="51"/>
      <c r="BU95" s="55"/>
      <c r="BV95" s="53"/>
      <c r="BW95" s="54"/>
      <c r="BX95" s="51"/>
      <c r="BY95" s="54"/>
      <c r="BZ95" s="51"/>
      <c r="CA95" s="55"/>
      <c r="CB95" s="142">
        <f t="shared" si="110"/>
        <v>0</v>
      </c>
      <c r="CC95" s="148">
        <f t="shared" si="111"/>
        <v>0</v>
      </c>
      <c r="CD95" s="149">
        <f t="shared" si="112"/>
        <v>0</v>
      </c>
      <c r="CE95" s="40"/>
      <c r="CF95" s="53"/>
      <c r="CG95" s="54"/>
      <c r="CH95" s="51"/>
      <c r="CI95" s="54"/>
      <c r="CJ95" s="51"/>
      <c r="CK95" s="55"/>
      <c r="CL95" s="53"/>
      <c r="CM95" s="54"/>
      <c r="CN95" s="51"/>
      <c r="CO95" s="54"/>
      <c r="CP95" s="51"/>
      <c r="CQ95" s="55"/>
      <c r="CR95" s="142">
        <f t="shared" si="113"/>
        <v>0</v>
      </c>
      <c r="CS95" s="148">
        <f t="shared" si="114"/>
        <v>0</v>
      </c>
      <c r="CT95" s="149">
        <f t="shared" si="115"/>
        <v>0</v>
      </c>
      <c r="CU95" s="40"/>
      <c r="CV95" s="53">
        <f>SUM(CV75:CV94)</f>
        <v>0</v>
      </c>
      <c r="CW95" s="54" t="e">
        <f t="shared" si="96"/>
        <v>#DIV/0!</v>
      </c>
      <c r="CX95" s="54">
        <f>SUM(CX75:CX94)</f>
        <v>0</v>
      </c>
      <c r="CY95" s="54" t="e">
        <f t="shared" si="118"/>
        <v>#DIV/0!</v>
      </c>
      <c r="CZ95" s="51">
        <f t="shared" si="119"/>
        <v>0</v>
      </c>
      <c r="DA95" s="55" t="e">
        <f t="shared" si="120"/>
        <v>#DIV/0!</v>
      </c>
      <c r="DB95" s="53">
        <f>SUM(DB75:DB94)</f>
        <v>0</v>
      </c>
      <c r="DC95" s="54" t="e">
        <f t="shared" si="88"/>
        <v>#DIV/0!</v>
      </c>
      <c r="DD95" s="51">
        <f>SUM(DD75:DD94)</f>
        <v>0</v>
      </c>
      <c r="DE95" s="54" t="e">
        <f t="shared" si="123"/>
        <v>#DIV/0!</v>
      </c>
      <c r="DF95" s="51">
        <f>SUM(DF75:DF94)</f>
        <v>0</v>
      </c>
      <c r="DG95" s="55" t="e">
        <f t="shared" si="125"/>
        <v>#DIV/0!</v>
      </c>
      <c r="DH95" s="173"/>
      <c r="DI95" s="185" t="s">
        <v>175</v>
      </c>
      <c r="DJ95" s="53">
        <f t="shared" ref="DJ95:DK95" si="129">SUM(DJ75:DJ94)</f>
        <v>0</v>
      </c>
      <c r="DK95" s="51">
        <f t="shared" si="129"/>
        <v>0</v>
      </c>
      <c r="DL95" s="52">
        <f>SUM(DL75:DL94)</f>
        <v>0</v>
      </c>
      <c r="DM95"/>
      <c r="DO95" s="56"/>
    </row>
    <row r="96" spans="1:119" s="59" customFormat="1" ht="15.6" x14ac:dyDescent="0.3">
      <c r="A96" s="32">
        <v>81</v>
      </c>
      <c r="B96" s="31" t="s">
        <v>176</v>
      </c>
      <c r="C96" s="49"/>
      <c r="D96" s="50"/>
      <c r="E96" s="54"/>
      <c r="F96" s="51"/>
      <c r="G96" s="54"/>
      <c r="H96" s="51"/>
      <c r="I96" s="55"/>
      <c r="J96" s="275"/>
      <c r="K96" s="54"/>
      <c r="L96" s="51"/>
      <c r="M96" s="54"/>
      <c r="N96" s="51"/>
      <c r="O96" s="55"/>
      <c r="P96" s="142">
        <f t="shared" si="98"/>
        <v>0</v>
      </c>
      <c r="Q96" s="148">
        <f t="shared" si="99"/>
        <v>0</v>
      </c>
      <c r="R96" s="149">
        <f t="shared" si="100"/>
        <v>0</v>
      </c>
      <c r="S96" s="38"/>
      <c r="T96" s="50"/>
      <c r="U96" s="54"/>
      <c r="V96" s="51"/>
      <c r="W96" s="54"/>
      <c r="X96" s="51"/>
      <c r="Y96" s="55"/>
      <c r="Z96" s="53"/>
      <c r="AA96" s="54"/>
      <c r="AB96" s="51"/>
      <c r="AC96" s="54"/>
      <c r="AD96" s="51"/>
      <c r="AE96" s="55"/>
      <c r="AF96" s="142">
        <f t="shared" si="101"/>
        <v>0</v>
      </c>
      <c r="AG96" s="148">
        <f t="shared" si="102"/>
        <v>0</v>
      </c>
      <c r="AH96" s="149">
        <f t="shared" si="103"/>
        <v>0</v>
      </c>
      <c r="AI96" s="40"/>
      <c r="AJ96" s="50"/>
      <c r="AK96" s="54"/>
      <c r="AL96" s="51"/>
      <c r="AM96" s="54"/>
      <c r="AN96" s="51"/>
      <c r="AO96" s="55"/>
      <c r="AP96" s="53"/>
      <c r="AQ96" s="54"/>
      <c r="AR96" s="51"/>
      <c r="AS96" s="54"/>
      <c r="AT96" s="51"/>
      <c r="AU96" s="55"/>
      <c r="AV96" s="142">
        <f t="shared" si="104"/>
        <v>0</v>
      </c>
      <c r="AW96" s="148">
        <f t="shared" si="105"/>
        <v>0</v>
      </c>
      <c r="AX96" s="149">
        <f t="shared" si="106"/>
        <v>0</v>
      </c>
      <c r="AY96" s="40"/>
      <c r="AZ96" s="50"/>
      <c r="BA96" s="54"/>
      <c r="BB96" s="51"/>
      <c r="BC96" s="54"/>
      <c r="BD96" s="51"/>
      <c r="BE96" s="55"/>
      <c r="BF96" s="53"/>
      <c r="BG96" s="54"/>
      <c r="BH96" s="51"/>
      <c r="BI96" s="54"/>
      <c r="BJ96" s="51"/>
      <c r="BK96" s="55"/>
      <c r="BL96" s="142">
        <f t="shared" si="107"/>
        <v>0</v>
      </c>
      <c r="BM96" s="148">
        <f t="shared" si="108"/>
        <v>0</v>
      </c>
      <c r="BN96" s="149">
        <f t="shared" si="109"/>
        <v>0</v>
      </c>
      <c r="BO96" s="40"/>
      <c r="BP96" s="53"/>
      <c r="BQ96" s="54"/>
      <c r="BR96" s="51"/>
      <c r="BS96" s="54"/>
      <c r="BT96" s="51"/>
      <c r="BU96" s="55"/>
      <c r="BV96" s="53"/>
      <c r="BW96" s="54"/>
      <c r="BX96" s="51"/>
      <c r="BY96" s="54"/>
      <c r="BZ96" s="51"/>
      <c r="CA96" s="55"/>
      <c r="CB96" s="142">
        <f t="shared" si="110"/>
        <v>0</v>
      </c>
      <c r="CC96" s="148">
        <f t="shared" si="111"/>
        <v>0</v>
      </c>
      <c r="CD96" s="149">
        <f t="shared" si="112"/>
        <v>0</v>
      </c>
      <c r="CE96" s="40"/>
      <c r="CF96" s="53"/>
      <c r="CG96" s="54"/>
      <c r="CH96" s="51"/>
      <c r="CI96" s="54"/>
      <c r="CJ96" s="51"/>
      <c r="CK96" s="55"/>
      <c r="CL96" s="53"/>
      <c r="CM96" s="54"/>
      <c r="CN96" s="51"/>
      <c r="CO96" s="54"/>
      <c r="CP96" s="51"/>
      <c r="CQ96" s="55"/>
      <c r="CR96" s="142">
        <f t="shared" si="113"/>
        <v>0</v>
      </c>
      <c r="CS96" s="148">
        <f t="shared" si="114"/>
        <v>0</v>
      </c>
      <c r="CT96" s="149">
        <f t="shared" si="115"/>
        <v>0</v>
      </c>
      <c r="CU96" s="40"/>
      <c r="CV96" s="53">
        <f>+CV73+CV95</f>
        <v>0</v>
      </c>
      <c r="CW96" s="54" t="e">
        <f t="shared" si="96"/>
        <v>#DIV/0!</v>
      </c>
      <c r="CX96" s="54">
        <f>+CX73+CX95</f>
        <v>0</v>
      </c>
      <c r="CY96" s="54" t="e">
        <f t="shared" si="118"/>
        <v>#DIV/0!</v>
      </c>
      <c r="CZ96" s="51">
        <f t="shared" si="119"/>
        <v>0</v>
      </c>
      <c r="DA96" s="55" t="e">
        <f t="shared" si="120"/>
        <v>#DIV/0!</v>
      </c>
      <c r="DB96" s="53">
        <f>+DB73+DB95</f>
        <v>0</v>
      </c>
      <c r="DC96" s="54" t="e">
        <f t="shared" si="88"/>
        <v>#DIV/0!</v>
      </c>
      <c r="DD96" s="51">
        <f>+DD73+DD95</f>
        <v>0</v>
      </c>
      <c r="DE96" s="54" t="e">
        <f t="shared" si="123"/>
        <v>#DIV/0!</v>
      </c>
      <c r="DF96" s="51">
        <f>+DF73+DF95</f>
        <v>0</v>
      </c>
      <c r="DG96" s="55" t="e">
        <f t="shared" si="125"/>
        <v>#DIV/0!</v>
      </c>
      <c r="DH96" s="173"/>
      <c r="DI96" s="184" t="s">
        <v>176</v>
      </c>
      <c r="DJ96" s="53">
        <f>+DJ73+DJ95</f>
        <v>0</v>
      </c>
      <c r="DK96" s="51">
        <f t="shared" ref="DK96:DL96" si="130">+DK73+DK95</f>
        <v>0</v>
      </c>
      <c r="DL96" s="52">
        <f t="shared" si="130"/>
        <v>0</v>
      </c>
      <c r="DM96"/>
      <c r="DO96" s="56"/>
    </row>
    <row r="97" spans="1:119" s="59" customFormat="1" ht="15.6" x14ac:dyDescent="0.3">
      <c r="A97" s="32"/>
      <c r="B97" s="31"/>
      <c r="C97" s="41"/>
      <c r="D97" s="42"/>
      <c r="E97" s="46"/>
      <c r="F97" s="46"/>
      <c r="G97" s="46"/>
      <c r="H97" s="46"/>
      <c r="I97" s="47"/>
      <c r="J97" s="274"/>
      <c r="K97" s="46"/>
      <c r="L97" s="43"/>
      <c r="M97" s="46"/>
      <c r="N97" s="43"/>
      <c r="O97" s="47"/>
      <c r="P97" s="145"/>
      <c r="Q97" s="146"/>
      <c r="R97" s="147"/>
      <c r="S97" s="38"/>
      <c r="T97" s="42"/>
      <c r="U97" s="46"/>
      <c r="V97" s="46"/>
      <c r="W97" s="46"/>
      <c r="X97" s="46"/>
      <c r="Y97" s="47"/>
      <c r="Z97" s="45"/>
      <c r="AA97" s="46"/>
      <c r="AB97" s="43"/>
      <c r="AC97" s="46"/>
      <c r="AD97" s="43"/>
      <c r="AE97" s="47"/>
      <c r="AF97" s="145"/>
      <c r="AG97" s="146"/>
      <c r="AH97" s="147"/>
      <c r="AI97" s="40"/>
      <c r="AJ97" s="42"/>
      <c r="AK97" s="46"/>
      <c r="AL97" s="46"/>
      <c r="AM97" s="46"/>
      <c r="AN97" s="46"/>
      <c r="AO97" s="47"/>
      <c r="AP97" s="45"/>
      <c r="AQ97" s="46"/>
      <c r="AR97" s="43"/>
      <c r="AS97" s="46"/>
      <c r="AT97" s="43"/>
      <c r="AU97" s="47"/>
      <c r="AV97" s="145"/>
      <c r="AW97" s="146"/>
      <c r="AX97" s="147"/>
      <c r="AY97" s="40"/>
      <c r="AZ97" s="42"/>
      <c r="BA97" s="46"/>
      <c r="BB97" s="46"/>
      <c r="BC97" s="46"/>
      <c r="BD97" s="46"/>
      <c r="BE97" s="47"/>
      <c r="BF97" s="45"/>
      <c r="BG97" s="46"/>
      <c r="BH97" s="43"/>
      <c r="BI97" s="46"/>
      <c r="BJ97" s="43"/>
      <c r="BK97" s="47"/>
      <c r="BL97" s="145"/>
      <c r="BM97" s="146"/>
      <c r="BN97" s="147"/>
      <c r="BO97" s="40"/>
      <c r="BP97" s="45"/>
      <c r="BQ97" s="46"/>
      <c r="BR97" s="46"/>
      <c r="BS97" s="46"/>
      <c r="BT97" s="46"/>
      <c r="BU97" s="47"/>
      <c r="BV97" s="45"/>
      <c r="BW97" s="46"/>
      <c r="BX97" s="43"/>
      <c r="BY97" s="46"/>
      <c r="BZ97" s="43"/>
      <c r="CA97" s="47"/>
      <c r="CB97" s="145"/>
      <c r="CC97" s="146"/>
      <c r="CD97" s="147"/>
      <c r="CE97" s="40"/>
      <c r="CF97" s="45"/>
      <c r="CG97" s="46"/>
      <c r="CH97" s="46"/>
      <c r="CI97" s="46"/>
      <c r="CJ97" s="46"/>
      <c r="CK97" s="47"/>
      <c r="CL97" s="45"/>
      <c r="CM97" s="46"/>
      <c r="CN97" s="43"/>
      <c r="CO97" s="46"/>
      <c r="CP97" s="43"/>
      <c r="CQ97" s="47"/>
      <c r="CR97" s="145"/>
      <c r="CS97" s="146"/>
      <c r="CT97" s="147"/>
      <c r="CU97" s="40"/>
      <c r="CV97" s="45"/>
      <c r="CW97" s="46"/>
      <c r="CX97" s="46"/>
      <c r="CY97" s="46"/>
      <c r="CZ97" s="43"/>
      <c r="DA97" s="47"/>
      <c r="DB97" s="57"/>
      <c r="DC97" s="46"/>
      <c r="DD97" s="43"/>
      <c r="DE97" s="46"/>
      <c r="DF97" s="43"/>
      <c r="DG97" s="47"/>
      <c r="DH97" s="172"/>
      <c r="DI97" s="184"/>
      <c r="DJ97" s="45"/>
      <c r="DK97" s="43"/>
      <c r="DL97" s="44"/>
      <c r="DM97"/>
      <c r="DO97" s="65"/>
    </row>
    <row r="98" spans="1:119" s="59" customFormat="1" ht="15.6" x14ac:dyDescent="0.3">
      <c r="A98" s="32">
        <v>82</v>
      </c>
      <c r="B98" s="67" t="s">
        <v>54</v>
      </c>
      <c r="C98" s="41"/>
      <c r="D98" s="42"/>
      <c r="E98" s="46"/>
      <c r="F98" s="46"/>
      <c r="G98" s="46"/>
      <c r="H98" s="43"/>
      <c r="I98" s="47"/>
      <c r="J98" s="274"/>
      <c r="K98" s="46"/>
      <c r="L98" s="43"/>
      <c r="M98" s="46"/>
      <c r="N98" s="43"/>
      <c r="O98" s="47"/>
      <c r="P98" s="136">
        <f t="shared" ref="P98:P101" si="131">+D98+J98</f>
        <v>0</v>
      </c>
      <c r="Q98" s="137">
        <f t="shared" ref="Q98:Q101" si="132">+F98+L98</f>
        <v>0</v>
      </c>
      <c r="R98" s="138">
        <f t="shared" ref="R98:R101" si="133">+P98+Q98</f>
        <v>0</v>
      </c>
      <c r="S98" s="38"/>
      <c r="T98" s="42"/>
      <c r="U98" s="46"/>
      <c r="V98" s="46"/>
      <c r="W98" s="46"/>
      <c r="X98" s="43"/>
      <c r="Y98" s="47"/>
      <c r="Z98" s="45"/>
      <c r="AA98" s="46"/>
      <c r="AB98" s="43"/>
      <c r="AC98" s="46"/>
      <c r="AD98" s="43"/>
      <c r="AE98" s="47"/>
      <c r="AF98" s="136">
        <f t="shared" ref="AF98:AF102" si="134">+T98+Z98</f>
        <v>0</v>
      </c>
      <c r="AG98" s="137">
        <f t="shared" ref="AG98:AG102" si="135">+V98+AB98</f>
        <v>0</v>
      </c>
      <c r="AH98" s="138">
        <f t="shared" ref="AH98:AH102" si="136">+AF98+AG98</f>
        <v>0</v>
      </c>
      <c r="AI98" s="40"/>
      <c r="AJ98" s="42"/>
      <c r="AK98" s="46"/>
      <c r="AL98" s="46"/>
      <c r="AM98" s="46"/>
      <c r="AN98" s="43"/>
      <c r="AO98" s="47"/>
      <c r="AP98" s="45"/>
      <c r="AQ98" s="46"/>
      <c r="AR98" s="43"/>
      <c r="AS98" s="46"/>
      <c r="AT98" s="43"/>
      <c r="AU98" s="47"/>
      <c r="AV98" s="136">
        <f t="shared" ref="AV98:AV102" si="137">+AJ98+AP98</f>
        <v>0</v>
      </c>
      <c r="AW98" s="137">
        <f t="shared" ref="AW98:AW102" si="138">+AL98+AR98</f>
        <v>0</v>
      </c>
      <c r="AX98" s="138">
        <f t="shared" ref="AX98:AX101" si="139">+AV98+AW98</f>
        <v>0</v>
      </c>
      <c r="AY98" s="40"/>
      <c r="AZ98" s="42"/>
      <c r="BA98" s="46"/>
      <c r="BB98" s="46"/>
      <c r="BC98" s="46"/>
      <c r="BD98" s="43"/>
      <c r="BE98" s="47"/>
      <c r="BF98" s="45"/>
      <c r="BG98" s="46"/>
      <c r="BH98" s="43"/>
      <c r="BI98" s="46"/>
      <c r="BJ98" s="43"/>
      <c r="BK98" s="47"/>
      <c r="BL98" s="136">
        <f t="shared" ref="BL98:BL102" si="140">+AZ98+BF98</f>
        <v>0</v>
      </c>
      <c r="BM98" s="137">
        <f t="shared" ref="BM98:BM102" si="141">+BB98+BH98</f>
        <v>0</v>
      </c>
      <c r="BN98" s="138">
        <f t="shared" ref="BN98:BN101" si="142">+BL98+BM98</f>
        <v>0</v>
      </c>
      <c r="BO98" s="40"/>
      <c r="BP98" s="45"/>
      <c r="BQ98" s="46"/>
      <c r="BR98" s="46"/>
      <c r="BS98" s="46"/>
      <c r="BT98" s="43"/>
      <c r="BU98" s="47"/>
      <c r="BV98" s="45"/>
      <c r="BW98" s="46"/>
      <c r="BX98" s="43"/>
      <c r="BY98" s="46"/>
      <c r="BZ98" s="43"/>
      <c r="CA98" s="47"/>
      <c r="CB98" s="136">
        <f t="shared" ref="CB98:CB101" si="143">+BP98+BV98</f>
        <v>0</v>
      </c>
      <c r="CC98" s="137">
        <f t="shared" ref="CC98:CC102" si="144">+BR98+BX98</f>
        <v>0</v>
      </c>
      <c r="CD98" s="138">
        <f t="shared" ref="CD98:CD101" si="145">+CB98+CC98</f>
        <v>0</v>
      </c>
      <c r="CE98" s="40"/>
      <c r="CF98" s="45"/>
      <c r="CG98" s="46"/>
      <c r="CH98" s="46"/>
      <c r="CI98" s="46"/>
      <c r="CJ98" s="43"/>
      <c r="CK98" s="47"/>
      <c r="CL98" s="45"/>
      <c r="CM98" s="46"/>
      <c r="CN98" s="43"/>
      <c r="CO98" s="46"/>
      <c r="CP98" s="43"/>
      <c r="CQ98" s="47"/>
      <c r="CR98" s="136">
        <f t="shared" ref="CR98:CR102" si="146">+CF98+CL98</f>
        <v>0</v>
      </c>
      <c r="CS98" s="137">
        <f t="shared" ref="CS98:CS102" si="147">+CH98+CN98</f>
        <v>0</v>
      </c>
      <c r="CT98" s="138">
        <f t="shared" ref="CT98:CT101" si="148">+CR98+CS98</f>
        <v>0</v>
      </c>
      <c r="CU98" s="40"/>
      <c r="CV98" s="45">
        <f>+D98+T98+AJ98+AZ98+BP98+CF98</f>
        <v>0</v>
      </c>
      <c r="CW98" s="46" t="e">
        <f t="shared" si="96"/>
        <v>#DIV/0!</v>
      </c>
      <c r="CX98" s="46">
        <f>+F98+V98+AL98+BB98+BR98+CH98</f>
        <v>0</v>
      </c>
      <c r="CY98" s="46" t="e">
        <f t="shared" ref="CY98:CY102" si="149">+CX98/$CX$111</f>
        <v>#DIV/0!</v>
      </c>
      <c r="CZ98" s="43">
        <f t="shared" ref="CZ98:CZ100" si="150">+CV98+CX98</f>
        <v>0</v>
      </c>
      <c r="DA98" s="47" t="e">
        <f t="shared" ref="DA98:DA102" si="151">+CZ98/$CZ$111</f>
        <v>#DIV/0!</v>
      </c>
      <c r="DB98" s="45">
        <f t="shared" ref="DB98:DB100" si="152">+J98+Z98+AP98+BF98+BV98+CL98</f>
        <v>0</v>
      </c>
      <c r="DC98" s="46" t="e">
        <f t="shared" si="88"/>
        <v>#DIV/0!</v>
      </c>
      <c r="DD98" s="43">
        <f t="shared" ref="DD98:DD100" si="153">+L98+AB98+AR98+BH98+BX98+CN98</f>
        <v>0</v>
      </c>
      <c r="DE98" s="46" t="e">
        <f t="shared" ref="DE98:DE102" si="154">+DD98/$DD$111</f>
        <v>#DIV/0!</v>
      </c>
      <c r="DF98" s="43">
        <f t="shared" ref="DF98:DF100" si="155">+DB98+DD98</f>
        <v>0</v>
      </c>
      <c r="DG98" s="47" t="e">
        <f t="shared" ref="DG98:DG102" si="156">+DF98/$DF$111</f>
        <v>#DIV/0!</v>
      </c>
      <c r="DH98" s="172"/>
      <c r="DI98" s="188" t="s">
        <v>54</v>
      </c>
      <c r="DJ98" s="45">
        <f t="shared" ref="DJ98:DJ100" si="157">+CZ98</f>
        <v>0</v>
      </c>
      <c r="DK98" s="43">
        <f t="shared" ref="DK98:DK100" si="158">+DF98</f>
        <v>0</v>
      </c>
      <c r="DL98" s="44">
        <f t="shared" ref="DL98:DL100" si="159">+DJ98+DK98</f>
        <v>0</v>
      </c>
      <c r="DM98"/>
    </row>
    <row r="99" spans="1:119" s="59" customFormat="1" ht="15.6" x14ac:dyDescent="0.3">
      <c r="A99" s="32">
        <v>83</v>
      </c>
      <c r="B99" s="68" t="s">
        <v>13</v>
      </c>
      <c r="C99" s="41"/>
      <c r="D99" s="42"/>
      <c r="E99" s="46"/>
      <c r="F99" s="46"/>
      <c r="G99" s="46"/>
      <c r="H99" s="43"/>
      <c r="I99" s="47"/>
      <c r="J99" s="274"/>
      <c r="K99" s="46"/>
      <c r="L99" s="43"/>
      <c r="M99" s="46"/>
      <c r="N99" s="43"/>
      <c r="O99" s="47"/>
      <c r="P99" s="136">
        <f t="shared" si="131"/>
        <v>0</v>
      </c>
      <c r="Q99" s="137">
        <f t="shared" si="132"/>
        <v>0</v>
      </c>
      <c r="R99" s="138">
        <f t="shared" si="133"/>
        <v>0</v>
      </c>
      <c r="S99" s="38"/>
      <c r="T99" s="42"/>
      <c r="U99" s="46"/>
      <c r="V99" s="46"/>
      <c r="W99" s="46"/>
      <c r="X99" s="43"/>
      <c r="Y99" s="47"/>
      <c r="Z99" s="45"/>
      <c r="AA99" s="46"/>
      <c r="AB99" s="43"/>
      <c r="AC99" s="46"/>
      <c r="AD99" s="43"/>
      <c r="AE99" s="47"/>
      <c r="AF99" s="136">
        <f t="shared" si="134"/>
        <v>0</v>
      </c>
      <c r="AG99" s="137">
        <f t="shared" si="135"/>
        <v>0</v>
      </c>
      <c r="AH99" s="138">
        <f t="shared" si="136"/>
        <v>0</v>
      </c>
      <c r="AI99" s="40"/>
      <c r="AJ99" s="42"/>
      <c r="AK99" s="46"/>
      <c r="AL99" s="46"/>
      <c r="AM99" s="46"/>
      <c r="AN99" s="43"/>
      <c r="AO99" s="47"/>
      <c r="AP99" s="45"/>
      <c r="AQ99" s="46"/>
      <c r="AR99" s="43"/>
      <c r="AS99" s="46"/>
      <c r="AT99" s="43"/>
      <c r="AU99" s="47"/>
      <c r="AV99" s="136">
        <f t="shared" si="137"/>
        <v>0</v>
      </c>
      <c r="AW99" s="137">
        <f t="shared" si="138"/>
        <v>0</v>
      </c>
      <c r="AX99" s="138">
        <f t="shared" si="139"/>
        <v>0</v>
      </c>
      <c r="AY99" s="40"/>
      <c r="AZ99" s="42"/>
      <c r="BA99" s="46"/>
      <c r="BB99" s="46"/>
      <c r="BC99" s="46"/>
      <c r="BD99" s="43"/>
      <c r="BE99" s="47"/>
      <c r="BF99" s="45"/>
      <c r="BG99" s="46"/>
      <c r="BH99" s="43"/>
      <c r="BI99" s="46"/>
      <c r="BJ99" s="43"/>
      <c r="BK99" s="47"/>
      <c r="BL99" s="136">
        <f t="shared" si="140"/>
        <v>0</v>
      </c>
      <c r="BM99" s="137">
        <f t="shared" si="141"/>
        <v>0</v>
      </c>
      <c r="BN99" s="138">
        <f t="shared" si="142"/>
        <v>0</v>
      </c>
      <c r="BO99" s="40"/>
      <c r="BP99" s="45"/>
      <c r="BQ99" s="46"/>
      <c r="BR99" s="46"/>
      <c r="BS99" s="46"/>
      <c r="BT99" s="43"/>
      <c r="BU99" s="47"/>
      <c r="BV99" s="45"/>
      <c r="BW99" s="46"/>
      <c r="BX99" s="43"/>
      <c r="BY99" s="46"/>
      <c r="BZ99" s="43"/>
      <c r="CA99" s="47"/>
      <c r="CB99" s="136">
        <f t="shared" si="143"/>
        <v>0</v>
      </c>
      <c r="CC99" s="137">
        <f t="shared" si="144"/>
        <v>0</v>
      </c>
      <c r="CD99" s="138">
        <f t="shared" si="145"/>
        <v>0</v>
      </c>
      <c r="CE99" s="40"/>
      <c r="CF99" s="45"/>
      <c r="CG99" s="46"/>
      <c r="CH99" s="46"/>
      <c r="CI99" s="46"/>
      <c r="CJ99" s="43"/>
      <c r="CK99" s="47"/>
      <c r="CL99" s="45"/>
      <c r="CM99" s="46"/>
      <c r="CN99" s="43"/>
      <c r="CO99" s="46"/>
      <c r="CP99" s="43"/>
      <c r="CQ99" s="47"/>
      <c r="CR99" s="136">
        <f t="shared" si="146"/>
        <v>0</v>
      </c>
      <c r="CS99" s="137">
        <f t="shared" si="147"/>
        <v>0</v>
      </c>
      <c r="CT99" s="138">
        <f t="shared" si="148"/>
        <v>0</v>
      </c>
      <c r="CU99" s="40"/>
      <c r="CV99" s="45">
        <f>+D99+T99+AJ99+AZ99+BP99+CF99</f>
        <v>0</v>
      </c>
      <c r="CW99" s="46" t="e">
        <f t="shared" si="96"/>
        <v>#DIV/0!</v>
      </c>
      <c r="CX99" s="46">
        <f>+F99+V99+AL99+BB99+BR99+CH99</f>
        <v>0</v>
      </c>
      <c r="CY99" s="46" t="e">
        <f t="shared" si="149"/>
        <v>#DIV/0!</v>
      </c>
      <c r="CZ99" s="43">
        <f t="shared" si="150"/>
        <v>0</v>
      </c>
      <c r="DA99" s="47" t="e">
        <f t="shared" si="151"/>
        <v>#DIV/0!</v>
      </c>
      <c r="DB99" s="45">
        <f t="shared" si="152"/>
        <v>0</v>
      </c>
      <c r="DC99" s="46" t="e">
        <f t="shared" si="88"/>
        <v>#DIV/0!</v>
      </c>
      <c r="DD99" s="43">
        <f t="shared" si="153"/>
        <v>0</v>
      </c>
      <c r="DE99" s="46" t="e">
        <f t="shared" si="154"/>
        <v>#DIV/0!</v>
      </c>
      <c r="DF99" s="43">
        <f t="shared" si="155"/>
        <v>0</v>
      </c>
      <c r="DG99" s="47" t="e">
        <f t="shared" si="156"/>
        <v>#DIV/0!</v>
      </c>
      <c r="DH99" s="174"/>
      <c r="DI99" s="189" t="s">
        <v>13</v>
      </c>
      <c r="DJ99" s="45">
        <f t="shared" si="157"/>
        <v>0</v>
      </c>
      <c r="DK99" s="43">
        <f t="shared" si="158"/>
        <v>0</v>
      </c>
      <c r="DL99" s="44">
        <f t="shared" si="159"/>
        <v>0</v>
      </c>
      <c r="DM99"/>
    </row>
    <row r="100" spans="1:119" s="59" customFormat="1" ht="15.6" x14ac:dyDescent="0.3">
      <c r="A100" s="32">
        <v>84</v>
      </c>
      <c r="B100" s="32" t="s">
        <v>9</v>
      </c>
      <c r="C100" s="41"/>
      <c r="D100" s="42"/>
      <c r="E100" s="46"/>
      <c r="F100" s="46"/>
      <c r="G100" s="46"/>
      <c r="H100" s="43"/>
      <c r="I100" s="47"/>
      <c r="J100" s="274"/>
      <c r="K100" s="46"/>
      <c r="L100" s="43"/>
      <c r="M100" s="46"/>
      <c r="N100" s="43"/>
      <c r="O100" s="47"/>
      <c r="P100" s="136">
        <f t="shared" si="131"/>
        <v>0</v>
      </c>
      <c r="Q100" s="137">
        <f t="shared" si="132"/>
        <v>0</v>
      </c>
      <c r="R100" s="138">
        <f t="shared" si="133"/>
        <v>0</v>
      </c>
      <c r="S100" s="38"/>
      <c r="T100" s="42"/>
      <c r="U100" s="46"/>
      <c r="V100" s="46"/>
      <c r="W100" s="46"/>
      <c r="X100" s="43"/>
      <c r="Y100" s="47"/>
      <c r="Z100" s="45"/>
      <c r="AA100" s="46"/>
      <c r="AB100" s="43"/>
      <c r="AC100" s="46"/>
      <c r="AD100" s="43"/>
      <c r="AE100" s="47"/>
      <c r="AF100" s="136">
        <f t="shared" si="134"/>
        <v>0</v>
      </c>
      <c r="AG100" s="137">
        <f t="shared" si="135"/>
        <v>0</v>
      </c>
      <c r="AH100" s="138">
        <f t="shared" si="136"/>
        <v>0</v>
      </c>
      <c r="AI100" s="40"/>
      <c r="AJ100" s="42"/>
      <c r="AK100" s="46"/>
      <c r="AL100" s="46"/>
      <c r="AM100" s="46"/>
      <c r="AN100" s="43"/>
      <c r="AO100" s="47"/>
      <c r="AP100" s="45"/>
      <c r="AQ100" s="46"/>
      <c r="AR100" s="43"/>
      <c r="AS100" s="46"/>
      <c r="AT100" s="43"/>
      <c r="AU100" s="47"/>
      <c r="AV100" s="136">
        <f t="shared" si="137"/>
        <v>0</v>
      </c>
      <c r="AW100" s="137">
        <f t="shared" si="138"/>
        <v>0</v>
      </c>
      <c r="AX100" s="138">
        <f t="shared" si="139"/>
        <v>0</v>
      </c>
      <c r="AY100" s="40"/>
      <c r="AZ100" s="42"/>
      <c r="BA100" s="46"/>
      <c r="BB100" s="46"/>
      <c r="BC100" s="46"/>
      <c r="BD100" s="43"/>
      <c r="BE100" s="47"/>
      <c r="BF100" s="45"/>
      <c r="BG100" s="46"/>
      <c r="BH100" s="43"/>
      <c r="BI100" s="46"/>
      <c r="BJ100" s="43"/>
      <c r="BK100" s="47"/>
      <c r="BL100" s="136">
        <f t="shared" si="140"/>
        <v>0</v>
      </c>
      <c r="BM100" s="137">
        <f t="shared" si="141"/>
        <v>0</v>
      </c>
      <c r="BN100" s="138">
        <f t="shared" si="142"/>
        <v>0</v>
      </c>
      <c r="BO100" s="40"/>
      <c r="BP100" s="45"/>
      <c r="BQ100" s="46"/>
      <c r="BR100" s="46"/>
      <c r="BS100" s="46"/>
      <c r="BT100" s="43"/>
      <c r="BU100" s="47"/>
      <c r="BV100" s="45"/>
      <c r="BW100" s="46"/>
      <c r="BX100" s="43"/>
      <c r="BY100" s="46"/>
      <c r="BZ100" s="43"/>
      <c r="CA100" s="47"/>
      <c r="CB100" s="136">
        <f t="shared" si="143"/>
        <v>0</v>
      </c>
      <c r="CC100" s="137">
        <f t="shared" si="144"/>
        <v>0</v>
      </c>
      <c r="CD100" s="138">
        <f t="shared" si="145"/>
        <v>0</v>
      </c>
      <c r="CE100" s="40"/>
      <c r="CF100" s="45"/>
      <c r="CG100" s="46"/>
      <c r="CH100" s="46"/>
      <c r="CI100" s="46"/>
      <c r="CJ100" s="43"/>
      <c r="CK100" s="47"/>
      <c r="CL100" s="45"/>
      <c r="CM100" s="46"/>
      <c r="CN100" s="43"/>
      <c r="CO100" s="46"/>
      <c r="CP100" s="43"/>
      <c r="CQ100" s="47"/>
      <c r="CR100" s="136">
        <f t="shared" si="146"/>
        <v>0</v>
      </c>
      <c r="CS100" s="137">
        <f t="shared" si="147"/>
        <v>0</v>
      </c>
      <c r="CT100" s="138">
        <f t="shared" si="148"/>
        <v>0</v>
      </c>
      <c r="CU100" s="40"/>
      <c r="CV100" s="45">
        <f>+D100+T100+AJ100+AZ100+BP100+CF100</f>
        <v>0</v>
      </c>
      <c r="CW100" s="46" t="e">
        <f t="shared" si="96"/>
        <v>#DIV/0!</v>
      </c>
      <c r="CX100" s="46">
        <f>+F100+V100+AL100+BB100+BR100+CH100</f>
        <v>0</v>
      </c>
      <c r="CY100" s="46" t="e">
        <f t="shared" si="149"/>
        <v>#DIV/0!</v>
      </c>
      <c r="CZ100" s="43">
        <f t="shared" si="150"/>
        <v>0</v>
      </c>
      <c r="DA100" s="47" t="e">
        <f t="shared" si="151"/>
        <v>#DIV/0!</v>
      </c>
      <c r="DB100" s="45">
        <f t="shared" si="152"/>
        <v>0</v>
      </c>
      <c r="DC100" s="46" t="e">
        <f t="shared" si="88"/>
        <v>#DIV/0!</v>
      </c>
      <c r="DD100" s="43">
        <f t="shared" si="153"/>
        <v>0</v>
      </c>
      <c r="DE100" s="46" t="e">
        <f t="shared" si="154"/>
        <v>#DIV/0!</v>
      </c>
      <c r="DF100" s="43">
        <f t="shared" si="155"/>
        <v>0</v>
      </c>
      <c r="DG100" s="47" t="e">
        <f t="shared" si="156"/>
        <v>#DIV/0!</v>
      </c>
      <c r="DH100" s="174"/>
      <c r="DI100" s="185" t="s">
        <v>9</v>
      </c>
      <c r="DJ100" s="45">
        <f t="shared" si="157"/>
        <v>0</v>
      </c>
      <c r="DK100" s="43">
        <f t="shared" si="158"/>
        <v>0</v>
      </c>
      <c r="DL100" s="44">
        <f t="shared" si="159"/>
        <v>0</v>
      </c>
      <c r="DM100"/>
    </row>
    <row r="101" spans="1:119" s="24" customFormat="1" ht="16.2" thickBot="1" x14ac:dyDescent="0.35">
      <c r="A101" s="32">
        <v>85</v>
      </c>
      <c r="B101" s="48" t="s">
        <v>177</v>
      </c>
      <c r="C101" s="49"/>
      <c r="D101" s="50"/>
      <c r="E101" s="54"/>
      <c r="F101" s="51"/>
      <c r="G101" s="54"/>
      <c r="H101" s="51"/>
      <c r="I101" s="55"/>
      <c r="J101" s="275"/>
      <c r="K101" s="230"/>
      <c r="L101" s="51"/>
      <c r="M101" s="54"/>
      <c r="N101" s="275"/>
      <c r="O101" s="55"/>
      <c r="P101" s="142">
        <f t="shared" si="131"/>
        <v>0</v>
      </c>
      <c r="Q101" s="148">
        <f t="shared" si="132"/>
        <v>0</v>
      </c>
      <c r="R101" s="149">
        <f t="shared" si="133"/>
        <v>0</v>
      </c>
      <c r="S101" s="38"/>
      <c r="T101" s="50"/>
      <c r="U101" s="54"/>
      <c r="V101" s="51"/>
      <c r="W101" s="54"/>
      <c r="X101" s="51"/>
      <c r="Y101" s="55"/>
      <c r="Z101" s="53"/>
      <c r="AA101" s="54"/>
      <c r="AB101" s="51"/>
      <c r="AC101" s="54"/>
      <c r="AD101" s="51"/>
      <c r="AE101" s="55"/>
      <c r="AF101" s="142">
        <f t="shared" si="134"/>
        <v>0</v>
      </c>
      <c r="AG101" s="148">
        <f t="shared" si="135"/>
        <v>0</v>
      </c>
      <c r="AH101" s="149">
        <f t="shared" si="136"/>
        <v>0</v>
      </c>
      <c r="AI101" s="40"/>
      <c r="AJ101" s="50"/>
      <c r="AK101" s="54"/>
      <c r="AL101" s="51"/>
      <c r="AM101" s="54"/>
      <c r="AN101" s="51"/>
      <c r="AO101" s="55"/>
      <c r="AP101" s="53"/>
      <c r="AQ101" s="54"/>
      <c r="AR101" s="51"/>
      <c r="AS101" s="54"/>
      <c r="AT101" s="51"/>
      <c r="AU101" s="55"/>
      <c r="AV101" s="142">
        <f t="shared" si="137"/>
        <v>0</v>
      </c>
      <c r="AW101" s="148">
        <f t="shared" si="138"/>
        <v>0</v>
      </c>
      <c r="AX101" s="149">
        <f t="shared" si="139"/>
        <v>0</v>
      </c>
      <c r="AY101" s="40"/>
      <c r="AZ101" s="50"/>
      <c r="BA101" s="54"/>
      <c r="BB101" s="51"/>
      <c r="BC101" s="54"/>
      <c r="BD101" s="43"/>
      <c r="BE101" s="55"/>
      <c r="BF101" s="53"/>
      <c r="BG101" s="54"/>
      <c r="BH101" s="51"/>
      <c r="BI101" s="54"/>
      <c r="BJ101" s="51"/>
      <c r="BK101" s="55"/>
      <c r="BL101" s="142">
        <f t="shared" si="140"/>
        <v>0</v>
      </c>
      <c r="BM101" s="148">
        <f t="shared" si="141"/>
        <v>0</v>
      </c>
      <c r="BN101" s="149">
        <f t="shared" si="142"/>
        <v>0</v>
      </c>
      <c r="BO101" s="40"/>
      <c r="BP101" s="53"/>
      <c r="BQ101" s="54"/>
      <c r="BR101" s="51"/>
      <c r="BS101" s="54"/>
      <c r="BT101" s="51"/>
      <c r="BU101" s="55"/>
      <c r="BV101" s="53"/>
      <c r="BW101" s="54"/>
      <c r="BX101" s="51"/>
      <c r="BY101" s="54"/>
      <c r="BZ101" s="51"/>
      <c r="CA101" s="55"/>
      <c r="CB101" s="142">
        <f t="shared" si="143"/>
        <v>0</v>
      </c>
      <c r="CC101" s="148">
        <f t="shared" si="144"/>
        <v>0</v>
      </c>
      <c r="CD101" s="149">
        <f t="shared" si="145"/>
        <v>0</v>
      </c>
      <c r="CE101" s="40"/>
      <c r="CF101" s="53"/>
      <c r="CG101" s="54"/>
      <c r="CH101" s="51"/>
      <c r="CI101" s="54"/>
      <c r="CJ101" s="51"/>
      <c r="CK101" s="55"/>
      <c r="CL101" s="53"/>
      <c r="CM101" s="54"/>
      <c r="CN101" s="51"/>
      <c r="CO101" s="54"/>
      <c r="CP101" s="51"/>
      <c r="CQ101" s="55"/>
      <c r="CR101" s="142">
        <f t="shared" si="146"/>
        <v>0</v>
      </c>
      <c r="CS101" s="148">
        <f t="shared" si="147"/>
        <v>0</v>
      </c>
      <c r="CT101" s="149">
        <f t="shared" si="148"/>
        <v>0</v>
      </c>
      <c r="CU101" s="40"/>
      <c r="CV101" s="69">
        <f>+CV63+CV96+CV98+CV99+CV100</f>
        <v>0</v>
      </c>
      <c r="CW101" s="70" t="e">
        <f t="shared" si="96"/>
        <v>#DIV/0!</v>
      </c>
      <c r="CX101" s="71">
        <f>+CX63+CX96+CX98+CX99+CX100</f>
        <v>0</v>
      </c>
      <c r="CY101" s="70" t="e">
        <f t="shared" si="149"/>
        <v>#DIV/0!</v>
      </c>
      <c r="CZ101" s="71">
        <f>+CZ63+CZ96+CZ98+CZ99+CZ100</f>
        <v>0</v>
      </c>
      <c r="DA101" s="55" t="e">
        <f t="shared" si="151"/>
        <v>#DIV/0!</v>
      </c>
      <c r="DB101" s="53">
        <f>+DB63+DB96+DB98+DB99+DB100</f>
        <v>0</v>
      </c>
      <c r="DC101" s="54" t="e">
        <f t="shared" si="88"/>
        <v>#DIV/0!</v>
      </c>
      <c r="DD101" s="51">
        <f>+DD63+DD96+DD98+DD99+DD100</f>
        <v>0</v>
      </c>
      <c r="DE101" s="54" t="e">
        <f t="shared" si="154"/>
        <v>#DIV/0!</v>
      </c>
      <c r="DF101" s="51">
        <f>+DF63+DF96+DF98+DF99+DF100</f>
        <v>0</v>
      </c>
      <c r="DG101" s="55" t="e">
        <f t="shared" si="156"/>
        <v>#DIV/0!</v>
      </c>
      <c r="DH101" s="201"/>
      <c r="DI101" s="186" t="s">
        <v>177</v>
      </c>
      <c r="DJ101" s="53">
        <f>+DJ63+DJ96+DJ98+DJ99+DJ100</f>
        <v>0</v>
      </c>
      <c r="DK101" s="51">
        <f t="shared" ref="DK101:DL101" si="160">+DK63+DK96+DK98+DK99+DK100</f>
        <v>0</v>
      </c>
      <c r="DL101" s="52">
        <f t="shared" si="160"/>
        <v>0</v>
      </c>
      <c r="DM101"/>
      <c r="DN101" s="56"/>
      <c r="DO101" s="56"/>
    </row>
    <row r="102" spans="1:119" s="24" customFormat="1" ht="16.2" thickBot="1" x14ac:dyDescent="0.35">
      <c r="A102" s="32">
        <v>86</v>
      </c>
      <c r="B102" s="48" t="s">
        <v>178</v>
      </c>
      <c r="C102" s="41"/>
      <c r="D102" s="72"/>
      <c r="E102" s="78"/>
      <c r="F102" s="76"/>
      <c r="G102" s="78"/>
      <c r="H102" s="76"/>
      <c r="I102" s="75"/>
      <c r="J102" s="276"/>
      <c r="K102" s="78"/>
      <c r="L102" s="76"/>
      <c r="M102" s="73"/>
      <c r="N102" s="276"/>
      <c r="O102" s="75"/>
      <c r="P102" s="116">
        <f>+D102+J102</f>
        <v>0</v>
      </c>
      <c r="Q102" s="117">
        <f>+F102+L102</f>
        <v>0</v>
      </c>
      <c r="R102" s="118">
        <f>+P102+Q102</f>
        <v>0</v>
      </c>
      <c r="S102" s="38"/>
      <c r="T102" s="72"/>
      <c r="U102" s="73"/>
      <c r="V102" s="76"/>
      <c r="W102" s="73"/>
      <c r="X102" s="76"/>
      <c r="Y102" s="75"/>
      <c r="Z102" s="74"/>
      <c r="AA102" s="73"/>
      <c r="AB102" s="76"/>
      <c r="AC102" s="73"/>
      <c r="AD102" s="76"/>
      <c r="AE102" s="75"/>
      <c r="AF102" s="116">
        <f t="shared" si="134"/>
        <v>0</v>
      </c>
      <c r="AG102" s="117">
        <f t="shared" si="135"/>
        <v>0</v>
      </c>
      <c r="AH102" s="118">
        <f t="shared" si="136"/>
        <v>0</v>
      </c>
      <c r="AI102" s="40"/>
      <c r="AJ102" s="72"/>
      <c r="AK102" s="73"/>
      <c r="AL102" s="76"/>
      <c r="AM102" s="73"/>
      <c r="AN102" s="76"/>
      <c r="AO102" s="75"/>
      <c r="AP102" s="74"/>
      <c r="AQ102" s="73"/>
      <c r="AR102" s="76"/>
      <c r="AS102" s="73"/>
      <c r="AT102" s="76"/>
      <c r="AU102" s="75"/>
      <c r="AV102" s="116">
        <f t="shared" si="137"/>
        <v>0</v>
      </c>
      <c r="AW102" s="117">
        <f t="shared" si="138"/>
        <v>0</v>
      </c>
      <c r="AX102" s="118">
        <f>+AV102+AW102</f>
        <v>0</v>
      </c>
      <c r="AY102" s="40"/>
      <c r="AZ102" s="72"/>
      <c r="BA102" s="73"/>
      <c r="BB102" s="74"/>
      <c r="BC102" s="73"/>
      <c r="BD102" s="74"/>
      <c r="BE102" s="75"/>
      <c r="BF102" s="74"/>
      <c r="BG102" s="73"/>
      <c r="BH102" s="76"/>
      <c r="BI102" s="73"/>
      <c r="BJ102" s="76"/>
      <c r="BK102" s="75"/>
      <c r="BL102" s="116">
        <f t="shared" si="140"/>
        <v>0</v>
      </c>
      <c r="BM102" s="117">
        <f t="shared" si="141"/>
        <v>0</v>
      </c>
      <c r="BN102" s="118">
        <f>+BL102+BM102</f>
        <v>0</v>
      </c>
      <c r="BO102" s="40"/>
      <c r="BP102" s="74"/>
      <c r="BQ102" s="73"/>
      <c r="BR102" s="76"/>
      <c r="BS102" s="73"/>
      <c r="BT102" s="76"/>
      <c r="BU102" s="75"/>
      <c r="BV102" s="74"/>
      <c r="BW102" s="73"/>
      <c r="BX102" s="76"/>
      <c r="BY102" s="73"/>
      <c r="BZ102" s="76"/>
      <c r="CA102" s="75"/>
      <c r="CB102" s="116">
        <f>+BP102+BV102</f>
        <v>0</v>
      </c>
      <c r="CC102" s="117">
        <f t="shared" si="144"/>
        <v>0</v>
      </c>
      <c r="CD102" s="118">
        <f>+CB102+CC102</f>
        <v>0</v>
      </c>
      <c r="CE102" s="40"/>
      <c r="CF102" s="74"/>
      <c r="CG102" s="73"/>
      <c r="CH102" s="76"/>
      <c r="CI102" s="73"/>
      <c r="CJ102" s="76"/>
      <c r="CK102" s="75"/>
      <c r="CL102" s="74"/>
      <c r="CM102" s="73"/>
      <c r="CN102" s="76"/>
      <c r="CO102" s="73"/>
      <c r="CP102" s="76"/>
      <c r="CQ102" s="75"/>
      <c r="CR102" s="116">
        <f t="shared" si="146"/>
        <v>0</v>
      </c>
      <c r="CS102" s="117">
        <f t="shared" si="147"/>
        <v>0</v>
      </c>
      <c r="CT102" s="118">
        <f>+CR102+CS102</f>
        <v>0</v>
      </c>
      <c r="CU102" s="40"/>
      <c r="CV102" s="77">
        <f>+CV16-CV101</f>
        <v>0</v>
      </c>
      <c r="CW102" s="73" t="e">
        <f t="shared" si="96"/>
        <v>#DIV/0!</v>
      </c>
      <c r="CX102" s="77">
        <f>+CX16-CX101</f>
        <v>0</v>
      </c>
      <c r="CY102" s="78" t="e">
        <f t="shared" si="149"/>
        <v>#DIV/0!</v>
      </c>
      <c r="CZ102" s="77">
        <f>+CZ16-CZ101</f>
        <v>0</v>
      </c>
      <c r="DA102" s="79" t="e">
        <f t="shared" si="151"/>
        <v>#DIV/0!</v>
      </c>
      <c r="DB102" s="77">
        <f>+DB16-DB101</f>
        <v>0</v>
      </c>
      <c r="DC102" s="73" t="e">
        <f t="shared" si="88"/>
        <v>#DIV/0!</v>
      </c>
      <c r="DD102" s="77">
        <f>+DD16-DD101</f>
        <v>0</v>
      </c>
      <c r="DE102" s="78" t="e">
        <f t="shared" si="154"/>
        <v>#DIV/0!</v>
      </c>
      <c r="DF102" s="77">
        <f>+DF16-DF101</f>
        <v>0</v>
      </c>
      <c r="DG102" s="79" t="e">
        <f t="shared" si="156"/>
        <v>#DIV/0!</v>
      </c>
      <c r="DH102" s="201"/>
      <c r="DI102" s="186" t="s">
        <v>178</v>
      </c>
      <c r="DJ102" s="77">
        <f>+DJ16-DJ101</f>
        <v>0</v>
      </c>
      <c r="DK102" s="77">
        <f t="shared" ref="DK102" si="161">+DK16-DK101</f>
        <v>0</v>
      </c>
      <c r="DL102" s="77">
        <f>+DL16-DL101</f>
        <v>0</v>
      </c>
      <c r="DM102"/>
      <c r="DN102" s="56"/>
      <c r="DO102" s="56"/>
    </row>
    <row r="103" spans="1:119" s="59" customFormat="1" ht="15.6" x14ac:dyDescent="0.3">
      <c r="A103" s="32"/>
      <c r="B103" s="32"/>
      <c r="C103" s="41"/>
      <c r="D103" s="42"/>
      <c r="E103" s="43"/>
      <c r="F103" s="43"/>
      <c r="G103" s="43"/>
      <c r="H103" s="43"/>
      <c r="I103" s="44"/>
      <c r="J103" s="274"/>
      <c r="K103" s="43"/>
      <c r="L103" s="43"/>
      <c r="M103" s="43"/>
      <c r="N103" s="43"/>
      <c r="O103" s="44"/>
      <c r="P103" s="136"/>
      <c r="Q103" s="137"/>
      <c r="R103" s="138"/>
      <c r="S103" s="38"/>
      <c r="T103" s="42"/>
      <c r="U103" s="43"/>
      <c r="V103" s="43"/>
      <c r="W103" s="43"/>
      <c r="X103" s="43"/>
      <c r="Y103" s="44"/>
      <c r="Z103" s="45"/>
      <c r="AA103" s="43"/>
      <c r="AB103" s="43"/>
      <c r="AC103" s="43"/>
      <c r="AD103" s="43"/>
      <c r="AE103" s="44"/>
      <c r="AF103" s="136"/>
      <c r="AG103" s="137"/>
      <c r="AH103" s="138"/>
      <c r="AI103" s="40"/>
      <c r="AJ103" s="42"/>
      <c r="AK103" s="43"/>
      <c r="AL103" s="43"/>
      <c r="AM103" s="43"/>
      <c r="AN103" s="43"/>
      <c r="AO103" s="44"/>
      <c r="AP103" s="45"/>
      <c r="AQ103" s="43"/>
      <c r="AR103" s="43"/>
      <c r="AS103" s="43"/>
      <c r="AT103" s="43"/>
      <c r="AU103" s="44"/>
      <c r="AV103" s="136"/>
      <c r="AW103" s="137"/>
      <c r="AX103" s="138"/>
      <c r="AY103" s="40"/>
      <c r="AZ103" s="42"/>
      <c r="BA103" s="43"/>
      <c r="BB103" s="43"/>
      <c r="BC103" s="43"/>
      <c r="BD103" s="43"/>
      <c r="BE103" s="44"/>
      <c r="BF103" s="45"/>
      <c r="BG103" s="43"/>
      <c r="BH103" s="43"/>
      <c r="BI103" s="43"/>
      <c r="BJ103" s="43"/>
      <c r="BK103" s="44"/>
      <c r="BL103" s="136"/>
      <c r="BM103" s="137"/>
      <c r="BN103" s="138"/>
      <c r="BO103" s="40"/>
      <c r="BP103" s="45"/>
      <c r="BQ103" s="43"/>
      <c r="BR103" s="43"/>
      <c r="BS103" s="43"/>
      <c r="BT103" s="43"/>
      <c r="BU103" s="44"/>
      <c r="BV103" s="45"/>
      <c r="BW103" s="43"/>
      <c r="BX103" s="43"/>
      <c r="BY103" s="43"/>
      <c r="BZ103" s="43"/>
      <c r="CA103" s="44"/>
      <c r="CB103" s="136"/>
      <c r="CC103" s="137"/>
      <c r="CD103" s="138"/>
      <c r="CE103" s="40"/>
      <c r="CF103" s="45"/>
      <c r="CG103" s="43"/>
      <c r="CH103" s="43"/>
      <c r="CI103" s="43"/>
      <c r="CJ103" s="43"/>
      <c r="CK103" s="44"/>
      <c r="CL103" s="45"/>
      <c r="CM103" s="43"/>
      <c r="CN103" s="43"/>
      <c r="CO103" s="43"/>
      <c r="CP103" s="43"/>
      <c r="CQ103" s="44"/>
      <c r="CR103" s="136"/>
      <c r="CS103" s="137"/>
      <c r="CT103" s="138"/>
      <c r="CU103" s="40"/>
      <c r="CV103" s="80"/>
      <c r="CW103" s="81"/>
      <c r="CX103" s="46"/>
      <c r="CY103" s="81"/>
      <c r="CZ103" s="82"/>
      <c r="DA103" s="47"/>
      <c r="DB103" s="57"/>
      <c r="DC103" s="46"/>
      <c r="DD103" s="46"/>
      <c r="DE103" s="46"/>
      <c r="DF103" s="43"/>
      <c r="DG103" s="47"/>
      <c r="DH103" s="174"/>
      <c r="DI103" s="185"/>
      <c r="DJ103" s="45"/>
      <c r="DK103" s="43"/>
      <c r="DL103" s="44"/>
      <c r="DM103"/>
      <c r="DO103" s="66"/>
    </row>
    <row r="104" spans="1:119" s="59" customFormat="1" ht="15.6" x14ac:dyDescent="0.3">
      <c r="A104" s="32"/>
      <c r="B104" s="32"/>
      <c r="C104" s="33"/>
      <c r="D104" s="34"/>
      <c r="E104" s="35"/>
      <c r="F104" s="35"/>
      <c r="G104" s="35"/>
      <c r="H104" s="35"/>
      <c r="I104" s="36"/>
      <c r="J104" s="273"/>
      <c r="K104" s="35"/>
      <c r="L104" s="35"/>
      <c r="M104" s="35"/>
      <c r="N104" s="35"/>
      <c r="O104" s="36"/>
      <c r="P104" s="150"/>
      <c r="Q104" s="151"/>
      <c r="R104" s="152"/>
      <c r="S104" s="38"/>
      <c r="T104" s="34"/>
      <c r="U104" s="35"/>
      <c r="V104" s="35"/>
      <c r="W104" s="35"/>
      <c r="X104" s="35"/>
      <c r="Y104" s="36"/>
      <c r="Z104" s="37"/>
      <c r="AA104" s="35"/>
      <c r="AB104" s="35"/>
      <c r="AC104" s="35"/>
      <c r="AD104" s="35"/>
      <c r="AE104" s="36"/>
      <c r="AF104" s="150"/>
      <c r="AG104" s="151"/>
      <c r="AH104" s="152"/>
      <c r="AI104" s="40"/>
      <c r="AJ104" s="34"/>
      <c r="AK104" s="35"/>
      <c r="AL104" s="35"/>
      <c r="AM104" s="35"/>
      <c r="AN104" s="35"/>
      <c r="AO104" s="36"/>
      <c r="AP104" s="37"/>
      <c r="AQ104" s="35"/>
      <c r="AR104" s="35"/>
      <c r="AS104" s="35"/>
      <c r="AT104" s="35"/>
      <c r="AU104" s="36"/>
      <c r="AV104" s="150"/>
      <c r="AW104" s="151"/>
      <c r="AX104" s="152"/>
      <c r="AY104" s="40"/>
      <c r="AZ104" s="34"/>
      <c r="BA104" s="35"/>
      <c r="BB104" s="35"/>
      <c r="BC104" s="35"/>
      <c r="BD104" s="35"/>
      <c r="BE104" s="36"/>
      <c r="BF104" s="37"/>
      <c r="BG104" s="35"/>
      <c r="BH104" s="35"/>
      <c r="BI104" s="35"/>
      <c r="BJ104" s="35"/>
      <c r="BK104" s="36"/>
      <c r="BL104" s="150"/>
      <c r="BM104" s="151"/>
      <c r="BN104" s="152"/>
      <c r="BO104" s="40"/>
      <c r="BP104" s="37"/>
      <c r="BQ104" s="35"/>
      <c r="BR104" s="35"/>
      <c r="BS104" s="35"/>
      <c r="BT104" s="35"/>
      <c r="BU104" s="36"/>
      <c r="BV104" s="37"/>
      <c r="BW104" s="35"/>
      <c r="BX104" s="35"/>
      <c r="BY104" s="35"/>
      <c r="BZ104" s="35"/>
      <c r="CA104" s="36"/>
      <c r="CB104" s="150"/>
      <c r="CC104" s="151"/>
      <c r="CD104" s="152"/>
      <c r="CE104" s="40"/>
      <c r="CF104" s="37"/>
      <c r="CG104" s="35"/>
      <c r="CH104" s="35"/>
      <c r="CI104" s="35"/>
      <c r="CJ104" s="35"/>
      <c r="CK104" s="36"/>
      <c r="CL104" s="37"/>
      <c r="CM104" s="35"/>
      <c r="CN104" s="35"/>
      <c r="CO104" s="35"/>
      <c r="CP104" s="35"/>
      <c r="CQ104" s="36"/>
      <c r="CR104" s="150"/>
      <c r="CS104" s="151"/>
      <c r="CT104" s="152"/>
      <c r="CU104" s="40"/>
      <c r="CV104" s="37"/>
      <c r="CW104" s="83"/>
      <c r="CX104" s="83"/>
      <c r="CY104" s="83"/>
      <c r="CZ104" s="35"/>
      <c r="DA104" s="84"/>
      <c r="DB104" s="85"/>
      <c r="DC104" s="83"/>
      <c r="DD104" s="83"/>
      <c r="DE104" s="83"/>
      <c r="DF104" s="35"/>
      <c r="DG104" s="84"/>
      <c r="DH104" s="175"/>
      <c r="DI104" s="185"/>
      <c r="DJ104" s="37"/>
      <c r="DK104" s="35"/>
      <c r="DL104" s="36"/>
      <c r="DM104"/>
    </row>
    <row r="105" spans="1:119" s="59" customFormat="1" ht="15.6" x14ac:dyDescent="0.3">
      <c r="A105" s="48">
        <v>87</v>
      </c>
      <c r="B105" s="67" t="s">
        <v>49</v>
      </c>
      <c r="C105" s="41"/>
      <c r="D105" s="42"/>
      <c r="E105" s="43"/>
      <c r="F105" s="43"/>
      <c r="G105" s="43"/>
      <c r="H105" s="43"/>
      <c r="I105" s="44"/>
      <c r="J105" s="274"/>
      <c r="K105" s="43"/>
      <c r="L105" s="43"/>
      <c r="M105" s="43"/>
      <c r="N105" s="43"/>
      <c r="O105" s="44"/>
      <c r="P105" s="136">
        <f t="shared" ref="P105:P107" si="162">+D105+J105</f>
        <v>0</v>
      </c>
      <c r="Q105" s="137">
        <f t="shared" ref="Q105:Q107" si="163">+F105+L105</f>
        <v>0</v>
      </c>
      <c r="R105" s="138">
        <f t="shared" ref="R105:R107" si="164">+P105+Q105</f>
        <v>0</v>
      </c>
      <c r="S105" s="38"/>
      <c r="T105" s="42"/>
      <c r="U105" s="43"/>
      <c r="V105" s="43"/>
      <c r="W105" s="43"/>
      <c r="X105" s="43"/>
      <c r="Y105" s="44"/>
      <c r="Z105" s="45"/>
      <c r="AA105" s="43"/>
      <c r="AB105" s="43"/>
      <c r="AC105" s="43"/>
      <c r="AD105" s="43"/>
      <c r="AE105" s="44"/>
      <c r="AF105" s="136">
        <f t="shared" ref="AF105:AF107" si="165">+T105+Z105</f>
        <v>0</v>
      </c>
      <c r="AG105" s="137">
        <f t="shared" ref="AG105:AG107" si="166">+V105+AB105</f>
        <v>0</v>
      </c>
      <c r="AH105" s="138">
        <f t="shared" ref="AH105:AH107" si="167">+AF105+AG105</f>
        <v>0</v>
      </c>
      <c r="AI105" s="40"/>
      <c r="AJ105" s="42"/>
      <c r="AK105" s="43"/>
      <c r="AL105" s="43"/>
      <c r="AM105" s="43"/>
      <c r="AN105" s="43"/>
      <c r="AO105" s="44"/>
      <c r="AP105" s="45"/>
      <c r="AQ105" s="43"/>
      <c r="AR105" s="43"/>
      <c r="AS105" s="43"/>
      <c r="AT105" s="43"/>
      <c r="AU105" s="44"/>
      <c r="AV105" s="136">
        <f t="shared" ref="AV105:AV107" si="168">+AJ105+AP105</f>
        <v>0</v>
      </c>
      <c r="AW105" s="137">
        <f t="shared" ref="AW105:AW107" si="169">+AL105+AR105</f>
        <v>0</v>
      </c>
      <c r="AX105" s="138">
        <f t="shared" ref="AX105:AX107" si="170">+AV105+AW105</f>
        <v>0</v>
      </c>
      <c r="AY105" s="40"/>
      <c r="AZ105" s="42"/>
      <c r="BA105" s="43"/>
      <c r="BB105" s="43"/>
      <c r="BC105" s="43"/>
      <c r="BD105" s="43"/>
      <c r="BE105" s="44"/>
      <c r="BF105" s="45"/>
      <c r="BG105" s="43"/>
      <c r="BH105" s="43"/>
      <c r="BI105" s="43"/>
      <c r="BJ105" s="43"/>
      <c r="BK105" s="44"/>
      <c r="BL105" s="136">
        <f t="shared" ref="BL105:BL107" si="171">+AZ105+BF105</f>
        <v>0</v>
      </c>
      <c r="BM105" s="137">
        <f t="shared" ref="BM105:BM107" si="172">+BB105+BH105</f>
        <v>0</v>
      </c>
      <c r="BN105" s="138">
        <f t="shared" ref="BN105:BN107" si="173">+BL105+BM105</f>
        <v>0</v>
      </c>
      <c r="BO105" s="40"/>
      <c r="BP105" s="45"/>
      <c r="BQ105" s="43"/>
      <c r="BR105" s="43"/>
      <c r="BS105" s="43"/>
      <c r="BT105" s="43"/>
      <c r="BU105" s="44"/>
      <c r="BV105" s="45"/>
      <c r="BW105" s="43"/>
      <c r="BX105" s="43"/>
      <c r="BY105" s="43"/>
      <c r="BZ105" s="43"/>
      <c r="CA105" s="44"/>
      <c r="CB105" s="136">
        <f t="shared" ref="CB105:CB107" si="174">+BP105+BV105</f>
        <v>0</v>
      </c>
      <c r="CC105" s="137">
        <f t="shared" ref="CC105:CC107" si="175">+BR105+BX105</f>
        <v>0</v>
      </c>
      <c r="CD105" s="138">
        <f t="shared" ref="CD105:CD107" si="176">+CB105+CC105</f>
        <v>0</v>
      </c>
      <c r="CE105" s="40"/>
      <c r="CF105" s="45"/>
      <c r="CG105" s="43"/>
      <c r="CH105" s="43"/>
      <c r="CI105" s="43"/>
      <c r="CJ105" s="43"/>
      <c r="CK105" s="44"/>
      <c r="CL105" s="45"/>
      <c r="CM105" s="43"/>
      <c r="CN105" s="43"/>
      <c r="CO105" s="43"/>
      <c r="CP105" s="43"/>
      <c r="CQ105" s="44"/>
      <c r="CR105" s="136">
        <f t="shared" ref="CR105:CR107" si="177">+CF105+CL105</f>
        <v>0</v>
      </c>
      <c r="CS105" s="137">
        <f t="shared" ref="CS105:CS107" si="178">+CH105+CN105</f>
        <v>0</v>
      </c>
      <c r="CT105" s="138">
        <f t="shared" ref="CT105:CT107" si="179">+CR105+CS105</f>
        <v>0</v>
      </c>
      <c r="CU105" s="40"/>
      <c r="CV105" s="45">
        <f>+D105+T105+AJ105+AZ105+BP105+CF105</f>
        <v>0</v>
      </c>
      <c r="CW105" s="46"/>
      <c r="CX105" s="46">
        <f>+F105+V105+AL105+BB105+BR105+CH105</f>
        <v>0</v>
      </c>
      <c r="CY105" s="46"/>
      <c r="CZ105" s="43">
        <f>+CV105+CX105</f>
        <v>0</v>
      </c>
      <c r="DA105" s="47"/>
      <c r="DB105" s="45">
        <f t="shared" ref="DB105:DB107" si="180">+J105+Z105+AP105+BF105+BV105+CL105</f>
        <v>0</v>
      </c>
      <c r="DC105" s="46"/>
      <c r="DD105" s="43">
        <f t="shared" ref="DD105:DD107" si="181">+L105+AB105+AR105+BH105+BX105+CN105</f>
        <v>0</v>
      </c>
      <c r="DE105" s="46"/>
      <c r="DF105" s="43">
        <f t="shared" ref="DF105:DF107" si="182">+DB105+DD105</f>
        <v>0</v>
      </c>
      <c r="DG105" s="47"/>
      <c r="DH105" s="174"/>
      <c r="DI105" s="188" t="s">
        <v>49</v>
      </c>
      <c r="DJ105" s="45">
        <f t="shared" ref="DJ105:DJ107" si="183">+CZ105</f>
        <v>0</v>
      </c>
      <c r="DK105" s="43">
        <f t="shared" ref="DK105:DK107" si="184">+DF105</f>
        <v>0</v>
      </c>
      <c r="DL105" s="44">
        <f t="shared" ref="DL105:DL107" si="185">+DJ105+DK105</f>
        <v>0</v>
      </c>
      <c r="DM105"/>
    </row>
    <row r="106" spans="1:119" s="59" customFormat="1" ht="15.6" x14ac:dyDescent="0.3">
      <c r="A106" s="48">
        <v>88</v>
      </c>
      <c r="B106" s="67" t="s">
        <v>50</v>
      </c>
      <c r="C106" s="41"/>
      <c r="D106" s="42"/>
      <c r="E106" s="43"/>
      <c r="F106" s="43"/>
      <c r="G106" s="43"/>
      <c r="H106" s="43"/>
      <c r="I106" s="44"/>
      <c r="J106" s="274"/>
      <c r="K106" s="43"/>
      <c r="L106" s="43"/>
      <c r="M106" s="43"/>
      <c r="N106" s="43"/>
      <c r="O106" s="44"/>
      <c r="P106" s="136">
        <f t="shared" si="162"/>
        <v>0</v>
      </c>
      <c r="Q106" s="137">
        <f t="shared" si="163"/>
        <v>0</v>
      </c>
      <c r="R106" s="138">
        <f t="shared" si="164"/>
        <v>0</v>
      </c>
      <c r="S106" s="38"/>
      <c r="T106" s="42"/>
      <c r="U106" s="43"/>
      <c r="V106" s="43"/>
      <c r="W106" s="43"/>
      <c r="X106" s="43"/>
      <c r="Y106" s="44"/>
      <c r="Z106" s="45"/>
      <c r="AA106" s="43"/>
      <c r="AB106" s="43"/>
      <c r="AC106" s="43"/>
      <c r="AD106" s="43"/>
      <c r="AE106" s="44"/>
      <c r="AF106" s="136">
        <f t="shared" si="165"/>
        <v>0</v>
      </c>
      <c r="AG106" s="137">
        <f t="shared" si="166"/>
        <v>0</v>
      </c>
      <c r="AH106" s="138">
        <f t="shared" si="167"/>
        <v>0</v>
      </c>
      <c r="AI106" s="40"/>
      <c r="AJ106" s="42"/>
      <c r="AK106" s="43"/>
      <c r="AL106" s="43"/>
      <c r="AM106" s="43"/>
      <c r="AN106" s="43"/>
      <c r="AO106" s="44"/>
      <c r="AP106" s="45"/>
      <c r="AQ106" s="43"/>
      <c r="AR106" s="43"/>
      <c r="AS106" s="43"/>
      <c r="AT106" s="43"/>
      <c r="AU106" s="44"/>
      <c r="AV106" s="136">
        <f t="shared" si="168"/>
        <v>0</v>
      </c>
      <c r="AW106" s="137">
        <f t="shared" si="169"/>
        <v>0</v>
      </c>
      <c r="AX106" s="138">
        <f t="shared" si="170"/>
        <v>0</v>
      </c>
      <c r="AY106" s="40"/>
      <c r="AZ106" s="42"/>
      <c r="BA106" s="43"/>
      <c r="BB106" s="43"/>
      <c r="BC106" s="43"/>
      <c r="BD106" s="43"/>
      <c r="BE106" s="44"/>
      <c r="BF106" s="45"/>
      <c r="BG106" s="43"/>
      <c r="BH106" s="43"/>
      <c r="BI106" s="43"/>
      <c r="BJ106" s="43"/>
      <c r="BK106" s="44"/>
      <c r="BL106" s="136">
        <f t="shared" si="171"/>
        <v>0</v>
      </c>
      <c r="BM106" s="137">
        <f t="shared" si="172"/>
        <v>0</v>
      </c>
      <c r="BN106" s="138">
        <f t="shared" si="173"/>
        <v>0</v>
      </c>
      <c r="BO106" s="40"/>
      <c r="BP106" s="45"/>
      <c r="BQ106" s="43"/>
      <c r="BR106" s="43"/>
      <c r="BS106" s="43"/>
      <c r="BT106" s="43"/>
      <c r="BU106" s="44"/>
      <c r="BV106" s="45"/>
      <c r="BW106" s="43"/>
      <c r="BX106" s="43"/>
      <c r="BY106" s="43"/>
      <c r="BZ106" s="43"/>
      <c r="CA106" s="44"/>
      <c r="CB106" s="136">
        <f t="shared" si="174"/>
        <v>0</v>
      </c>
      <c r="CC106" s="137">
        <f t="shared" si="175"/>
        <v>0</v>
      </c>
      <c r="CD106" s="138">
        <f t="shared" si="176"/>
        <v>0</v>
      </c>
      <c r="CE106" s="40"/>
      <c r="CF106" s="45"/>
      <c r="CG106" s="43"/>
      <c r="CH106" s="43"/>
      <c r="CI106" s="43"/>
      <c r="CJ106" s="43"/>
      <c r="CK106" s="44"/>
      <c r="CL106" s="45"/>
      <c r="CM106" s="43"/>
      <c r="CN106" s="43"/>
      <c r="CO106" s="43"/>
      <c r="CP106" s="43"/>
      <c r="CQ106" s="44"/>
      <c r="CR106" s="136">
        <f t="shared" si="177"/>
        <v>0</v>
      </c>
      <c r="CS106" s="137">
        <f t="shared" si="178"/>
        <v>0</v>
      </c>
      <c r="CT106" s="138">
        <f t="shared" si="179"/>
        <v>0</v>
      </c>
      <c r="CU106" s="40"/>
      <c r="CV106" s="45">
        <f>+D106+T106+AJ106+AZ106+BP106+CF106</f>
        <v>0</v>
      </c>
      <c r="CW106" s="46"/>
      <c r="CX106" s="46">
        <f>+F106+V106+AL106+BB106+BR106+CH106</f>
        <v>0</v>
      </c>
      <c r="CY106" s="46"/>
      <c r="CZ106" s="43">
        <f t="shared" ref="CZ106:CZ107" si="186">+CV106+CX106</f>
        <v>0</v>
      </c>
      <c r="DA106" s="47"/>
      <c r="DB106" s="45">
        <f t="shared" si="180"/>
        <v>0</v>
      </c>
      <c r="DC106" s="46"/>
      <c r="DD106" s="43">
        <f t="shared" si="181"/>
        <v>0</v>
      </c>
      <c r="DE106" s="46"/>
      <c r="DF106" s="43">
        <f t="shared" si="182"/>
        <v>0</v>
      </c>
      <c r="DG106" s="47"/>
      <c r="DH106" s="172"/>
      <c r="DI106" s="188" t="s">
        <v>50</v>
      </c>
      <c r="DJ106" s="45">
        <f t="shared" si="183"/>
        <v>0</v>
      </c>
      <c r="DK106" s="43">
        <f t="shared" si="184"/>
        <v>0</v>
      </c>
      <c r="DL106" s="44">
        <f t="shared" si="185"/>
        <v>0</v>
      </c>
      <c r="DM106"/>
    </row>
    <row r="107" spans="1:119" s="59" customFormat="1" ht="15.6" x14ac:dyDescent="0.3">
      <c r="A107" s="48">
        <v>89</v>
      </c>
      <c r="B107" s="67" t="s">
        <v>48</v>
      </c>
      <c r="C107" s="41"/>
      <c r="D107" s="42"/>
      <c r="E107" s="43"/>
      <c r="F107" s="43"/>
      <c r="G107" s="43"/>
      <c r="H107" s="43"/>
      <c r="I107" s="44"/>
      <c r="J107" s="274"/>
      <c r="K107" s="43"/>
      <c r="L107" s="43"/>
      <c r="M107" s="43"/>
      <c r="N107" s="43"/>
      <c r="O107" s="44"/>
      <c r="P107" s="136">
        <f t="shared" si="162"/>
        <v>0</v>
      </c>
      <c r="Q107" s="137">
        <f t="shared" si="163"/>
        <v>0</v>
      </c>
      <c r="R107" s="138">
        <f t="shared" si="164"/>
        <v>0</v>
      </c>
      <c r="S107" s="38"/>
      <c r="T107" s="42"/>
      <c r="U107" s="43"/>
      <c r="V107" s="43"/>
      <c r="W107" s="43"/>
      <c r="X107" s="43"/>
      <c r="Y107" s="44"/>
      <c r="Z107" s="45"/>
      <c r="AA107" s="43"/>
      <c r="AB107" s="43"/>
      <c r="AC107" s="43"/>
      <c r="AD107" s="43"/>
      <c r="AE107" s="44"/>
      <c r="AF107" s="136">
        <f t="shared" si="165"/>
        <v>0</v>
      </c>
      <c r="AG107" s="137">
        <f t="shared" si="166"/>
        <v>0</v>
      </c>
      <c r="AH107" s="138">
        <f t="shared" si="167"/>
        <v>0</v>
      </c>
      <c r="AI107" s="40"/>
      <c r="AJ107" s="42"/>
      <c r="AK107" s="43"/>
      <c r="AL107" s="43"/>
      <c r="AM107" s="43"/>
      <c r="AN107" s="43"/>
      <c r="AO107" s="44"/>
      <c r="AP107" s="45"/>
      <c r="AQ107" s="43"/>
      <c r="AR107" s="43"/>
      <c r="AS107" s="43"/>
      <c r="AT107" s="43"/>
      <c r="AU107" s="44"/>
      <c r="AV107" s="136">
        <f t="shared" si="168"/>
        <v>0</v>
      </c>
      <c r="AW107" s="137">
        <f t="shared" si="169"/>
        <v>0</v>
      </c>
      <c r="AX107" s="138">
        <f t="shared" si="170"/>
        <v>0</v>
      </c>
      <c r="AY107" s="40"/>
      <c r="AZ107" s="42"/>
      <c r="BA107" s="43"/>
      <c r="BB107" s="43"/>
      <c r="BC107" s="43"/>
      <c r="BD107" s="43"/>
      <c r="BE107" s="44"/>
      <c r="BF107" s="45"/>
      <c r="BG107" s="43"/>
      <c r="BH107" s="43"/>
      <c r="BI107" s="43"/>
      <c r="BJ107" s="43"/>
      <c r="BK107" s="44"/>
      <c r="BL107" s="136">
        <f t="shared" si="171"/>
        <v>0</v>
      </c>
      <c r="BM107" s="137">
        <f t="shared" si="172"/>
        <v>0</v>
      </c>
      <c r="BN107" s="138">
        <f t="shared" si="173"/>
        <v>0</v>
      </c>
      <c r="BO107" s="40"/>
      <c r="BP107" s="45"/>
      <c r="BQ107" s="43"/>
      <c r="BR107" s="43"/>
      <c r="BS107" s="43"/>
      <c r="BT107" s="43"/>
      <c r="BU107" s="44"/>
      <c r="BV107" s="45"/>
      <c r="BW107" s="43"/>
      <c r="BX107" s="43"/>
      <c r="BY107" s="43"/>
      <c r="BZ107" s="43"/>
      <c r="CA107" s="44"/>
      <c r="CB107" s="136">
        <f t="shared" si="174"/>
        <v>0</v>
      </c>
      <c r="CC107" s="137">
        <f t="shared" si="175"/>
        <v>0</v>
      </c>
      <c r="CD107" s="138">
        <f t="shared" si="176"/>
        <v>0</v>
      </c>
      <c r="CE107" s="40"/>
      <c r="CF107" s="45"/>
      <c r="CG107" s="43"/>
      <c r="CH107" s="43"/>
      <c r="CI107" s="43"/>
      <c r="CJ107" s="43"/>
      <c r="CK107" s="44"/>
      <c r="CL107" s="45"/>
      <c r="CM107" s="43"/>
      <c r="CN107" s="43"/>
      <c r="CO107" s="43"/>
      <c r="CP107" s="43"/>
      <c r="CQ107" s="44"/>
      <c r="CR107" s="136">
        <f t="shared" si="177"/>
        <v>0</v>
      </c>
      <c r="CS107" s="137">
        <f t="shared" si="178"/>
        <v>0</v>
      </c>
      <c r="CT107" s="138">
        <f t="shared" si="179"/>
        <v>0</v>
      </c>
      <c r="CU107" s="40"/>
      <c r="CV107" s="45">
        <f>+D107+T107+AJ107+AZ107+BP107+CF107</f>
        <v>0</v>
      </c>
      <c r="CW107" s="43"/>
      <c r="CX107" s="46">
        <f>+F107+V107+AL107+BB107+BR107+CH107</f>
        <v>0</v>
      </c>
      <c r="CY107" s="46"/>
      <c r="CZ107" s="43">
        <f t="shared" si="186"/>
        <v>0</v>
      </c>
      <c r="DA107" s="47"/>
      <c r="DB107" s="45">
        <f t="shared" si="180"/>
        <v>0</v>
      </c>
      <c r="DC107" s="46"/>
      <c r="DD107" s="43">
        <f t="shared" si="181"/>
        <v>0</v>
      </c>
      <c r="DE107" s="46"/>
      <c r="DF107" s="43">
        <f t="shared" si="182"/>
        <v>0</v>
      </c>
      <c r="DG107" s="47"/>
      <c r="DH107" s="172"/>
      <c r="DI107" s="188" t="s">
        <v>48</v>
      </c>
      <c r="DJ107" s="45">
        <f t="shared" si="183"/>
        <v>0</v>
      </c>
      <c r="DK107" s="43">
        <f t="shared" si="184"/>
        <v>0</v>
      </c>
      <c r="DL107" s="44">
        <f t="shared" si="185"/>
        <v>0</v>
      </c>
      <c r="DM107"/>
    </row>
    <row r="108" spans="1:119" s="59" customFormat="1" ht="15.6" x14ac:dyDescent="0.3">
      <c r="A108" s="32" t="s">
        <v>102</v>
      </c>
      <c r="B108" s="32"/>
      <c r="C108" s="33"/>
      <c r="D108" s="86"/>
      <c r="E108" s="87"/>
      <c r="F108" s="87"/>
      <c r="G108" s="87"/>
      <c r="H108" s="87"/>
      <c r="I108" s="88"/>
      <c r="J108" s="277"/>
      <c r="K108" s="87"/>
      <c r="L108" s="87"/>
      <c r="M108" s="87"/>
      <c r="N108" s="87"/>
      <c r="O108" s="88"/>
      <c r="P108" s="150"/>
      <c r="Q108" s="151"/>
      <c r="R108" s="152"/>
      <c r="S108" s="38"/>
      <c r="T108" s="86"/>
      <c r="U108" s="87"/>
      <c r="V108" s="87"/>
      <c r="W108" s="87"/>
      <c r="X108" s="87"/>
      <c r="Y108" s="88"/>
      <c r="Z108" s="89"/>
      <c r="AA108" s="87"/>
      <c r="AB108" s="87"/>
      <c r="AC108" s="87"/>
      <c r="AD108" s="87"/>
      <c r="AE108" s="88"/>
      <c r="AF108" s="150"/>
      <c r="AG108" s="151"/>
      <c r="AH108" s="152"/>
      <c r="AI108" s="40"/>
      <c r="AJ108" s="86"/>
      <c r="AK108" s="87"/>
      <c r="AL108" s="87"/>
      <c r="AM108" s="87"/>
      <c r="AN108" s="87"/>
      <c r="AO108" s="88"/>
      <c r="AP108" s="89"/>
      <c r="AQ108" s="87"/>
      <c r="AR108" s="87"/>
      <c r="AS108" s="87"/>
      <c r="AT108" s="87"/>
      <c r="AU108" s="88"/>
      <c r="AV108" s="150"/>
      <c r="AW108" s="151"/>
      <c r="AX108" s="152"/>
      <c r="AY108" s="40"/>
      <c r="AZ108" s="86"/>
      <c r="BA108" s="87"/>
      <c r="BB108" s="87"/>
      <c r="BC108" s="87"/>
      <c r="BD108" s="87"/>
      <c r="BE108" s="88"/>
      <c r="BF108" s="89"/>
      <c r="BG108" s="87"/>
      <c r="BH108" s="87"/>
      <c r="BI108" s="87"/>
      <c r="BJ108" s="87"/>
      <c r="BK108" s="88"/>
      <c r="BL108" s="150"/>
      <c r="BM108" s="151"/>
      <c r="BN108" s="152"/>
      <c r="BO108" s="40"/>
      <c r="BP108" s="89"/>
      <c r="BQ108" s="87"/>
      <c r="BR108" s="87"/>
      <c r="BS108" s="87"/>
      <c r="BT108" s="87"/>
      <c r="BU108" s="88"/>
      <c r="BV108" s="89"/>
      <c r="BW108" s="87"/>
      <c r="BX108" s="87"/>
      <c r="BY108" s="87"/>
      <c r="BZ108" s="87"/>
      <c r="CA108" s="88"/>
      <c r="CB108" s="150"/>
      <c r="CC108" s="151"/>
      <c r="CD108" s="152"/>
      <c r="CE108" s="40"/>
      <c r="CF108" s="89"/>
      <c r="CG108" s="87"/>
      <c r="CH108" s="87"/>
      <c r="CI108" s="87"/>
      <c r="CJ108" s="87"/>
      <c r="CK108" s="88"/>
      <c r="CL108" s="89"/>
      <c r="CM108" s="87"/>
      <c r="CN108" s="87"/>
      <c r="CO108" s="87"/>
      <c r="CP108" s="87"/>
      <c r="CQ108" s="88"/>
      <c r="CR108" s="150"/>
      <c r="CS108" s="151"/>
      <c r="CT108" s="152"/>
      <c r="CU108" s="40"/>
      <c r="CV108" s="89"/>
      <c r="CW108" s="87"/>
      <c r="CX108" s="87"/>
      <c r="CY108" s="87"/>
      <c r="CZ108" s="87"/>
      <c r="DA108" s="88"/>
      <c r="DB108" s="89"/>
      <c r="DC108" s="87"/>
      <c r="DD108" s="87"/>
      <c r="DE108" s="87"/>
      <c r="DF108" s="87"/>
      <c r="DG108" s="88"/>
      <c r="DH108" s="176"/>
      <c r="DI108" s="185"/>
      <c r="DJ108" s="89"/>
      <c r="DK108" s="87"/>
      <c r="DL108" s="88"/>
      <c r="DM108"/>
    </row>
    <row r="109" spans="1:119" s="59" customFormat="1" ht="15.6" x14ac:dyDescent="0.3">
      <c r="A109" s="32"/>
      <c r="B109" s="32"/>
      <c r="C109" s="33"/>
      <c r="D109" s="86"/>
      <c r="E109" s="87"/>
      <c r="F109" s="87"/>
      <c r="G109" s="87"/>
      <c r="H109" s="87"/>
      <c r="I109" s="88"/>
      <c r="J109" s="277"/>
      <c r="K109" s="87"/>
      <c r="L109" s="87"/>
      <c r="M109" s="87"/>
      <c r="N109" s="87"/>
      <c r="O109" s="88"/>
      <c r="P109" s="150"/>
      <c r="Q109" s="151"/>
      <c r="R109" s="152"/>
      <c r="S109" s="38"/>
      <c r="T109" s="86"/>
      <c r="U109" s="87"/>
      <c r="V109" s="87"/>
      <c r="W109" s="87"/>
      <c r="X109" s="87"/>
      <c r="Y109" s="88"/>
      <c r="Z109" s="89"/>
      <c r="AA109" s="87"/>
      <c r="AB109" s="87"/>
      <c r="AC109" s="87"/>
      <c r="AD109" s="87"/>
      <c r="AE109" s="88"/>
      <c r="AF109" s="150"/>
      <c r="AG109" s="151"/>
      <c r="AH109" s="152"/>
      <c r="AI109" s="40"/>
      <c r="AJ109" s="86"/>
      <c r="AK109" s="87"/>
      <c r="AL109" s="87"/>
      <c r="AM109" s="87"/>
      <c r="AN109" s="87"/>
      <c r="AO109" s="88"/>
      <c r="AP109" s="89"/>
      <c r="AQ109" s="87"/>
      <c r="AR109" s="87"/>
      <c r="AS109" s="87"/>
      <c r="AT109" s="87"/>
      <c r="AU109" s="88"/>
      <c r="AV109" s="150"/>
      <c r="AW109" s="151"/>
      <c r="AX109" s="152"/>
      <c r="AY109" s="40"/>
      <c r="AZ109" s="86"/>
      <c r="BA109" s="87"/>
      <c r="BB109" s="87"/>
      <c r="BC109" s="87"/>
      <c r="BD109" s="87"/>
      <c r="BE109" s="88"/>
      <c r="BF109" s="89"/>
      <c r="BG109" s="87"/>
      <c r="BH109" s="87"/>
      <c r="BI109" s="87"/>
      <c r="BJ109" s="87"/>
      <c r="BK109" s="88"/>
      <c r="BL109" s="150"/>
      <c r="BM109" s="151"/>
      <c r="BN109" s="152"/>
      <c r="BO109" s="40"/>
      <c r="BP109" s="89"/>
      <c r="BQ109" s="87"/>
      <c r="BR109" s="87"/>
      <c r="BS109" s="87"/>
      <c r="BT109" s="87"/>
      <c r="BU109" s="88"/>
      <c r="BV109" s="89"/>
      <c r="BW109" s="87"/>
      <c r="BX109" s="87"/>
      <c r="BY109" s="87"/>
      <c r="BZ109" s="87"/>
      <c r="CA109" s="88"/>
      <c r="CB109" s="150"/>
      <c r="CC109" s="151"/>
      <c r="CD109" s="152"/>
      <c r="CE109" s="40"/>
      <c r="CF109" s="89"/>
      <c r="CG109" s="87"/>
      <c r="CH109" s="87"/>
      <c r="CI109" s="87"/>
      <c r="CJ109" s="87"/>
      <c r="CK109" s="88"/>
      <c r="CL109" s="89"/>
      <c r="CM109" s="87"/>
      <c r="CN109" s="87"/>
      <c r="CO109" s="87"/>
      <c r="CP109" s="87"/>
      <c r="CQ109" s="88"/>
      <c r="CR109" s="150"/>
      <c r="CS109" s="151"/>
      <c r="CT109" s="152"/>
      <c r="CU109" s="40"/>
      <c r="CV109" s="89"/>
      <c r="CW109" s="87"/>
      <c r="CX109" s="87"/>
      <c r="CY109" s="87"/>
      <c r="CZ109" s="87"/>
      <c r="DA109" s="88"/>
      <c r="DB109" s="89"/>
      <c r="DC109" s="87"/>
      <c r="DD109" s="87"/>
      <c r="DE109" s="87"/>
      <c r="DF109" s="87"/>
      <c r="DG109" s="88"/>
      <c r="DH109" s="176"/>
      <c r="DI109" s="185"/>
      <c r="DJ109" s="89"/>
      <c r="DK109" s="87"/>
      <c r="DL109" s="88"/>
      <c r="DM109"/>
    </row>
    <row r="110" spans="1:119" s="59" customFormat="1" ht="15.6" x14ac:dyDescent="0.3">
      <c r="A110" s="48">
        <v>90</v>
      </c>
      <c r="B110" s="48" t="s">
        <v>10</v>
      </c>
      <c r="C110" s="41"/>
      <c r="D110" s="90"/>
      <c r="E110" s="43"/>
      <c r="F110" s="91"/>
      <c r="G110" s="43"/>
      <c r="H110" s="91"/>
      <c r="I110" s="44"/>
      <c r="J110" s="91"/>
      <c r="K110" s="91"/>
      <c r="L110" s="91"/>
      <c r="M110" s="91"/>
      <c r="N110" s="91"/>
      <c r="O110" s="44"/>
      <c r="P110" s="153">
        <f>+D110+J110</f>
        <v>0</v>
      </c>
      <c r="Q110" s="154">
        <f>+F110+L110</f>
        <v>0</v>
      </c>
      <c r="R110" s="155">
        <f>+P110+Q110</f>
        <v>0</v>
      </c>
      <c r="S110" s="38"/>
      <c r="T110" s="90"/>
      <c r="U110" s="43"/>
      <c r="V110" s="91"/>
      <c r="W110" s="43"/>
      <c r="X110" s="91"/>
      <c r="Y110" s="44"/>
      <c r="Z110" s="91"/>
      <c r="AA110" s="91"/>
      <c r="AB110" s="91"/>
      <c r="AC110" s="91"/>
      <c r="AD110" s="91"/>
      <c r="AE110" s="44"/>
      <c r="AF110" s="153">
        <f t="shared" ref="AF110:AF111" si="187">+T110+Z110</f>
        <v>0</v>
      </c>
      <c r="AG110" s="154">
        <f t="shared" ref="AG110:AG111" si="188">+V110+AB110</f>
        <v>0</v>
      </c>
      <c r="AH110" s="155">
        <f t="shared" ref="AH110:AH111" si="189">+AF110+AG110</f>
        <v>0</v>
      </c>
      <c r="AI110" s="40"/>
      <c r="AJ110" s="90"/>
      <c r="AK110" s="43"/>
      <c r="AL110" s="91"/>
      <c r="AM110" s="43"/>
      <c r="AN110" s="91"/>
      <c r="AO110" s="44"/>
      <c r="AP110" s="91"/>
      <c r="AQ110" s="91"/>
      <c r="AR110" s="91"/>
      <c r="AS110" s="91"/>
      <c r="AT110" s="91"/>
      <c r="AU110" s="44"/>
      <c r="AV110" s="153">
        <f t="shared" ref="AV110:AV111" si="190">+AJ110+AP110</f>
        <v>0</v>
      </c>
      <c r="AW110" s="154">
        <f t="shared" ref="AW110:AW111" si="191">+AL110+AR110</f>
        <v>0</v>
      </c>
      <c r="AX110" s="155">
        <f t="shared" ref="AX110:AX111" si="192">+AV110+AW110</f>
        <v>0</v>
      </c>
      <c r="AY110" s="40"/>
      <c r="AZ110" s="90"/>
      <c r="BA110" s="43"/>
      <c r="BB110" s="91"/>
      <c r="BC110" s="43"/>
      <c r="BD110" s="91"/>
      <c r="BE110" s="44"/>
      <c r="BF110" s="91"/>
      <c r="BG110" s="91"/>
      <c r="BH110" s="91"/>
      <c r="BI110" s="91"/>
      <c r="BJ110" s="91"/>
      <c r="BK110" s="44"/>
      <c r="BL110" s="153">
        <f t="shared" ref="BL110:BL111" si="193">+AZ110+BF110</f>
        <v>0</v>
      </c>
      <c r="BM110" s="154">
        <f t="shared" ref="BM110:BM111" si="194">+BB110+BH110</f>
        <v>0</v>
      </c>
      <c r="BN110" s="155">
        <f t="shared" ref="BN110:BN111" si="195">+BL110+BM110</f>
        <v>0</v>
      </c>
      <c r="BO110" s="40"/>
      <c r="BP110" s="92"/>
      <c r="BQ110" s="43"/>
      <c r="BR110" s="91"/>
      <c r="BS110" s="43"/>
      <c r="BT110" s="91"/>
      <c r="BU110" s="44"/>
      <c r="BV110" s="91"/>
      <c r="BW110" s="91"/>
      <c r="BX110" s="91"/>
      <c r="BY110" s="91"/>
      <c r="BZ110" s="91"/>
      <c r="CA110" s="44"/>
      <c r="CB110" s="153">
        <f t="shared" ref="CB110:CB111" si="196">+BP110+BV110</f>
        <v>0</v>
      </c>
      <c r="CC110" s="154">
        <f t="shared" ref="CC110:CC111" si="197">+BR110+BX110</f>
        <v>0</v>
      </c>
      <c r="CD110" s="155">
        <f t="shared" ref="CD110:CD111" si="198">+CB110+CC110</f>
        <v>0</v>
      </c>
      <c r="CE110" s="40"/>
      <c r="CF110" s="92"/>
      <c r="CG110" s="43"/>
      <c r="CH110" s="91"/>
      <c r="CI110" s="43"/>
      <c r="CJ110" s="91"/>
      <c r="CK110" s="44"/>
      <c r="CL110" s="91"/>
      <c r="CM110" s="91"/>
      <c r="CN110" s="91"/>
      <c r="CO110" s="91"/>
      <c r="CP110" s="91"/>
      <c r="CQ110" s="44"/>
      <c r="CR110" s="153">
        <f t="shared" ref="CR110:CR111" si="199">+CF110+CL110</f>
        <v>0</v>
      </c>
      <c r="CS110" s="154">
        <f t="shared" ref="CS110:CS111" si="200">+CH110+CN110</f>
        <v>0</v>
      </c>
      <c r="CT110" s="155">
        <f t="shared" ref="CT110:CT111" si="201">+CR110+CS110</f>
        <v>0</v>
      </c>
      <c r="CU110" s="40"/>
      <c r="CV110" s="92">
        <f>+D110+T110+AJ110+AZ110+BP110+CF110</f>
        <v>0</v>
      </c>
      <c r="CW110" s="91"/>
      <c r="CX110" s="91">
        <f>+F110+V110+AL110+BB110+BR110+CH110</f>
        <v>0</v>
      </c>
      <c r="CY110" s="91"/>
      <c r="CZ110" s="91">
        <f t="shared" ref="CZ110:CZ111" si="202">+CV110+CX110</f>
        <v>0</v>
      </c>
      <c r="DA110" s="93"/>
      <c r="DB110" s="92">
        <f t="shared" ref="DB110:DB111" si="203">+J110+Z110+AP110+BF110+BV110+CL110</f>
        <v>0</v>
      </c>
      <c r="DC110" s="91"/>
      <c r="DD110" s="91">
        <f t="shared" ref="DD110:DD111" si="204">+L110+AB110+AR110+BH110+BX110+CN110</f>
        <v>0</v>
      </c>
      <c r="DE110" s="91"/>
      <c r="DF110" s="91">
        <f t="shared" ref="DF110:DF111" si="205">+DB110+DD110</f>
        <v>0</v>
      </c>
      <c r="DG110" s="93"/>
      <c r="DH110" s="177"/>
      <c r="DI110" s="186" t="s">
        <v>10</v>
      </c>
      <c r="DJ110" s="92">
        <f t="shared" ref="DJ110:DJ111" si="206">+CZ110</f>
        <v>0</v>
      </c>
      <c r="DK110" s="91">
        <f t="shared" ref="DK110:DK111" si="207">+DF110</f>
        <v>0</v>
      </c>
      <c r="DL110" s="94">
        <f t="shared" ref="DL110:DL111" si="208">+DJ110+DK110</f>
        <v>0</v>
      </c>
      <c r="DM110"/>
    </row>
    <row r="111" spans="1:119" s="59" customFormat="1" ht="15.6" x14ac:dyDescent="0.3">
      <c r="A111" s="48">
        <v>91</v>
      </c>
      <c r="B111" s="48" t="s">
        <v>11</v>
      </c>
      <c r="C111" s="41"/>
      <c r="D111" s="90"/>
      <c r="E111" s="43"/>
      <c r="F111" s="91"/>
      <c r="G111" s="43"/>
      <c r="H111" s="91"/>
      <c r="I111" s="44"/>
      <c r="J111" s="274"/>
      <c r="K111" s="91"/>
      <c r="L111" s="91"/>
      <c r="M111" s="91"/>
      <c r="N111" s="91"/>
      <c r="O111" s="44"/>
      <c r="P111" s="153">
        <f t="shared" ref="P111" si="209">+D111+J111</f>
        <v>0</v>
      </c>
      <c r="Q111" s="154">
        <f t="shared" ref="Q111" si="210">+F111+L111</f>
        <v>0</v>
      </c>
      <c r="R111" s="155">
        <f t="shared" ref="R111" si="211">+P111+Q111</f>
        <v>0</v>
      </c>
      <c r="S111" s="38"/>
      <c r="T111" s="90"/>
      <c r="U111" s="43"/>
      <c r="V111" s="91"/>
      <c r="W111" s="43"/>
      <c r="X111" s="91"/>
      <c r="Y111" s="44"/>
      <c r="Z111" s="91"/>
      <c r="AA111" s="91"/>
      <c r="AB111" s="91"/>
      <c r="AC111" s="91"/>
      <c r="AD111" s="91"/>
      <c r="AE111" s="44"/>
      <c r="AF111" s="153">
        <f t="shared" si="187"/>
        <v>0</v>
      </c>
      <c r="AG111" s="154">
        <f t="shared" si="188"/>
        <v>0</v>
      </c>
      <c r="AH111" s="155">
        <f t="shared" si="189"/>
        <v>0</v>
      </c>
      <c r="AI111" s="40"/>
      <c r="AJ111" s="90"/>
      <c r="AK111" s="43"/>
      <c r="AL111" s="91"/>
      <c r="AM111" s="43"/>
      <c r="AN111" s="91"/>
      <c r="AO111" s="44"/>
      <c r="AP111" s="91"/>
      <c r="AQ111" s="91"/>
      <c r="AR111" s="91"/>
      <c r="AS111" s="91"/>
      <c r="AT111" s="91"/>
      <c r="AU111" s="44"/>
      <c r="AV111" s="153">
        <f t="shared" si="190"/>
        <v>0</v>
      </c>
      <c r="AW111" s="154">
        <f t="shared" si="191"/>
        <v>0</v>
      </c>
      <c r="AX111" s="155">
        <f t="shared" si="192"/>
        <v>0</v>
      </c>
      <c r="AY111" s="40"/>
      <c r="AZ111" s="90"/>
      <c r="BA111" s="43"/>
      <c r="BB111" s="91"/>
      <c r="BC111" s="43"/>
      <c r="BD111" s="91"/>
      <c r="BE111" s="44"/>
      <c r="BF111" s="91"/>
      <c r="BG111" s="91"/>
      <c r="BH111" s="91"/>
      <c r="BI111" s="91"/>
      <c r="BJ111" s="91"/>
      <c r="BK111" s="44"/>
      <c r="BL111" s="153">
        <f t="shared" si="193"/>
        <v>0</v>
      </c>
      <c r="BM111" s="154">
        <f t="shared" si="194"/>
        <v>0</v>
      </c>
      <c r="BN111" s="155">
        <f t="shared" si="195"/>
        <v>0</v>
      </c>
      <c r="BO111" s="40"/>
      <c r="BP111" s="92"/>
      <c r="BQ111" s="43"/>
      <c r="BR111" s="91"/>
      <c r="BS111" s="43"/>
      <c r="BT111" s="91"/>
      <c r="BU111" s="44"/>
      <c r="BV111" s="91"/>
      <c r="BW111" s="91"/>
      <c r="BX111" s="91"/>
      <c r="BY111" s="91"/>
      <c r="BZ111" s="91"/>
      <c r="CA111" s="44"/>
      <c r="CB111" s="153">
        <f t="shared" si="196"/>
        <v>0</v>
      </c>
      <c r="CC111" s="154">
        <f t="shared" si="197"/>
        <v>0</v>
      </c>
      <c r="CD111" s="155">
        <f t="shared" si="198"/>
        <v>0</v>
      </c>
      <c r="CE111" s="40"/>
      <c r="CF111" s="92"/>
      <c r="CG111" s="43"/>
      <c r="CH111" s="91"/>
      <c r="CI111" s="43"/>
      <c r="CJ111" s="91"/>
      <c r="CK111" s="44"/>
      <c r="CL111" s="91"/>
      <c r="CM111" s="91"/>
      <c r="CN111" s="91"/>
      <c r="CO111" s="91"/>
      <c r="CP111" s="91"/>
      <c r="CQ111" s="44"/>
      <c r="CR111" s="153">
        <f t="shared" si="199"/>
        <v>0</v>
      </c>
      <c r="CS111" s="154">
        <f t="shared" si="200"/>
        <v>0</v>
      </c>
      <c r="CT111" s="155">
        <f t="shared" si="201"/>
        <v>0</v>
      </c>
      <c r="CU111" s="40"/>
      <c r="CV111" s="92">
        <f>+D111+T111+AJ111+AZ111+BP111+CF111</f>
        <v>0</v>
      </c>
      <c r="CW111" s="91"/>
      <c r="CX111" s="91">
        <f>+F111+V111+AL111+BB111+BR111+CH111</f>
        <v>0</v>
      </c>
      <c r="CY111" s="91"/>
      <c r="CZ111" s="91">
        <f t="shared" si="202"/>
        <v>0</v>
      </c>
      <c r="DA111" s="93"/>
      <c r="DB111" s="92">
        <f t="shared" si="203"/>
        <v>0</v>
      </c>
      <c r="DC111" s="91"/>
      <c r="DD111" s="91">
        <f t="shared" si="204"/>
        <v>0</v>
      </c>
      <c r="DE111" s="91"/>
      <c r="DF111" s="91">
        <f t="shared" si="205"/>
        <v>0</v>
      </c>
      <c r="DG111" s="93"/>
      <c r="DH111" s="177"/>
      <c r="DI111" s="186" t="s">
        <v>11</v>
      </c>
      <c r="DJ111" s="92">
        <f t="shared" si="206"/>
        <v>0</v>
      </c>
      <c r="DK111" s="91">
        <f t="shared" si="207"/>
        <v>0</v>
      </c>
      <c r="DL111" s="94">
        <f t="shared" si="208"/>
        <v>0</v>
      </c>
      <c r="DM111"/>
    </row>
    <row r="112" spans="1:119" s="59" customFormat="1" ht="15.6" x14ac:dyDescent="0.3">
      <c r="A112" s="48">
        <v>92</v>
      </c>
      <c r="B112" s="48" t="s">
        <v>12</v>
      </c>
      <c r="C112" s="41"/>
      <c r="D112" s="95"/>
      <c r="E112" s="96"/>
      <c r="F112" s="97"/>
      <c r="G112" s="97"/>
      <c r="H112" s="97"/>
      <c r="I112" s="98"/>
      <c r="J112" s="278"/>
      <c r="K112" s="97"/>
      <c r="L112" s="97"/>
      <c r="M112" s="97"/>
      <c r="N112" s="97"/>
      <c r="O112" s="100"/>
      <c r="P112" s="395" t="e">
        <f>+P10/P111</f>
        <v>#DIV/0!</v>
      </c>
      <c r="Q112" s="157" t="e">
        <f t="shared" ref="Q112" si="212">+Q10/Q111</f>
        <v>#DIV/0!</v>
      </c>
      <c r="R112" s="228" t="e">
        <f>+R10/R111</f>
        <v>#DIV/0!</v>
      </c>
      <c r="S112" s="38"/>
      <c r="T112" s="99"/>
      <c r="U112" s="97"/>
      <c r="V112" s="97"/>
      <c r="W112" s="97"/>
      <c r="X112" s="97"/>
      <c r="Y112" s="100"/>
      <c r="Z112" s="99"/>
      <c r="AA112" s="97"/>
      <c r="AB112" s="97"/>
      <c r="AC112" s="97"/>
      <c r="AD112" s="97"/>
      <c r="AE112" s="100"/>
      <c r="AF112" s="156" t="e">
        <f>+AF10/AF111</f>
        <v>#DIV/0!</v>
      </c>
      <c r="AG112" s="156" t="e">
        <f t="shared" ref="AG112:AH112" si="213">+AG10/AG111</f>
        <v>#DIV/0!</v>
      </c>
      <c r="AH112" s="228" t="e">
        <f t="shared" si="213"/>
        <v>#DIV/0!</v>
      </c>
      <c r="AI112" s="40"/>
      <c r="AJ112" s="95"/>
      <c r="AK112" s="96"/>
      <c r="AL112" s="97"/>
      <c r="AM112" s="97"/>
      <c r="AN112" s="97"/>
      <c r="AO112" s="98"/>
      <c r="AP112" s="99"/>
      <c r="AQ112" s="97"/>
      <c r="AR112" s="97"/>
      <c r="AS112" s="97"/>
      <c r="AT112" s="97"/>
      <c r="AU112" s="100"/>
      <c r="AV112" s="156" t="e">
        <f>+AV10/AV111</f>
        <v>#DIV/0!</v>
      </c>
      <c r="AW112" s="157" t="e">
        <f t="shared" ref="AW112:AX112" si="214">+AW10/AW111</f>
        <v>#DIV/0!</v>
      </c>
      <c r="AX112" s="158" t="e">
        <f t="shared" si="214"/>
        <v>#DIV/0!</v>
      </c>
      <c r="AY112" s="40"/>
      <c r="AZ112" s="95"/>
      <c r="BA112" s="96"/>
      <c r="BB112" s="97"/>
      <c r="BC112" s="97"/>
      <c r="BD112" s="97"/>
      <c r="BE112" s="98"/>
      <c r="BF112" s="99"/>
      <c r="BG112" s="97"/>
      <c r="BH112" s="97"/>
      <c r="BI112" s="97"/>
      <c r="BJ112" s="97"/>
      <c r="BK112" s="100"/>
      <c r="BL112" s="156" t="e">
        <f>+BL10/BL111</f>
        <v>#DIV/0!</v>
      </c>
      <c r="BM112" s="157" t="e">
        <f t="shared" ref="BM112:BN112" si="215">+BM10/BM111</f>
        <v>#DIV/0!</v>
      </c>
      <c r="BN112" s="158" t="e">
        <f t="shared" si="215"/>
        <v>#DIV/0!</v>
      </c>
      <c r="BO112" s="40"/>
      <c r="BP112" s="99"/>
      <c r="BQ112" s="96"/>
      <c r="BR112" s="97"/>
      <c r="BS112" s="97"/>
      <c r="BT112" s="97"/>
      <c r="BU112" s="98"/>
      <c r="BV112" s="99"/>
      <c r="BW112" s="97"/>
      <c r="BX112" s="97"/>
      <c r="BY112" s="97"/>
      <c r="BZ112" s="97"/>
      <c r="CA112" s="100"/>
      <c r="CB112" s="156" t="e">
        <f>+CB10/CB111</f>
        <v>#DIV/0!</v>
      </c>
      <c r="CC112" s="157" t="e">
        <f t="shared" ref="CC112:CD112" si="216">+CC10/CC111</f>
        <v>#DIV/0!</v>
      </c>
      <c r="CD112" s="158" t="e">
        <f t="shared" si="216"/>
        <v>#DIV/0!</v>
      </c>
      <c r="CE112" s="40"/>
      <c r="CF112" s="99"/>
      <c r="CG112" s="96"/>
      <c r="CH112" s="97"/>
      <c r="CI112" s="97"/>
      <c r="CJ112" s="97"/>
      <c r="CK112" s="98"/>
      <c r="CL112" s="99"/>
      <c r="CM112" s="97"/>
      <c r="CN112" s="97"/>
      <c r="CO112" s="97"/>
      <c r="CP112" s="97"/>
      <c r="CQ112" s="100"/>
      <c r="CR112" s="156" t="e">
        <f>+CR10/CR111</f>
        <v>#DIV/0!</v>
      </c>
      <c r="CS112" s="157" t="e">
        <f t="shared" ref="CS112:CT112" si="217">+CS10/CS111</f>
        <v>#DIV/0!</v>
      </c>
      <c r="CT112" s="158" t="e">
        <f t="shared" si="217"/>
        <v>#DIV/0!</v>
      </c>
      <c r="CU112" s="40"/>
      <c r="CV112" s="99" t="e">
        <f>+CV10/CV111</f>
        <v>#DIV/0!</v>
      </c>
      <c r="CW112" s="97"/>
      <c r="CX112" s="97" t="e">
        <f>+CX10/CX111</f>
        <v>#DIV/0!</v>
      </c>
      <c r="CY112" s="96"/>
      <c r="CZ112" s="97" t="e">
        <f>+CZ10/CZ111</f>
        <v>#DIV/0!</v>
      </c>
      <c r="DA112" s="100"/>
      <c r="DB112" s="99" t="e">
        <f>+DB10/DB111</f>
        <v>#DIV/0!</v>
      </c>
      <c r="DC112" s="96"/>
      <c r="DD112" s="97" t="e">
        <f>+DD10/DD111</f>
        <v>#DIV/0!</v>
      </c>
      <c r="DE112" s="97"/>
      <c r="DF112" s="97" t="e">
        <f>+DF10/DF111</f>
        <v>#DIV/0!</v>
      </c>
      <c r="DG112" s="100"/>
      <c r="DH112" s="178"/>
      <c r="DI112" s="186" t="s">
        <v>12</v>
      </c>
      <c r="DJ112" s="99" t="e">
        <f>+DJ10/DJ111</f>
        <v>#DIV/0!</v>
      </c>
      <c r="DK112" s="97" t="e">
        <f t="shared" ref="DK112:DL112" si="218">+DK10/DK111</f>
        <v>#DIV/0!</v>
      </c>
      <c r="DL112" s="98" t="e">
        <f t="shared" si="218"/>
        <v>#DIV/0!</v>
      </c>
      <c r="DM112"/>
    </row>
    <row r="113" spans="1:117" s="59" customFormat="1" ht="15.6" x14ac:dyDescent="0.3">
      <c r="A113" s="48"/>
      <c r="B113" s="48"/>
      <c r="C113" s="41"/>
      <c r="D113" s="42"/>
      <c r="E113" s="43"/>
      <c r="F113" s="43"/>
      <c r="G113" s="43"/>
      <c r="H113" s="43"/>
      <c r="I113" s="44"/>
      <c r="J113" s="274"/>
      <c r="K113" s="43"/>
      <c r="L113" s="43"/>
      <c r="M113" s="43"/>
      <c r="N113" s="43"/>
      <c r="O113" s="44"/>
      <c r="P113" s="159"/>
      <c r="Q113" s="160"/>
      <c r="R113" s="161"/>
      <c r="S113" s="38"/>
      <c r="T113" s="42"/>
      <c r="U113" s="43"/>
      <c r="V113" s="43"/>
      <c r="W113" s="43"/>
      <c r="X113" s="43"/>
      <c r="Y113" s="44"/>
      <c r="Z113" s="45"/>
      <c r="AA113" s="43"/>
      <c r="AB113" s="43"/>
      <c r="AC113" s="43"/>
      <c r="AD113" s="43"/>
      <c r="AE113" s="44"/>
      <c r="AF113" s="159"/>
      <c r="AG113" s="160"/>
      <c r="AH113" s="161"/>
      <c r="AI113" s="40"/>
      <c r="AJ113" s="42"/>
      <c r="AK113" s="43"/>
      <c r="AL113" s="43"/>
      <c r="AM113" s="43"/>
      <c r="AN113" s="43"/>
      <c r="AO113" s="44"/>
      <c r="AP113" s="45"/>
      <c r="AQ113" s="43"/>
      <c r="AR113" s="43"/>
      <c r="AS113" s="43"/>
      <c r="AT113" s="43"/>
      <c r="AU113" s="44"/>
      <c r="AV113" s="159"/>
      <c r="AW113" s="160"/>
      <c r="AX113" s="161"/>
      <c r="AY113" s="40"/>
      <c r="AZ113" s="42"/>
      <c r="BA113" s="43"/>
      <c r="BB113" s="43"/>
      <c r="BC113" s="43"/>
      <c r="BD113" s="43"/>
      <c r="BE113" s="44"/>
      <c r="BF113" s="45"/>
      <c r="BG113" s="43"/>
      <c r="BH113" s="43"/>
      <c r="BI113" s="43"/>
      <c r="BJ113" s="43"/>
      <c r="BK113" s="44"/>
      <c r="BL113" s="159"/>
      <c r="BM113" s="160"/>
      <c r="BN113" s="161"/>
      <c r="BO113" s="40"/>
      <c r="BP113" s="45"/>
      <c r="BQ113" s="43"/>
      <c r="BR113" s="43"/>
      <c r="BS113" s="43"/>
      <c r="BT113" s="43"/>
      <c r="BU113" s="44"/>
      <c r="BV113" s="45"/>
      <c r="BW113" s="43"/>
      <c r="BX113" s="43"/>
      <c r="BY113" s="43"/>
      <c r="BZ113" s="43"/>
      <c r="CA113" s="44"/>
      <c r="CB113" s="159"/>
      <c r="CC113" s="160"/>
      <c r="CD113" s="161"/>
      <c r="CE113" s="40"/>
      <c r="CF113" s="45"/>
      <c r="CG113" s="43"/>
      <c r="CH113" s="43"/>
      <c r="CI113" s="43"/>
      <c r="CJ113" s="43"/>
      <c r="CK113" s="44"/>
      <c r="CL113" s="45"/>
      <c r="CM113" s="43"/>
      <c r="CN113" s="43"/>
      <c r="CO113" s="43"/>
      <c r="CP113" s="43"/>
      <c r="CQ113" s="44"/>
      <c r="CR113" s="159"/>
      <c r="CS113" s="160"/>
      <c r="CT113" s="161"/>
      <c r="CU113" s="40"/>
      <c r="CV113" s="92"/>
      <c r="CW113" s="91"/>
      <c r="CX113" s="91"/>
      <c r="CY113" s="91"/>
      <c r="CZ113" s="91"/>
      <c r="DA113" s="93"/>
      <c r="DB113" s="92"/>
      <c r="DC113" s="91"/>
      <c r="DD113" s="91"/>
      <c r="DE113" s="91"/>
      <c r="DF113" s="91"/>
      <c r="DG113" s="93"/>
      <c r="DH113" s="177"/>
      <c r="DI113" s="186"/>
      <c r="DJ113" s="92"/>
      <c r="DK113" s="91"/>
      <c r="DL113" s="93"/>
      <c r="DM113"/>
    </row>
    <row r="114" spans="1:117" s="59" customFormat="1" ht="15.6" x14ac:dyDescent="0.3">
      <c r="A114" s="48"/>
      <c r="B114" s="101" t="s">
        <v>95</v>
      </c>
      <c r="C114" s="41"/>
      <c r="D114" s="90">
        <f>+D102</f>
        <v>0</v>
      </c>
      <c r="E114" s="43"/>
      <c r="F114" s="91">
        <f>+F102</f>
        <v>0</v>
      </c>
      <c r="G114" s="43"/>
      <c r="H114" s="91">
        <f>+H102</f>
        <v>0</v>
      </c>
      <c r="I114" s="44"/>
      <c r="J114" s="274">
        <f>+J102</f>
        <v>0</v>
      </c>
      <c r="K114" s="43"/>
      <c r="L114" s="91">
        <f>+L102</f>
        <v>0</v>
      </c>
      <c r="M114" s="43"/>
      <c r="N114" s="91">
        <f>+N102</f>
        <v>0</v>
      </c>
      <c r="O114" s="44"/>
      <c r="P114" s="136">
        <f>+P16-P101</f>
        <v>0</v>
      </c>
      <c r="Q114" s="160">
        <f>+Q16-Q101</f>
        <v>0</v>
      </c>
      <c r="R114" s="161">
        <f>+R16-R101</f>
        <v>0</v>
      </c>
      <c r="S114" s="38"/>
      <c r="T114" s="90">
        <f>+T102</f>
        <v>0</v>
      </c>
      <c r="U114" s="43"/>
      <c r="V114" s="91">
        <f>+V102</f>
        <v>0</v>
      </c>
      <c r="W114" s="43"/>
      <c r="X114" s="91">
        <f>+X102</f>
        <v>0</v>
      </c>
      <c r="Y114" s="44"/>
      <c r="Z114" s="91">
        <f>+Z102</f>
        <v>0</v>
      </c>
      <c r="AA114" s="43"/>
      <c r="AB114" s="91">
        <f>+AB102</f>
        <v>0</v>
      </c>
      <c r="AC114" s="43"/>
      <c r="AD114" s="91">
        <f>+AD102</f>
        <v>0</v>
      </c>
      <c r="AE114" s="44"/>
      <c r="AF114" s="136">
        <f>+AF16-AF101</f>
        <v>0</v>
      </c>
      <c r="AG114" s="160">
        <f>+AG16-AG101</f>
        <v>0</v>
      </c>
      <c r="AH114" s="161">
        <f>+AH16-AH101</f>
        <v>0</v>
      </c>
      <c r="AI114" s="40"/>
      <c r="AJ114" s="90">
        <f>+AJ102</f>
        <v>0</v>
      </c>
      <c r="AK114" s="43"/>
      <c r="AL114" s="91">
        <f>+AL102</f>
        <v>0</v>
      </c>
      <c r="AM114" s="43"/>
      <c r="AN114" s="91">
        <f>+AN102</f>
        <v>0</v>
      </c>
      <c r="AO114" s="44"/>
      <c r="AP114" s="91">
        <f>+AP102</f>
        <v>0</v>
      </c>
      <c r="AQ114" s="43"/>
      <c r="AR114" s="91">
        <f>+AR102</f>
        <v>0</v>
      </c>
      <c r="AS114" s="43"/>
      <c r="AT114" s="91">
        <f>+AT102</f>
        <v>0</v>
      </c>
      <c r="AU114" s="44"/>
      <c r="AV114" s="136">
        <f>+AV16-AV101</f>
        <v>0</v>
      </c>
      <c r="AW114" s="160">
        <f>+AW16-AW101</f>
        <v>0</v>
      </c>
      <c r="AX114" s="138">
        <f>+AX16-AX101</f>
        <v>0</v>
      </c>
      <c r="AY114" s="40"/>
      <c r="AZ114" s="90">
        <f>+AZ102</f>
        <v>0</v>
      </c>
      <c r="BA114" s="43"/>
      <c r="BB114" s="91">
        <f>+BB102</f>
        <v>0</v>
      </c>
      <c r="BC114" s="43"/>
      <c r="BD114" s="91">
        <f>+BD102</f>
        <v>0</v>
      </c>
      <c r="BE114" s="44"/>
      <c r="BF114" s="91">
        <f>+BF102</f>
        <v>0</v>
      </c>
      <c r="BG114" s="43"/>
      <c r="BH114" s="91">
        <f>+BH102</f>
        <v>0</v>
      </c>
      <c r="BI114" s="43"/>
      <c r="BJ114" s="91">
        <f>+BJ102</f>
        <v>0</v>
      </c>
      <c r="BK114" s="44"/>
      <c r="BL114" s="136">
        <f>+BL16-BL101</f>
        <v>0</v>
      </c>
      <c r="BM114" s="160">
        <f>+BM16-BM101</f>
        <v>0</v>
      </c>
      <c r="BN114" s="161">
        <f>+BN16-BN101</f>
        <v>0</v>
      </c>
      <c r="BO114" s="40"/>
      <c r="BP114" s="92">
        <f>+BP102</f>
        <v>0</v>
      </c>
      <c r="BQ114" s="43"/>
      <c r="BR114" s="91">
        <f>+BR102</f>
        <v>0</v>
      </c>
      <c r="BS114" s="43"/>
      <c r="BT114" s="91">
        <f>+BT102</f>
        <v>0</v>
      </c>
      <c r="BU114" s="44"/>
      <c r="BV114" s="91">
        <f>+BV102</f>
        <v>0</v>
      </c>
      <c r="BW114" s="43"/>
      <c r="BX114" s="91">
        <f>+BX102</f>
        <v>0</v>
      </c>
      <c r="BY114" s="43"/>
      <c r="BZ114" s="91">
        <f>+BZ102</f>
        <v>0</v>
      </c>
      <c r="CA114" s="44"/>
      <c r="CB114" s="136">
        <f>+CB16-CB101</f>
        <v>0</v>
      </c>
      <c r="CC114" s="160">
        <f>+CC16-CC101</f>
        <v>0</v>
      </c>
      <c r="CD114" s="161">
        <f>+CD16-CD101</f>
        <v>0</v>
      </c>
      <c r="CE114" s="40"/>
      <c r="CF114" s="92">
        <f>+CF102</f>
        <v>0</v>
      </c>
      <c r="CG114" s="43"/>
      <c r="CH114" s="91">
        <f>+CH102</f>
        <v>0</v>
      </c>
      <c r="CI114" s="43"/>
      <c r="CJ114" s="91">
        <f>+CJ102</f>
        <v>0</v>
      </c>
      <c r="CK114" s="44"/>
      <c r="CL114" s="91">
        <f>+CL102</f>
        <v>0</v>
      </c>
      <c r="CM114" s="43"/>
      <c r="CN114" s="91">
        <f>+CN102</f>
        <v>0</v>
      </c>
      <c r="CO114" s="43"/>
      <c r="CP114" s="91">
        <f>+CP102</f>
        <v>0</v>
      </c>
      <c r="CQ114" s="44"/>
      <c r="CR114" s="136">
        <f>+CR16-CR101</f>
        <v>0</v>
      </c>
      <c r="CS114" s="160">
        <f>+CS16-CS101</f>
        <v>0</v>
      </c>
      <c r="CT114" s="161">
        <f>+CT16-CT101</f>
        <v>0</v>
      </c>
      <c r="CU114" s="40"/>
      <c r="CV114" s="92">
        <f>+CV102</f>
        <v>0</v>
      </c>
      <c r="CW114" s="91"/>
      <c r="CX114" s="91">
        <f>+CX102</f>
        <v>0</v>
      </c>
      <c r="CY114" s="91"/>
      <c r="CZ114" s="91">
        <f>+CZ102</f>
        <v>0</v>
      </c>
      <c r="DA114" s="93"/>
      <c r="DB114" s="92">
        <f>+DB102</f>
        <v>0</v>
      </c>
      <c r="DC114" s="91"/>
      <c r="DD114" s="91">
        <f>+DD102</f>
        <v>0</v>
      </c>
      <c r="DE114" s="91"/>
      <c r="DF114" s="91">
        <f>+DF102</f>
        <v>0</v>
      </c>
      <c r="DG114" s="93"/>
      <c r="DH114" s="177"/>
      <c r="DI114" s="190" t="s">
        <v>95</v>
      </c>
      <c r="DJ114" s="92">
        <f>+DJ102</f>
        <v>0</v>
      </c>
      <c r="DK114" s="91">
        <f>+DK102</f>
        <v>0</v>
      </c>
      <c r="DL114" s="93">
        <f>+DL102</f>
        <v>0</v>
      </c>
      <c r="DM114"/>
    </row>
    <row r="115" spans="1:117" s="59" customFormat="1" ht="4.5" customHeight="1" x14ac:dyDescent="0.3">
      <c r="A115" s="48"/>
      <c r="B115" s="101"/>
      <c r="C115" s="41"/>
      <c r="D115" s="90"/>
      <c r="E115" s="43"/>
      <c r="F115" s="91"/>
      <c r="G115" s="43"/>
      <c r="H115" s="91"/>
      <c r="I115" s="44"/>
      <c r="J115" s="279"/>
      <c r="K115" s="43"/>
      <c r="L115" s="91"/>
      <c r="M115" s="43"/>
      <c r="N115" s="91"/>
      <c r="O115" s="44"/>
      <c r="P115" s="159"/>
      <c r="Q115" s="160"/>
      <c r="R115" s="161"/>
      <c r="S115" s="38"/>
      <c r="T115" s="90"/>
      <c r="U115" s="43"/>
      <c r="V115" s="91"/>
      <c r="W115" s="43"/>
      <c r="X115" s="91"/>
      <c r="Y115" s="44"/>
      <c r="Z115" s="91"/>
      <c r="AA115" s="43"/>
      <c r="AB115" s="91"/>
      <c r="AC115" s="43"/>
      <c r="AD115" s="91"/>
      <c r="AE115" s="44"/>
      <c r="AF115" s="159"/>
      <c r="AG115" s="160"/>
      <c r="AH115" s="161"/>
      <c r="AI115" s="40"/>
      <c r="AJ115" s="90"/>
      <c r="AK115" s="43"/>
      <c r="AL115" s="91"/>
      <c r="AM115" s="43"/>
      <c r="AN115" s="91"/>
      <c r="AO115" s="44"/>
      <c r="AP115" s="91"/>
      <c r="AQ115" s="43"/>
      <c r="AR115" s="91"/>
      <c r="AS115" s="43"/>
      <c r="AT115" s="91"/>
      <c r="AU115" s="44"/>
      <c r="AV115" s="159"/>
      <c r="AW115" s="160"/>
      <c r="AX115" s="161"/>
      <c r="AY115" s="40"/>
      <c r="AZ115" s="90"/>
      <c r="BA115" s="43"/>
      <c r="BB115" s="91"/>
      <c r="BC115" s="43"/>
      <c r="BD115" s="91"/>
      <c r="BE115" s="44"/>
      <c r="BF115" s="91"/>
      <c r="BG115" s="43"/>
      <c r="BH115" s="91"/>
      <c r="BI115" s="43"/>
      <c r="BJ115" s="91"/>
      <c r="BK115" s="44"/>
      <c r="BL115" s="159"/>
      <c r="BM115" s="160"/>
      <c r="BN115" s="161"/>
      <c r="BO115" s="40"/>
      <c r="BP115" s="92"/>
      <c r="BQ115" s="43"/>
      <c r="BR115" s="91"/>
      <c r="BS115" s="43"/>
      <c r="BT115" s="91"/>
      <c r="BU115" s="44"/>
      <c r="BV115" s="91"/>
      <c r="BW115" s="43"/>
      <c r="BX115" s="91"/>
      <c r="BY115" s="43"/>
      <c r="BZ115" s="91"/>
      <c r="CA115" s="44"/>
      <c r="CB115" s="159"/>
      <c r="CC115" s="160"/>
      <c r="CD115" s="161"/>
      <c r="CE115" s="40"/>
      <c r="CF115" s="92"/>
      <c r="CG115" s="43"/>
      <c r="CH115" s="91"/>
      <c r="CI115" s="43"/>
      <c r="CJ115" s="91"/>
      <c r="CK115" s="44"/>
      <c r="CL115" s="91"/>
      <c r="CM115" s="43"/>
      <c r="CN115" s="91"/>
      <c r="CO115" s="43"/>
      <c r="CP115" s="91"/>
      <c r="CQ115" s="44"/>
      <c r="CR115" s="159"/>
      <c r="CS115" s="160"/>
      <c r="CT115" s="161"/>
      <c r="CU115" s="40"/>
      <c r="CV115" s="92"/>
      <c r="CW115" s="91"/>
      <c r="CX115" s="91"/>
      <c r="CY115" s="91"/>
      <c r="CZ115" s="91"/>
      <c r="DA115" s="93"/>
      <c r="DB115" s="92"/>
      <c r="DC115" s="91"/>
      <c r="DD115" s="91"/>
      <c r="DE115" s="91"/>
      <c r="DF115" s="91"/>
      <c r="DG115" s="93"/>
      <c r="DH115" s="177"/>
      <c r="DI115" s="190"/>
      <c r="DJ115" s="92"/>
      <c r="DK115" s="91"/>
      <c r="DL115" s="93"/>
      <c r="DM115"/>
    </row>
    <row r="116" spans="1:117" s="59" customFormat="1" ht="15.6" x14ac:dyDescent="0.3">
      <c r="A116" s="48"/>
      <c r="B116" s="58" t="s">
        <v>97</v>
      </c>
      <c r="C116" s="41"/>
      <c r="D116" s="102" t="e">
        <f>+D102/D16</f>
        <v>#DIV/0!</v>
      </c>
      <c r="E116" s="103"/>
      <c r="F116" s="104" t="e">
        <f>+F102/F16</f>
        <v>#DIV/0!</v>
      </c>
      <c r="G116" s="103"/>
      <c r="H116" s="104" t="e">
        <f>+H102/H16</f>
        <v>#DIV/0!</v>
      </c>
      <c r="I116" s="105"/>
      <c r="J116" s="280" t="e">
        <f>+J102/J16</f>
        <v>#DIV/0!</v>
      </c>
      <c r="K116" s="103"/>
      <c r="L116" s="104" t="e">
        <f>+L102/L16</f>
        <v>#DIV/0!</v>
      </c>
      <c r="M116" s="103"/>
      <c r="N116" s="104" t="e">
        <f>+N102/N16</f>
        <v>#DIV/0!</v>
      </c>
      <c r="O116" s="105"/>
      <c r="P116" s="162" t="e">
        <f>+P102/P16</f>
        <v>#DIV/0!</v>
      </c>
      <c r="Q116" s="163" t="e">
        <f>+Q102/Q16</f>
        <v>#DIV/0!</v>
      </c>
      <c r="R116" s="164" t="e">
        <f>+R102/R16</f>
        <v>#DIV/0!</v>
      </c>
      <c r="S116" s="38"/>
      <c r="T116" s="102" t="e">
        <f>+T102/T16</f>
        <v>#DIV/0!</v>
      </c>
      <c r="U116" s="103"/>
      <c r="V116" s="104" t="e">
        <f>+V102/V16</f>
        <v>#DIV/0!</v>
      </c>
      <c r="W116" s="103"/>
      <c r="X116" s="104" t="e">
        <f>+X102/X16</f>
        <v>#DIV/0!</v>
      </c>
      <c r="Y116" s="105"/>
      <c r="Z116" s="104" t="e">
        <f>+Z102/Z16</f>
        <v>#DIV/0!</v>
      </c>
      <c r="AA116" s="103"/>
      <c r="AB116" s="104" t="e">
        <f>+AB102/AB16</f>
        <v>#DIV/0!</v>
      </c>
      <c r="AC116" s="103"/>
      <c r="AD116" s="104" t="e">
        <f>+AD102/AD16</f>
        <v>#DIV/0!</v>
      </c>
      <c r="AE116" s="105"/>
      <c r="AF116" s="162" t="e">
        <f>+AF102/AF16</f>
        <v>#DIV/0!</v>
      </c>
      <c r="AG116" s="163" t="e">
        <f>+AG102/AG16</f>
        <v>#DIV/0!</v>
      </c>
      <c r="AH116" s="164" t="e">
        <f>+AH102/AH16</f>
        <v>#DIV/0!</v>
      </c>
      <c r="AI116" s="40"/>
      <c r="AJ116" s="102" t="e">
        <f>+AJ102/AJ16</f>
        <v>#DIV/0!</v>
      </c>
      <c r="AK116" s="103"/>
      <c r="AL116" s="104" t="e">
        <f>+AL102/AL16</f>
        <v>#DIV/0!</v>
      </c>
      <c r="AM116" s="103"/>
      <c r="AN116" s="104" t="e">
        <f>+AN102/AN16</f>
        <v>#DIV/0!</v>
      </c>
      <c r="AO116" s="105"/>
      <c r="AP116" s="104" t="e">
        <f>+AP102/AP16</f>
        <v>#DIV/0!</v>
      </c>
      <c r="AQ116" s="103"/>
      <c r="AR116" s="104" t="e">
        <f>+AR102/AR16</f>
        <v>#DIV/0!</v>
      </c>
      <c r="AS116" s="103"/>
      <c r="AT116" s="104" t="e">
        <f>+AT102/AT16</f>
        <v>#DIV/0!</v>
      </c>
      <c r="AU116" s="105"/>
      <c r="AV116" s="162" t="e">
        <f>+AV102/AV16</f>
        <v>#DIV/0!</v>
      </c>
      <c r="AW116" s="163" t="e">
        <f>+AW102/AW16</f>
        <v>#DIV/0!</v>
      </c>
      <c r="AX116" s="164" t="e">
        <f>+AX102/AX16</f>
        <v>#DIV/0!</v>
      </c>
      <c r="AY116" s="40"/>
      <c r="AZ116" s="102" t="e">
        <f>+AZ102/AZ16</f>
        <v>#DIV/0!</v>
      </c>
      <c r="BA116" s="103"/>
      <c r="BB116" s="104" t="e">
        <f>+BB102/BB16</f>
        <v>#DIV/0!</v>
      </c>
      <c r="BC116" s="103"/>
      <c r="BD116" s="104" t="e">
        <f>+BD102/BD16</f>
        <v>#DIV/0!</v>
      </c>
      <c r="BE116" s="105"/>
      <c r="BF116" s="104" t="e">
        <f>+BF102/BF16</f>
        <v>#DIV/0!</v>
      </c>
      <c r="BG116" s="103"/>
      <c r="BH116" s="104" t="e">
        <f>+BH102/BH16</f>
        <v>#DIV/0!</v>
      </c>
      <c r="BI116" s="103"/>
      <c r="BJ116" s="104" t="e">
        <f>+BJ102/BJ16</f>
        <v>#DIV/0!</v>
      </c>
      <c r="BK116" s="105"/>
      <c r="BL116" s="162" t="e">
        <f>+BL102/BL16</f>
        <v>#DIV/0!</v>
      </c>
      <c r="BM116" s="163" t="e">
        <f>+BM102/BM16</f>
        <v>#DIV/0!</v>
      </c>
      <c r="BN116" s="164" t="e">
        <f>+BN102/BN16</f>
        <v>#DIV/0!</v>
      </c>
      <c r="BO116" s="40"/>
      <c r="BP116" s="106" t="e">
        <f>+BP102/BP16</f>
        <v>#DIV/0!</v>
      </c>
      <c r="BQ116" s="103"/>
      <c r="BR116" s="104" t="e">
        <f>+BR102/BR16</f>
        <v>#DIV/0!</v>
      </c>
      <c r="BS116" s="103"/>
      <c r="BT116" s="104" t="e">
        <f>+BT102/BT16</f>
        <v>#DIV/0!</v>
      </c>
      <c r="BU116" s="105"/>
      <c r="BV116" s="104" t="e">
        <f>+BV102/BV16</f>
        <v>#DIV/0!</v>
      </c>
      <c r="BW116" s="103"/>
      <c r="BX116" s="104" t="e">
        <f>+BX102/BX16</f>
        <v>#DIV/0!</v>
      </c>
      <c r="BY116" s="103"/>
      <c r="BZ116" s="104" t="e">
        <f>+BZ102/BZ16</f>
        <v>#DIV/0!</v>
      </c>
      <c r="CA116" s="105"/>
      <c r="CB116" s="162" t="e">
        <f>+CB102/CB16</f>
        <v>#DIV/0!</v>
      </c>
      <c r="CC116" s="163" t="e">
        <f>+CC102/CC16</f>
        <v>#DIV/0!</v>
      </c>
      <c r="CD116" s="164" t="e">
        <f>+CD102/CD16</f>
        <v>#DIV/0!</v>
      </c>
      <c r="CE116" s="40"/>
      <c r="CF116" s="106" t="e">
        <f>+CF102/CF16</f>
        <v>#DIV/0!</v>
      </c>
      <c r="CG116" s="103"/>
      <c r="CH116" s="104" t="e">
        <f>+CH102/CH16</f>
        <v>#DIV/0!</v>
      </c>
      <c r="CI116" s="103"/>
      <c r="CJ116" s="104" t="e">
        <f>+CJ102/CJ16</f>
        <v>#DIV/0!</v>
      </c>
      <c r="CK116" s="105"/>
      <c r="CL116" s="104" t="e">
        <f>+CL102/CL16</f>
        <v>#DIV/0!</v>
      </c>
      <c r="CM116" s="103"/>
      <c r="CN116" s="104" t="e">
        <f>+CN102/CN16</f>
        <v>#DIV/0!</v>
      </c>
      <c r="CO116" s="103"/>
      <c r="CP116" s="104" t="e">
        <f>+CP102/CP16</f>
        <v>#DIV/0!</v>
      </c>
      <c r="CQ116" s="105"/>
      <c r="CR116" s="162" t="e">
        <f>+CR102/CR16</f>
        <v>#DIV/0!</v>
      </c>
      <c r="CS116" s="163" t="e">
        <f>+CS102/CS16</f>
        <v>#DIV/0!</v>
      </c>
      <c r="CT116" s="164" t="e">
        <f>+CT102/CT16</f>
        <v>#DIV/0!</v>
      </c>
      <c r="CU116" s="40"/>
      <c r="CV116" s="106" t="e">
        <f>+CV102/CV16</f>
        <v>#DIV/0!</v>
      </c>
      <c r="CW116" s="104"/>
      <c r="CX116" s="104" t="e">
        <f>+CX102/CX16</f>
        <v>#DIV/0!</v>
      </c>
      <c r="CY116" s="104"/>
      <c r="CZ116" s="194" t="e">
        <f>+CZ102/CZ16</f>
        <v>#DIV/0!</v>
      </c>
      <c r="DA116" s="105"/>
      <c r="DB116" s="107" t="e">
        <f>+DB102/DB16</f>
        <v>#DIV/0!</v>
      </c>
      <c r="DC116" s="103"/>
      <c r="DD116" s="103" t="e">
        <f>+DD102/DD16</f>
        <v>#DIV/0!</v>
      </c>
      <c r="DE116" s="103"/>
      <c r="DF116" s="198" t="e">
        <f>+DF102/DF16</f>
        <v>#DIV/0!</v>
      </c>
      <c r="DG116" s="105"/>
      <c r="DH116" s="179"/>
      <c r="DI116" s="187" t="s">
        <v>97</v>
      </c>
      <c r="DJ116" s="206" t="e">
        <f>+DJ102/DJ16</f>
        <v>#DIV/0!</v>
      </c>
      <c r="DK116" s="198" t="e">
        <f>+DK102/DK16</f>
        <v>#DIV/0!</v>
      </c>
      <c r="DL116" s="207" t="e">
        <f>+DL102/DL16</f>
        <v>#DIV/0!</v>
      </c>
      <c r="DM116"/>
    </row>
    <row r="117" spans="1:117" s="59" customFormat="1" ht="5.25" customHeight="1" x14ac:dyDescent="0.3">
      <c r="A117" s="48"/>
      <c r="B117" s="58"/>
      <c r="C117" s="41"/>
      <c r="D117" s="108"/>
      <c r="E117" s="103"/>
      <c r="F117" s="103"/>
      <c r="G117" s="103"/>
      <c r="H117" s="103"/>
      <c r="I117" s="105"/>
      <c r="J117" s="281"/>
      <c r="K117" s="103"/>
      <c r="L117" s="103"/>
      <c r="M117" s="103"/>
      <c r="N117" s="103"/>
      <c r="O117" s="105"/>
      <c r="P117" s="162"/>
      <c r="Q117" s="163"/>
      <c r="R117" s="164"/>
      <c r="S117" s="38"/>
      <c r="T117" s="108"/>
      <c r="U117" s="103"/>
      <c r="V117" s="103"/>
      <c r="W117" s="103"/>
      <c r="X117" s="103"/>
      <c r="Y117" s="105"/>
      <c r="Z117" s="103"/>
      <c r="AA117" s="103"/>
      <c r="AB117" s="103"/>
      <c r="AC117" s="103"/>
      <c r="AD117" s="103"/>
      <c r="AE117" s="105"/>
      <c r="AF117" s="162"/>
      <c r="AG117" s="163"/>
      <c r="AH117" s="164"/>
      <c r="AI117" s="40"/>
      <c r="AJ117" s="108"/>
      <c r="AK117" s="103"/>
      <c r="AL117" s="103"/>
      <c r="AM117" s="103"/>
      <c r="AN117" s="103"/>
      <c r="AO117" s="105"/>
      <c r="AP117" s="103"/>
      <c r="AQ117" s="103"/>
      <c r="AR117" s="103"/>
      <c r="AS117" s="103"/>
      <c r="AT117" s="103"/>
      <c r="AU117" s="105"/>
      <c r="AV117" s="162"/>
      <c r="AW117" s="163"/>
      <c r="AX117" s="164"/>
      <c r="AY117" s="40"/>
      <c r="AZ117" s="108"/>
      <c r="BA117" s="103"/>
      <c r="BB117" s="103"/>
      <c r="BC117" s="103"/>
      <c r="BD117" s="103"/>
      <c r="BE117" s="105"/>
      <c r="BF117" s="103"/>
      <c r="BG117" s="103"/>
      <c r="BH117" s="103"/>
      <c r="BI117" s="103"/>
      <c r="BJ117" s="103"/>
      <c r="BK117" s="105"/>
      <c r="BL117" s="162"/>
      <c r="BM117" s="163"/>
      <c r="BN117" s="164"/>
      <c r="BO117" s="40"/>
      <c r="BP117" s="107"/>
      <c r="BQ117" s="103"/>
      <c r="BR117" s="103"/>
      <c r="BS117" s="103"/>
      <c r="BT117" s="103"/>
      <c r="BU117" s="105"/>
      <c r="BV117" s="103"/>
      <c r="BW117" s="103"/>
      <c r="BX117" s="103"/>
      <c r="BY117" s="103"/>
      <c r="BZ117" s="103"/>
      <c r="CA117" s="105"/>
      <c r="CB117" s="162"/>
      <c r="CC117" s="163"/>
      <c r="CD117" s="164"/>
      <c r="CE117" s="40"/>
      <c r="CF117" s="107"/>
      <c r="CG117" s="103"/>
      <c r="CH117" s="103"/>
      <c r="CI117" s="103"/>
      <c r="CJ117" s="103"/>
      <c r="CK117" s="105"/>
      <c r="CL117" s="103"/>
      <c r="CM117" s="103"/>
      <c r="CN117" s="103"/>
      <c r="CO117" s="103"/>
      <c r="CP117" s="103"/>
      <c r="CQ117" s="105"/>
      <c r="CR117" s="162"/>
      <c r="CS117" s="163"/>
      <c r="CT117" s="164"/>
      <c r="CU117" s="40"/>
      <c r="CV117" s="107"/>
      <c r="CW117" s="103"/>
      <c r="CX117" s="103"/>
      <c r="CY117" s="103"/>
      <c r="CZ117" s="103"/>
      <c r="DA117" s="105"/>
      <c r="DB117" s="107"/>
      <c r="DC117" s="103"/>
      <c r="DD117" s="103"/>
      <c r="DE117" s="103"/>
      <c r="DF117" s="103"/>
      <c r="DG117" s="105"/>
      <c r="DH117" s="179"/>
      <c r="DI117" s="187"/>
      <c r="DJ117" s="206"/>
      <c r="DK117" s="198"/>
      <c r="DL117" s="207"/>
      <c r="DM117"/>
    </row>
    <row r="118" spans="1:117" s="59" customFormat="1" ht="15.6" x14ac:dyDescent="0.3">
      <c r="A118" s="48"/>
      <c r="B118" s="58" t="s">
        <v>93</v>
      </c>
      <c r="C118" s="41"/>
      <c r="D118" s="102" t="e">
        <f>+D63/D16</f>
        <v>#DIV/0!</v>
      </c>
      <c r="E118" s="103"/>
      <c r="F118" s="104" t="e">
        <f>+F63/F16</f>
        <v>#DIV/0!</v>
      </c>
      <c r="G118" s="103"/>
      <c r="H118" s="104" t="e">
        <f>+H63/H16</f>
        <v>#DIV/0!</v>
      </c>
      <c r="I118" s="105"/>
      <c r="J118" s="280" t="e">
        <f>+J63/J16</f>
        <v>#DIV/0!</v>
      </c>
      <c r="K118" s="103"/>
      <c r="L118" s="104" t="e">
        <f>+L63/L16</f>
        <v>#DIV/0!</v>
      </c>
      <c r="M118" s="103"/>
      <c r="N118" s="104" t="e">
        <f>+N63/N16</f>
        <v>#DIV/0!</v>
      </c>
      <c r="O118" s="105"/>
      <c r="P118" s="162" t="e">
        <f>+P63/P16</f>
        <v>#DIV/0!</v>
      </c>
      <c r="Q118" s="163" t="e">
        <f>+Q63/Q16</f>
        <v>#DIV/0!</v>
      </c>
      <c r="R118" s="164" t="e">
        <f>+R63/R16</f>
        <v>#DIV/0!</v>
      </c>
      <c r="S118" s="38"/>
      <c r="T118" s="102" t="e">
        <f>+T63/T16</f>
        <v>#DIV/0!</v>
      </c>
      <c r="U118" s="103"/>
      <c r="V118" s="104" t="e">
        <f>+V63/V16</f>
        <v>#DIV/0!</v>
      </c>
      <c r="W118" s="103"/>
      <c r="X118" s="104" t="e">
        <f>+X63/X16</f>
        <v>#DIV/0!</v>
      </c>
      <c r="Y118" s="105"/>
      <c r="Z118" s="104" t="e">
        <f>+Z63/Z16</f>
        <v>#DIV/0!</v>
      </c>
      <c r="AA118" s="103"/>
      <c r="AB118" s="104" t="e">
        <f>+AB63/AB16</f>
        <v>#DIV/0!</v>
      </c>
      <c r="AC118" s="103"/>
      <c r="AD118" s="104" t="e">
        <f>+AD63/AD16</f>
        <v>#DIV/0!</v>
      </c>
      <c r="AE118" s="105"/>
      <c r="AF118" s="162" t="e">
        <f>+AF63/AF16</f>
        <v>#DIV/0!</v>
      </c>
      <c r="AG118" s="163" t="e">
        <f>+AG63/AG16</f>
        <v>#DIV/0!</v>
      </c>
      <c r="AH118" s="164" t="e">
        <f>+AH63/AH16</f>
        <v>#DIV/0!</v>
      </c>
      <c r="AI118" s="40"/>
      <c r="AJ118" s="102" t="e">
        <f>+AJ63/AJ16</f>
        <v>#DIV/0!</v>
      </c>
      <c r="AK118" s="103"/>
      <c r="AL118" s="104" t="e">
        <f>+AL63/AL16</f>
        <v>#DIV/0!</v>
      </c>
      <c r="AM118" s="103"/>
      <c r="AN118" s="104" t="e">
        <f>+AN63/AN16</f>
        <v>#DIV/0!</v>
      </c>
      <c r="AO118" s="105"/>
      <c r="AP118" s="104" t="e">
        <f>+AP63/AP16</f>
        <v>#DIV/0!</v>
      </c>
      <c r="AQ118" s="103"/>
      <c r="AR118" s="104" t="e">
        <f>+AR63/AR16</f>
        <v>#DIV/0!</v>
      </c>
      <c r="AS118" s="103"/>
      <c r="AT118" s="104" t="e">
        <f>+AT63/AT16</f>
        <v>#DIV/0!</v>
      </c>
      <c r="AU118" s="105"/>
      <c r="AV118" s="162" t="e">
        <f>+AV63/AV16</f>
        <v>#DIV/0!</v>
      </c>
      <c r="AW118" s="163" t="e">
        <f>+AW63/AW16</f>
        <v>#DIV/0!</v>
      </c>
      <c r="AX118" s="164" t="e">
        <f>+AX63/AX16</f>
        <v>#DIV/0!</v>
      </c>
      <c r="AY118" s="40"/>
      <c r="AZ118" s="102" t="e">
        <f>+AZ63/AZ16</f>
        <v>#DIV/0!</v>
      </c>
      <c r="BA118" s="103"/>
      <c r="BB118" s="104" t="e">
        <f>+BB63/BB16</f>
        <v>#DIV/0!</v>
      </c>
      <c r="BC118" s="103"/>
      <c r="BD118" s="104" t="e">
        <f>+BD63/BD16</f>
        <v>#DIV/0!</v>
      </c>
      <c r="BE118" s="105"/>
      <c r="BF118" s="104" t="e">
        <f>+BF63/BF16</f>
        <v>#DIV/0!</v>
      </c>
      <c r="BG118" s="103"/>
      <c r="BH118" s="104" t="e">
        <f>+BH63/BH16</f>
        <v>#DIV/0!</v>
      </c>
      <c r="BI118" s="103"/>
      <c r="BJ118" s="104" t="e">
        <f>+BJ63/BJ16</f>
        <v>#DIV/0!</v>
      </c>
      <c r="BK118" s="105"/>
      <c r="BL118" s="162" t="e">
        <f>+BL63/BL16</f>
        <v>#DIV/0!</v>
      </c>
      <c r="BM118" s="163" t="e">
        <f>+BM63/BM16</f>
        <v>#DIV/0!</v>
      </c>
      <c r="BN118" s="164" t="e">
        <f>+BN63/BN16</f>
        <v>#DIV/0!</v>
      </c>
      <c r="BO118" s="40"/>
      <c r="BP118" s="106" t="e">
        <f>+BP63/BP16</f>
        <v>#DIV/0!</v>
      </c>
      <c r="BQ118" s="103"/>
      <c r="BR118" s="104" t="e">
        <f>+BR63/BR16</f>
        <v>#DIV/0!</v>
      </c>
      <c r="BS118" s="103"/>
      <c r="BT118" s="104" t="e">
        <f>+BT63/BT16</f>
        <v>#DIV/0!</v>
      </c>
      <c r="BU118" s="105"/>
      <c r="BV118" s="104" t="e">
        <f>+BV63/BV16</f>
        <v>#DIV/0!</v>
      </c>
      <c r="BW118" s="103"/>
      <c r="BX118" s="104" t="e">
        <f>+BX63/BX16</f>
        <v>#DIV/0!</v>
      </c>
      <c r="BY118" s="103"/>
      <c r="BZ118" s="104" t="e">
        <f>+BZ63/BZ16</f>
        <v>#DIV/0!</v>
      </c>
      <c r="CA118" s="105"/>
      <c r="CB118" s="162" t="e">
        <f>+CB63/CB16</f>
        <v>#DIV/0!</v>
      </c>
      <c r="CC118" s="163" t="e">
        <f>+CC63/CC16</f>
        <v>#DIV/0!</v>
      </c>
      <c r="CD118" s="164" t="e">
        <f>+CD63/CD16</f>
        <v>#DIV/0!</v>
      </c>
      <c r="CE118" s="40"/>
      <c r="CF118" s="106" t="e">
        <f>+CF63/CF16</f>
        <v>#DIV/0!</v>
      </c>
      <c r="CG118" s="103"/>
      <c r="CH118" s="104" t="e">
        <f>+CH63/CH16</f>
        <v>#DIV/0!</v>
      </c>
      <c r="CI118" s="103"/>
      <c r="CJ118" s="104" t="e">
        <f>+CJ63/CJ16</f>
        <v>#DIV/0!</v>
      </c>
      <c r="CK118" s="105"/>
      <c r="CL118" s="104" t="e">
        <f>+CL63/CL16</f>
        <v>#DIV/0!</v>
      </c>
      <c r="CM118" s="103"/>
      <c r="CN118" s="104" t="e">
        <f>+CN63/CN16</f>
        <v>#DIV/0!</v>
      </c>
      <c r="CO118" s="103"/>
      <c r="CP118" s="104" t="e">
        <f>+CP63/CP16</f>
        <v>#DIV/0!</v>
      </c>
      <c r="CQ118" s="105"/>
      <c r="CR118" s="162" t="e">
        <f>+CR63/CR16</f>
        <v>#DIV/0!</v>
      </c>
      <c r="CS118" s="163" t="e">
        <f>+CS63/CS16</f>
        <v>#DIV/0!</v>
      </c>
      <c r="CT118" s="164" t="e">
        <f>+CT63/CT16</f>
        <v>#DIV/0!</v>
      </c>
      <c r="CU118" s="40"/>
      <c r="CV118" s="106" t="e">
        <f>+CV63/CV16</f>
        <v>#DIV/0!</v>
      </c>
      <c r="CW118" s="104"/>
      <c r="CX118" s="104" t="e">
        <f>+CX63/CX16</f>
        <v>#DIV/0!</v>
      </c>
      <c r="CY118" s="104"/>
      <c r="CZ118" s="104" t="e">
        <f>+CZ63/CZ16</f>
        <v>#DIV/0!</v>
      </c>
      <c r="DA118" s="105"/>
      <c r="DB118" s="107" t="e">
        <f>+DB63/DB16</f>
        <v>#DIV/0!</v>
      </c>
      <c r="DC118" s="103"/>
      <c r="DD118" s="103" t="e">
        <f>+DD63/DD16</f>
        <v>#DIV/0!</v>
      </c>
      <c r="DE118" s="103"/>
      <c r="DF118" s="103" t="e">
        <f>+DF63/DF16</f>
        <v>#DIV/0!</v>
      </c>
      <c r="DG118" s="105"/>
      <c r="DH118" s="179"/>
      <c r="DI118" s="187" t="s">
        <v>93</v>
      </c>
      <c r="DJ118" s="206" t="e">
        <f>+DJ63/DJ16</f>
        <v>#DIV/0!</v>
      </c>
      <c r="DK118" s="198" t="e">
        <f>+DK63/DK16</f>
        <v>#DIV/0!</v>
      </c>
      <c r="DL118" s="207" t="e">
        <f>+DL63/DL16</f>
        <v>#DIV/0!</v>
      </c>
      <c r="DM118"/>
    </row>
    <row r="119" spans="1:117" s="59" customFormat="1" ht="4.5" customHeight="1" x14ac:dyDescent="0.3">
      <c r="A119" s="48"/>
      <c r="B119" s="58"/>
      <c r="C119" s="41"/>
      <c r="D119" s="108"/>
      <c r="E119" s="103"/>
      <c r="F119" s="103"/>
      <c r="G119" s="103"/>
      <c r="H119" s="103"/>
      <c r="I119" s="105"/>
      <c r="J119" s="281"/>
      <c r="K119" s="103"/>
      <c r="L119" s="103"/>
      <c r="M119" s="103"/>
      <c r="N119" s="103"/>
      <c r="O119" s="105"/>
      <c r="P119" s="162"/>
      <c r="Q119" s="163"/>
      <c r="R119" s="164"/>
      <c r="S119" s="38"/>
      <c r="T119" s="108"/>
      <c r="U119" s="103"/>
      <c r="V119" s="103"/>
      <c r="W119" s="103"/>
      <c r="X119" s="103"/>
      <c r="Y119" s="105"/>
      <c r="Z119" s="103"/>
      <c r="AA119" s="103"/>
      <c r="AB119" s="103"/>
      <c r="AC119" s="103"/>
      <c r="AD119" s="103"/>
      <c r="AE119" s="105"/>
      <c r="AF119" s="162"/>
      <c r="AG119" s="163"/>
      <c r="AH119" s="164"/>
      <c r="AI119" s="40"/>
      <c r="AJ119" s="108"/>
      <c r="AK119" s="103"/>
      <c r="AL119" s="103"/>
      <c r="AM119" s="103"/>
      <c r="AN119" s="103"/>
      <c r="AO119" s="105"/>
      <c r="AP119" s="103"/>
      <c r="AQ119" s="103"/>
      <c r="AR119" s="103"/>
      <c r="AS119" s="103"/>
      <c r="AT119" s="103"/>
      <c r="AU119" s="105"/>
      <c r="AV119" s="162"/>
      <c r="AW119" s="163"/>
      <c r="AX119" s="164"/>
      <c r="AY119" s="40"/>
      <c r="AZ119" s="108"/>
      <c r="BA119" s="103"/>
      <c r="BB119" s="103"/>
      <c r="BC119" s="103"/>
      <c r="BD119" s="103"/>
      <c r="BE119" s="105"/>
      <c r="BF119" s="103"/>
      <c r="BG119" s="103"/>
      <c r="BH119" s="103"/>
      <c r="BI119" s="103"/>
      <c r="BJ119" s="103"/>
      <c r="BK119" s="105"/>
      <c r="BL119" s="162"/>
      <c r="BM119" s="163"/>
      <c r="BN119" s="164"/>
      <c r="BO119" s="40"/>
      <c r="BP119" s="107"/>
      <c r="BQ119" s="103"/>
      <c r="BR119" s="103"/>
      <c r="BS119" s="103"/>
      <c r="BT119" s="103"/>
      <c r="BU119" s="105"/>
      <c r="BV119" s="103"/>
      <c r="BW119" s="103"/>
      <c r="BX119" s="103"/>
      <c r="BY119" s="103"/>
      <c r="BZ119" s="103"/>
      <c r="CA119" s="105"/>
      <c r="CB119" s="162"/>
      <c r="CC119" s="163"/>
      <c r="CD119" s="164"/>
      <c r="CE119" s="40"/>
      <c r="CF119" s="107"/>
      <c r="CG119" s="103"/>
      <c r="CH119" s="103"/>
      <c r="CI119" s="103"/>
      <c r="CJ119" s="103"/>
      <c r="CK119" s="105"/>
      <c r="CL119" s="103"/>
      <c r="CM119" s="103"/>
      <c r="CN119" s="103"/>
      <c r="CO119" s="103"/>
      <c r="CP119" s="103"/>
      <c r="CQ119" s="105"/>
      <c r="CR119" s="162"/>
      <c r="CS119" s="163"/>
      <c r="CT119" s="164"/>
      <c r="CU119" s="40"/>
      <c r="CV119" s="107"/>
      <c r="CW119" s="103"/>
      <c r="CX119" s="103"/>
      <c r="CY119" s="103"/>
      <c r="CZ119" s="103"/>
      <c r="DA119" s="105"/>
      <c r="DB119" s="107"/>
      <c r="DC119" s="103"/>
      <c r="DD119" s="103"/>
      <c r="DE119" s="103"/>
      <c r="DF119" s="103"/>
      <c r="DG119" s="105"/>
      <c r="DH119" s="179"/>
      <c r="DI119" s="187"/>
      <c r="DJ119" s="206"/>
      <c r="DK119" s="198"/>
      <c r="DL119" s="207"/>
      <c r="DM119"/>
    </row>
    <row r="120" spans="1:117" s="59" customFormat="1" ht="15.6" x14ac:dyDescent="0.3">
      <c r="A120" s="48"/>
      <c r="B120" s="58" t="s">
        <v>94</v>
      </c>
      <c r="C120" s="41"/>
      <c r="D120" s="102" t="e">
        <f>+D95/D16</f>
        <v>#DIV/0!</v>
      </c>
      <c r="E120" s="103"/>
      <c r="F120" s="104" t="e">
        <f>+F95/F16</f>
        <v>#DIV/0!</v>
      </c>
      <c r="G120" s="103"/>
      <c r="H120" s="104" t="e">
        <f>+H95/H16</f>
        <v>#DIV/0!</v>
      </c>
      <c r="I120" s="105"/>
      <c r="J120" s="280" t="e">
        <f>+J95/J16</f>
        <v>#DIV/0!</v>
      </c>
      <c r="K120" s="103"/>
      <c r="L120" s="104" t="e">
        <f>+L95/L16</f>
        <v>#DIV/0!</v>
      </c>
      <c r="M120" s="103"/>
      <c r="N120" s="104" t="e">
        <f>+N95/N16</f>
        <v>#DIV/0!</v>
      </c>
      <c r="O120" s="105"/>
      <c r="P120" s="162" t="e">
        <f>+P95/P16</f>
        <v>#DIV/0!</v>
      </c>
      <c r="Q120" s="163" t="e">
        <f>+Q95/Q16</f>
        <v>#DIV/0!</v>
      </c>
      <c r="R120" s="164" t="e">
        <f>+R95/R16</f>
        <v>#DIV/0!</v>
      </c>
      <c r="S120" s="38"/>
      <c r="T120" s="102" t="e">
        <f>+T95/T16</f>
        <v>#DIV/0!</v>
      </c>
      <c r="U120" s="103"/>
      <c r="V120" s="104" t="e">
        <f>+V95/V16</f>
        <v>#DIV/0!</v>
      </c>
      <c r="W120" s="103"/>
      <c r="X120" s="104" t="e">
        <f>+X95/X16</f>
        <v>#DIV/0!</v>
      </c>
      <c r="Y120" s="105"/>
      <c r="Z120" s="104" t="e">
        <f>+Z95/Z16</f>
        <v>#DIV/0!</v>
      </c>
      <c r="AA120" s="103"/>
      <c r="AB120" s="104" t="e">
        <f>+AB95/AB16</f>
        <v>#DIV/0!</v>
      </c>
      <c r="AC120" s="103"/>
      <c r="AD120" s="104" t="e">
        <f>+AD95/AD16</f>
        <v>#DIV/0!</v>
      </c>
      <c r="AE120" s="105"/>
      <c r="AF120" s="162" t="e">
        <f>+AF95/AF16</f>
        <v>#DIV/0!</v>
      </c>
      <c r="AG120" s="163" t="e">
        <f>+AG95/AG16</f>
        <v>#DIV/0!</v>
      </c>
      <c r="AH120" s="164" t="e">
        <f>+AH95/AH16</f>
        <v>#DIV/0!</v>
      </c>
      <c r="AI120" s="40"/>
      <c r="AJ120" s="102" t="e">
        <f>+AJ95/AJ16</f>
        <v>#DIV/0!</v>
      </c>
      <c r="AK120" s="103"/>
      <c r="AL120" s="104" t="e">
        <f>+AL95/AL16</f>
        <v>#DIV/0!</v>
      </c>
      <c r="AM120" s="103"/>
      <c r="AN120" s="104" t="e">
        <f>+AN95/AN16</f>
        <v>#DIV/0!</v>
      </c>
      <c r="AO120" s="105"/>
      <c r="AP120" s="104" t="e">
        <f>+AP95/AP16</f>
        <v>#DIV/0!</v>
      </c>
      <c r="AQ120" s="103"/>
      <c r="AR120" s="104" t="e">
        <f>+AR95/AR16</f>
        <v>#DIV/0!</v>
      </c>
      <c r="AS120" s="103"/>
      <c r="AT120" s="104" t="e">
        <f>+AT95/AT16</f>
        <v>#DIV/0!</v>
      </c>
      <c r="AU120" s="105"/>
      <c r="AV120" s="162" t="e">
        <f>+AV95/AV16</f>
        <v>#DIV/0!</v>
      </c>
      <c r="AW120" s="163" t="e">
        <f>+AW95/AW16</f>
        <v>#DIV/0!</v>
      </c>
      <c r="AX120" s="164" t="e">
        <f>+AX95/AX16</f>
        <v>#DIV/0!</v>
      </c>
      <c r="AY120" s="40"/>
      <c r="AZ120" s="102" t="e">
        <f>+AZ95/AZ16</f>
        <v>#DIV/0!</v>
      </c>
      <c r="BA120" s="103"/>
      <c r="BB120" s="104" t="e">
        <f>+BB95/BB16</f>
        <v>#DIV/0!</v>
      </c>
      <c r="BC120" s="103"/>
      <c r="BD120" s="104" t="e">
        <f>+BD95/BD16</f>
        <v>#DIV/0!</v>
      </c>
      <c r="BE120" s="105"/>
      <c r="BF120" s="104" t="e">
        <f>+BF95/BF16</f>
        <v>#DIV/0!</v>
      </c>
      <c r="BG120" s="103"/>
      <c r="BH120" s="104" t="e">
        <f>+BH95/BH16</f>
        <v>#DIV/0!</v>
      </c>
      <c r="BI120" s="103"/>
      <c r="BJ120" s="104" t="e">
        <f>+BJ95/BJ16</f>
        <v>#DIV/0!</v>
      </c>
      <c r="BK120" s="105"/>
      <c r="BL120" s="162" t="e">
        <f>+BL95/BL16</f>
        <v>#DIV/0!</v>
      </c>
      <c r="BM120" s="163" t="e">
        <f>+BM95/BM16</f>
        <v>#DIV/0!</v>
      </c>
      <c r="BN120" s="164" t="e">
        <f>+BN95/BN16</f>
        <v>#DIV/0!</v>
      </c>
      <c r="BO120" s="40"/>
      <c r="BP120" s="106" t="e">
        <f>+BP95/BP16</f>
        <v>#DIV/0!</v>
      </c>
      <c r="BQ120" s="103"/>
      <c r="BR120" s="104" t="e">
        <f>+BR95/BR16</f>
        <v>#DIV/0!</v>
      </c>
      <c r="BS120" s="103"/>
      <c r="BT120" s="104" t="e">
        <f>+BT95/BT16</f>
        <v>#DIV/0!</v>
      </c>
      <c r="BU120" s="105"/>
      <c r="BV120" s="104" t="e">
        <f>+BV95/BV16</f>
        <v>#DIV/0!</v>
      </c>
      <c r="BW120" s="103"/>
      <c r="BX120" s="104" t="e">
        <f>+BX95/BX16</f>
        <v>#DIV/0!</v>
      </c>
      <c r="BY120" s="103"/>
      <c r="BZ120" s="104" t="e">
        <f>+BZ95/BZ16</f>
        <v>#DIV/0!</v>
      </c>
      <c r="CA120" s="105"/>
      <c r="CB120" s="162" t="e">
        <f>+CB95/CB16</f>
        <v>#DIV/0!</v>
      </c>
      <c r="CC120" s="163" t="e">
        <f>+CC95/CC16</f>
        <v>#DIV/0!</v>
      </c>
      <c r="CD120" s="164" t="e">
        <f>+CD95/CD16</f>
        <v>#DIV/0!</v>
      </c>
      <c r="CE120" s="40"/>
      <c r="CF120" s="106" t="e">
        <f>+CF95/CF16</f>
        <v>#DIV/0!</v>
      </c>
      <c r="CG120" s="103"/>
      <c r="CH120" s="104" t="e">
        <f>+CH95/CH16</f>
        <v>#DIV/0!</v>
      </c>
      <c r="CI120" s="103"/>
      <c r="CJ120" s="104" t="e">
        <f>+CJ95/CJ16</f>
        <v>#DIV/0!</v>
      </c>
      <c r="CK120" s="105"/>
      <c r="CL120" s="104" t="e">
        <f>+CL95/CL16</f>
        <v>#DIV/0!</v>
      </c>
      <c r="CM120" s="103"/>
      <c r="CN120" s="104" t="e">
        <f>+CN95/CN16</f>
        <v>#DIV/0!</v>
      </c>
      <c r="CO120" s="103"/>
      <c r="CP120" s="104" t="e">
        <f>+CP95/CP16</f>
        <v>#DIV/0!</v>
      </c>
      <c r="CQ120" s="105"/>
      <c r="CR120" s="162" t="e">
        <f>+CR95/CR16</f>
        <v>#DIV/0!</v>
      </c>
      <c r="CS120" s="163" t="e">
        <f>+CS95/CS16</f>
        <v>#DIV/0!</v>
      </c>
      <c r="CT120" s="164" t="e">
        <f>+CT95/CT16</f>
        <v>#DIV/0!</v>
      </c>
      <c r="CU120" s="40"/>
      <c r="CV120" s="106" t="e">
        <f>+CV95/CV16</f>
        <v>#DIV/0!</v>
      </c>
      <c r="CW120" s="104"/>
      <c r="CX120" s="104" t="e">
        <f>+CX95/CX16</f>
        <v>#DIV/0!</v>
      </c>
      <c r="CY120" s="104"/>
      <c r="CZ120" s="104" t="e">
        <f>+CZ95/CZ16</f>
        <v>#DIV/0!</v>
      </c>
      <c r="DA120" s="105"/>
      <c r="DB120" s="107" t="e">
        <f>+DB95/DB16</f>
        <v>#DIV/0!</v>
      </c>
      <c r="DC120" s="103"/>
      <c r="DD120" s="103" t="e">
        <f>+DD95/DD16</f>
        <v>#DIV/0!</v>
      </c>
      <c r="DE120" s="103"/>
      <c r="DF120" s="103" t="e">
        <f>+DF95/DF16</f>
        <v>#DIV/0!</v>
      </c>
      <c r="DG120" s="105"/>
      <c r="DH120" s="179"/>
      <c r="DI120" s="187" t="s">
        <v>94</v>
      </c>
      <c r="DJ120" s="206" t="e">
        <f>+DJ95/DJ16</f>
        <v>#DIV/0!</v>
      </c>
      <c r="DK120" s="198" t="e">
        <f>+DK95/DK16</f>
        <v>#DIV/0!</v>
      </c>
      <c r="DL120" s="207" t="e">
        <f>+DL95/DL16</f>
        <v>#DIV/0!</v>
      </c>
      <c r="DM120"/>
    </row>
    <row r="121" spans="1:117" s="59" customFormat="1" ht="5.25" customHeight="1" x14ac:dyDescent="0.3">
      <c r="A121" s="48"/>
      <c r="B121" s="48"/>
      <c r="C121" s="41"/>
      <c r="D121" s="42"/>
      <c r="E121" s="43"/>
      <c r="F121" s="43"/>
      <c r="G121" s="43"/>
      <c r="H121" s="43"/>
      <c r="I121" s="44"/>
      <c r="J121" s="274"/>
      <c r="K121" s="43"/>
      <c r="L121" s="43"/>
      <c r="M121" s="43"/>
      <c r="N121" s="43"/>
      <c r="O121" s="44"/>
      <c r="P121" s="136"/>
      <c r="Q121" s="137"/>
      <c r="R121" s="138"/>
      <c r="S121" s="38"/>
      <c r="T121" s="42"/>
      <c r="U121" s="43"/>
      <c r="V121" s="43"/>
      <c r="W121" s="43"/>
      <c r="X121" s="43"/>
      <c r="Y121" s="44"/>
      <c r="Z121" s="43"/>
      <c r="AA121" s="43"/>
      <c r="AB121" s="43"/>
      <c r="AC121" s="43"/>
      <c r="AD121" s="43"/>
      <c r="AE121" s="44"/>
      <c r="AF121" s="136"/>
      <c r="AG121" s="137"/>
      <c r="AH121" s="138"/>
      <c r="AI121" s="40"/>
      <c r="AJ121" s="42"/>
      <c r="AK121" s="43"/>
      <c r="AL121" s="43"/>
      <c r="AM121" s="43"/>
      <c r="AN121" s="43"/>
      <c r="AO121" s="44"/>
      <c r="AP121" s="43"/>
      <c r="AQ121" s="43"/>
      <c r="AR121" s="43"/>
      <c r="AS121" s="43"/>
      <c r="AT121" s="43"/>
      <c r="AU121" s="44"/>
      <c r="AV121" s="136"/>
      <c r="AW121" s="137"/>
      <c r="AX121" s="138"/>
      <c r="AY121" s="40"/>
      <c r="AZ121" s="42"/>
      <c r="BA121" s="43"/>
      <c r="BB121" s="43"/>
      <c r="BC121" s="43"/>
      <c r="BD121" s="43"/>
      <c r="BE121" s="44"/>
      <c r="BF121" s="43"/>
      <c r="BG121" s="43"/>
      <c r="BH121" s="43"/>
      <c r="BI121" s="43"/>
      <c r="BJ121" s="43"/>
      <c r="BK121" s="44"/>
      <c r="BL121" s="136"/>
      <c r="BM121" s="137"/>
      <c r="BN121" s="138"/>
      <c r="BO121" s="40"/>
      <c r="BP121" s="45"/>
      <c r="BQ121" s="43"/>
      <c r="BR121" s="43"/>
      <c r="BS121" s="43"/>
      <c r="BT121" s="43"/>
      <c r="BU121" s="44"/>
      <c r="BV121" s="43"/>
      <c r="BW121" s="43"/>
      <c r="BX121" s="43"/>
      <c r="BY121" s="43"/>
      <c r="BZ121" s="43"/>
      <c r="CA121" s="44"/>
      <c r="CB121" s="136"/>
      <c r="CC121" s="137"/>
      <c r="CD121" s="138"/>
      <c r="CE121" s="40"/>
      <c r="CF121" s="45"/>
      <c r="CG121" s="43"/>
      <c r="CH121" s="43"/>
      <c r="CI121" s="43"/>
      <c r="CJ121" s="43"/>
      <c r="CK121" s="44"/>
      <c r="CL121" s="43"/>
      <c r="CM121" s="43"/>
      <c r="CN121" s="43"/>
      <c r="CO121" s="43"/>
      <c r="CP121" s="43"/>
      <c r="CQ121" s="44"/>
      <c r="CR121" s="136"/>
      <c r="CS121" s="137"/>
      <c r="CT121" s="138"/>
      <c r="CU121" s="40"/>
      <c r="CV121" s="45"/>
      <c r="CW121" s="43"/>
      <c r="CX121" s="43"/>
      <c r="CY121" s="43"/>
      <c r="CZ121" s="43"/>
      <c r="DA121" s="44"/>
      <c r="DB121" s="45"/>
      <c r="DC121" s="43"/>
      <c r="DD121" s="43"/>
      <c r="DE121" s="43"/>
      <c r="DF121" s="43"/>
      <c r="DG121" s="44"/>
      <c r="DH121" s="171"/>
      <c r="DI121" s="186"/>
      <c r="DJ121" s="206"/>
      <c r="DK121" s="198"/>
      <c r="DL121" s="207"/>
      <c r="DM121"/>
    </row>
    <row r="122" spans="1:117" s="59" customFormat="1" ht="15.6" x14ac:dyDescent="0.3">
      <c r="A122" s="48"/>
      <c r="B122" s="58" t="s">
        <v>99</v>
      </c>
      <c r="C122" s="41"/>
      <c r="D122" s="102" t="e">
        <f>+D73/D16</f>
        <v>#DIV/0!</v>
      </c>
      <c r="E122" s="43"/>
      <c r="F122" s="104" t="e">
        <f>+F73/F16</f>
        <v>#DIV/0!</v>
      </c>
      <c r="G122" s="43"/>
      <c r="H122" s="104" t="e">
        <f>+H73/H16</f>
        <v>#DIV/0!</v>
      </c>
      <c r="I122" s="44"/>
      <c r="J122" s="280" t="e">
        <f>+J73/J16</f>
        <v>#DIV/0!</v>
      </c>
      <c r="K122" s="43"/>
      <c r="L122" s="104" t="e">
        <f>+L73/L16</f>
        <v>#DIV/0!</v>
      </c>
      <c r="M122" s="43"/>
      <c r="N122" s="104" t="e">
        <f>+N73/N16</f>
        <v>#DIV/0!</v>
      </c>
      <c r="O122" s="44"/>
      <c r="P122" s="162" t="e">
        <f>+P73/P16</f>
        <v>#DIV/0!</v>
      </c>
      <c r="Q122" s="163" t="e">
        <f>+Q73/Q16</f>
        <v>#DIV/0!</v>
      </c>
      <c r="R122" s="164" t="e">
        <f>+R73/R16</f>
        <v>#DIV/0!</v>
      </c>
      <c r="S122" s="38"/>
      <c r="T122" s="102" t="e">
        <f>+T73/T16</f>
        <v>#DIV/0!</v>
      </c>
      <c r="U122" s="43"/>
      <c r="V122" s="104" t="e">
        <f>+V73/V16</f>
        <v>#DIV/0!</v>
      </c>
      <c r="W122" s="43"/>
      <c r="X122" s="104" t="e">
        <f>+X73/X16</f>
        <v>#DIV/0!</v>
      </c>
      <c r="Y122" s="44"/>
      <c r="Z122" s="104" t="e">
        <f>+Z73/Z16</f>
        <v>#DIV/0!</v>
      </c>
      <c r="AA122" s="43"/>
      <c r="AB122" s="104" t="e">
        <f>+AB73/AB16</f>
        <v>#DIV/0!</v>
      </c>
      <c r="AC122" s="43"/>
      <c r="AD122" s="104" t="e">
        <f>+AD73/AD16</f>
        <v>#DIV/0!</v>
      </c>
      <c r="AE122" s="44"/>
      <c r="AF122" s="162" t="e">
        <f>+AF73/AF16</f>
        <v>#DIV/0!</v>
      </c>
      <c r="AG122" s="163" t="e">
        <f>+AG73/AG16</f>
        <v>#DIV/0!</v>
      </c>
      <c r="AH122" s="164" t="e">
        <f>+AH73/AH16</f>
        <v>#DIV/0!</v>
      </c>
      <c r="AI122" s="40"/>
      <c r="AJ122" s="102" t="e">
        <f>+AJ73/AJ16</f>
        <v>#DIV/0!</v>
      </c>
      <c r="AK122" s="43"/>
      <c r="AL122" s="104" t="e">
        <f>+AL73/AL16</f>
        <v>#DIV/0!</v>
      </c>
      <c r="AM122" s="43"/>
      <c r="AN122" s="104" t="e">
        <f>+AN73/AN16</f>
        <v>#DIV/0!</v>
      </c>
      <c r="AO122" s="44"/>
      <c r="AP122" s="104" t="e">
        <f>+AP73/AP16</f>
        <v>#DIV/0!</v>
      </c>
      <c r="AQ122" s="43"/>
      <c r="AR122" s="104" t="e">
        <f>+AR73/AR16</f>
        <v>#DIV/0!</v>
      </c>
      <c r="AS122" s="43"/>
      <c r="AT122" s="104" t="e">
        <f>+AT73/AT16</f>
        <v>#DIV/0!</v>
      </c>
      <c r="AU122" s="44"/>
      <c r="AV122" s="162" t="e">
        <f>+AV73/AV16</f>
        <v>#DIV/0!</v>
      </c>
      <c r="AW122" s="163" t="e">
        <f>+AW73/AW16</f>
        <v>#DIV/0!</v>
      </c>
      <c r="AX122" s="164" t="e">
        <f>+AX73/AX16</f>
        <v>#DIV/0!</v>
      </c>
      <c r="AY122" s="40"/>
      <c r="AZ122" s="102" t="e">
        <f>+AZ73/AZ16</f>
        <v>#DIV/0!</v>
      </c>
      <c r="BA122" s="43"/>
      <c r="BB122" s="104" t="e">
        <f>+BB73/BB16</f>
        <v>#DIV/0!</v>
      </c>
      <c r="BC122" s="43"/>
      <c r="BD122" s="104" t="e">
        <f>+BD73/BD16</f>
        <v>#DIV/0!</v>
      </c>
      <c r="BE122" s="44"/>
      <c r="BF122" s="104" t="e">
        <f>+BF73/BF16</f>
        <v>#DIV/0!</v>
      </c>
      <c r="BG122" s="43"/>
      <c r="BH122" s="104" t="e">
        <f>+BH73/BH16</f>
        <v>#DIV/0!</v>
      </c>
      <c r="BI122" s="43"/>
      <c r="BJ122" s="104" t="e">
        <f>+BJ73/BJ16</f>
        <v>#DIV/0!</v>
      </c>
      <c r="BK122" s="44"/>
      <c r="BL122" s="162" t="e">
        <f>+BL73/BL16</f>
        <v>#DIV/0!</v>
      </c>
      <c r="BM122" s="163" t="e">
        <f>+BM73/BM16</f>
        <v>#DIV/0!</v>
      </c>
      <c r="BN122" s="164" t="e">
        <f>+BN73/BN16</f>
        <v>#DIV/0!</v>
      </c>
      <c r="BO122" s="40"/>
      <c r="BP122" s="106" t="e">
        <f>+BP73/BP16</f>
        <v>#DIV/0!</v>
      </c>
      <c r="BQ122" s="43"/>
      <c r="BR122" s="104" t="e">
        <f>+BR73/BR16</f>
        <v>#DIV/0!</v>
      </c>
      <c r="BS122" s="43"/>
      <c r="BT122" s="104" t="e">
        <f>+BT73/BT16</f>
        <v>#DIV/0!</v>
      </c>
      <c r="BU122" s="44"/>
      <c r="BV122" s="104" t="e">
        <f>+BV73/BV16</f>
        <v>#DIV/0!</v>
      </c>
      <c r="BW122" s="43"/>
      <c r="BX122" s="104" t="e">
        <f>+BX73/BX16</f>
        <v>#DIV/0!</v>
      </c>
      <c r="BY122" s="43"/>
      <c r="BZ122" s="104" t="e">
        <f>+BZ73/BZ16</f>
        <v>#DIV/0!</v>
      </c>
      <c r="CA122" s="44"/>
      <c r="CB122" s="162" t="e">
        <f>+CB73/CB16</f>
        <v>#DIV/0!</v>
      </c>
      <c r="CC122" s="163" t="e">
        <f>+CC73/CC16</f>
        <v>#DIV/0!</v>
      </c>
      <c r="CD122" s="164" t="e">
        <f>+CD73/CD16</f>
        <v>#DIV/0!</v>
      </c>
      <c r="CE122" s="40"/>
      <c r="CF122" s="106" t="e">
        <f>+CF73/CF16</f>
        <v>#DIV/0!</v>
      </c>
      <c r="CG122" s="43"/>
      <c r="CH122" s="104" t="e">
        <f>+CH73/CH16</f>
        <v>#DIV/0!</v>
      </c>
      <c r="CI122" s="43"/>
      <c r="CJ122" s="104" t="e">
        <f>+CJ73/CJ16</f>
        <v>#DIV/0!</v>
      </c>
      <c r="CK122" s="44"/>
      <c r="CL122" s="104" t="e">
        <f>+CL73/CL16</f>
        <v>#DIV/0!</v>
      </c>
      <c r="CM122" s="43"/>
      <c r="CN122" s="104" t="e">
        <f>+CN73/CN16</f>
        <v>#DIV/0!</v>
      </c>
      <c r="CO122" s="43"/>
      <c r="CP122" s="104" t="e">
        <f>+CP73/CP16</f>
        <v>#DIV/0!</v>
      </c>
      <c r="CQ122" s="44"/>
      <c r="CR122" s="162" t="e">
        <f>+CR73/CR16</f>
        <v>#DIV/0!</v>
      </c>
      <c r="CS122" s="163" t="e">
        <f>+CS73/CS16</f>
        <v>#DIV/0!</v>
      </c>
      <c r="CT122" s="164" t="e">
        <f>+CT73/CT16</f>
        <v>#DIV/0!</v>
      </c>
      <c r="CU122" s="40"/>
      <c r="CV122" s="106" t="e">
        <f>+CV73/CV16</f>
        <v>#DIV/0!</v>
      </c>
      <c r="CW122" s="104"/>
      <c r="CX122" s="104" t="e">
        <f>+CX73/CX16</f>
        <v>#DIV/0!</v>
      </c>
      <c r="CY122" s="104"/>
      <c r="CZ122" s="104" t="e">
        <f>+CZ73/CZ16</f>
        <v>#DIV/0!</v>
      </c>
      <c r="DA122" s="93"/>
      <c r="DB122" s="107" t="e">
        <f>+DB73/DB16</f>
        <v>#DIV/0!</v>
      </c>
      <c r="DC122" s="103"/>
      <c r="DD122" s="103" t="e">
        <f>+DD73/DD16</f>
        <v>#DIV/0!</v>
      </c>
      <c r="DE122" s="103"/>
      <c r="DF122" s="103" t="e">
        <f>+DF73/DF16</f>
        <v>#DIV/0!</v>
      </c>
      <c r="DG122" s="93"/>
      <c r="DH122" s="177"/>
      <c r="DI122" s="187" t="s">
        <v>99</v>
      </c>
      <c r="DJ122" s="206" t="e">
        <f>+DJ73/DJ16</f>
        <v>#DIV/0!</v>
      </c>
      <c r="DK122" s="198" t="e">
        <f>+DK73/DK16</f>
        <v>#DIV/0!</v>
      </c>
      <c r="DL122" s="207" t="e">
        <f>+DL73/DL16</f>
        <v>#DIV/0!</v>
      </c>
      <c r="DM122"/>
    </row>
    <row r="123" spans="1:117" s="59" customFormat="1" ht="16.2" thickBot="1" x14ac:dyDescent="0.35">
      <c r="A123" s="48"/>
      <c r="B123" s="48"/>
      <c r="C123" s="41"/>
      <c r="D123" s="113"/>
      <c r="E123" s="114"/>
      <c r="F123" s="114"/>
      <c r="G123" s="114"/>
      <c r="H123" s="114"/>
      <c r="I123" s="115"/>
      <c r="J123" s="282"/>
      <c r="K123" s="110"/>
      <c r="L123" s="110"/>
      <c r="M123" s="110"/>
      <c r="N123" s="110"/>
      <c r="O123" s="111"/>
      <c r="P123" s="165"/>
      <c r="Q123" s="166"/>
      <c r="R123" s="167"/>
      <c r="S123" s="38"/>
      <c r="T123" s="109"/>
      <c r="U123" s="110"/>
      <c r="V123" s="110"/>
      <c r="W123" s="110"/>
      <c r="X123" s="110"/>
      <c r="Y123" s="111"/>
      <c r="Z123" s="112"/>
      <c r="AA123" s="110"/>
      <c r="AB123" s="110"/>
      <c r="AC123" s="110"/>
      <c r="AD123" s="110"/>
      <c r="AE123" s="111"/>
      <c r="AF123" s="165"/>
      <c r="AG123" s="166"/>
      <c r="AH123" s="167"/>
      <c r="AI123" s="40"/>
      <c r="AJ123" s="109"/>
      <c r="AK123" s="110"/>
      <c r="AL123" s="110"/>
      <c r="AM123" s="110"/>
      <c r="AN123" s="110"/>
      <c r="AO123" s="111"/>
      <c r="AP123" s="112"/>
      <c r="AQ123" s="110"/>
      <c r="AR123" s="110"/>
      <c r="AS123" s="110"/>
      <c r="AT123" s="110"/>
      <c r="AU123" s="111"/>
      <c r="AV123" s="165"/>
      <c r="AW123" s="166"/>
      <c r="AX123" s="167"/>
      <c r="AY123" s="40"/>
      <c r="AZ123" s="109"/>
      <c r="BA123" s="110"/>
      <c r="BB123" s="110"/>
      <c r="BC123" s="110"/>
      <c r="BD123" s="110"/>
      <c r="BE123" s="111"/>
      <c r="BF123" s="112"/>
      <c r="BG123" s="110"/>
      <c r="BH123" s="110"/>
      <c r="BI123" s="110"/>
      <c r="BJ123" s="110"/>
      <c r="BK123" s="111"/>
      <c r="BL123" s="165"/>
      <c r="BM123" s="166"/>
      <c r="BN123" s="167"/>
      <c r="BO123" s="40"/>
      <c r="BP123" s="113"/>
      <c r="BQ123" s="114"/>
      <c r="BR123" s="114"/>
      <c r="BS123" s="114"/>
      <c r="BT123" s="114"/>
      <c r="BU123" s="115"/>
      <c r="BV123" s="112"/>
      <c r="BW123" s="110"/>
      <c r="BX123" s="110"/>
      <c r="BY123" s="110"/>
      <c r="BZ123" s="110"/>
      <c r="CA123" s="111"/>
      <c r="CB123" s="165"/>
      <c r="CC123" s="166"/>
      <c r="CD123" s="167"/>
      <c r="CE123" s="40"/>
      <c r="CF123" s="113"/>
      <c r="CG123" s="114"/>
      <c r="CH123" s="114"/>
      <c r="CI123" s="114"/>
      <c r="CJ123" s="114"/>
      <c r="CK123" s="115"/>
      <c r="CL123" s="112"/>
      <c r="CM123" s="110"/>
      <c r="CN123" s="110"/>
      <c r="CO123" s="110"/>
      <c r="CP123" s="110"/>
      <c r="CQ123" s="111"/>
      <c r="CR123" s="165"/>
      <c r="CS123" s="166"/>
      <c r="CT123" s="167"/>
      <c r="CU123" s="40"/>
      <c r="CV123" s="113"/>
      <c r="CW123" s="114"/>
      <c r="CX123" s="114"/>
      <c r="CY123" s="114"/>
      <c r="CZ123" s="114"/>
      <c r="DA123" s="115"/>
      <c r="DB123" s="113"/>
      <c r="DC123" s="114"/>
      <c r="DD123" s="114"/>
      <c r="DE123" s="114"/>
      <c r="DF123" s="114"/>
      <c r="DG123" s="115"/>
      <c r="DH123" s="171"/>
      <c r="DI123" s="191"/>
      <c r="DJ123" s="113"/>
      <c r="DK123" s="114"/>
      <c r="DL123" s="115"/>
      <c r="DM123"/>
    </row>
    <row r="124" spans="1:117" ht="13.8" thickBot="1" x14ac:dyDescent="0.3">
      <c r="AI124" s="19"/>
      <c r="DI124" s="192" t="s">
        <v>95</v>
      </c>
      <c r="DJ124" s="195"/>
      <c r="DK124" s="195"/>
      <c r="DL124" s="290"/>
    </row>
    <row r="125" spans="1:117" ht="13.8" thickBot="1" x14ac:dyDescent="0.3">
      <c r="AI125" s="19"/>
      <c r="DI125" s="287"/>
      <c r="DJ125" s="288">
        <f>+DJ102</f>
        <v>0</v>
      </c>
      <c r="DK125" s="289">
        <f>+DK102</f>
        <v>0</v>
      </c>
      <c r="DL125" s="291">
        <f>+DL102</f>
        <v>0</v>
      </c>
    </row>
    <row r="126" spans="1:117" x14ac:dyDescent="0.25">
      <c r="A126" s="292" t="s">
        <v>206</v>
      </c>
      <c r="C126"/>
      <c r="AI126" s="19"/>
      <c r="DI126" s="192" t="s">
        <v>95</v>
      </c>
      <c r="DJ126" s="195">
        <f>+DJ102</f>
        <v>0</v>
      </c>
      <c r="DK126" s="195">
        <f>+DK102</f>
        <v>0</v>
      </c>
      <c r="DL126" s="196">
        <f>+DL102</f>
        <v>0</v>
      </c>
    </row>
    <row r="127" spans="1:117" ht="15.75" customHeight="1" x14ac:dyDescent="0.3">
      <c r="C127"/>
      <c r="DI127" s="185" t="s">
        <v>125</v>
      </c>
      <c r="DJ127" s="199">
        <f>+H114</f>
        <v>0</v>
      </c>
      <c r="DK127" s="199">
        <f>+N114</f>
        <v>0</v>
      </c>
      <c r="DL127" s="200">
        <f>+DJ127+DK127</f>
        <v>0</v>
      </c>
    </row>
    <row r="128" spans="1:117" ht="15.75" customHeight="1" x14ac:dyDescent="0.3">
      <c r="A128" s="293" t="s">
        <v>207</v>
      </c>
      <c r="B128" s="294"/>
      <c r="C128"/>
      <c r="D128" s="294"/>
      <c r="E128" s="295"/>
      <c r="F128" s="295"/>
      <c r="G128" s="296"/>
      <c r="H128" s="378"/>
      <c r="J128" s="294"/>
      <c r="T128" s="294"/>
      <c r="U128" s="13"/>
      <c r="V128" s="13"/>
      <c r="W128" s="13"/>
      <c r="X128" s="13"/>
      <c r="Y128" s="13"/>
      <c r="Z128" s="294"/>
      <c r="AA128" s="13"/>
      <c r="AB128" s="13"/>
      <c r="AC128" s="13"/>
      <c r="AD128" s="13"/>
      <c r="AE128" s="13"/>
      <c r="AF128" s="13"/>
      <c r="AG128" s="13"/>
      <c r="AH128" s="13"/>
      <c r="AJ128" s="294"/>
      <c r="AP128" s="294"/>
      <c r="AZ128" s="294"/>
      <c r="BF128" s="294"/>
      <c r="BP128" s="294"/>
      <c r="BV128" s="294"/>
      <c r="CF128" s="294"/>
      <c r="CL128" s="294"/>
      <c r="DF128" s="229"/>
      <c r="DI128" s="185" t="s">
        <v>131</v>
      </c>
      <c r="DJ128" s="199">
        <f>+X114</f>
        <v>0</v>
      </c>
      <c r="DK128" s="199">
        <f>+AD114</f>
        <v>0</v>
      </c>
      <c r="DL128" s="200">
        <f t="shared" ref="DL128:DL132" si="219">+DJ128+DK128</f>
        <v>0</v>
      </c>
    </row>
    <row r="129" spans="1:116" ht="15.75" customHeight="1" x14ac:dyDescent="0.3">
      <c r="A129" s="297">
        <v>1.1000000000000001</v>
      </c>
      <c r="B129" s="298" t="s">
        <v>208</v>
      </c>
      <c r="C129"/>
      <c r="D129" s="299">
        <f>+D63+'JAN-MAR 2023'!D63+'OCT-DEC 2022'!D63+'JUL-SEP 2022'!D63</f>
        <v>224254044</v>
      </c>
      <c r="E129" s="300"/>
      <c r="F129" s="300"/>
      <c r="G129" s="301"/>
      <c r="H129" s="300"/>
      <c r="J129" s="299">
        <f>+J63+'JAN-MAR 2023'!J63+'OCT-DEC 2022'!J63+'JUL-SEP 2022'!J63</f>
        <v>115244739</v>
      </c>
      <c r="T129" s="299">
        <f>+T63+'JAN-MAR 2023'!T63+'OCT-DEC 2022'!T63+'JUL-SEP 2022'!T63</f>
        <v>379543330</v>
      </c>
      <c r="Z129" s="299">
        <f>+Z63+'JAN-MAR 2023'!Z63+'OCT-DEC 2022'!Z63+'JUL-SEP 2022'!Z63</f>
        <v>244442044</v>
      </c>
      <c r="AJ129" s="299">
        <f>+AJ63+'JAN-MAR 2023'!AJ63+'OCT-DEC 2022'!AJ63+'JUL-SEP 2022'!AJ63</f>
        <v>113521020</v>
      </c>
      <c r="AP129" s="299">
        <f>+AP63+'JAN-MAR 2023'!AP63+'OCT-DEC 2022'!AP63+'JUL-SEP 2022'!AP63</f>
        <v>47518486</v>
      </c>
      <c r="AZ129" s="299">
        <f>+AZ63+'JAN-MAR 2023'!AZ63+'OCT-DEC 2022'!AZ63+'JUL-SEP 2022'!AZ63</f>
        <v>208894667</v>
      </c>
      <c r="BF129" s="299">
        <f>+BF63+'JAN-MAR 2023'!BF63+'OCT-DEC 2022'!BF63+'JUL-SEP 2022'!BF63</f>
        <v>158369634</v>
      </c>
      <c r="BP129" s="299">
        <f>+BP63+'JAN-MAR 2023'!BP63+'OCT-DEC 2022'!BP63+'JUL-SEP 2022'!BP63</f>
        <v>149102406</v>
      </c>
      <c r="BV129" s="299">
        <f>+BV63+'JAN-MAR 2023'!BV63+'OCT-DEC 2022'!BV63+'JUL-SEP 2022'!BV63</f>
        <v>61534772</v>
      </c>
      <c r="CF129" s="299">
        <f>+CF63+'JAN-MAR 2023'!CF63+'OCT-DEC 2022'!CF63+'JUL-SEP 2022'!CF63</f>
        <v>234810541</v>
      </c>
      <c r="CL129" s="299">
        <f>+CL63+'JAN-MAR 2023'!CL63+'OCT-DEC 2022'!CL63+'JUL-SEP 2022'!CL63</f>
        <v>151223668</v>
      </c>
      <c r="CN129" s="389"/>
      <c r="DI129" s="185" t="s">
        <v>203</v>
      </c>
      <c r="DJ129" s="199">
        <f>+AN114</f>
        <v>0</v>
      </c>
      <c r="DK129" s="199">
        <f>+AT114</f>
        <v>0</v>
      </c>
      <c r="DL129" s="200">
        <f t="shared" si="219"/>
        <v>0</v>
      </c>
    </row>
    <row r="130" spans="1:116" ht="15" customHeight="1" x14ac:dyDescent="0.45">
      <c r="A130" s="297">
        <v>1.2</v>
      </c>
      <c r="B130" s="298" t="s">
        <v>209</v>
      </c>
      <c r="C130"/>
      <c r="D130" s="302">
        <f>+D73+'JAN-MAR 2023'!D73+'OCT-DEC 2022'!D73+'JUL-SEP 2022'!D73</f>
        <v>6705243</v>
      </c>
      <c r="E130" s="300"/>
      <c r="F130" s="303"/>
      <c r="G130" s="301"/>
      <c r="H130" s="303"/>
      <c r="J130" s="302">
        <v>2834031</v>
      </c>
      <c r="T130" s="302">
        <f>+T73+'JAN-MAR 2023'!T73+'OCT-DEC 2022'!T73+'JUL-SEP 2022'!T73</f>
        <v>11912563</v>
      </c>
      <c r="U130"/>
      <c r="V130"/>
      <c r="W130"/>
      <c r="X130"/>
      <c r="Y130"/>
      <c r="Z130" s="302">
        <f>+Z73+'JAN-MAR 2023'!Z73+'OCT-DEC 2022'!Z73+'JUL-SEP 2022'!Z73</f>
        <v>4801932</v>
      </c>
      <c r="AA130"/>
      <c r="AB130"/>
      <c r="AC130"/>
      <c r="AD130"/>
      <c r="AE130"/>
      <c r="AF130"/>
      <c r="AG130"/>
      <c r="AH130"/>
      <c r="AI130"/>
      <c r="AJ130" s="302">
        <f>+AJ73+'JAN-MAR 2023'!AJ73+'OCT-DEC 2022'!AJ73+'JUL-SEP 2022'!AJ73</f>
        <v>3220253</v>
      </c>
      <c r="AK130"/>
      <c r="AL130"/>
      <c r="AM130"/>
      <c r="AN130"/>
      <c r="AO130"/>
      <c r="AP130" s="302">
        <f>+AP73+'JAN-MAR 2023'!AP73+'OCT-DEC 2022'!AP73+'JUL-SEP 2022'!AP73</f>
        <v>533437</v>
      </c>
      <c r="AQ130"/>
      <c r="AR130"/>
      <c r="AS130"/>
      <c r="AT130"/>
      <c r="AU130"/>
      <c r="AV130"/>
      <c r="AW130"/>
      <c r="AX130"/>
      <c r="AY130"/>
      <c r="AZ130" s="302">
        <f>+AZ73+'JAN-MAR 2023'!AZ73+'OCT-DEC 2022'!AZ73+'JUL-SEP 2022'!AZ73</f>
        <v>6647386</v>
      </c>
      <c r="BA130"/>
      <c r="BB130"/>
      <c r="BC130"/>
      <c r="BD130"/>
      <c r="BE130"/>
      <c r="BF130" s="302">
        <f>+BF73+'JAN-MAR 2023'!BF73+'OCT-DEC 2022'!BF73+'JUL-SEP 2022'!BF73</f>
        <v>4383685</v>
      </c>
      <c r="BG130"/>
      <c r="BH130"/>
      <c r="BI130"/>
      <c r="BJ130"/>
      <c r="BK130"/>
      <c r="BL130"/>
      <c r="BM130"/>
      <c r="BN130"/>
      <c r="BO130"/>
      <c r="BP130" s="302">
        <f>+BP73+'JAN-MAR 2023'!BP73+'OCT-DEC 2022'!BP73+'JUL-SEP 2022'!BP73</f>
        <v>5444798</v>
      </c>
      <c r="BQ130"/>
      <c r="BR130"/>
      <c r="BS130"/>
      <c r="BT130"/>
      <c r="BU130"/>
      <c r="BV130" s="302">
        <f>+BV73+'JAN-MAR 2023'!BV73+'OCT-DEC 2022'!BV73+'JUL-SEP 2022'!BV73</f>
        <v>1292377</v>
      </c>
      <c r="BW130"/>
      <c r="BX130"/>
      <c r="BY130"/>
      <c r="BZ130"/>
      <c r="CA130"/>
      <c r="CB130"/>
      <c r="CC130"/>
      <c r="CD130"/>
      <c r="CE130"/>
      <c r="CF130" s="302">
        <f>+CF73+'JAN-MAR 2023'!CF73+'OCT-DEC 2022'!CF73+'JUL-SEP 2022'!CF73</f>
        <v>9043164</v>
      </c>
      <c r="CL130" s="302">
        <f>+CL73+'JAN-MAR 2023'!CL73+'OCT-DEC 2022'!CL73+'JUL-SEP 2022'!CL73</f>
        <v>3907956</v>
      </c>
      <c r="DI130" s="185" t="s">
        <v>164</v>
      </c>
      <c r="DJ130" s="199">
        <f>+BD114</f>
        <v>0</v>
      </c>
      <c r="DK130" s="199">
        <f>+BJ114</f>
        <v>0</v>
      </c>
      <c r="DL130" s="200">
        <f t="shared" si="219"/>
        <v>0</v>
      </c>
    </row>
    <row r="131" spans="1:116" ht="15" customHeight="1" x14ac:dyDescent="0.3">
      <c r="A131" s="297">
        <v>1.3</v>
      </c>
      <c r="B131" s="298" t="s">
        <v>210</v>
      </c>
      <c r="C131"/>
      <c r="D131" s="299">
        <f>+D129+D130</f>
        <v>230959287</v>
      </c>
      <c r="E131" s="300"/>
      <c r="F131" s="304"/>
      <c r="G131" s="305"/>
      <c r="H131" s="300"/>
      <c r="J131" s="299">
        <f>+J129+J130</f>
        <v>118078770</v>
      </c>
      <c r="T131" s="299">
        <f>+T129+T130</f>
        <v>391455893</v>
      </c>
      <c r="U131"/>
      <c r="V131"/>
      <c r="W131"/>
      <c r="X131"/>
      <c r="Y131"/>
      <c r="Z131" s="299">
        <f>+Z129+Z130</f>
        <v>249243976</v>
      </c>
      <c r="AA131"/>
      <c r="AB131"/>
      <c r="AC131"/>
      <c r="AD131"/>
      <c r="AE131"/>
      <c r="AF131"/>
      <c r="AG131"/>
      <c r="AH131"/>
      <c r="AI131"/>
      <c r="AJ131" s="299">
        <f>+AJ129+AJ130</f>
        <v>116741273</v>
      </c>
      <c r="AK131"/>
      <c r="AL131"/>
      <c r="AM131"/>
      <c r="AN131"/>
      <c r="AO131"/>
      <c r="AP131" s="299">
        <f>+AP129+AP130</f>
        <v>48051923</v>
      </c>
      <c r="AQ131"/>
      <c r="AR131"/>
      <c r="AS131"/>
      <c r="AT131"/>
      <c r="AU131"/>
      <c r="AV131"/>
      <c r="AW131"/>
      <c r="AX131"/>
      <c r="AY131"/>
      <c r="AZ131" s="299">
        <f>+AZ129+AZ130</f>
        <v>215542053</v>
      </c>
      <c r="BA131"/>
      <c r="BB131"/>
      <c r="BC131"/>
      <c r="BD131"/>
      <c r="BE131"/>
      <c r="BF131" s="299">
        <f>+BF129+BF130</f>
        <v>162753319</v>
      </c>
      <c r="BG131"/>
      <c r="BH131"/>
      <c r="BI131"/>
      <c r="BJ131"/>
      <c r="BK131"/>
      <c r="BL131"/>
      <c r="BM131"/>
      <c r="BN131"/>
      <c r="BO131"/>
      <c r="BP131" s="299">
        <f>+BP129+BP130</f>
        <v>154547204</v>
      </c>
      <c r="BQ131"/>
      <c r="BR131"/>
      <c r="BS131"/>
      <c r="BT131"/>
      <c r="BU131"/>
      <c r="BV131" s="299">
        <f>+BV129+BV130</f>
        <v>62827149</v>
      </c>
      <c r="BW131"/>
      <c r="BX131"/>
      <c r="BY131"/>
      <c r="BZ131"/>
      <c r="CA131"/>
      <c r="CB131"/>
      <c r="CC131"/>
      <c r="CD131"/>
      <c r="CE131"/>
      <c r="CF131" s="299">
        <f>+CF129+CF130</f>
        <v>243853705</v>
      </c>
      <c r="CL131" s="299">
        <f>+CL129+CL130</f>
        <v>155131624</v>
      </c>
      <c r="DI131" s="185" t="s">
        <v>166</v>
      </c>
      <c r="DJ131" s="199">
        <f>+BT114</f>
        <v>0</v>
      </c>
      <c r="DK131" s="199">
        <f>+BZ114</f>
        <v>0</v>
      </c>
      <c r="DL131" s="200">
        <f t="shared" si="219"/>
        <v>0</v>
      </c>
    </row>
    <row r="132" spans="1:116" ht="15" customHeight="1" x14ac:dyDescent="0.3">
      <c r="A132" s="297"/>
      <c r="B132" s="298" t="s">
        <v>211</v>
      </c>
      <c r="C132"/>
      <c r="D132" s="299"/>
      <c r="E132" s="300"/>
      <c r="F132" s="295"/>
      <c r="G132" s="296"/>
      <c r="H132" s="300"/>
      <c r="J132" s="299"/>
      <c r="T132" s="299"/>
      <c r="U132"/>
      <c r="V132"/>
      <c r="W132"/>
      <c r="X132"/>
      <c r="Y132"/>
      <c r="Z132" s="299"/>
      <c r="AA132"/>
      <c r="AB132"/>
      <c r="AC132"/>
      <c r="AD132"/>
      <c r="AE132"/>
      <c r="AF132"/>
      <c r="AG132"/>
      <c r="AH132"/>
      <c r="AI132"/>
      <c r="AJ132" s="299"/>
      <c r="AK132"/>
      <c r="AL132"/>
      <c r="AM132"/>
      <c r="AN132"/>
      <c r="AO132"/>
      <c r="AP132" s="299"/>
      <c r="AQ132"/>
      <c r="AR132"/>
      <c r="AS132"/>
      <c r="AT132"/>
      <c r="AU132"/>
      <c r="AV132"/>
      <c r="AW132"/>
      <c r="AX132"/>
      <c r="AY132"/>
      <c r="AZ132" s="299"/>
      <c r="BA132"/>
      <c r="BB132"/>
      <c r="BC132"/>
      <c r="BD132"/>
      <c r="BE132"/>
      <c r="BF132" s="299"/>
      <c r="BG132"/>
      <c r="BH132"/>
      <c r="BI132"/>
      <c r="BJ132"/>
      <c r="BK132"/>
      <c r="BL132"/>
      <c r="BM132"/>
      <c r="BN132"/>
      <c r="BO132"/>
      <c r="BP132" s="299"/>
      <c r="BQ132"/>
      <c r="BR132"/>
      <c r="BS132"/>
      <c r="BT132"/>
      <c r="BU132"/>
      <c r="BV132" s="299"/>
      <c r="BW132"/>
      <c r="BX132"/>
      <c r="BY132"/>
      <c r="BZ132"/>
      <c r="CA132"/>
      <c r="CB132"/>
      <c r="CC132"/>
      <c r="CD132"/>
      <c r="CE132"/>
      <c r="CF132" s="299"/>
      <c r="CL132" s="299"/>
      <c r="DI132" s="185" t="s">
        <v>165</v>
      </c>
      <c r="DJ132" s="199">
        <f>+CJ114</f>
        <v>0</v>
      </c>
      <c r="DK132" s="199">
        <f>+CP114</f>
        <v>0</v>
      </c>
      <c r="DL132" s="200">
        <f t="shared" si="219"/>
        <v>0</v>
      </c>
    </row>
    <row r="133" spans="1:116" ht="4.95" customHeight="1" x14ac:dyDescent="0.3">
      <c r="A133" s="306" t="s">
        <v>212</v>
      </c>
      <c r="B133" s="298"/>
      <c r="C133"/>
      <c r="D133" s="299"/>
      <c r="E133" s="300"/>
      <c r="F133" s="295"/>
      <c r="G133" s="296"/>
      <c r="H133" s="300"/>
      <c r="J133" s="299"/>
      <c r="T133" s="299"/>
      <c r="U133"/>
      <c r="V133"/>
      <c r="W133"/>
      <c r="X133"/>
      <c r="Y133"/>
      <c r="Z133" s="299"/>
      <c r="AA133"/>
      <c r="AB133"/>
      <c r="AC133"/>
      <c r="AD133"/>
      <c r="AE133"/>
      <c r="AF133"/>
      <c r="AG133"/>
      <c r="AH133"/>
      <c r="AI133"/>
      <c r="AJ133" s="299"/>
      <c r="AK133"/>
      <c r="AL133"/>
      <c r="AM133"/>
      <c r="AN133"/>
      <c r="AO133"/>
      <c r="AP133" s="299"/>
      <c r="AQ133"/>
      <c r="AR133"/>
      <c r="AS133"/>
      <c r="AT133"/>
      <c r="AU133"/>
      <c r="AV133"/>
      <c r="AW133"/>
      <c r="AX133"/>
      <c r="AY133"/>
      <c r="AZ133" s="299"/>
      <c r="BA133"/>
      <c r="BB133"/>
      <c r="BC133"/>
      <c r="BD133"/>
      <c r="BE133"/>
      <c r="BF133" s="299"/>
      <c r="BG133"/>
      <c r="BH133"/>
      <c r="BI133"/>
      <c r="BJ133"/>
      <c r="BK133"/>
      <c r="BL133"/>
      <c r="BM133"/>
      <c r="BN133"/>
      <c r="BO133"/>
      <c r="BP133" s="299"/>
      <c r="BQ133"/>
      <c r="BR133"/>
      <c r="BS133"/>
      <c r="BT133"/>
      <c r="BU133"/>
      <c r="BV133" s="299"/>
      <c r="BW133"/>
      <c r="BX133"/>
      <c r="BY133"/>
      <c r="BZ133"/>
      <c r="CA133"/>
      <c r="CB133"/>
      <c r="CC133"/>
      <c r="CD133"/>
      <c r="CE133"/>
      <c r="CF133" s="299"/>
      <c r="CL133" s="299"/>
      <c r="DI133" s="168"/>
      <c r="DJ133" s="248"/>
      <c r="DK133" s="248"/>
      <c r="DL133" s="249"/>
    </row>
    <row r="134" spans="1:116" ht="14.4" x14ac:dyDescent="0.25">
      <c r="A134" s="297">
        <v>2.1</v>
      </c>
      <c r="B134" s="298" t="s">
        <v>51</v>
      </c>
      <c r="C134"/>
      <c r="D134" s="299">
        <f>+D10+D14+D15+'JAN-MAR 2023'!D14+'JAN-MAR 2023'!D15+'JAN-MAR 2023'!D10+'OCT-DEC 2022'!D10+'OCT-DEC 2022'!D14+'OCT-DEC 2022'!D15+'JUL-SEP 2022'!D10+'JUL-SEP 2022'!D14+'JUL-SEP 2022'!D15</f>
        <v>230961725</v>
      </c>
      <c r="E134" s="300"/>
      <c r="F134" s="300"/>
      <c r="G134" s="301"/>
      <c r="H134" s="300"/>
      <c r="J134" s="299">
        <f>+J10+J14+J15+'JAN-MAR 2023'!J14+'JAN-MAR 2023'!J15+'JAN-MAR 2023'!J10+'OCT-DEC 2022'!J10+'OCT-DEC 2022'!J14+'OCT-DEC 2022'!J15+'JUL-SEP 2022'!J10+'JUL-SEP 2022'!J14+'JUL-SEP 2022'!J15</f>
        <v>121360272</v>
      </c>
      <c r="T134" s="299">
        <f>+T10+T14+T15+'JAN-MAR 2023'!T14+'JAN-MAR 2023'!T15+'JAN-MAR 2023'!T10+'OCT-DEC 2022'!T10+'OCT-DEC 2022'!T14+'OCT-DEC 2022'!T15+'JUL-SEP 2022'!T10+'JUL-SEP 2022'!T14+'JUL-SEP 2022'!T15</f>
        <v>441443884</v>
      </c>
      <c r="U134"/>
      <c r="V134"/>
      <c r="W134"/>
      <c r="X134"/>
      <c r="Y134"/>
      <c r="Z134" s="299">
        <f>+Z10+Z14+Z15+'JAN-MAR 2023'!Z14+'JAN-MAR 2023'!Z15+'JAN-MAR 2023'!Z10+'OCT-DEC 2022'!Z10+'OCT-DEC 2022'!Z14+'OCT-DEC 2022'!Z15+'JUL-SEP 2022'!Z10+'JUL-SEP 2022'!Z14+'JUL-SEP 2022'!Z15</f>
        <v>281027647</v>
      </c>
      <c r="AA134"/>
      <c r="AB134"/>
      <c r="AC134"/>
      <c r="AD134"/>
      <c r="AE134"/>
      <c r="AF134"/>
      <c r="AG134"/>
      <c r="AH134"/>
      <c r="AI134"/>
      <c r="AJ134" s="299">
        <f>+AJ10+AJ14+AJ15+'JAN-MAR 2023'!AJ14+'JAN-MAR 2023'!AJ15+'JAN-MAR 2023'!AJ10+'OCT-DEC 2022'!AJ10+'OCT-DEC 2022'!AJ14+'OCT-DEC 2022'!AJ15+'JUL-SEP 2022'!AJ10+'JUL-SEP 2022'!AJ14+'JUL-SEP 2022'!AJ15</f>
        <v>136648268</v>
      </c>
      <c r="AK134"/>
      <c r="AL134"/>
      <c r="AM134"/>
      <c r="AN134"/>
      <c r="AO134"/>
      <c r="AP134" s="299">
        <f>+AP10+AP14+AP15+'JAN-MAR 2023'!AP14+'JAN-MAR 2023'!AP15+'JAN-MAR 2023'!AP10+'OCT-DEC 2022'!AP10+'OCT-DEC 2022'!AP14+'OCT-DEC 2022'!AP15+'JUL-SEP 2022'!AP10+'JUL-SEP 2022'!AP14+'JUL-SEP 2022'!AP15</f>
        <v>57168243</v>
      </c>
      <c r="AQ134"/>
      <c r="AR134"/>
      <c r="AS134"/>
      <c r="AT134"/>
      <c r="AU134"/>
      <c r="AV134"/>
      <c r="AW134"/>
      <c r="AX134"/>
      <c r="AY134"/>
      <c r="AZ134" s="299">
        <f>+AZ10+AZ14+AZ15+'JAN-MAR 2023'!AZ14+'JAN-MAR 2023'!AZ15+'JAN-MAR 2023'!AZ10+'OCT-DEC 2022'!AZ10+'OCT-DEC 2022'!AZ14+'OCT-DEC 2022'!AZ15+'JUL-SEP 2022'!AZ10+'JUL-SEP 2022'!AZ14+'JUL-SEP 2022'!AZ15</f>
        <v>234056383</v>
      </c>
      <c r="BA134"/>
      <c r="BB134"/>
      <c r="BC134"/>
      <c r="BD134"/>
      <c r="BE134"/>
      <c r="BF134" s="299">
        <f>+BF10+BF14+BF15+'JAN-MAR 2023'!BF14+'JAN-MAR 2023'!BF15+'JAN-MAR 2023'!BF10+'OCT-DEC 2022'!BF10+'OCT-DEC 2022'!BF14+'OCT-DEC 2022'!BF15+'JUL-SEP 2022'!BF10+'JUL-SEP 2022'!BF14+'JUL-SEP 2022'!BF15</f>
        <v>182646115</v>
      </c>
      <c r="BG134"/>
      <c r="BH134"/>
      <c r="BI134"/>
      <c r="BJ134"/>
      <c r="BK134"/>
      <c r="BL134"/>
      <c r="BM134"/>
      <c r="BN134"/>
      <c r="BO134"/>
      <c r="BP134" s="299">
        <f>+BP10+BP14+BP15+'JAN-MAR 2023'!BP14+'JAN-MAR 2023'!BP15+'JAN-MAR 2023'!BP10+'OCT-DEC 2022'!BP10+'OCT-DEC 2022'!BP14+'OCT-DEC 2022'!BP15+'JUL-SEP 2022'!BP10+'JUL-SEP 2022'!BP14+'JUL-SEP 2022'!BP15</f>
        <v>186329647</v>
      </c>
      <c r="BQ134"/>
      <c r="BR134"/>
      <c r="BS134"/>
      <c r="BT134"/>
      <c r="BU134"/>
      <c r="BV134" s="299">
        <f>+BV10+BV14+BV15+'JAN-MAR 2023'!BV14+'JAN-MAR 2023'!BV15+'JAN-MAR 2023'!BV10+'OCT-DEC 2022'!BV10+'OCT-DEC 2022'!BV14+'OCT-DEC 2022'!BV15+'JUL-SEP 2022'!BV10+'JUL-SEP 2022'!BV14+'JUL-SEP 2022'!BV15</f>
        <v>76094130</v>
      </c>
      <c r="BW134"/>
      <c r="BX134"/>
      <c r="BY134"/>
      <c r="BZ134"/>
      <c r="CA134"/>
      <c r="CB134"/>
      <c r="CC134"/>
      <c r="CD134"/>
      <c r="CE134"/>
      <c r="CF134" s="299">
        <f>+CF10+CF14+CF15+'JAN-MAR 2023'!CF14+'JAN-MAR 2023'!CF15+'JAN-MAR 2023'!CF10+'OCT-DEC 2022'!CF10+'OCT-DEC 2022'!CF14+'OCT-DEC 2022'!CF15+'JUL-SEP 2022'!CF10+'JUL-SEP 2022'!CF14+'JUL-SEP 2022'!CF15</f>
        <v>263833259</v>
      </c>
      <c r="CL134" s="299">
        <f>+CL10+CL14+CL15+'JAN-MAR 2023'!CL14+'JAN-MAR 2023'!CL15+'JAN-MAR 2023'!CL10+'OCT-DEC 2022'!CL10+'OCT-DEC 2022'!CL14+'OCT-DEC 2022'!CL15+'JUL-SEP 2022'!CL10+'JUL-SEP 2022'!CL14+'JUL-SEP 2022'!CL15</f>
        <v>168619069</v>
      </c>
      <c r="DI134" s="193" t="s">
        <v>97</v>
      </c>
      <c r="DJ134" s="197" t="e">
        <f>+DJ126/DJ16</f>
        <v>#DIV/0!</v>
      </c>
      <c r="DK134" s="197" t="e">
        <f>+DK126/DK16</f>
        <v>#DIV/0!</v>
      </c>
      <c r="DL134" s="208" t="e">
        <f>+DL126/DL16</f>
        <v>#DIV/0!</v>
      </c>
    </row>
    <row r="135" spans="1:116" ht="16.5" customHeight="1" x14ac:dyDescent="0.45">
      <c r="A135" s="297">
        <v>2.2000000000000002</v>
      </c>
      <c r="B135" s="298" t="s">
        <v>213</v>
      </c>
      <c r="C135"/>
      <c r="D135" s="307">
        <f>0.27*MAX((D102+'JAN-MAR 2023'!D102+'OCT-DEC 2022'!D102+'JUL-SEP 2022'!D102),0)</f>
        <v>0</v>
      </c>
      <c r="E135" s="300"/>
      <c r="F135" s="308"/>
      <c r="G135" s="305"/>
      <c r="H135" s="379"/>
      <c r="J135" s="307">
        <f>0.27*MAX((J102+'JAN-MAR 2023'!J102+'OCT-DEC 2022'!J102+'JUL-SEP 2022'!J102),0)</f>
        <v>0</v>
      </c>
      <c r="T135" s="307">
        <f>0.27*MAX((T102+'JAN-MAR 2023'!T102+'OCT-DEC 2022'!T102+'JUL-SEP 2022'!T102),0)</f>
        <v>4828381.92</v>
      </c>
      <c r="Z135" s="307">
        <f>0.27*MAX((Z102+'JAN-MAR 2023'!Z102+'OCT-DEC 2022'!Z102+'JUL-SEP 2022'!Z102),0)</f>
        <v>0</v>
      </c>
      <c r="AJ135" s="307">
        <f>0.27*MAX((AJ102+'JAN-MAR 2023'!AJ102+'OCT-DEC 2022'!AJ102+'JUL-SEP 2022'!AJ102),0)</f>
        <v>2239308.9900000002</v>
      </c>
      <c r="AP135" s="307">
        <f>0.27*MAX((AP102+'JAN-MAR 2023'!AP102+'OCT-DEC 2022'!AP102+'JUL-SEP 2022'!AP102),0)</f>
        <v>640887.66</v>
      </c>
      <c r="AZ135" s="307">
        <v>0</v>
      </c>
      <c r="BF135" s="307">
        <v>0</v>
      </c>
      <c r="BP135" s="307">
        <f>0.27*MAX((BP102+'JAN-MAR 2023'!BP102+'OCT-DEC 2022'!BP102+'JUL-SEP 2022'!BP102),0)</f>
        <v>4121124.2100000004</v>
      </c>
      <c r="BV135" s="307">
        <f>0.27*MAX((BV102+'JAN-MAR 2023'!BV102+'OCT-DEC 2022'!BV102+'JUL-SEP 2022'!BV102),0)</f>
        <v>0</v>
      </c>
      <c r="CF135" s="307">
        <v>0</v>
      </c>
      <c r="CL135" s="307">
        <v>0</v>
      </c>
      <c r="DI135" s="185" t="s">
        <v>125</v>
      </c>
      <c r="DJ135" s="218" t="e">
        <f>+H116</f>
        <v>#DIV/0!</v>
      </c>
      <c r="DK135" s="218" t="e">
        <f>+N116</f>
        <v>#DIV/0!</v>
      </c>
      <c r="DL135" s="219" t="e">
        <f>+R116</f>
        <v>#DIV/0!</v>
      </c>
    </row>
    <row r="136" spans="1:116" ht="16.5" customHeight="1" x14ac:dyDescent="0.3">
      <c r="A136" s="297">
        <v>2.2999999999999998</v>
      </c>
      <c r="B136" s="298" t="s">
        <v>214</v>
      </c>
      <c r="C136"/>
      <c r="D136" s="299">
        <f>+D134-D135</f>
        <v>230961725</v>
      </c>
      <c r="E136" s="300"/>
      <c r="F136" s="300"/>
      <c r="G136" s="305"/>
      <c r="H136" s="300"/>
      <c r="J136" s="299">
        <f>+J134-J135</f>
        <v>121360272</v>
      </c>
      <c r="T136" s="299">
        <f>+T134-T135</f>
        <v>436615502.07999998</v>
      </c>
      <c r="Z136" s="299">
        <f>+Z134-Z135</f>
        <v>281027647</v>
      </c>
      <c r="AJ136" s="299">
        <f>+AJ134-AJ135</f>
        <v>134408959.00999999</v>
      </c>
      <c r="AP136" s="299">
        <f>+AP134-AP135</f>
        <v>56527355.340000004</v>
      </c>
      <c r="AZ136" s="299">
        <f>+AZ134-AZ135</f>
        <v>234056383</v>
      </c>
      <c r="BF136" s="299">
        <f>+BF134-BF135</f>
        <v>182646115</v>
      </c>
      <c r="BP136" s="299">
        <f>+BP134-BP135</f>
        <v>182208522.78999999</v>
      </c>
      <c r="BV136" s="299">
        <f>+BV134-BV135</f>
        <v>76094130</v>
      </c>
      <c r="CF136" s="299">
        <f>+CF134-CF135</f>
        <v>263833259</v>
      </c>
      <c r="CL136" s="299">
        <f>+CL134-CL135</f>
        <v>168619069</v>
      </c>
      <c r="DI136" s="185" t="s">
        <v>131</v>
      </c>
      <c r="DJ136" s="218" t="e">
        <f>+X116</f>
        <v>#DIV/0!</v>
      </c>
      <c r="DK136" s="218" t="e">
        <f>+AD116</f>
        <v>#DIV/0!</v>
      </c>
      <c r="DL136" s="219" t="e">
        <f>+AH116</f>
        <v>#DIV/0!</v>
      </c>
    </row>
    <row r="137" spans="1:116" ht="16.5" customHeight="1" x14ac:dyDescent="0.3">
      <c r="A137" s="297"/>
      <c r="B137" s="298"/>
      <c r="C137"/>
      <c r="D137" s="309"/>
      <c r="E137" s="300"/>
      <c r="F137" s="295"/>
      <c r="G137" s="296"/>
      <c r="H137" s="295"/>
      <c r="J137" s="309"/>
      <c r="T137" s="309"/>
      <c r="Z137" s="309"/>
      <c r="AJ137" s="309"/>
      <c r="AP137" s="309"/>
      <c r="AZ137" s="309"/>
      <c r="BF137" s="309"/>
      <c r="BP137" s="309"/>
      <c r="BV137" s="309"/>
      <c r="CF137" s="309"/>
      <c r="CL137" s="309"/>
      <c r="DI137" s="185" t="s">
        <v>203</v>
      </c>
      <c r="DJ137" s="218" t="e">
        <f>+AN116</f>
        <v>#DIV/0!</v>
      </c>
      <c r="DK137" s="218" t="e">
        <f>+AT116</f>
        <v>#DIV/0!</v>
      </c>
      <c r="DL137" s="219" t="e">
        <f>+AX116</f>
        <v>#DIV/0!</v>
      </c>
    </row>
    <row r="138" spans="1:116" ht="16.5" customHeight="1" x14ac:dyDescent="0.3">
      <c r="A138" s="298" t="s">
        <v>215</v>
      </c>
      <c r="B138" s="294"/>
      <c r="C138"/>
      <c r="D138" s="309"/>
      <c r="E138" s="300"/>
      <c r="F138" s="295"/>
      <c r="G138" s="296"/>
      <c r="H138" s="295"/>
      <c r="J138" s="309"/>
      <c r="T138" s="309"/>
      <c r="Z138" s="309"/>
      <c r="AJ138" s="309"/>
      <c r="AP138" s="309"/>
      <c r="AZ138" s="309"/>
      <c r="BF138" s="309"/>
      <c r="BP138" s="309"/>
      <c r="BV138" s="309"/>
      <c r="CF138" s="309"/>
      <c r="CL138" s="309"/>
      <c r="DI138" s="185" t="s">
        <v>164</v>
      </c>
      <c r="DJ138" s="218" t="e">
        <f>+BD116</f>
        <v>#DIV/0!</v>
      </c>
      <c r="DK138" s="218" t="e">
        <f>+BJ116</f>
        <v>#DIV/0!</v>
      </c>
      <c r="DL138" s="219" t="e">
        <f>+BN116</f>
        <v>#DIV/0!</v>
      </c>
    </row>
    <row r="139" spans="1:116" ht="16.5" customHeight="1" x14ac:dyDescent="0.3">
      <c r="A139" s="297">
        <v>3.1</v>
      </c>
      <c r="B139" s="298" t="s">
        <v>216</v>
      </c>
      <c r="C139"/>
      <c r="D139" s="310">
        <f>+D111+'JAN-MAR 2023'!D111+'OCT-DEC 2022'!D111+'JUL-SEP 2022'!D111</f>
        <v>109702</v>
      </c>
      <c r="E139" s="300"/>
      <c r="F139" s="311"/>
      <c r="G139" s="312"/>
      <c r="H139" s="311"/>
      <c r="J139" s="310">
        <f>+J111+'JAN-MAR 2023'!J111+'OCT-DEC 2022'!J111+'JUL-SEP 2022'!J111</f>
        <v>344818</v>
      </c>
      <c r="T139" s="310">
        <f>+T111+'JAN-MAR 2023'!T111+'OCT-DEC 2022'!T111+'JUL-SEP 2022'!T111</f>
        <v>192587</v>
      </c>
      <c r="Z139" s="310">
        <f>+Z111+'JAN-MAR 2023'!Z111+'OCT-DEC 2022'!Z111+'JUL-SEP 2022'!Z111</f>
        <v>1004384</v>
      </c>
      <c r="AJ139" s="310">
        <f>+AJ111+'JAN-MAR 2023'!AJ111+'OCT-DEC 2022'!AJ111+'JUL-SEP 2022'!AJ111</f>
        <v>60162</v>
      </c>
      <c r="AP139" s="310">
        <f>+AP111+'JAN-MAR 2023'!AP111+'OCT-DEC 2022'!AP111+'JUL-SEP 2022'!AP111</f>
        <v>156269</v>
      </c>
      <c r="AZ139" s="310">
        <f>+AZ111+'JAN-MAR 2023'!AZ111+'OCT-DEC 2022'!AZ111+'JUL-SEP 2022'!AZ111</f>
        <v>111243</v>
      </c>
      <c r="BF139" s="310">
        <f>+BF111+'JAN-MAR 2023'!BF111+'OCT-DEC 2022'!BF111+'JUL-SEP 2022'!BF111</f>
        <v>608447</v>
      </c>
      <c r="BP139" s="310">
        <f>+BP111+'JAN-MAR 2023'!BP111+'OCT-DEC 2022'!BP111+'JUL-SEP 2022'!BP111</f>
        <v>94920</v>
      </c>
      <c r="BV139" s="310">
        <f>'JUL-SEP 2022'!BV111+BV111*3</f>
        <v>301088</v>
      </c>
      <c r="CF139" s="310">
        <f>+CF111+'JAN-MAR 2023'!CF111+'OCT-DEC 2022'!CF111+'JUL-SEP 2022'!CF111</f>
        <v>124558</v>
      </c>
      <c r="CL139" s="310">
        <f>+CL111+'JAN-MAR 2023'!CL111+'OCT-DEC 2022'!CL111+'JUL-SEP 2022'!CL111</f>
        <v>619407</v>
      </c>
      <c r="DI139" s="185" t="s">
        <v>166</v>
      </c>
      <c r="DJ139" s="218" t="e">
        <f>+BT116</f>
        <v>#DIV/0!</v>
      </c>
      <c r="DK139" s="218" t="e">
        <f>+BZ116</f>
        <v>#DIV/0!</v>
      </c>
      <c r="DL139" s="219" t="e">
        <f>+CD116</f>
        <v>#DIV/0!</v>
      </c>
    </row>
    <row r="140" spans="1:116" ht="16.5" customHeight="1" x14ac:dyDescent="0.3">
      <c r="A140" s="297">
        <v>3.2</v>
      </c>
      <c r="B140" s="298" t="s">
        <v>217</v>
      </c>
      <c r="C140"/>
      <c r="D140" s="313">
        <f>IF(D148="Yes",IF(D139&lt;$J$194,ROUND(VLOOKUP(D139,$G$188:$J$194,3)+((VLOOKUP(D139,$G$188:$J$194,4)-D139)/(VLOOKUP(D139,$G$188:$J$194,4)-VLOOKUP(D139,$G$188:$J$194,1)))*(VLOOKUP(D139,$G$188:$J$194,2)-VLOOKUP(D139,$G$188:$J$194,3)),3),0),0)</f>
        <v>1.9E-2</v>
      </c>
      <c r="E140" s="314"/>
      <c r="F140" s="314"/>
      <c r="G140" s="315"/>
      <c r="H140" s="314"/>
      <c r="J140" s="313">
        <f>IF(J148="Yes",IF(J139&lt;$J$194,ROUND(VLOOKUP(J139,$G$188:$J$194,3)+((VLOOKUP(J139,$G$188:$J$194,4)-J139)/(VLOOKUP(J139,$G$188:$J$194,4)-VLOOKUP(J139,$G$188:$J$194,1)))*(VLOOKUP(J139,$G$188:$J$194,2)-VLOOKUP(J139,$G$188:$J$194,3)),3),0),0)</f>
        <v>1.0999999999999999E-2</v>
      </c>
      <c r="T140" s="313">
        <f>IF(T148="Yes",IF(T139&lt;$J$194,ROUND(VLOOKUP(T139,$G$188:$J$194,3)+((VLOOKUP(T139,$G$188:$J$194,4)-T139)/(VLOOKUP(T139,$G$188:$J$194,4)-VLOOKUP(T139,$G$188:$J$194,1)))*(VLOOKUP(T139,$G$188:$J$194,2)-VLOOKUP(T139,$G$188:$J$194,3)),3),0),0)</f>
        <v>1.4999999999999999E-2</v>
      </c>
      <c r="Z140" s="313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313">
        <f>IF(AJ148="Yes",IF(AJ139&lt;$J$194,ROUND(VLOOKUP(AJ139,$G$188:$J$194,3)+((VLOOKUP(AJ139,$G$188:$J$194,4)-AJ139)/(VLOOKUP(AJ139,$G$188:$J$194,4)-VLOOKUP(AJ139,$G$188:$J$194,1)))*(VLOOKUP(AJ139,$G$188:$J$194,2)-VLOOKUP(AJ139,$G$188:$J$194,3)),3),0),0)</f>
        <v>2.7E-2</v>
      </c>
      <c r="AP140" s="313">
        <f>IF(AP148="Yes",IF(AP139&lt;$J$194,ROUND(VLOOKUP(AP139,$G$188:$J$194,3)+((VLOOKUP(AP139,$G$188:$J$194,4)-AP139)/(VLOOKUP(AP139,$G$188:$J$194,4)-VLOOKUP(AP139,$G$188:$J$194,1)))*(VLOOKUP(AP139,$G$188:$J$194,2)-VLOOKUP(AP139,$G$188:$J$194,3)),3),0),0)</f>
        <v>1.7000000000000001E-2</v>
      </c>
      <c r="AZ140" s="313">
        <f>IF(AZ148="Yes",IF(AZ139&lt;$J$194,ROUND(VLOOKUP(AZ139,$G$188:$J$194,3)+((VLOOKUP(AZ139,$G$188:$J$194,4)-AZ139)/(VLOOKUP(AZ139,$G$188:$J$194,4)-VLOOKUP(AZ139,$G$188:$J$194,1)))*(VLOOKUP(AZ139,$G$188:$J$194,2)-VLOOKUP(AZ139,$G$188:$J$194,3)),3),0),0)</f>
        <v>1.9E-2</v>
      </c>
      <c r="BF140" s="313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313">
        <f>IF(BP148="Yes",IF(BP139&lt;$J$194,ROUND(VLOOKUP(BP139,$G$188:$J$194,3)+((VLOOKUP(BP139,$G$188:$J$194,4)-BP139)/(VLOOKUP(BP139,$G$188:$J$194,4)-VLOOKUP(BP139,$G$188:$J$194,1)))*(VLOOKUP(BP139,$G$188:$J$194,2)-VLOOKUP(BP139,$G$188:$J$194,3)),3),0),0)</f>
        <v>0.02</v>
      </c>
      <c r="BV140" s="313">
        <f>IF(BV148="Yes",IF(BV139&lt;$J$194,ROUND(VLOOKUP(BV139,$G$188:$J$194,3)+((VLOOKUP(BV139,$G$188:$J$194,4)-BV139)/(VLOOKUP(BV139,$G$188:$J$194,4)-VLOOKUP(BV139,$G$188:$J$194,1)))*(VLOOKUP(BV139,$G$188:$J$194,2)-VLOOKUP(BV139,$G$188:$J$194,3)),3),0),0)</f>
        <v>1.2E-2</v>
      </c>
      <c r="CF140" s="313">
        <f>IF(CF148="Yes",IF(CF139&lt;$J$194,ROUND(VLOOKUP(CF139,$G$188:$J$194,3)+((VLOOKUP(CF139,$G$188:$J$194,4)-CF139)/(VLOOKUP(CF139,$G$188:$J$194,4)-VLOOKUP(CF139,$G$188:$J$194,1)))*(VLOOKUP(CF139,$G$188:$J$194,2)-VLOOKUP(CF139,$G$188:$J$194,3)),3),0),0)</f>
        <v>1.9E-2</v>
      </c>
      <c r="CL140" s="313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85" t="s">
        <v>165</v>
      </c>
      <c r="DJ140" s="218" t="e">
        <f>+CJ116</f>
        <v>#DIV/0!</v>
      </c>
      <c r="DK140" s="218" t="e">
        <f>+CP116</f>
        <v>#DIV/0!</v>
      </c>
      <c r="DL140" s="219" t="e">
        <f>+CT116</f>
        <v>#DIV/0!</v>
      </c>
    </row>
    <row r="141" spans="1:116" ht="4.95" customHeight="1" x14ac:dyDescent="0.3">
      <c r="A141" s="316"/>
      <c r="B141" s="298"/>
      <c r="C141"/>
      <c r="D141" s="317"/>
      <c r="E141" s="318"/>
      <c r="F141" s="318"/>
      <c r="G141" s="312"/>
      <c r="H141" s="318"/>
      <c r="J141" s="317"/>
      <c r="T141" s="317"/>
      <c r="Z141" s="317"/>
      <c r="AJ141" s="317"/>
      <c r="AP141" s="317"/>
      <c r="AZ141" s="317"/>
      <c r="BF141" s="317"/>
      <c r="BP141" s="317"/>
      <c r="BV141" s="317"/>
      <c r="CF141" s="317"/>
      <c r="CL141" s="317"/>
      <c r="DI141" s="168"/>
      <c r="DJ141" s="248"/>
      <c r="DK141" s="248"/>
      <c r="DL141" s="249"/>
    </row>
    <row r="142" spans="1:116" ht="14.4" x14ac:dyDescent="0.25">
      <c r="A142" s="298" t="s">
        <v>218</v>
      </c>
      <c r="B142" s="319"/>
      <c r="C142"/>
      <c r="D142" s="309"/>
      <c r="E142" s="295"/>
      <c r="F142" s="295"/>
      <c r="G142" s="296"/>
      <c r="H142" s="295"/>
      <c r="J142" s="309"/>
      <c r="T142" s="309"/>
      <c r="Z142" s="309"/>
      <c r="AJ142" s="309"/>
      <c r="AP142" s="309"/>
      <c r="AZ142" s="309"/>
      <c r="BF142" s="309"/>
      <c r="BP142" s="309"/>
      <c r="BV142" s="309"/>
      <c r="CF142" s="309"/>
      <c r="CL142" s="309"/>
      <c r="DI142" s="193" t="s">
        <v>167</v>
      </c>
      <c r="DJ142" s="220" t="e">
        <f>+DJ63/DJ16</f>
        <v>#DIV/0!</v>
      </c>
      <c r="DK142" s="220" t="e">
        <f t="shared" ref="DK142:DL142" si="220">+DK63/DK16</f>
        <v>#DIV/0!</v>
      </c>
      <c r="DL142" s="221" t="e">
        <f t="shared" si="220"/>
        <v>#DIV/0!</v>
      </c>
    </row>
    <row r="143" spans="1:116" ht="15" customHeight="1" x14ac:dyDescent="0.3">
      <c r="A143" s="320">
        <v>4.0999999999999996</v>
      </c>
      <c r="B143" s="298" t="s">
        <v>219</v>
      </c>
      <c r="C143"/>
      <c r="D143" s="321">
        <f>IFERROR(D131/D136,"")</f>
        <v>0.99998944413841728</v>
      </c>
      <c r="E143" s="322"/>
      <c r="F143" s="322"/>
      <c r="G143" s="315"/>
      <c r="H143" s="322"/>
      <c r="J143" s="321">
        <f>IFERROR(J131/J136,"")</f>
        <v>0.9729606571745324</v>
      </c>
      <c r="T143" s="321">
        <f>IFERROR(T131/T136,"")</f>
        <v>0.89656892880609285</v>
      </c>
      <c r="Z143" s="321">
        <f>IFERROR(Z131/Z136,"")</f>
        <v>0.88690197801072579</v>
      </c>
      <c r="AJ143" s="321">
        <f>IFERROR(AJ131/AJ136,"")</f>
        <v>0.86855276508253054</v>
      </c>
      <c r="AP143" s="321">
        <f>IFERROR(AP131/AP136,"")</f>
        <v>0.85006494131872823</v>
      </c>
      <c r="AZ143" s="321">
        <f>IFERROR(AZ131/AZ136,"")</f>
        <v>0.92089799148951212</v>
      </c>
      <c r="BF143" s="321">
        <f>IFERROR(BF131/BF136,"")</f>
        <v>0.89108557825059675</v>
      </c>
      <c r="BP143" s="321">
        <f>IFERROR(BP131/BP136,"")</f>
        <v>0.84818866666363146</v>
      </c>
      <c r="BV143" s="321">
        <f>IFERROR(BV131/BV136,"")</f>
        <v>0.8256504016801296</v>
      </c>
      <c r="CF143" s="321">
        <f>IFERROR(CF131/CF136,"")</f>
        <v>0.92427204183533207</v>
      </c>
      <c r="CL143" s="321">
        <f>IFERROR(CL131/CL136,"")</f>
        <v>0.92001233858075682</v>
      </c>
      <c r="DI143" s="185" t="s">
        <v>125</v>
      </c>
      <c r="DJ143" s="218" t="e">
        <f>+H118</f>
        <v>#DIV/0!</v>
      </c>
      <c r="DK143" s="218" t="e">
        <f>+N118</f>
        <v>#DIV/0!</v>
      </c>
      <c r="DL143" s="219" t="e">
        <f>+R118</f>
        <v>#DIV/0!</v>
      </c>
    </row>
    <row r="144" spans="1:116" ht="15" customHeight="1" x14ac:dyDescent="0.3">
      <c r="A144" s="320">
        <v>4.2</v>
      </c>
      <c r="B144" s="298" t="s">
        <v>217</v>
      </c>
      <c r="C144"/>
      <c r="D144" s="323">
        <f>+D140</f>
        <v>1.9E-2</v>
      </c>
      <c r="E144" s="324"/>
      <c r="F144" s="324"/>
      <c r="G144" s="315"/>
      <c r="H144" s="324"/>
      <c r="J144" s="323">
        <f>+J140</f>
        <v>1.0999999999999999E-2</v>
      </c>
      <c r="T144" s="323">
        <f>+T140</f>
        <v>1.4999999999999999E-2</v>
      </c>
      <c r="Z144" s="323">
        <f>+Z140</f>
        <v>0</v>
      </c>
      <c r="AJ144" s="323">
        <f>+AJ140</f>
        <v>2.7E-2</v>
      </c>
      <c r="AP144" s="323">
        <f>+AP140</f>
        <v>1.7000000000000001E-2</v>
      </c>
      <c r="AZ144" s="323">
        <f>+AZ140</f>
        <v>1.9E-2</v>
      </c>
      <c r="BF144" s="323">
        <f>+BF140</f>
        <v>0</v>
      </c>
      <c r="BP144" s="323">
        <f>+BP140</f>
        <v>0.02</v>
      </c>
      <c r="BV144" s="323">
        <f>+BV140</f>
        <v>1.2E-2</v>
      </c>
      <c r="CF144" s="323">
        <f>+CF140</f>
        <v>1.9E-2</v>
      </c>
      <c r="CL144" s="323">
        <f>+CL140</f>
        <v>0</v>
      </c>
      <c r="DI144" s="185" t="s">
        <v>131</v>
      </c>
      <c r="DJ144" s="218" t="e">
        <f>+X118</f>
        <v>#DIV/0!</v>
      </c>
      <c r="DK144" s="218" t="e">
        <f>+AD118</f>
        <v>#DIV/0!</v>
      </c>
      <c r="DL144" s="219" t="e">
        <f>+AH118</f>
        <v>#DIV/0!</v>
      </c>
    </row>
    <row r="145" spans="1:116" ht="15" customHeight="1" x14ac:dyDescent="0.3">
      <c r="A145" s="320">
        <v>4.3</v>
      </c>
      <c r="B145" s="298" t="s">
        <v>254</v>
      </c>
      <c r="C145"/>
      <c r="D145" s="325">
        <f>IFERROR(D143+D144,"")</f>
        <v>1.0189894441384173</v>
      </c>
      <c r="E145" s="326"/>
      <c r="F145" s="326"/>
      <c r="G145" s="315"/>
      <c r="H145" s="326"/>
      <c r="I145" s="327"/>
      <c r="J145" s="325">
        <f>IFERROR(J143+J144,"")</f>
        <v>0.9839606571745324</v>
      </c>
      <c r="T145" s="325">
        <f>IFERROR(T143+T144,"")</f>
        <v>0.91156892880609286</v>
      </c>
      <c r="Z145" s="325">
        <f>IFERROR(Z143+Z144,"")</f>
        <v>0.88690197801072579</v>
      </c>
      <c r="AJ145" s="325">
        <f>IFERROR(AJ143+AJ144,"")</f>
        <v>0.89555276508253057</v>
      </c>
      <c r="AP145" s="325">
        <f>IFERROR(AP143+AP144,"")</f>
        <v>0.86706494131872824</v>
      </c>
      <c r="AZ145" s="325">
        <f>IFERROR(AZ143+AZ144,"")</f>
        <v>0.93989799148951214</v>
      </c>
      <c r="BF145" s="325">
        <f>IFERROR(BF143+BF144,"")</f>
        <v>0.89108557825059675</v>
      </c>
      <c r="BP145" s="325">
        <f>IFERROR(BP143+BP144,"")</f>
        <v>0.86818866666363148</v>
      </c>
      <c r="BV145" s="325">
        <f>IFERROR(BV143+BV144,"")</f>
        <v>0.83765040168012961</v>
      </c>
      <c r="CF145" s="325">
        <f>IFERROR(CF143+CF144,"")</f>
        <v>0.94327204183533209</v>
      </c>
      <c r="CL145" s="325">
        <f>IFERROR(CL143+CL144,"")</f>
        <v>0.92001233858075682</v>
      </c>
      <c r="DI145" s="185" t="s">
        <v>203</v>
      </c>
      <c r="DJ145" s="218" t="e">
        <f>+AN118</f>
        <v>#DIV/0!</v>
      </c>
      <c r="DK145" s="218" t="e">
        <f>+AT118</f>
        <v>#DIV/0!</v>
      </c>
      <c r="DL145" s="219" t="e">
        <f>+AX118</f>
        <v>#DIV/0!</v>
      </c>
    </row>
    <row r="146" spans="1:116" ht="15" customHeight="1" x14ac:dyDescent="0.3">
      <c r="A146" s="328"/>
      <c r="B146" s="298"/>
      <c r="C146"/>
      <c r="D146" s="309"/>
      <c r="E146" s="295"/>
      <c r="F146" s="295"/>
      <c r="G146" s="296"/>
      <c r="H146" s="295"/>
      <c r="J146" s="309"/>
      <c r="T146" s="309"/>
      <c r="Z146" s="309"/>
      <c r="AJ146" s="309"/>
      <c r="AP146" s="309"/>
      <c r="AZ146" s="309"/>
      <c r="BF146" s="309"/>
      <c r="BP146" s="309"/>
      <c r="BV146" s="309"/>
      <c r="CF146" s="309"/>
      <c r="CL146" s="309"/>
      <c r="DI146" s="185" t="s">
        <v>164</v>
      </c>
      <c r="DJ146" s="218" t="e">
        <f>+BD118</f>
        <v>#DIV/0!</v>
      </c>
      <c r="DK146" s="218" t="e">
        <f>+BJ118</f>
        <v>#DIV/0!</v>
      </c>
      <c r="DL146" s="219" t="e">
        <f>+BN118</f>
        <v>#DIV/0!</v>
      </c>
    </row>
    <row r="147" spans="1:116" ht="15" customHeight="1" x14ac:dyDescent="0.3">
      <c r="A147" s="329" t="s">
        <v>221</v>
      </c>
      <c r="B147" s="294"/>
      <c r="C147"/>
      <c r="D147" s="309"/>
      <c r="E147" s="295"/>
      <c r="F147" s="295"/>
      <c r="G147" s="296"/>
      <c r="H147" s="295"/>
      <c r="J147" s="309"/>
      <c r="T147" s="309"/>
      <c r="Z147" s="309"/>
      <c r="AJ147" s="309"/>
      <c r="AP147" s="309"/>
      <c r="AZ147" s="309"/>
      <c r="BF147" s="309"/>
      <c r="BP147" s="309"/>
      <c r="BV147" s="309"/>
      <c r="CF147" s="309"/>
      <c r="CL147" s="309"/>
      <c r="DI147" s="185" t="s">
        <v>166</v>
      </c>
      <c r="DJ147" s="218" t="e">
        <f>+BT118</f>
        <v>#DIV/0!</v>
      </c>
      <c r="DK147" s="218" t="e">
        <f>+BZ118</f>
        <v>#DIV/0!</v>
      </c>
      <c r="DL147" s="219" t="e">
        <f>+CD118</f>
        <v>#DIV/0!</v>
      </c>
    </row>
    <row r="148" spans="1:116" ht="15" customHeight="1" x14ac:dyDescent="0.3">
      <c r="A148" s="328">
        <v>5.0999999999999996</v>
      </c>
      <c r="B148" s="330" t="s">
        <v>222</v>
      </c>
      <c r="C148"/>
      <c r="D148" s="331" t="str">
        <f>+IF(D139&lt;$H$186,"No","Yes")</f>
        <v>Yes</v>
      </c>
      <c r="E148" s="332"/>
      <c r="F148" s="332"/>
      <c r="G148" s="296"/>
      <c r="H148" s="332"/>
      <c r="J148" s="331" t="str">
        <f>+IF(J139&lt;$H$186,"No","Yes")</f>
        <v>Yes</v>
      </c>
      <c r="T148" s="331" t="str">
        <f>+IF(T139&lt;$H$186,"No","Yes")</f>
        <v>Yes</v>
      </c>
      <c r="Z148" s="331" t="str">
        <f>+IF(Z139&lt;$H$186,"No","Yes")</f>
        <v>Yes</v>
      </c>
      <c r="AJ148" s="331" t="str">
        <f>+IF(AJ139&lt;$H$186,"No","Yes")</f>
        <v>Yes</v>
      </c>
      <c r="AP148" s="331" t="str">
        <f>+IF(AP139&lt;$H$186,"No","Yes")</f>
        <v>Yes</v>
      </c>
      <c r="AZ148" s="331" t="str">
        <f>+IF(AZ139&lt;$H$186,"No","Yes")</f>
        <v>Yes</v>
      </c>
      <c r="BF148" s="331" t="str">
        <f>+IF(BF139&lt;$H$186,"No","Yes")</f>
        <v>Yes</v>
      </c>
      <c r="BP148" s="331" t="str">
        <f>+IF(BP139&lt;$H$186,"No","Yes")</f>
        <v>Yes</v>
      </c>
      <c r="BV148" s="331" t="str">
        <f>+IF(BV139&lt;$H$186,"No","Yes")</f>
        <v>Yes</v>
      </c>
      <c r="CF148" s="331" t="str">
        <f>+IF(CF139&lt;$H$186,"No","Yes")</f>
        <v>Yes</v>
      </c>
      <c r="CL148" s="331" t="str">
        <f>+IF(CL139&lt;$H$186,"No","Yes")</f>
        <v>Yes</v>
      </c>
      <c r="DI148" s="185" t="s">
        <v>165</v>
      </c>
      <c r="DJ148" s="218" t="e">
        <f>+CJ118</f>
        <v>#DIV/0!</v>
      </c>
      <c r="DK148" s="218" t="e">
        <f>+CP118</f>
        <v>#DIV/0!</v>
      </c>
      <c r="DL148" s="219" t="e">
        <f>+CT118</f>
        <v>#DIV/0!</v>
      </c>
    </row>
    <row r="149" spans="1:116" ht="18" customHeight="1" x14ac:dyDescent="0.3">
      <c r="A149" s="328">
        <v>5.2</v>
      </c>
      <c r="B149" s="298" t="s">
        <v>223</v>
      </c>
      <c r="C149"/>
      <c r="D149" s="325">
        <f>IF(D148="No","NA",0.85)</f>
        <v>0.85</v>
      </c>
      <c r="E149" s="326"/>
      <c r="F149" s="326"/>
      <c r="G149" s="315"/>
      <c r="H149" s="326"/>
      <c r="J149" s="325">
        <f>IF(J148="No","NA",0.85)</f>
        <v>0.85</v>
      </c>
      <c r="T149" s="325">
        <f>IF(T148="No","NA",0.85)</f>
        <v>0.85</v>
      </c>
      <c r="Z149" s="325">
        <f>IF(Z148="No","NA",0.85)</f>
        <v>0.85</v>
      </c>
      <c r="AJ149" s="325">
        <f>IF(AJ148="No","NA",0.85)</f>
        <v>0.85</v>
      </c>
      <c r="AP149" s="325">
        <f>IF(AP148="No","NA",0.85)</f>
        <v>0.85</v>
      </c>
      <c r="AZ149" s="325">
        <f>IF(AZ148="No","NA",0.85)</f>
        <v>0.85</v>
      </c>
      <c r="BF149" s="325">
        <f>IF(BF148="No","NA",0.85)</f>
        <v>0.85</v>
      </c>
      <c r="BP149" s="325">
        <f>IF(BP148="No","NA",0.85)</f>
        <v>0.85</v>
      </c>
      <c r="BV149" s="325">
        <f>IF(BV148="No","NA",0.85)</f>
        <v>0.85</v>
      </c>
      <c r="CF149" s="325">
        <f>IF(CF148="No","NA",0.85)</f>
        <v>0.85</v>
      </c>
      <c r="CL149" s="325">
        <f>IF(CL148="No","NA",0.85)</f>
        <v>0.85</v>
      </c>
      <c r="DI149" s="168"/>
      <c r="DJ149" s="248"/>
      <c r="DK149" s="248"/>
      <c r="DL149" s="249"/>
    </row>
    <row r="150" spans="1:116" ht="14.4" x14ac:dyDescent="0.25">
      <c r="A150" s="328">
        <v>5.3</v>
      </c>
      <c r="B150" s="298" t="s">
        <v>220</v>
      </c>
      <c r="C150"/>
      <c r="D150" s="321">
        <f>IF(D148="No","",ROUND(D145,3))</f>
        <v>1.0189999999999999</v>
      </c>
      <c r="E150" s="322"/>
      <c r="F150" s="322"/>
      <c r="G150" s="315"/>
      <c r="H150" s="322"/>
      <c r="J150" s="321">
        <f>IF(J148="No","",ROUND(J145,3))</f>
        <v>0.98399999999999999</v>
      </c>
      <c r="T150" s="321">
        <f>IF(T148="No","",ROUND(T145,3))</f>
        <v>0.91200000000000003</v>
      </c>
      <c r="Z150" s="321">
        <f>IF(Z148="No","",ROUND(Z145,3))</f>
        <v>0.88700000000000001</v>
      </c>
      <c r="AJ150" s="321">
        <f>IF(AJ148="No","",ROUND(AJ145,3))</f>
        <v>0.89600000000000002</v>
      </c>
      <c r="AP150" s="321">
        <f>IF(AP148="No","",ROUND(AP145,3))</f>
        <v>0.86699999999999999</v>
      </c>
      <c r="AZ150" s="321">
        <f>IF(AZ148="No","",ROUND(AZ145,3))</f>
        <v>0.94</v>
      </c>
      <c r="BF150" s="321">
        <f>IF(BF148="No","",ROUND(BF145,3))</f>
        <v>0.89100000000000001</v>
      </c>
      <c r="BP150" s="321">
        <f>IF(BP148="No","",ROUND(BP145,3))</f>
        <v>0.86799999999999999</v>
      </c>
      <c r="BV150" s="321">
        <f>IF(BV148="No","",ROUND(BV145,3))</f>
        <v>0.83799999999999997</v>
      </c>
      <c r="CF150" s="321">
        <f>IF(CF148="No","",ROUND(CF145,3))</f>
        <v>0.94299999999999995</v>
      </c>
      <c r="CL150" s="321">
        <f>IF(CL148="No","",ROUND(CL145,3))</f>
        <v>0.92</v>
      </c>
      <c r="DI150" s="193" t="s">
        <v>94</v>
      </c>
      <c r="DJ150" s="220" t="e">
        <f>+DJ95/DJ16</f>
        <v>#DIV/0!</v>
      </c>
      <c r="DK150" s="220" t="e">
        <f t="shared" ref="DK150:DL150" si="221">+DK95/DK16</f>
        <v>#DIV/0!</v>
      </c>
      <c r="DL150" s="221" t="e">
        <f t="shared" si="221"/>
        <v>#DIV/0!</v>
      </c>
    </row>
    <row r="151" spans="1:116" ht="15.75" customHeight="1" x14ac:dyDescent="0.3">
      <c r="A151" s="328">
        <v>5.4</v>
      </c>
      <c r="B151" s="298" t="s">
        <v>214</v>
      </c>
      <c r="C151"/>
      <c r="D151" s="333">
        <f>+D136</f>
        <v>230961725</v>
      </c>
      <c r="E151" s="334"/>
      <c r="F151" s="334"/>
      <c r="G151" s="301"/>
      <c r="H151" s="334"/>
      <c r="J151" s="333">
        <f>+J136</f>
        <v>121360272</v>
      </c>
      <c r="T151" s="333">
        <f>+T136</f>
        <v>436615502.07999998</v>
      </c>
      <c r="Z151" s="333">
        <f>+Z136</f>
        <v>281027647</v>
      </c>
      <c r="AJ151" s="333">
        <f>+AJ136</f>
        <v>134408959.00999999</v>
      </c>
      <c r="AP151" s="333">
        <f>+AP136</f>
        <v>56527355.340000004</v>
      </c>
      <c r="AZ151" s="333">
        <f>+AZ136</f>
        <v>234056383</v>
      </c>
      <c r="BF151" s="333">
        <f>+BF136</f>
        <v>182646115</v>
      </c>
      <c r="BP151" s="333">
        <f>+BP136</f>
        <v>182208522.78999999</v>
      </c>
      <c r="BV151" s="333">
        <f>+BV136</f>
        <v>76094130</v>
      </c>
      <c r="CF151" s="333">
        <f>+CF136</f>
        <v>263833259</v>
      </c>
      <c r="CL151" s="333">
        <f>+CL136</f>
        <v>168619069</v>
      </c>
      <c r="DI151" s="185" t="s">
        <v>125</v>
      </c>
      <c r="DJ151" s="218" t="e">
        <f>+H120</f>
        <v>#DIV/0!</v>
      </c>
      <c r="DK151" s="218" t="e">
        <f>+N120</f>
        <v>#DIV/0!</v>
      </c>
      <c r="DL151" s="219" t="e">
        <f>+R120</f>
        <v>#DIV/0!</v>
      </c>
    </row>
    <row r="152" spans="1:116" ht="15.75" customHeight="1" thickBot="1" x14ac:dyDescent="0.35">
      <c r="A152" s="335">
        <v>5.5</v>
      </c>
      <c r="B152" s="336" t="s">
        <v>224</v>
      </c>
      <c r="C152"/>
      <c r="D152" s="337">
        <f>IF(OR(D150&gt;=D149,D148="No"),0,(D149-D150)*D151)</f>
        <v>0</v>
      </c>
      <c r="E152" s="334"/>
      <c r="F152" s="334"/>
      <c r="G152" s="301"/>
      <c r="H152" s="334"/>
      <c r="J152" s="337">
        <f>IF(OR(J150&gt;=J149,J148="No"),0,(J149-J150)*J151)</f>
        <v>0</v>
      </c>
      <c r="T152" s="337">
        <f>IF(OR(T150&gt;=T149,T148="No"),0,(T149-T150)*T151)</f>
        <v>0</v>
      </c>
      <c r="Z152" s="337">
        <f>IF(OR(Z150&gt;=Z149,Z148="No"),0,(Z149-Z150)*Z151)</f>
        <v>0</v>
      </c>
      <c r="AJ152" s="337">
        <f>IF(OR(AJ150&gt;=AJ149,AJ148="No"),0,(AJ149-AJ150)*AJ151)</f>
        <v>0</v>
      </c>
      <c r="AP152" s="337">
        <f>IF(OR(AP150&gt;=AP149,AP148="No"),0,(AP149-AP150)*AP151)</f>
        <v>0</v>
      </c>
      <c r="AZ152" s="337">
        <f>IF(OR(AZ150&gt;=AZ149,AZ148="No"),0,(AZ149-AZ150)*AZ151)</f>
        <v>0</v>
      </c>
      <c r="BF152" s="337">
        <f>IF(OR(BF150&gt;=BF149,BF148="No"),0,(BF149-BF150)*BF151)</f>
        <v>0</v>
      </c>
      <c r="BP152" s="337">
        <f>IF(OR(BP150&gt;=BP149,BP148="No"),0,(BP149-BP150)*BP151)</f>
        <v>0</v>
      </c>
      <c r="BV152" s="337">
        <f>IF(OR(BV150&gt;=BV149,BV148="No"),0,(BV149-BV150)*BV151)</f>
        <v>913129.56000000075</v>
      </c>
      <c r="CF152" s="337">
        <f>IF(OR(CF150&gt;=CF149,CF148="No"),0,(CF149-CF150)*CF151)</f>
        <v>0</v>
      </c>
      <c r="CL152" s="337">
        <f>IF(OR(CL150&gt;=CL149,CL148="No"),0,(CL149-CL150)*CL151)</f>
        <v>0</v>
      </c>
      <c r="DI152" s="185" t="s">
        <v>131</v>
      </c>
      <c r="DJ152" s="218" t="e">
        <f>+X120</f>
        <v>#DIV/0!</v>
      </c>
      <c r="DK152" s="218" t="e">
        <f>+AD120</f>
        <v>#DIV/0!</v>
      </c>
      <c r="DL152" s="219" t="e">
        <f>+AH120</f>
        <v>#DIV/0!</v>
      </c>
    </row>
    <row r="153" spans="1:116" ht="15.75" customHeight="1" x14ac:dyDescent="0.3">
      <c r="A153" s="296"/>
      <c r="B153" s="296"/>
      <c r="C153"/>
      <c r="D153" s="296"/>
      <c r="E153" s="296"/>
      <c r="F153" s="296"/>
      <c r="G153" s="296"/>
      <c r="H153" s="295"/>
      <c r="J153" s="296"/>
      <c r="T153" s="296"/>
      <c r="Z153" s="296"/>
      <c r="AJ153" s="296"/>
      <c r="AP153" s="296"/>
      <c r="AZ153" s="296"/>
      <c r="BF153" s="296"/>
      <c r="BP153" s="296"/>
      <c r="BV153" s="296"/>
      <c r="CF153" s="296"/>
      <c r="CL153" s="296"/>
      <c r="DI153" s="185" t="s">
        <v>203</v>
      </c>
      <c r="DJ153" s="218" t="e">
        <f>+AN120</f>
        <v>#DIV/0!</v>
      </c>
      <c r="DK153" s="218" t="e">
        <f>+AT120</f>
        <v>#DIV/0!</v>
      </c>
      <c r="DL153" s="219" t="e">
        <f>+AX120</f>
        <v>#DIV/0!</v>
      </c>
    </row>
    <row r="154" spans="1:116" ht="15.75" customHeight="1" x14ac:dyDescent="0.3">
      <c r="A154" s="296"/>
      <c r="B154" s="296"/>
      <c r="C154"/>
      <c r="D154" s="296"/>
      <c r="E154" s="296"/>
      <c r="F154" s="296"/>
      <c r="G154" s="296"/>
      <c r="H154" s="295"/>
      <c r="J154" s="296"/>
      <c r="T154" s="296"/>
      <c r="Z154" s="296"/>
      <c r="AJ154" s="296"/>
      <c r="AP154" s="296"/>
      <c r="AZ154" s="296"/>
      <c r="BF154" s="296"/>
      <c r="BP154" s="296"/>
      <c r="BV154" s="296"/>
      <c r="CF154" s="296"/>
      <c r="CL154" s="296"/>
      <c r="DI154" s="185" t="s">
        <v>164</v>
      </c>
      <c r="DJ154" s="218" t="e">
        <f>+BD120</f>
        <v>#DIV/0!</v>
      </c>
      <c r="DK154" s="218" t="e">
        <f>+BJ120</f>
        <v>#DIV/0!</v>
      </c>
      <c r="DL154" s="219" t="e">
        <f>+BN120</f>
        <v>#DIV/0!</v>
      </c>
    </row>
    <row r="155" spans="1:116" ht="15.75" customHeight="1" thickBot="1" x14ac:dyDescent="0.35">
      <c r="A155" s="338" t="s">
        <v>212</v>
      </c>
      <c r="B155" s="339"/>
      <c r="C155"/>
      <c r="H155" s="2"/>
      <c r="T155" s="1"/>
      <c r="Z155" s="1"/>
      <c r="DI155" s="185" t="s">
        <v>166</v>
      </c>
      <c r="DJ155" s="218" t="e">
        <f>+BT120</f>
        <v>#DIV/0!</v>
      </c>
      <c r="DK155" s="218" t="e">
        <f>+BZ120</f>
        <v>#DIV/0!</v>
      </c>
      <c r="DL155" s="219" t="e">
        <f>+CD120</f>
        <v>#DIV/0!</v>
      </c>
    </row>
    <row r="156" spans="1:116" ht="15.75" customHeight="1" thickTop="1" x14ac:dyDescent="0.3">
      <c r="A156" s="340">
        <v>1.1000000000000001</v>
      </c>
      <c r="B156" s="339" t="s">
        <v>51</v>
      </c>
      <c r="C156"/>
      <c r="D156" s="341">
        <f>+D134</f>
        <v>230961725</v>
      </c>
      <c r="H156" s="380"/>
      <c r="J156" s="341">
        <f>+J134</f>
        <v>121360272</v>
      </c>
      <c r="T156" s="341">
        <f>+T134</f>
        <v>441443884</v>
      </c>
      <c r="Z156" s="341">
        <f>+Z134</f>
        <v>281027647</v>
      </c>
      <c r="AJ156" s="341">
        <f>+AJ134</f>
        <v>136648268</v>
      </c>
      <c r="AP156" s="341">
        <f>+AP134</f>
        <v>57168243</v>
      </c>
      <c r="AZ156" s="341">
        <f>+AZ134</f>
        <v>234056383</v>
      </c>
      <c r="BF156" s="341">
        <f>+BF134</f>
        <v>182646115</v>
      </c>
      <c r="BP156" s="341">
        <f>+BP134</f>
        <v>186329647</v>
      </c>
      <c r="BV156" s="341">
        <f>+BV134</f>
        <v>76094130</v>
      </c>
      <c r="CF156" s="341">
        <f>+CF134</f>
        <v>263833259</v>
      </c>
      <c r="CL156" s="341">
        <f>+CL134</f>
        <v>168619069</v>
      </c>
      <c r="DI156" s="185" t="s">
        <v>165</v>
      </c>
      <c r="DJ156" s="218" t="e">
        <f>+CJ120</f>
        <v>#DIV/0!</v>
      </c>
      <c r="DK156" s="218" t="e">
        <f>+CP120</f>
        <v>#DIV/0!</v>
      </c>
      <c r="DL156" s="219" t="e">
        <f>+CT120</f>
        <v>#DIV/0!</v>
      </c>
    </row>
    <row r="157" spans="1:116" ht="15" customHeight="1" x14ac:dyDescent="0.4">
      <c r="A157" s="340">
        <v>1.3</v>
      </c>
      <c r="B157" s="339" t="s">
        <v>213</v>
      </c>
      <c r="C157"/>
      <c r="D157" s="342">
        <f>+D135</f>
        <v>0</v>
      </c>
      <c r="H157" s="381"/>
      <c r="J157" s="342">
        <f>+J135</f>
        <v>0</v>
      </c>
      <c r="T157" s="342">
        <f>+T135</f>
        <v>4828381.92</v>
      </c>
      <c r="Z157" s="342">
        <f>+Z135</f>
        <v>0</v>
      </c>
      <c r="AJ157" s="342">
        <f>+AJ135</f>
        <v>2239308.9900000002</v>
      </c>
      <c r="AP157" s="342">
        <f>+AP135</f>
        <v>640887.66</v>
      </c>
      <c r="AZ157" s="342">
        <f>+AZ135</f>
        <v>0</v>
      </c>
      <c r="BF157" s="342">
        <f>+BF135</f>
        <v>0</v>
      </c>
      <c r="BP157" s="342">
        <f>+BP135</f>
        <v>4121124.2100000004</v>
      </c>
      <c r="BV157" s="342">
        <f>+BV135</f>
        <v>0</v>
      </c>
      <c r="CF157" s="342">
        <f>+CF135</f>
        <v>0</v>
      </c>
      <c r="CL157" s="342">
        <f>+CL135</f>
        <v>0</v>
      </c>
      <c r="DI157" s="168"/>
      <c r="DJ157" s="248"/>
      <c r="DK157" s="248"/>
      <c r="DL157" s="249"/>
    </row>
    <row r="158" spans="1:116" x14ac:dyDescent="0.25">
      <c r="A158" s="340">
        <v>1.4</v>
      </c>
      <c r="B158" s="339" t="s">
        <v>225</v>
      </c>
      <c r="C158"/>
      <c r="D158" s="343">
        <f>D156-D157</f>
        <v>230961725</v>
      </c>
      <c r="H158" s="380"/>
      <c r="J158" s="343">
        <f>J156-J157</f>
        <v>121360272</v>
      </c>
      <c r="T158" s="343">
        <f>T156-T157</f>
        <v>436615502.07999998</v>
      </c>
      <c r="Z158" s="343">
        <f>Z156-Z157</f>
        <v>281027647</v>
      </c>
      <c r="AJ158" s="343">
        <f>AJ156-AJ157</f>
        <v>134408959.00999999</v>
      </c>
      <c r="AP158" s="343">
        <f>AP156-AP157</f>
        <v>56527355.340000004</v>
      </c>
      <c r="AZ158" s="343">
        <f>AZ156-AZ157</f>
        <v>234056383</v>
      </c>
      <c r="BF158" s="343">
        <f>BF156-BF157</f>
        <v>182646115</v>
      </c>
      <c r="BP158" s="343">
        <f>BP156-BP157</f>
        <v>182208522.78999999</v>
      </c>
      <c r="BV158" s="343">
        <f>BV156-BV157</f>
        <v>76094130</v>
      </c>
      <c r="CF158" s="343">
        <f>CF156-CF157</f>
        <v>263833259</v>
      </c>
      <c r="CL158" s="343">
        <f>CL156-CL157</f>
        <v>168619069</v>
      </c>
      <c r="DI158" s="193" t="s">
        <v>168</v>
      </c>
      <c r="DJ158" s="220" t="e">
        <f>+DJ73/DJ16</f>
        <v>#DIV/0!</v>
      </c>
      <c r="DK158" s="220" t="e">
        <f>+DK73/DK16</f>
        <v>#DIV/0!</v>
      </c>
      <c r="DL158" s="221" t="e">
        <f>+DL73/DL16</f>
        <v>#DIV/0!</v>
      </c>
    </row>
    <row r="159" spans="1:116" ht="15.75" customHeight="1" x14ac:dyDescent="0.3">
      <c r="A159" s="340"/>
      <c r="B159" s="339"/>
      <c r="C159"/>
      <c r="D159" s="343"/>
      <c r="H159" s="380"/>
      <c r="J159" s="343"/>
      <c r="T159" s="343"/>
      <c r="Z159" s="343"/>
      <c r="AJ159" s="343"/>
      <c r="AP159" s="343"/>
      <c r="AZ159" s="343"/>
      <c r="BF159" s="343"/>
      <c r="BP159" s="343"/>
      <c r="BV159" s="343"/>
      <c r="CF159" s="343"/>
      <c r="CL159" s="343"/>
      <c r="DI159" s="185" t="s">
        <v>125</v>
      </c>
      <c r="DJ159" s="218" t="e">
        <f>+H122</f>
        <v>#DIV/0!</v>
      </c>
      <c r="DK159" s="218" t="e">
        <f>+N122</f>
        <v>#DIV/0!</v>
      </c>
      <c r="DL159" s="219" t="e">
        <f>+R122</f>
        <v>#DIV/0!</v>
      </c>
    </row>
    <row r="160" spans="1:116" ht="15.75" customHeight="1" x14ac:dyDescent="0.3">
      <c r="A160" s="344" t="s">
        <v>226</v>
      </c>
      <c r="B160" s="345"/>
      <c r="C160"/>
      <c r="D160" s="343"/>
      <c r="H160" s="380"/>
      <c r="J160" s="343"/>
      <c r="T160" s="343"/>
      <c r="Z160" s="343"/>
      <c r="AJ160" s="343"/>
      <c r="AP160" s="343"/>
      <c r="AZ160" s="343"/>
      <c r="BF160" s="343"/>
      <c r="BP160" s="343"/>
      <c r="BV160" s="343"/>
      <c r="CF160" s="343"/>
      <c r="CL160" s="343"/>
      <c r="DI160" s="185" t="s">
        <v>131</v>
      </c>
      <c r="DJ160" s="218" t="e">
        <f>+X122</f>
        <v>#DIV/0!</v>
      </c>
      <c r="DK160" s="218" t="e">
        <f>+AD122</f>
        <v>#DIV/0!</v>
      </c>
      <c r="DL160" s="219" t="e">
        <f>+AH122</f>
        <v>#DIV/0!</v>
      </c>
    </row>
    <row r="161" spans="1:116" ht="15.75" customHeight="1" x14ac:dyDescent="0.3">
      <c r="A161" s="340">
        <v>2.1</v>
      </c>
      <c r="B161" s="339" t="s">
        <v>208</v>
      </c>
      <c r="C161"/>
      <c r="D161" s="343">
        <f>+D129</f>
        <v>224254044</v>
      </c>
      <c r="H161" s="380"/>
      <c r="J161" s="343">
        <f>+J129</f>
        <v>115244739</v>
      </c>
      <c r="T161" s="343">
        <f>+T129</f>
        <v>379543330</v>
      </c>
      <c r="Z161" s="343">
        <f>+Z129</f>
        <v>244442044</v>
      </c>
      <c r="AJ161" s="343">
        <f>+AJ129</f>
        <v>113521020</v>
      </c>
      <c r="AP161" s="343">
        <f>+AP129</f>
        <v>47518486</v>
      </c>
      <c r="AZ161" s="343">
        <f>+AZ129</f>
        <v>208894667</v>
      </c>
      <c r="BF161" s="343">
        <f>+BF129</f>
        <v>158369634</v>
      </c>
      <c r="BP161" s="343">
        <f>+BP129</f>
        <v>149102406</v>
      </c>
      <c r="BV161" s="343">
        <f>+BV129</f>
        <v>61534772</v>
      </c>
      <c r="CF161" s="343">
        <f>+CF129</f>
        <v>234810541</v>
      </c>
      <c r="CL161" s="343">
        <f>+CL129</f>
        <v>151223668</v>
      </c>
      <c r="DI161" s="185" t="s">
        <v>203</v>
      </c>
      <c r="DJ161" s="218" t="e">
        <f>+AN122</f>
        <v>#DIV/0!</v>
      </c>
      <c r="DK161" s="218" t="e">
        <f>+AT122</f>
        <v>#DIV/0!</v>
      </c>
      <c r="DL161" s="219" t="e">
        <f>+AX122</f>
        <v>#DIV/0!</v>
      </c>
    </row>
    <row r="162" spans="1:116" ht="15.75" customHeight="1" x14ac:dyDescent="0.4">
      <c r="A162" s="340">
        <f>+A161+0.1</f>
        <v>2.2000000000000002</v>
      </c>
      <c r="B162" s="339" t="s">
        <v>209</v>
      </c>
      <c r="C162"/>
      <c r="D162" s="342">
        <f>+D130</f>
        <v>6705243</v>
      </c>
      <c r="H162" s="381"/>
      <c r="J162" s="342">
        <f>+J130</f>
        <v>2834031</v>
      </c>
      <c r="T162" s="342">
        <f>+T130</f>
        <v>11912563</v>
      </c>
      <c r="Z162" s="342">
        <f>+Z130</f>
        <v>4801932</v>
      </c>
      <c r="AJ162" s="342">
        <f>+AJ130</f>
        <v>3220253</v>
      </c>
      <c r="AP162" s="342">
        <f>+AP130</f>
        <v>533437</v>
      </c>
      <c r="AZ162" s="342">
        <f>+AZ130</f>
        <v>6647386</v>
      </c>
      <c r="BF162" s="342">
        <f>+BF130</f>
        <v>4383685</v>
      </c>
      <c r="BP162" s="342">
        <f>+BP130</f>
        <v>5444798</v>
      </c>
      <c r="BV162" s="342">
        <f>+BV130</f>
        <v>1292377</v>
      </c>
      <c r="CF162" s="342">
        <f>+CF130</f>
        <v>9043164</v>
      </c>
      <c r="CL162" s="342">
        <f>+CL130</f>
        <v>3907956</v>
      </c>
      <c r="DI162" s="185" t="s">
        <v>164</v>
      </c>
      <c r="DJ162" s="218" t="e">
        <f>+BD122</f>
        <v>#DIV/0!</v>
      </c>
      <c r="DK162" s="218" t="e">
        <f>+BJ122</f>
        <v>#DIV/0!</v>
      </c>
      <c r="DL162" s="219" t="e">
        <f>+BN122</f>
        <v>#DIV/0!</v>
      </c>
    </row>
    <row r="163" spans="1:116" ht="15.75" customHeight="1" x14ac:dyDescent="0.3">
      <c r="A163" s="340">
        <f>+A162+0.1</f>
        <v>2.3000000000000003</v>
      </c>
      <c r="B163" s="339" t="s">
        <v>227</v>
      </c>
      <c r="C163"/>
      <c r="D163" s="343">
        <f>+D161+D162</f>
        <v>230959287</v>
      </c>
      <c r="H163" s="380"/>
      <c r="J163" s="343">
        <f>+J161+J162</f>
        <v>118078770</v>
      </c>
      <c r="T163" s="343">
        <f>+T161+T162</f>
        <v>391455893</v>
      </c>
      <c r="Z163" s="343">
        <f>+Z161+Z162</f>
        <v>249243976</v>
      </c>
      <c r="AJ163" s="343">
        <f>+AJ161+AJ162</f>
        <v>116741273</v>
      </c>
      <c r="AP163" s="343">
        <f>+AP161+AP162</f>
        <v>48051923</v>
      </c>
      <c r="AZ163" s="343">
        <f>+AZ161+AZ162</f>
        <v>215542053</v>
      </c>
      <c r="BF163" s="343">
        <f>+BF161+BF162</f>
        <v>162753319</v>
      </c>
      <c r="BP163" s="343">
        <f>+BP161+BP162</f>
        <v>154547204</v>
      </c>
      <c r="BV163" s="343">
        <f>+BV161+BV162</f>
        <v>62827149</v>
      </c>
      <c r="CF163" s="343">
        <f>+CF161+CF162</f>
        <v>243853705</v>
      </c>
      <c r="CL163" s="343">
        <f>+CL161+CL162</f>
        <v>155131624</v>
      </c>
      <c r="DI163" s="185" t="s">
        <v>166</v>
      </c>
      <c r="DJ163" s="218" t="e">
        <f>+BT122</f>
        <v>#DIV/0!</v>
      </c>
      <c r="DK163" s="218" t="e">
        <f>+BZ122</f>
        <v>#DIV/0!</v>
      </c>
      <c r="DL163" s="219" t="e">
        <f>+CD122</f>
        <v>#DIV/0!</v>
      </c>
    </row>
    <row r="164" spans="1:116" ht="15.75" customHeight="1" thickBot="1" x14ac:dyDescent="0.35">
      <c r="A164" s="340"/>
      <c r="B164" s="339"/>
      <c r="C164"/>
      <c r="D164" s="343"/>
      <c r="H164" s="380"/>
      <c r="J164" s="343"/>
      <c r="T164" s="343"/>
      <c r="Z164" s="343"/>
      <c r="AJ164" s="343"/>
      <c r="AP164" s="343"/>
      <c r="AZ164" s="343"/>
      <c r="BF164" s="343"/>
      <c r="BP164" s="343"/>
      <c r="BV164" s="343"/>
      <c r="CF164" s="343"/>
      <c r="CL164" s="343"/>
      <c r="DI164" s="209" t="s">
        <v>165</v>
      </c>
      <c r="DJ164" s="225" t="e">
        <f>+CJ122</f>
        <v>#DIV/0!</v>
      </c>
      <c r="DK164" s="225" t="e">
        <f>+CP122</f>
        <v>#DIV/0!</v>
      </c>
      <c r="DL164" s="226" t="e">
        <f>+CT122</f>
        <v>#DIV/0!</v>
      </c>
    </row>
    <row r="165" spans="1:116" x14ac:dyDescent="0.25">
      <c r="A165" s="340" t="s">
        <v>228</v>
      </c>
      <c r="B165" s="339"/>
      <c r="C165"/>
      <c r="D165" s="343"/>
      <c r="H165" s="380"/>
      <c r="J165" s="343"/>
      <c r="T165" s="343"/>
      <c r="Z165" s="343"/>
      <c r="AJ165" s="343"/>
      <c r="AP165" s="343"/>
      <c r="AZ165" s="343"/>
      <c r="BF165" s="343"/>
      <c r="BP165" s="343"/>
      <c r="BV165" s="343"/>
      <c r="CF165" s="343"/>
      <c r="CL165" s="343"/>
    </row>
    <row r="166" spans="1:116" x14ac:dyDescent="0.25">
      <c r="A166" s="340">
        <v>3.1</v>
      </c>
      <c r="B166" s="339" t="s">
        <v>229</v>
      </c>
      <c r="C166"/>
      <c r="D166" s="343">
        <f>+D95+'JAN-MAR 2023'!D95+'OCT-DEC 2022'!D95+'JUL-SEP 2022'!D95</f>
        <v>6827089</v>
      </c>
      <c r="H166" s="380"/>
      <c r="J166" s="343">
        <f>+J95+'JAN-MAR 2023'!J95+'OCT-DEC 2022'!J95+'JUL-SEP 2022'!J95</f>
        <v>5852903</v>
      </c>
      <c r="T166" s="343">
        <f>+T95+'JAN-MAR 2023'!T95+'OCT-DEC 2022'!T95+'JUL-SEP 2022'!T95</f>
        <v>12579776</v>
      </c>
      <c r="Z166" s="343">
        <f>+Z95+'JAN-MAR 2023'!Z95+'OCT-DEC 2022'!Z95+'JUL-SEP 2022'!Z95</f>
        <v>19890395</v>
      </c>
      <c r="AJ166" s="343">
        <f>+AJ95+'JAN-MAR 2023'!AJ95+'OCT-DEC 2022'!AJ95+'JUL-SEP 2022'!AJ95</f>
        <v>10284710</v>
      </c>
      <c r="AP166" s="343">
        <f>+AP95+'JAN-MAR 2023'!AP95+'OCT-DEC 2022'!AP95+'JUL-SEP 2022'!AP95</f>
        <v>3595278</v>
      </c>
      <c r="AZ166" s="343">
        <f>+AZ95+'JAN-MAR 2023'!AZ95+'OCT-DEC 2022'!AZ95+'JUL-SEP 2022'!AZ95</f>
        <v>13146656</v>
      </c>
      <c r="BF166" s="343">
        <f>+BF95+'JAN-MAR 2023'!BF95+'OCT-DEC 2022'!BF95+'JUL-SEP 2022'!BF95</f>
        <v>12750650</v>
      </c>
      <c r="BP166" s="343">
        <f>+BP95+'JAN-MAR 2023'!BP95+'OCT-DEC 2022'!BP95+'JUL-SEP 2022'!BP95</f>
        <v>6428884</v>
      </c>
      <c r="BV166" s="343">
        <f>+BV95+'JAN-MAR 2023'!BV95+'OCT-DEC 2022'!BV95+'JUL-SEP 2022'!BV95</f>
        <v>4290833</v>
      </c>
      <c r="CF166" s="343">
        <f>+CF95+'JAN-MAR 2023'!CF95+'OCT-DEC 2022'!CF95+'JUL-SEP 2022'!CF95</f>
        <v>12056503</v>
      </c>
      <c r="CL166" s="343">
        <f>+CL95+'JAN-MAR 2023'!CL95+'OCT-DEC 2022'!CL95+'JUL-SEP 2022'!CL95</f>
        <v>13393481</v>
      </c>
    </row>
    <row r="167" spans="1:116" ht="15" x14ac:dyDescent="0.4">
      <c r="A167" s="340">
        <f>+A166+0.1</f>
        <v>3.2</v>
      </c>
      <c r="B167" s="339" t="s">
        <v>230</v>
      </c>
      <c r="C167"/>
      <c r="D167" s="342">
        <v>0</v>
      </c>
      <c r="H167" s="381"/>
      <c r="J167" s="342">
        <v>0</v>
      </c>
      <c r="T167" s="342">
        <v>0</v>
      </c>
      <c r="Z167" s="342">
        <v>0</v>
      </c>
      <c r="AJ167" s="342">
        <v>0</v>
      </c>
      <c r="AP167" s="342">
        <v>0</v>
      </c>
      <c r="AZ167" s="342">
        <v>0</v>
      </c>
      <c r="BF167" s="342">
        <v>0</v>
      </c>
      <c r="BP167" s="342">
        <v>0</v>
      </c>
      <c r="BV167" s="342">
        <v>0</v>
      </c>
      <c r="CF167" s="342">
        <v>0</v>
      </c>
      <c r="CL167" s="342">
        <v>0</v>
      </c>
    </row>
    <row r="168" spans="1:116" x14ac:dyDescent="0.25">
      <c r="A168" s="340">
        <f>+A167+0.1</f>
        <v>3.3000000000000003</v>
      </c>
      <c r="B168" s="339" t="s">
        <v>231</v>
      </c>
      <c r="C168"/>
      <c r="D168" s="343">
        <f>+D166+D167</f>
        <v>6827089</v>
      </c>
      <c r="H168" s="380"/>
      <c r="J168" s="343">
        <f>+J166+J167</f>
        <v>5852903</v>
      </c>
      <c r="T168" s="343">
        <f>+T166+T167</f>
        <v>12579776</v>
      </c>
      <c r="Z168" s="343">
        <f>+Z166+Z167</f>
        <v>19890395</v>
      </c>
      <c r="AJ168" s="343">
        <f>+AJ166+AJ167</f>
        <v>10284710</v>
      </c>
      <c r="AP168" s="343">
        <f>+AP166+AP167</f>
        <v>3595278</v>
      </c>
      <c r="AZ168" s="343">
        <f>+AZ166+AZ167</f>
        <v>13146656</v>
      </c>
      <c r="BF168" s="343">
        <f>+BF166+BF167</f>
        <v>12750650</v>
      </c>
      <c r="BP168" s="343">
        <f>+BP166+BP167</f>
        <v>6428884</v>
      </c>
      <c r="BV168" s="343">
        <f>+BV166+BV167</f>
        <v>4290833</v>
      </c>
      <c r="CF168" s="343">
        <f>+CF166+CF167</f>
        <v>12056503</v>
      </c>
      <c r="CL168" s="343">
        <f>+CL166+CL167</f>
        <v>13393481</v>
      </c>
    </row>
    <row r="169" spans="1:116" x14ac:dyDescent="0.25">
      <c r="A169" s="340"/>
      <c r="B169" s="339"/>
      <c r="C169"/>
      <c r="D169" s="343"/>
      <c r="H169" s="380"/>
      <c r="J169" s="343"/>
      <c r="L169" s="389"/>
      <c r="T169" s="343"/>
      <c r="Z169" s="343"/>
      <c r="AJ169" s="343"/>
      <c r="AP169" s="343"/>
      <c r="AZ169" s="343"/>
      <c r="BF169" s="343"/>
      <c r="BP169" s="343"/>
      <c r="BV169" s="343"/>
      <c r="CF169" s="343"/>
      <c r="CL169" s="343"/>
    </row>
    <row r="170" spans="1:116" x14ac:dyDescent="0.25">
      <c r="A170" s="340" t="s">
        <v>232</v>
      </c>
      <c r="B170" s="339"/>
      <c r="C170"/>
      <c r="D170" s="343"/>
      <c r="H170" s="380"/>
      <c r="J170" s="343"/>
      <c r="T170" s="343"/>
      <c r="Z170" s="343"/>
      <c r="AJ170" s="343"/>
      <c r="AP170" s="343"/>
      <c r="AZ170" s="343"/>
      <c r="BF170" s="343"/>
      <c r="BP170" s="343"/>
      <c r="BV170" s="343"/>
      <c r="CF170" s="343"/>
      <c r="CL170" s="343"/>
    </row>
    <row r="171" spans="1:116" x14ac:dyDescent="0.25">
      <c r="A171" s="340">
        <v>4.0999999999999996</v>
      </c>
      <c r="B171" s="339" t="s">
        <v>233</v>
      </c>
      <c r="C171"/>
      <c r="D171" s="346">
        <f>+D158-D163-D168</f>
        <v>-6824651</v>
      </c>
      <c r="H171" s="382"/>
      <c r="J171" s="346">
        <f>+J158-J163-J168</f>
        <v>-2571401</v>
      </c>
      <c r="T171" s="346">
        <f>+T158-T163-T168</f>
        <v>32579833.079999983</v>
      </c>
      <c r="Z171" s="346">
        <f>+Z158-Z163-Z168</f>
        <v>11893276</v>
      </c>
      <c r="AJ171" s="346">
        <f>+AJ158-AJ163-AJ168</f>
        <v>7382976.0099999905</v>
      </c>
      <c r="AP171" s="346">
        <f>+AP158-AP163-AP168</f>
        <v>4880154.3400000036</v>
      </c>
      <c r="AZ171" s="346">
        <f>+AZ158-AZ163-AZ168</f>
        <v>5367674</v>
      </c>
      <c r="BF171" s="346">
        <f>+BF158-BF163-BF168</f>
        <v>7142146</v>
      </c>
      <c r="BP171" s="346">
        <f>+BP158-BP163-BP168</f>
        <v>21232434.789999992</v>
      </c>
      <c r="BV171" s="346">
        <f>+BV158-BV163-BV168</f>
        <v>8976148</v>
      </c>
      <c r="CF171" s="346">
        <f>+CF158-CF163-CF168</f>
        <v>7923051</v>
      </c>
      <c r="CL171" s="346">
        <f>+CL158-CL163-CL168</f>
        <v>93964</v>
      </c>
    </row>
    <row r="172" spans="1:116" x14ac:dyDescent="0.25">
      <c r="A172" s="340">
        <f>+A171+0.1</f>
        <v>4.1999999999999993</v>
      </c>
      <c r="B172" s="339" t="s">
        <v>234</v>
      </c>
      <c r="C172"/>
      <c r="D172" s="343">
        <f>-D152</f>
        <v>0</v>
      </c>
      <c r="H172" s="380"/>
      <c r="J172" s="343">
        <f>-J152</f>
        <v>0</v>
      </c>
      <c r="T172" s="343">
        <f>-T152</f>
        <v>0</v>
      </c>
      <c r="Z172" s="343">
        <f>-Z152</f>
        <v>0</v>
      </c>
      <c r="AJ172" s="343">
        <f>-AJ152</f>
        <v>0</v>
      </c>
      <c r="AP172" s="343">
        <f>-AP152</f>
        <v>0</v>
      </c>
      <c r="AZ172" s="343">
        <f>-AZ152</f>
        <v>0</v>
      </c>
      <c r="BF172" s="343">
        <f>-BF152</f>
        <v>0</v>
      </c>
      <c r="BP172" s="343">
        <f>-BP152</f>
        <v>0</v>
      </c>
      <c r="BV172" s="343">
        <f>-BV152</f>
        <v>-913129.56000000075</v>
      </c>
      <c r="CF172" s="343">
        <f>-CF152</f>
        <v>0</v>
      </c>
      <c r="CL172" s="343">
        <f>-CL152</f>
        <v>0</v>
      </c>
    </row>
    <row r="173" spans="1:116" ht="13.8" thickBot="1" x14ac:dyDescent="0.3">
      <c r="A173" s="340">
        <f>+A172+0.1</f>
        <v>4.2999999999999989</v>
      </c>
      <c r="B173" s="339" t="s">
        <v>235</v>
      </c>
      <c r="C173"/>
      <c r="D173" s="343">
        <f>SUM(D171+D172)</f>
        <v>-6824651</v>
      </c>
      <c r="H173" s="380"/>
      <c r="J173" s="343">
        <f>SUM(J171+J172)</f>
        <v>-2571401</v>
      </c>
      <c r="T173" s="343">
        <f>SUM(T171+T172)</f>
        <v>32579833.079999983</v>
      </c>
      <c r="Z173" s="343">
        <f>SUM(Z171+Z172)</f>
        <v>11893276</v>
      </c>
      <c r="AJ173" s="343">
        <f>SUM(AJ171+AJ172)</f>
        <v>7382976.0099999905</v>
      </c>
      <c r="AP173" s="343">
        <f>SUM(AP171+AP172)</f>
        <v>4880154.3400000036</v>
      </c>
      <c r="AZ173" s="343">
        <f>SUM(AZ171+AZ172)</f>
        <v>5367674</v>
      </c>
      <c r="BF173" s="343">
        <f>SUM(BF171+BF172)</f>
        <v>7142146</v>
      </c>
      <c r="BP173" s="343">
        <f>SUM(BP171+BP172)</f>
        <v>21232434.789999992</v>
      </c>
      <c r="BV173" s="343">
        <f>SUM(BV171+BV172)</f>
        <v>8063018.4399999995</v>
      </c>
      <c r="CF173" s="343">
        <f>SUM(CF171+CF172)</f>
        <v>7923051</v>
      </c>
      <c r="CL173" s="343">
        <f>SUM(CL171+CL172)</f>
        <v>93964</v>
      </c>
    </row>
    <row r="174" spans="1:116" ht="14.4" thickTop="1" thickBot="1" x14ac:dyDescent="0.3">
      <c r="A174" s="340">
        <f>+A173+0.1</f>
        <v>4.3999999999999986</v>
      </c>
      <c r="B174" s="339" t="s">
        <v>236</v>
      </c>
      <c r="C174"/>
      <c r="D174" s="347">
        <f>+D173/MAX(D158,1)</f>
        <v>-2.9548839748231012E-2</v>
      </c>
      <c r="E174" s="348"/>
      <c r="H174" s="383"/>
      <c r="J174" s="347">
        <f>+J173/MAX(J158,1)</f>
        <v>-2.1188161147166842E-2</v>
      </c>
      <c r="T174" s="347">
        <f>+T173/MAX(T158,1)</f>
        <v>7.4619047937584365E-2</v>
      </c>
      <c r="Z174" s="347">
        <f>+Z173/MAX(Z158,1)</f>
        <v>4.2320661781721426E-2</v>
      </c>
      <c r="AJ174" s="347">
        <f>+AJ173/MAX(AJ158,1)</f>
        <v>5.4929195675495847E-2</v>
      </c>
      <c r="AP174" s="347">
        <f>+AP173/MAX(AP158,1)</f>
        <v>8.633261384062485E-2</v>
      </c>
      <c r="AZ174" s="347">
        <f>+AZ173/MAX(AZ158,1)</f>
        <v>2.2933251942118579E-2</v>
      </c>
      <c r="BF174" s="347">
        <f>+BF173/MAX(BF158,1)</f>
        <v>3.9103738943475477E-2</v>
      </c>
      <c r="BP174" s="347">
        <f>+BP173/MAX(BP158,1)</f>
        <v>0.11652821978295121</v>
      </c>
      <c r="BV174" s="347">
        <f>+BV173/MAX(BV158,1)</f>
        <v>0.10596110948374073</v>
      </c>
      <c r="CF174" s="347">
        <f>+CF173/MAX(CF158,1)</f>
        <v>3.0030523937848184E-2</v>
      </c>
      <c r="CL174" s="347">
        <f>+CL173/MAX(CL158,1)</f>
        <v>5.5725607167241562E-4</v>
      </c>
    </row>
    <row r="175" spans="1:116" ht="13.8" thickTop="1" x14ac:dyDescent="0.25">
      <c r="A175" s="340"/>
      <c r="B175" s="339"/>
      <c r="C175"/>
      <c r="D175" s="349"/>
      <c r="E175" s="350"/>
      <c r="H175" s="384"/>
      <c r="J175" s="349"/>
      <c r="T175" s="349"/>
      <c r="Z175" s="349"/>
      <c r="AJ175" s="349"/>
      <c r="AP175" s="349"/>
      <c r="AZ175" s="349"/>
      <c r="BF175" s="349"/>
      <c r="BP175" s="349"/>
      <c r="BV175" s="349"/>
      <c r="CF175" s="349"/>
      <c r="CL175" s="349"/>
    </row>
    <row r="176" spans="1:116" x14ac:dyDescent="0.25">
      <c r="A176" s="340" t="s">
        <v>237</v>
      </c>
      <c r="B176" s="339"/>
      <c r="C176"/>
      <c r="D176" s="351"/>
      <c r="H176" s="385"/>
      <c r="J176" s="351"/>
      <c r="T176" s="351"/>
      <c r="Z176" s="351"/>
      <c r="AJ176" s="351"/>
      <c r="AP176" s="351"/>
      <c r="AZ176" s="351"/>
      <c r="BF176" s="351"/>
      <c r="BP176" s="351"/>
      <c r="BV176" s="351"/>
      <c r="CF176" s="351"/>
      <c r="CL176" s="351"/>
    </row>
    <row r="177" spans="1:90" x14ac:dyDescent="0.25">
      <c r="A177" s="340">
        <v>4.0999999999999996</v>
      </c>
      <c r="B177" s="339" t="s">
        <v>238</v>
      </c>
      <c r="C177"/>
      <c r="D177" s="352" t="str">
        <f>IF(D139&gt;119999,"Y","N")</f>
        <v>N</v>
      </c>
      <c r="H177" s="386"/>
      <c r="J177" s="352" t="str">
        <f>IF(J139&gt;119999,"Y","N")</f>
        <v>Y</v>
      </c>
      <c r="T177" s="352" t="str">
        <f>IF(T139&gt;119999,"Y","N")</f>
        <v>Y</v>
      </c>
      <c r="Z177" s="352" t="str">
        <f>IF(Z139&gt;119999,"Y","N")</f>
        <v>Y</v>
      </c>
      <c r="AJ177" s="352" t="str">
        <f>IF(AJ139&gt;119999,"Y","N")</f>
        <v>N</v>
      </c>
      <c r="AP177" s="352" t="str">
        <f>IF(AP139&gt;119999,"Y","N")</f>
        <v>Y</v>
      </c>
      <c r="AZ177" s="352" t="str">
        <f>IF(AZ139&gt;119999,"Y","N")</f>
        <v>N</v>
      </c>
      <c r="BF177" s="352" t="str">
        <f>IF(BF139&gt;119999,"Y","N")</f>
        <v>Y</v>
      </c>
      <c r="BP177" s="352" t="str">
        <f>IF(BP139&gt;119999,"Y","N")</f>
        <v>N</v>
      </c>
      <c r="BV177" s="352" t="str">
        <f>IF(BV139&gt;119999,"Y","N")</f>
        <v>Y</v>
      </c>
      <c r="CF177" s="352" t="str">
        <f>IF(CF139&gt;119999,"Y","N")</f>
        <v>Y</v>
      </c>
      <c r="CL177" s="352" t="str">
        <f>IF(CL139&gt;119999,"Y","N")</f>
        <v>Y</v>
      </c>
    </row>
    <row r="178" spans="1:90" x14ac:dyDescent="0.25">
      <c r="A178" s="340">
        <f>+A177+0.1</f>
        <v>4.1999999999999993</v>
      </c>
      <c r="B178" s="339" t="s">
        <v>239</v>
      </c>
      <c r="C178"/>
      <c r="D178" s="352" t="s">
        <v>240</v>
      </c>
      <c r="H178" s="386"/>
      <c r="J178" s="352" t="s">
        <v>240</v>
      </c>
      <c r="T178" s="352" t="s">
        <v>240</v>
      </c>
      <c r="Z178" s="352" t="s">
        <v>240</v>
      </c>
      <c r="AJ178" s="352" t="s">
        <v>240</v>
      </c>
      <c r="AP178" s="352" t="s">
        <v>240</v>
      </c>
      <c r="AZ178" s="352" t="s">
        <v>240</v>
      </c>
      <c r="BF178" s="352" t="s">
        <v>240</v>
      </c>
      <c r="BP178" s="352" t="s">
        <v>240</v>
      </c>
      <c r="BV178" s="352" t="s">
        <v>240</v>
      </c>
      <c r="CF178" s="352" t="s">
        <v>240</v>
      </c>
      <c r="CL178" s="352" t="s">
        <v>240</v>
      </c>
    </row>
    <row r="179" spans="1:90" x14ac:dyDescent="0.25">
      <c r="A179" s="340">
        <f>+A178+0.1</f>
        <v>4.2999999999999989</v>
      </c>
      <c r="B179" s="339" t="s">
        <v>241</v>
      </c>
      <c r="C179"/>
      <c r="D179" s="353" t="str">
        <f>IF(AND(D177="Y",D178="Y"), IF(AND(D174&gt;0.03, D174&lt;=0.1),((D174-0.03)*0.5), IF(D174&gt;0.1,((D174-0.03)*0.5)+((D174-0.1)*0.5))), "N/A")</f>
        <v>N/A</v>
      </c>
      <c r="H179" s="387"/>
      <c r="J179" s="353" t="b">
        <f>IF(AND(J177="Y",J178="Y"), IF(AND(J174&gt;0.03, J174&lt;=0.1),((J174-0.03)*0.5), IF(J174&gt;0.1,((J174-0.03)*0.5)+((J174-0.1)*0.5))), "N/A")</f>
        <v>0</v>
      </c>
      <c r="T179" s="353">
        <f>IF(AND(T177="Y",T178="Y"), IF(AND(T174&gt;0.03, T174&lt;=0.1),((T174-0.03)*0.5), IF(T174&gt;0.1,((T174-0.03)*0.5)+((T174-0.1)*0.5))), "N/A")</f>
        <v>2.2309523968792183E-2</v>
      </c>
      <c r="Z179" s="353">
        <f>IF(AND(Z177="Y",Z178="Y"), IF(AND(Z174&gt;0.03, Z174&lt;=0.1),((Z174-0.03)*0.5), IF(Z174&gt;0.1,((Z174-0.03)*0.5)+((Z174-0.1)*0.5))), "N/A")</f>
        <v>6.1603308908607136E-3</v>
      </c>
      <c r="AJ179" s="353" t="str">
        <f>IF(AND(AJ177="Y",AJ178="Y"), IF(AND(AJ174&gt;0.03, AJ174&lt;=0.1),((AJ174-0.03)*0.5), IF(AJ174&gt;0.1,((AJ174-0.03)*0.5)+((AJ174-0.1)*0.5))), "N/A")</f>
        <v>N/A</v>
      </c>
      <c r="AP179" s="353">
        <f>IF(AND(AP177="Y",AP178="Y"), IF(AND(AP174&gt;0.03, AP174&lt;=0.1),((AP174-0.03)*0.5), IF(AP174&gt;0.1,((AP174-0.03)*0.5)+((AP174-0.1)*0.5))), "N/A")</f>
        <v>2.8166306920312426E-2</v>
      </c>
      <c r="AZ179" s="353" t="str">
        <f>IF(AND(AZ177="Y",AZ178="Y"), IF(AND(AZ174&gt;0.03, AZ174&lt;=0.1),((AZ174-0.03)*0.5), IF(AZ174&gt;0.1,((AZ174-0.03)*0.5)+((AZ174-0.1)*0.5))), "N/A")</f>
        <v>N/A</v>
      </c>
      <c r="BF179" s="353">
        <f>IF(AND(BF177="Y",BF178="Y"), IF(AND(BF174&gt;0.03, BF174&lt;=0.1),((BF174-0.03)*0.5), IF(BF174&gt;0.1,((BF174-0.03)*0.5)+((BF174-0.1)*0.5))), "N/A")</f>
        <v>4.5518694717377392E-3</v>
      </c>
      <c r="BP179" s="353" t="str">
        <f>IF(AND(BP177="Y",BP178="Y"), IF(AND(BP174&gt;0.03, BP174&lt;=0.1),((BP174-0.03)*0.5), IF(BP174&gt;0.1,((BP174-0.03)*0.5)+((BP174-0.1)*0.5))), "N/A")</f>
        <v>N/A</v>
      </c>
      <c r="BV179" s="353">
        <f>IF(AND(BV177="Y",BV178="Y"), IF(AND(BV174&gt;0.03, BV174&lt;=0.1),((BV174-0.03)*0.5), IF(BV174&gt;0.1,((BV174-0.03)*0.5)+((BV174-0.1)*0.5))), "N/A")</f>
        <v>4.0961109483740724E-2</v>
      </c>
      <c r="CF179" s="353">
        <f>IF(AND(CF177="Y",CF178="Y"), IF(AND(CF174&gt;0.03, CF174&lt;=0.1),((CF174-0.03)*0.5), IF(CF174&gt;0.1,((CF174-0.03)*0.5)+((CF174-0.1)*0.5))), "N/A")</f>
        <v>1.5261968924092789E-5</v>
      </c>
      <c r="CL179" s="353" t="b">
        <f>IF(AND(CL177="Y",CL178="Y"), IF(AND(CL174&gt;0.03, CL174&lt;=0.1),((CL174-0.03)*0.5), IF(CL174&gt;0.1,((CL174-0.03)*0.5)+((CL174-0.1)*0.5))), "N/A")</f>
        <v>0</v>
      </c>
    </row>
    <row r="180" spans="1:90" ht="13.8" thickBot="1" x14ac:dyDescent="0.3">
      <c r="A180" s="340">
        <f>+A179+0.1</f>
        <v>4.3999999999999986</v>
      </c>
      <c r="B180" s="339" t="s">
        <v>242</v>
      </c>
      <c r="C180"/>
      <c r="D180" s="354" t="str">
        <f>IFERROR(D179*D158, "N/A")</f>
        <v>N/A</v>
      </c>
      <c r="H180" s="388"/>
      <c r="J180" s="354">
        <f>IFERROR(J179*J158, "N/A")</f>
        <v>0</v>
      </c>
      <c r="T180" s="354">
        <f>IFERROR(T179*T158, "N/A")</f>
        <v>9740684.0087999925</v>
      </c>
      <c r="Z180" s="354">
        <f>IFERROR(Z179*Z158, "N/A")</f>
        <v>1731223.2950000002</v>
      </c>
      <c r="AJ180" s="354" t="str">
        <f>IFERROR(AJ179*AJ158, "N/A")</f>
        <v>N/A</v>
      </c>
      <c r="AP180" s="354">
        <f>IFERROR(AP179*AP158, "N/A")</f>
        <v>1592166.8399000017</v>
      </c>
      <c r="AZ180" s="354" t="str">
        <f>IFERROR(AZ179*AZ158, "N/A")</f>
        <v>N/A</v>
      </c>
      <c r="BF180" s="354">
        <f>IFERROR(BF179*BF158, "N/A")</f>
        <v>831381.27500000037</v>
      </c>
      <c r="BP180" s="354" t="str">
        <f>IFERROR(BP179*BP158, "N/A")</f>
        <v>N/A</v>
      </c>
      <c r="BV180" s="354">
        <f>IFERROR(BV179*BV158, "N/A")</f>
        <v>3116899.9899999993</v>
      </c>
      <c r="CF180" s="354">
        <f>IFERROR(CF179*CF158, "N/A")</f>
        <v>4026.6150000001244</v>
      </c>
      <c r="CL180" s="354">
        <f>IFERROR(CL179*CL158, "N/A")</f>
        <v>0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55" t="s">
        <v>243</v>
      </c>
      <c r="B184" s="356"/>
      <c r="C184"/>
      <c r="D184" s="356"/>
      <c r="E184" s="356"/>
      <c r="F184" s="356"/>
      <c r="G184" s="357"/>
      <c r="H184" s="357"/>
      <c r="I184" s="357"/>
      <c r="J184" s="296"/>
    </row>
    <row r="185" spans="1:90" ht="13.8" x14ac:dyDescent="0.25">
      <c r="A185" s="358"/>
      <c r="B185" s="356"/>
      <c r="C185"/>
      <c r="D185" s="356"/>
      <c r="E185" s="356"/>
      <c r="F185" s="359"/>
      <c r="G185" s="356"/>
      <c r="H185" s="357"/>
      <c r="I185" s="357"/>
      <c r="J185" s="296"/>
    </row>
    <row r="186" spans="1:90" ht="13.8" x14ac:dyDescent="0.25">
      <c r="A186" s="357"/>
      <c r="B186" s="296"/>
      <c r="C186"/>
      <c r="D186" s="360" t="s">
        <v>244</v>
      </c>
      <c r="E186" s="361"/>
      <c r="F186" s="357"/>
      <c r="G186" s="357"/>
      <c r="H186" s="357"/>
      <c r="I186" s="357"/>
      <c r="J186" s="296"/>
    </row>
    <row r="187" spans="1:90" ht="26.4" x14ac:dyDescent="0.25">
      <c r="A187" s="357"/>
      <c r="B187" s="296"/>
      <c r="C187"/>
      <c r="D187" s="362" t="s">
        <v>245</v>
      </c>
      <c r="E187" s="363" t="s">
        <v>215</v>
      </c>
      <c r="F187" s="296"/>
      <c r="G187" s="364" t="s">
        <v>246</v>
      </c>
      <c r="H187" s="364"/>
      <c r="I187" s="364"/>
      <c r="J187" s="364"/>
    </row>
    <row r="188" spans="1:90" ht="13.8" x14ac:dyDescent="0.25">
      <c r="A188" s="357"/>
      <c r="B188" s="296"/>
      <c r="C188"/>
      <c r="D188" s="365" t="s">
        <v>247</v>
      </c>
      <c r="E188" s="366" t="s">
        <v>248</v>
      </c>
      <c r="F188" s="296"/>
      <c r="G188" s="364">
        <v>0</v>
      </c>
      <c r="H188" s="367" t="s">
        <v>249</v>
      </c>
      <c r="I188" s="364"/>
      <c r="J188" s="364"/>
    </row>
    <row r="189" spans="1:90" ht="13.8" x14ac:dyDescent="0.25">
      <c r="A189" s="357"/>
      <c r="B189" s="296"/>
      <c r="C189"/>
      <c r="D189" s="368">
        <v>5400</v>
      </c>
      <c r="E189" s="369">
        <v>8.4000000000000005E-2</v>
      </c>
      <c r="F189" s="296"/>
      <c r="G189" s="370">
        <f t="shared" ref="G189:H194" si="222">D189</f>
        <v>5400</v>
      </c>
      <c r="H189" s="367">
        <f t="shared" si="222"/>
        <v>8.4000000000000005E-2</v>
      </c>
      <c r="I189" s="371">
        <v>5.7000000000000002E-2</v>
      </c>
      <c r="J189" s="370">
        <v>12000</v>
      </c>
    </row>
    <row r="190" spans="1:90" ht="13.8" x14ac:dyDescent="0.25">
      <c r="A190" s="357"/>
      <c r="B190" s="296"/>
      <c r="C190"/>
      <c r="D190" s="368">
        <v>12000</v>
      </c>
      <c r="E190" s="369">
        <v>5.7000000000000002E-2</v>
      </c>
      <c r="F190" s="296"/>
      <c r="G190" s="370">
        <f t="shared" si="222"/>
        <v>12000</v>
      </c>
      <c r="H190" s="367">
        <f t="shared" si="222"/>
        <v>5.7000000000000002E-2</v>
      </c>
      <c r="I190" s="371">
        <v>0.04</v>
      </c>
      <c r="J190" s="370">
        <v>24000</v>
      </c>
    </row>
    <row r="191" spans="1:90" ht="13.8" x14ac:dyDescent="0.25">
      <c r="A191" s="357"/>
      <c r="B191" s="296"/>
      <c r="C191"/>
      <c r="D191" s="368">
        <v>24000</v>
      </c>
      <c r="E191" s="369">
        <v>0.04</v>
      </c>
      <c r="F191" s="296"/>
      <c r="G191" s="370">
        <f t="shared" si="222"/>
        <v>24000</v>
      </c>
      <c r="H191" s="367">
        <f t="shared" si="222"/>
        <v>0.04</v>
      </c>
      <c r="I191" s="371">
        <v>2.9000000000000001E-2</v>
      </c>
      <c r="J191" s="370">
        <v>48000</v>
      </c>
    </row>
    <row r="192" spans="1:90" ht="13.8" x14ac:dyDescent="0.25">
      <c r="A192" s="357"/>
      <c r="B192" s="296"/>
      <c r="C192"/>
      <c r="D192" s="368">
        <v>48000</v>
      </c>
      <c r="E192" s="369">
        <v>2.9000000000000001E-2</v>
      </c>
      <c r="F192" s="296"/>
      <c r="G192" s="370">
        <f t="shared" si="222"/>
        <v>48000</v>
      </c>
      <c r="H192" s="367">
        <f t="shared" si="222"/>
        <v>2.9000000000000001E-2</v>
      </c>
      <c r="I192" s="371">
        <v>0.02</v>
      </c>
      <c r="J192" s="370">
        <v>96000</v>
      </c>
    </row>
    <row r="193" spans="1:10" ht="13.8" x14ac:dyDescent="0.25">
      <c r="A193" s="357"/>
      <c r="B193" s="296"/>
      <c r="C193"/>
      <c r="D193" s="368">
        <v>96000</v>
      </c>
      <c r="E193" s="369">
        <v>0.02</v>
      </c>
      <c r="F193" s="296"/>
      <c r="G193" s="370">
        <f t="shared" si="222"/>
        <v>96000</v>
      </c>
      <c r="H193" s="367">
        <f t="shared" si="222"/>
        <v>0.02</v>
      </c>
      <c r="I193" s="371">
        <v>1.4999999999999999E-2</v>
      </c>
      <c r="J193" s="370">
        <v>192000</v>
      </c>
    </row>
    <row r="194" spans="1:10" ht="13.8" x14ac:dyDescent="0.25">
      <c r="A194" s="357"/>
      <c r="B194" s="296"/>
      <c r="C194"/>
      <c r="D194" s="368">
        <v>192000</v>
      </c>
      <c r="E194" s="369">
        <v>1.4999999999999999E-2</v>
      </c>
      <c r="F194" s="296"/>
      <c r="G194" s="370">
        <f t="shared" si="222"/>
        <v>192000</v>
      </c>
      <c r="H194" s="367">
        <f t="shared" si="222"/>
        <v>1.4999999999999999E-2</v>
      </c>
      <c r="I194" s="371">
        <v>0.01</v>
      </c>
      <c r="J194" s="370">
        <v>380000</v>
      </c>
    </row>
    <row r="195" spans="1:10" ht="13.8" x14ac:dyDescent="0.25">
      <c r="A195" s="357"/>
      <c r="B195" s="296"/>
      <c r="C195"/>
      <c r="D195" s="368">
        <v>380000</v>
      </c>
      <c r="E195" s="369">
        <v>0.01</v>
      </c>
      <c r="F195" s="372"/>
      <c r="G195" s="373"/>
      <c r="H195" s="374"/>
      <c r="I195" s="357"/>
      <c r="J195" s="296"/>
    </row>
    <row r="196" spans="1:10" ht="13.8" x14ac:dyDescent="0.25">
      <c r="A196" s="357"/>
      <c r="B196" s="296"/>
      <c r="C196"/>
      <c r="D196" s="375" t="s">
        <v>250</v>
      </c>
      <c r="E196" s="376" t="s">
        <v>251</v>
      </c>
      <c r="F196" s="377"/>
      <c r="G196" s="373"/>
      <c r="H196" s="359"/>
      <c r="I196" s="357"/>
      <c r="J196" s="296"/>
    </row>
    <row r="197" spans="1:10" x14ac:dyDescent="0.25">
      <c r="C197"/>
    </row>
    <row r="198" spans="1:10" x14ac:dyDescent="0.25">
      <c r="C198"/>
    </row>
  </sheetData>
  <mergeCells count="28">
    <mergeCell ref="BV3:CA3"/>
    <mergeCell ref="CF3:CK3"/>
    <mergeCell ref="CL3:CQ3"/>
    <mergeCell ref="CR3:CT3"/>
    <mergeCell ref="CV3:DA3"/>
    <mergeCell ref="CB3:CD3"/>
    <mergeCell ref="CF2:CT2"/>
    <mergeCell ref="D2:R2"/>
    <mergeCell ref="T2:AH2"/>
    <mergeCell ref="AJ2:AX2"/>
    <mergeCell ref="AZ2:BN2"/>
    <mergeCell ref="BP2:CD2"/>
    <mergeCell ref="DI3:DL4"/>
    <mergeCell ref="C1:DA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DB3:D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O197"/>
  <sheetViews>
    <sheetView zoomScale="90" zoomScaleNormal="90" workbookViewId="0">
      <pane xSplit="3" ySplit="5" topLeftCell="D70" activePane="bottomRight" state="frozen"/>
      <selection activeCell="B21" sqref="B21"/>
      <selection pane="topRight" activeCell="B21" sqref="B21"/>
      <selection pane="bottomLeft" activeCell="B21" sqref="B21"/>
      <selection pane="bottomRight" activeCell="C1" sqref="C1:DA1"/>
    </sheetView>
  </sheetViews>
  <sheetFormatPr defaultColWidth="9.109375" defaultRowHeight="13.2" x14ac:dyDescent="0.25"/>
  <cols>
    <col min="1" max="1" width="3.33203125" style="1" customWidth="1"/>
    <col min="2" max="2" width="63.33203125" style="1" customWidth="1"/>
    <col min="3" max="3" width="0.109375" style="2" customWidth="1"/>
    <col min="4" max="4" width="16.33203125" style="1" bestFit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2" bestFit="1" customWidth="1"/>
    <col min="21" max="21" width="13" style="2" customWidth="1"/>
    <col min="22" max="25" width="15" style="2" customWidth="1"/>
    <col min="26" max="26" width="17.8867187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7.10937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6.33203125" style="1" bestFit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1.66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6" t="s">
        <v>271</v>
      </c>
      <c r="B1" s="210"/>
      <c r="C1" s="444" t="s">
        <v>264</v>
      </c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445"/>
      <c r="AE1" s="445"/>
      <c r="AF1" s="445"/>
      <c r="AG1" s="445"/>
      <c r="AH1" s="445"/>
      <c r="AI1" s="445"/>
      <c r="AJ1" s="445"/>
      <c r="AK1" s="445"/>
      <c r="AL1" s="445"/>
      <c r="AM1" s="445"/>
      <c r="AN1" s="445"/>
      <c r="AO1" s="445"/>
      <c r="AP1" s="445"/>
      <c r="AQ1" s="445"/>
      <c r="AR1" s="445"/>
      <c r="AS1" s="445"/>
      <c r="AT1" s="445"/>
      <c r="AU1" s="445"/>
      <c r="AV1" s="445"/>
      <c r="AW1" s="445"/>
      <c r="AX1" s="445"/>
      <c r="AY1" s="445"/>
      <c r="AZ1" s="445"/>
      <c r="BA1" s="445"/>
      <c r="BB1" s="445"/>
      <c r="BC1" s="445"/>
      <c r="BD1" s="445"/>
      <c r="BE1" s="445"/>
      <c r="BF1" s="445"/>
      <c r="BG1" s="445"/>
      <c r="BH1" s="445"/>
      <c r="BI1" s="445"/>
      <c r="BJ1" s="445"/>
      <c r="BK1" s="445"/>
      <c r="BL1" s="445"/>
      <c r="BM1" s="445"/>
      <c r="BN1" s="445"/>
      <c r="BO1" s="445"/>
      <c r="BP1" s="445"/>
      <c r="BQ1" s="445"/>
      <c r="BR1" s="445"/>
      <c r="BS1" s="445"/>
      <c r="BT1" s="445"/>
      <c r="BU1" s="445"/>
      <c r="BV1" s="445"/>
      <c r="BW1" s="445"/>
      <c r="BX1" s="445"/>
      <c r="BY1" s="445"/>
      <c r="BZ1" s="445"/>
      <c r="CA1" s="445"/>
      <c r="CB1" s="445"/>
      <c r="CC1" s="445"/>
      <c r="CD1" s="445"/>
      <c r="CE1" s="445"/>
      <c r="CF1" s="445"/>
      <c r="CG1" s="445"/>
      <c r="CH1" s="445"/>
      <c r="CI1" s="445"/>
      <c r="CJ1" s="445"/>
      <c r="CK1" s="445"/>
      <c r="CL1" s="445"/>
      <c r="CM1" s="445"/>
      <c r="CN1" s="445"/>
      <c r="CO1" s="445"/>
      <c r="CP1" s="445"/>
      <c r="CQ1" s="445"/>
      <c r="CR1" s="445"/>
      <c r="CS1" s="445"/>
      <c r="CT1" s="445"/>
      <c r="CU1" s="445"/>
      <c r="CV1" s="445"/>
      <c r="CW1" s="445"/>
      <c r="CX1" s="445"/>
      <c r="CY1" s="445"/>
      <c r="CZ1" s="445"/>
      <c r="DA1" s="446"/>
      <c r="DG1" s="229"/>
    </row>
    <row r="2" spans="1:119" s="25" customFormat="1" ht="18" customHeight="1" thickBot="1" x14ac:dyDescent="0.45">
      <c r="A2" s="28" t="s">
        <v>14</v>
      </c>
      <c r="B2" s="27"/>
      <c r="C2" s="30"/>
      <c r="D2" s="447" t="s">
        <v>150</v>
      </c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9"/>
      <c r="S2" s="214"/>
      <c r="T2" s="450" t="s">
        <v>151</v>
      </c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9"/>
      <c r="AI2" s="215"/>
      <c r="AJ2" s="450" t="s">
        <v>196</v>
      </c>
      <c r="AK2" s="448"/>
      <c r="AL2" s="448"/>
      <c r="AM2" s="448"/>
      <c r="AN2" s="448"/>
      <c r="AO2" s="448"/>
      <c r="AP2" s="448"/>
      <c r="AQ2" s="448"/>
      <c r="AR2" s="448"/>
      <c r="AS2" s="448"/>
      <c r="AT2" s="448"/>
      <c r="AU2" s="448"/>
      <c r="AV2" s="448"/>
      <c r="AW2" s="448"/>
      <c r="AX2" s="449"/>
      <c r="AY2" s="215"/>
      <c r="AZ2" s="450" t="s">
        <v>155</v>
      </c>
      <c r="BA2" s="448"/>
      <c r="BB2" s="448"/>
      <c r="BC2" s="448"/>
      <c r="BD2" s="448"/>
      <c r="BE2" s="448"/>
      <c r="BF2" s="448"/>
      <c r="BG2" s="448"/>
      <c r="BH2" s="448"/>
      <c r="BI2" s="448"/>
      <c r="BJ2" s="448"/>
      <c r="BK2" s="448"/>
      <c r="BL2" s="448"/>
      <c r="BM2" s="448"/>
      <c r="BN2" s="449"/>
      <c r="BO2" s="215"/>
      <c r="BP2" s="450" t="s">
        <v>156</v>
      </c>
      <c r="BQ2" s="448"/>
      <c r="BR2" s="448"/>
      <c r="BS2" s="448"/>
      <c r="BT2" s="448"/>
      <c r="BU2" s="448"/>
      <c r="BV2" s="448"/>
      <c r="BW2" s="448"/>
      <c r="BX2" s="448"/>
      <c r="BY2" s="448"/>
      <c r="BZ2" s="448"/>
      <c r="CA2" s="448"/>
      <c r="CB2" s="448"/>
      <c r="CC2" s="448"/>
      <c r="CD2" s="449"/>
      <c r="CE2" s="215"/>
      <c r="CF2" s="450" t="s">
        <v>157</v>
      </c>
      <c r="CG2" s="448"/>
      <c r="CH2" s="448"/>
      <c r="CI2" s="448"/>
      <c r="CJ2" s="448"/>
      <c r="CK2" s="448"/>
      <c r="CL2" s="448"/>
      <c r="CM2" s="448"/>
      <c r="CN2" s="448"/>
      <c r="CO2" s="448"/>
      <c r="CP2" s="448"/>
      <c r="CQ2" s="448"/>
      <c r="CR2" s="448"/>
      <c r="CS2" s="448"/>
      <c r="CT2" s="451"/>
      <c r="DI2"/>
      <c r="DM2"/>
    </row>
    <row r="3" spans="1:119" s="24" customFormat="1" ht="16.2" thickBot="1" x14ac:dyDescent="0.35">
      <c r="A3" s="23" t="s">
        <v>18</v>
      </c>
      <c r="B3" s="29"/>
      <c r="C3" s="129"/>
      <c r="D3" s="443" t="s">
        <v>130</v>
      </c>
      <c r="E3" s="437"/>
      <c r="F3" s="437"/>
      <c r="G3" s="437"/>
      <c r="H3" s="437"/>
      <c r="I3" s="438"/>
      <c r="J3" s="437" t="s">
        <v>129</v>
      </c>
      <c r="K3" s="437"/>
      <c r="L3" s="437"/>
      <c r="M3" s="437"/>
      <c r="N3" s="437"/>
      <c r="O3" s="438"/>
      <c r="P3" s="439" t="s">
        <v>180</v>
      </c>
      <c r="Q3" s="440"/>
      <c r="R3" s="441"/>
      <c r="S3" s="216"/>
      <c r="T3" s="436" t="s">
        <v>128</v>
      </c>
      <c r="U3" s="437"/>
      <c r="V3" s="437"/>
      <c r="W3" s="437"/>
      <c r="X3" s="437"/>
      <c r="Y3" s="438"/>
      <c r="Z3" s="436" t="s">
        <v>127</v>
      </c>
      <c r="AA3" s="437"/>
      <c r="AB3" s="437"/>
      <c r="AC3" s="437"/>
      <c r="AD3" s="437"/>
      <c r="AE3" s="438"/>
      <c r="AF3" s="439" t="s">
        <v>181</v>
      </c>
      <c r="AG3" s="440"/>
      <c r="AH3" s="441"/>
      <c r="AI3" s="217"/>
      <c r="AJ3" s="436" t="s">
        <v>197</v>
      </c>
      <c r="AK3" s="437"/>
      <c r="AL3" s="437"/>
      <c r="AM3" s="437"/>
      <c r="AN3" s="437"/>
      <c r="AO3" s="438"/>
      <c r="AP3" s="436" t="s">
        <v>198</v>
      </c>
      <c r="AQ3" s="437"/>
      <c r="AR3" s="437"/>
      <c r="AS3" s="437"/>
      <c r="AT3" s="437"/>
      <c r="AU3" s="438"/>
      <c r="AV3" s="439" t="s">
        <v>252</v>
      </c>
      <c r="AW3" s="440"/>
      <c r="AX3" s="441"/>
      <c r="AY3" s="217"/>
      <c r="AZ3" s="436" t="s">
        <v>137</v>
      </c>
      <c r="BA3" s="437"/>
      <c r="BB3" s="437"/>
      <c r="BC3" s="437"/>
      <c r="BD3" s="437"/>
      <c r="BE3" s="438"/>
      <c r="BF3" s="436" t="s">
        <v>138</v>
      </c>
      <c r="BG3" s="437"/>
      <c r="BH3" s="437"/>
      <c r="BI3" s="437"/>
      <c r="BJ3" s="437"/>
      <c r="BK3" s="438"/>
      <c r="BL3" s="439" t="s">
        <v>182</v>
      </c>
      <c r="BM3" s="440"/>
      <c r="BN3" s="441"/>
      <c r="BO3" s="217"/>
      <c r="BP3" s="436" t="s">
        <v>135</v>
      </c>
      <c r="BQ3" s="437"/>
      <c r="BR3" s="437"/>
      <c r="BS3" s="437"/>
      <c r="BT3" s="437"/>
      <c r="BU3" s="438"/>
      <c r="BV3" s="436" t="s">
        <v>136</v>
      </c>
      <c r="BW3" s="437"/>
      <c r="BX3" s="437"/>
      <c r="BY3" s="437"/>
      <c r="BZ3" s="437"/>
      <c r="CA3" s="438"/>
      <c r="CB3" s="439" t="s">
        <v>183</v>
      </c>
      <c r="CC3" s="440"/>
      <c r="CD3" s="441"/>
      <c r="CE3" s="217"/>
      <c r="CF3" s="436" t="s">
        <v>139</v>
      </c>
      <c r="CG3" s="437"/>
      <c r="CH3" s="437"/>
      <c r="CI3" s="437"/>
      <c r="CJ3" s="437"/>
      <c r="CK3" s="438"/>
      <c r="CL3" s="436" t="s">
        <v>140</v>
      </c>
      <c r="CM3" s="437"/>
      <c r="CN3" s="437"/>
      <c r="CO3" s="437"/>
      <c r="CP3" s="437"/>
      <c r="CQ3" s="438"/>
      <c r="CR3" s="439" t="s">
        <v>184</v>
      </c>
      <c r="CS3" s="440"/>
      <c r="CT3" s="442"/>
      <c r="CU3" s="59"/>
      <c r="CV3" s="426" t="s">
        <v>141</v>
      </c>
      <c r="CW3" s="427"/>
      <c r="CX3" s="427"/>
      <c r="CY3" s="427"/>
      <c r="CZ3" s="427"/>
      <c r="DA3" s="428"/>
      <c r="DB3" s="429" t="s">
        <v>142</v>
      </c>
      <c r="DC3" s="427"/>
      <c r="DD3" s="427"/>
      <c r="DE3" s="427"/>
      <c r="DF3" s="427"/>
      <c r="DG3" s="428"/>
      <c r="DH3" s="180"/>
      <c r="DI3" s="430" t="s">
        <v>272</v>
      </c>
      <c r="DJ3" s="431"/>
      <c r="DK3" s="431"/>
      <c r="DL3" s="432"/>
      <c r="DM3"/>
    </row>
    <row r="4" spans="1:119" s="15" customFormat="1" ht="13.5" customHeight="1" thickBot="1" x14ac:dyDescent="0.3">
      <c r="D4" s="16">
        <v>1044</v>
      </c>
      <c r="E4" s="17"/>
      <c r="F4" s="17"/>
      <c r="G4" s="17"/>
      <c r="H4" s="17"/>
      <c r="I4" s="18"/>
      <c r="J4" s="17">
        <v>1044</v>
      </c>
      <c r="K4" s="17"/>
      <c r="L4" s="17"/>
      <c r="M4" s="17"/>
      <c r="N4" s="17"/>
      <c r="O4" s="18"/>
      <c r="P4" s="16"/>
      <c r="Q4" s="211"/>
      <c r="R4" s="212"/>
      <c r="S4" s="19"/>
      <c r="T4" s="20">
        <v>1045</v>
      </c>
      <c r="U4" s="17"/>
      <c r="V4" s="17"/>
      <c r="W4" s="17"/>
      <c r="X4" s="17"/>
      <c r="Y4" s="18"/>
      <c r="Z4" s="16"/>
      <c r="AA4" s="17"/>
      <c r="AB4" s="17"/>
      <c r="AC4" s="17"/>
      <c r="AD4" s="17"/>
      <c r="AE4" s="213"/>
      <c r="AF4" s="16"/>
      <c r="AG4" s="211"/>
      <c r="AH4" s="212"/>
      <c r="AI4" s="22"/>
      <c r="AJ4" s="20">
        <v>1046</v>
      </c>
      <c r="AK4" s="17"/>
      <c r="AL4" s="17"/>
      <c r="AM4" s="17"/>
      <c r="AN4" s="17"/>
      <c r="AO4" s="18"/>
      <c r="AP4" s="16"/>
      <c r="AQ4" s="17"/>
      <c r="AR4" s="17"/>
      <c r="AS4" s="17"/>
      <c r="AT4" s="17"/>
      <c r="AU4" s="18"/>
      <c r="AV4" s="16"/>
      <c r="AW4" s="211"/>
      <c r="AX4" s="212"/>
      <c r="AY4" s="22"/>
      <c r="AZ4" s="20">
        <v>1047</v>
      </c>
      <c r="BA4" s="17"/>
      <c r="BB4" s="17"/>
      <c r="BC4" s="17"/>
      <c r="BD4" s="17"/>
      <c r="BE4" s="18"/>
      <c r="BF4" s="16"/>
      <c r="BG4" s="17"/>
      <c r="BH4" s="17"/>
      <c r="BI4" s="17"/>
      <c r="BJ4" s="17"/>
      <c r="BK4" s="18"/>
      <c r="BL4" s="16"/>
      <c r="BM4" s="211"/>
      <c r="BN4" s="212"/>
      <c r="BO4" s="22"/>
      <c r="BP4" s="20">
        <v>1048</v>
      </c>
      <c r="BQ4" s="17"/>
      <c r="BR4" s="17"/>
      <c r="BS4" s="17"/>
      <c r="BT4" s="17"/>
      <c r="BU4" s="18"/>
      <c r="BV4" s="16"/>
      <c r="BW4" s="17"/>
      <c r="BX4" s="17"/>
      <c r="BY4" s="17"/>
      <c r="BZ4" s="17"/>
      <c r="CA4" s="18"/>
      <c r="CB4" s="16"/>
      <c r="CC4" s="211"/>
      <c r="CD4" s="212"/>
      <c r="CE4" s="22"/>
      <c r="CF4" s="261">
        <v>1049</v>
      </c>
      <c r="CG4" s="262"/>
      <c r="CH4" s="262"/>
      <c r="CI4" s="262"/>
      <c r="CJ4" s="262"/>
      <c r="CK4" s="263"/>
      <c r="CL4" s="16"/>
      <c r="CM4" s="17"/>
      <c r="CN4" s="17"/>
      <c r="CO4" s="17"/>
      <c r="CP4" s="17"/>
      <c r="CQ4" s="18"/>
      <c r="CR4" s="16"/>
      <c r="CS4" s="211"/>
      <c r="CT4" s="212"/>
      <c r="CU4" s="21"/>
      <c r="CV4" s="169"/>
      <c r="CW4" s="17"/>
      <c r="CX4" s="17"/>
      <c r="CY4" s="17"/>
      <c r="CZ4" s="17"/>
      <c r="DA4" s="18"/>
      <c r="DB4" s="16"/>
      <c r="DC4" s="17"/>
      <c r="DD4" s="17"/>
      <c r="DE4" s="17"/>
      <c r="DF4" s="17"/>
      <c r="DG4" s="18"/>
      <c r="DH4" s="181"/>
      <c r="DI4" s="433"/>
      <c r="DJ4" s="434"/>
      <c r="DK4" s="434"/>
      <c r="DL4" s="435"/>
      <c r="DM4"/>
    </row>
    <row r="5" spans="1:119" s="24" customFormat="1" ht="48" customHeight="1" thickBot="1" x14ac:dyDescent="0.35">
      <c r="A5" s="119"/>
      <c r="B5" s="119"/>
      <c r="C5" s="120"/>
      <c r="D5" s="124" t="s">
        <v>103</v>
      </c>
      <c r="E5" s="122" t="s">
        <v>98</v>
      </c>
      <c r="F5" s="122" t="s">
        <v>104</v>
      </c>
      <c r="G5" s="122" t="s">
        <v>98</v>
      </c>
      <c r="H5" s="122" t="s">
        <v>115</v>
      </c>
      <c r="I5" s="123" t="s">
        <v>153</v>
      </c>
      <c r="J5" s="272" t="s">
        <v>103</v>
      </c>
      <c r="K5" s="122" t="s">
        <v>98</v>
      </c>
      <c r="L5" s="122" t="s">
        <v>104</v>
      </c>
      <c r="M5" s="122" t="s">
        <v>98</v>
      </c>
      <c r="N5" s="122" t="s">
        <v>115</v>
      </c>
      <c r="O5" s="120" t="s">
        <v>153</v>
      </c>
      <c r="P5" s="130" t="s">
        <v>103</v>
      </c>
      <c r="Q5" s="130" t="s">
        <v>104</v>
      </c>
      <c r="R5" s="131" t="s">
        <v>126</v>
      </c>
      <c r="S5" s="38"/>
      <c r="T5" s="121" t="s">
        <v>105</v>
      </c>
      <c r="U5" s="122" t="s">
        <v>98</v>
      </c>
      <c r="V5" s="122" t="s">
        <v>106</v>
      </c>
      <c r="W5" s="122" t="s">
        <v>98</v>
      </c>
      <c r="X5" s="122" t="s">
        <v>116</v>
      </c>
      <c r="Y5" s="123" t="s">
        <v>153</v>
      </c>
      <c r="Z5" s="124" t="s">
        <v>105</v>
      </c>
      <c r="AA5" s="122" t="s">
        <v>98</v>
      </c>
      <c r="AB5" s="122" t="s">
        <v>106</v>
      </c>
      <c r="AC5" s="122" t="s">
        <v>98</v>
      </c>
      <c r="AD5" s="122" t="s">
        <v>116</v>
      </c>
      <c r="AE5" s="125" t="s">
        <v>153</v>
      </c>
      <c r="AF5" s="130" t="s">
        <v>105</v>
      </c>
      <c r="AG5" s="130" t="s">
        <v>106</v>
      </c>
      <c r="AH5" s="131" t="s">
        <v>132</v>
      </c>
      <c r="AI5" s="40"/>
      <c r="AJ5" s="121" t="s">
        <v>199</v>
      </c>
      <c r="AK5" s="122" t="s">
        <v>98</v>
      </c>
      <c r="AL5" s="122" t="s">
        <v>200</v>
      </c>
      <c r="AM5" s="122" t="s">
        <v>98</v>
      </c>
      <c r="AN5" s="122" t="s">
        <v>201</v>
      </c>
      <c r="AO5" s="123" t="s">
        <v>153</v>
      </c>
      <c r="AP5" s="124" t="s">
        <v>199</v>
      </c>
      <c r="AQ5" s="122" t="s">
        <v>98</v>
      </c>
      <c r="AR5" s="122" t="s">
        <v>200</v>
      </c>
      <c r="AS5" s="122" t="s">
        <v>98</v>
      </c>
      <c r="AT5" s="122" t="s">
        <v>201</v>
      </c>
      <c r="AU5" s="120" t="s">
        <v>153</v>
      </c>
      <c r="AV5" s="130" t="s">
        <v>199</v>
      </c>
      <c r="AW5" s="130" t="s">
        <v>200</v>
      </c>
      <c r="AX5" s="131" t="s">
        <v>202</v>
      </c>
      <c r="AY5" s="40"/>
      <c r="AZ5" s="121" t="s">
        <v>109</v>
      </c>
      <c r="BA5" s="122" t="s">
        <v>98</v>
      </c>
      <c r="BB5" s="122" t="s">
        <v>110</v>
      </c>
      <c r="BC5" s="122" t="s">
        <v>98</v>
      </c>
      <c r="BD5" s="122" t="s">
        <v>118</v>
      </c>
      <c r="BE5" s="123" t="s">
        <v>153</v>
      </c>
      <c r="BF5" s="124" t="s">
        <v>109</v>
      </c>
      <c r="BG5" s="122" t="s">
        <v>98</v>
      </c>
      <c r="BH5" s="122" t="s">
        <v>110</v>
      </c>
      <c r="BI5" s="122" t="s">
        <v>98</v>
      </c>
      <c r="BJ5" s="122" t="s">
        <v>118</v>
      </c>
      <c r="BK5" s="120" t="s">
        <v>153</v>
      </c>
      <c r="BL5" s="130" t="s">
        <v>109</v>
      </c>
      <c r="BM5" s="130" t="s">
        <v>110</v>
      </c>
      <c r="BN5" s="131" t="s">
        <v>145</v>
      </c>
      <c r="BO5" s="40"/>
      <c r="BP5" s="121" t="s">
        <v>111</v>
      </c>
      <c r="BQ5" s="122" t="s">
        <v>98</v>
      </c>
      <c r="BR5" s="122" t="s">
        <v>112</v>
      </c>
      <c r="BS5" s="122" t="s">
        <v>98</v>
      </c>
      <c r="BT5" s="122" t="s">
        <v>119</v>
      </c>
      <c r="BU5" s="123" t="s">
        <v>153</v>
      </c>
      <c r="BV5" s="124" t="s">
        <v>111</v>
      </c>
      <c r="BW5" s="122" t="s">
        <v>98</v>
      </c>
      <c r="BX5" s="122" t="s">
        <v>112</v>
      </c>
      <c r="BY5" s="122" t="s">
        <v>98</v>
      </c>
      <c r="BZ5" s="122" t="s">
        <v>119</v>
      </c>
      <c r="CA5" s="120" t="s">
        <v>153</v>
      </c>
      <c r="CB5" s="130" t="s">
        <v>147</v>
      </c>
      <c r="CC5" s="130" t="s">
        <v>148</v>
      </c>
      <c r="CD5" s="131" t="s">
        <v>146</v>
      </c>
      <c r="CE5" s="40"/>
      <c r="CF5" s="124" t="s">
        <v>113</v>
      </c>
      <c r="CG5" s="122" t="s">
        <v>98</v>
      </c>
      <c r="CH5" s="122" t="s">
        <v>114</v>
      </c>
      <c r="CI5" s="122" t="s">
        <v>98</v>
      </c>
      <c r="CJ5" s="122" t="s">
        <v>120</v>
      </c>
      <c r="CK5" s="123" t="s">
        <v>153</v>
      </c>
      <c r="CL5" s="124" t="s">
        <v>113</v>
      </c>
      <c r="CM5" s="122" t="s">
        <v>98</v>
      </c>
      <c r="CN5" s="122" t="s">
        <v>114</v>
      </c>
      <c r="CO5" s="122" t="s">
        <v>98</v>
      </c>
      <c r="CP5" s="122" t="s">
        <v>120</v>
      </c>
      <c r="CQ5" s="120" t="s">
        <v>153</v>
      </c>
      <c r="CR5" s="130" t="s">
        <v>113</v>
      </c>
      <c r="CS5" s="130" t="s">
        <v>114</v>
      </c>
      <c r="CT5" s="131" t="s">
        <v>149</v>
      </c>
      <c r="CU5" s="40"/>
      <c r="CV5" s="126" t="s">
        <v>121</v>
      </c>
      <c r="CW5" s="127" t="s">
        <v>123</v>
      </c>
      <c r="CX5" s="127" t="s">
        <v>122</v>
      </c>
      <c r="CY5" s="127" t="s">
        <v>124</v>
      </c>
      <c r="CZ5" s="127" t="s">
        <v>96</v>
      </c>
      <c r="DA5" s="128" t="s">
        <v>154</v>
      </c>
      <c r="DB5" s="126" t="s">
        <v>158</v>
      </c>
      <c r="DC5" s="127" t="s">
        <v>98</v>
      </c>
      <c r="DD5" s="127" t="s">
        <v>159</v>
      </c>
      <c r="DE5" s="127" t="s">
        <v>98</v>
      </c>
      <c r="DF5" s="127" t="s">
        <v>160</v>
      </c>
      <c r="DG5" s="128" t="s">
        <v>161</v>
      </c>
      <c r="DH5" s="182"/>
      <c r="DI5" s="202"/>
      <c r="DJ5" s="203" t="s">
        <v>96</v>
      </c>
      <c r="DK5" s="204" t="s">
        <v>160</v>
      </c>
      <c r="DL5" s="205" t="s">
        <v>162</v>
      </c>
      <c r="DM5"/>
    </row>
    <row r="6" spans="1:119" s="24" customFormat="1" ht="11.25" customHeight="1" x14ac:dyDescent="0.3">
      <c r="A6" s="31" t="s">
        <v>51</v>
      </c>
      <c r="B6" s="32"/>
      <c r="C6" s="33"/>
      <c r="D6" s="37"/>
      <c r="E6" s="35"/>
      <c r="F6" s="35"/>
      <c r="G6" s="35"/>
      <c r="H6" s="35"/>
      <c r="I6" s="36"/>
      <c r="J6" s="273"/>
      <c r="K6" s="35"/>
      <c r="L6" s="35"/>
      <c r="M6" s="35"/>
      <c r="N6" s="35"/>
      <c r="O6" s="36"/>
      <c r="P6" s="133"/>
      <c r="Q6" s="134"/>
      <c r="R6" s="135"/>
      <c r="S6" s="38"/>
      <c r="T6" s="34"/>
      <c r="U6" s="35"/>
      <c r="V6" s="35"/>
      <c r="W6" s="35"/>
      <c r="X6" s="35"/>
      <c r="Y6" s="36"/>
      <c r="Z6" s="37"/>
      <c r="AA6" s="35"/>
      <c r="AB6" s="35"/>
      <c r="AC6" s="35"/>
      <c r="AD6" s="35"/>
      <c r="AE6" s="39"/>
      <c r="AF6" s="133"/>
      <c r="AG6" s="134"/>
      <c r="AH6" s="135"/>
      <c r="AI6" s="40"/>
      <c r="AJ6" s="34"/>
      <c r="AK6" s="35"/>
      <c r="AL6" s="35"/>
      <c r="AM6" s="35"/>
      <c r="AN6" s="35"/>
      <c r="AO6" s="36"/>
      <c r="AP6" s="37"/>
      <c r="AQ6" s="35"/>
      <c r="AR6" s="35"/>
      <c r="AS6" s="35"/>
      <c r="AT6" s="35"/>
      <c r="AU6" s="36"/>
      <c r="AV6" s="133"/>
      <c r="AW6" s="134"/>
      <c r="AX6" s="135"/>
      <c r="AY6" s="40"/>
      <c r="AZ6" s="34"/>
      <c r="BA6" s="35"/>
      <c r="BB6" s="35"/>
      <c r="BC6" s="35"/>
      <c r="BD6" s="35"/>
      <c r="BE6" s="36"/>
      <c r="BF6" s="37"/>
      <c r="BG6" s="35"/>
      <c r="BH6" s="35"/>
      <c r="BI6" s="35"/>
      <c r="BJ6" s="35"/>
      <c r="BK6" s="36"/>
      <c r="BL6" s="133"/>
      <c r="BM6" s="134"/>
      <c r="BN6" s="135"/>
      <c r="BO6" s="40"/>
      <c r="BP6" s="34"/>
      <c r="BQ6" s="35"/>
      <c r="BR6" s="35"/>
      <c r="BS6" s="35"/>
      <c r="BT6" s="35"/>
      <c r="BU6" s="36"/>
      <c r="BV6" s="37"/>
      <c r="BW6" s="35"/>
      <c r="BX6" s="35"/>
      <c r="BY6" s="35"/>
      <c r="BZ6" s="35"/>
      <c r="CA6" s="36"/>
      <c r="CB6" s="133"/>
      <c r="CC6" s="134"/>
      <c r="CD6" s="135"/>
      <c r="CE6" s="40"/>
      <c r="CF6" s="37"/>
      <c r="CG6" s="35"/>
      <c r="CH6" s="35"/>
      <c r="CI6" s="35"/>
      <c r="CJ6" s="35"/>
      <c r="CK6" s="36"/>
      <c r="CL6" s="37"/>
      <c r="CM6" s="35"/>
      <c r="CN6" s="35"/>
      <c r="CO6" s="35"/>
      <c r="CP6" s="35"/>
      <c r="CQ6" s="36"/>
      <c r="CR6" s="133"/>
      <c r="CS6" s="134"/>
      <c r="CT6" s="135"/>
      <c r="CU6" s="40"/>
      <c r="CV6" s="132"/>
      <c r="CW6" s="35"/>
      <c r="CX6" s="35"/>
      <c r="CY6" s="35"/>
      <c r="CZ6" s="35"/>
      <c r="DA6" s="36"/>
      <c r="DB6" s="37"/>
      <c r="DC6" s="35"/>
      <c r="DD6" s="35"/>
      <c r="DE6" s="35"/>
      <c r="DF6" s="35"/>
      <c r="DG6" s="36"/>
      <c r="DH6" s="170"/>
      <c r="DI6" s="184" t="s">
        <v>51</v>
      </c>
      <c r="DJ6" s="37"/>
      <c r="DK6" s="35"/>
      <c r="DL6" s="36"/>
      <c r="DM6"/>
    </row>
    <row r="7" spans="1:119" s="24" customFormat="1" ht="13.2" customHeight="1" x14ac:dyDescent="0.3">
      <c r="A7" s="32">
        <v>1</v>
      </c>
      <c r="B7" s="32" t="s">
        <v>0</v>
      </c>
      <c r="C7" s="41"/>
      <c r="D7" s="45"/>
      <c r="E7" s="43"/>
      <c r="F7" s="43"/>
      <c r="G7" s="43"/>
      <c r="H7" s="43"/>
      <c r="I7" s="44"/>
      <c r="J7" s="274"/>
      <c r="K7" s="43"/>
      <c r="L7" s="43"/>
      <c r="M7" s="43"/>
      <c r="N7" s="43"/>
      <c r="O7" s="44"/>
      <c r="P7" s="136"/>
      <c r="Q7" s="137"/>
      <c r="R7" s="138"/>
      <c r="S7" s="38"/>
      <c r="T7" s="42"/>
      <c r="U7" s="43"/>
      <c r="V7" s="43"/>
      <c r="W7" s="43"/>
      <c r="X7" s="43"/>
      <c r="Y7" s="44"/>
      <c r="Z7" s="45"/>
      <c r="AA7" s="43"/>
      <c r="AB7" s="43"/>
      <c r="AC7" s="43"/>
      <c r="AD7" s="43"/>
      <c r="AE7" s="44"/>
      <c r="AF7" s="136"/>
      <c r="AG7" s="137"/>
      <c r="AH7" s="138"/>
      <c r="AI7" s="40"/>
      <c r="AJ7" s="42"/>
      <c r="AK7" s="43"/>
      <c r="AL7" s="43"/>
      <c r="AM7" s="43"/>
      <c r="AN7" s="43"/>
      <c r="AO7" s="44"/>
      <c r="AP7" s="45"/>
      <c r="AQ7" s="43"/>
      <c r="AR7" s="43"/>
      <c r="AS7" s="43"/>
      <c r="AT7" s="43"/>
      <c r="AU7" s="44"/>
      <c r="AV7" s="136"/>
      <c r="AW7" s="137"/>
      <c r="AX7" s="138"/>
      <c r="AY7" s="40"/>
      <c r="AZ7" s="42"/>
      <c r="BA7" s="43"/>
      <c r="BB7" s="43"/>
      <c r="BC7" s="43"/>
      <c r="BD7" s="43"/>
      <c r="BE7" s="44"/>
      <c r="BF7" s="45"/>
      <c r="BG7" s="43"/>
      <c r="BH7" s="43"/>
      <c r="BI7" s="43"/>
      <c r="BJ7" s="43"/>
      <c r="BK7" s="44"/>
      <c r="BL7" s="136"/>
      <c r="BM7" s="137"/>
      <c r="BN7" s="138"/>
      <c r="BO7" s="40"/>
      <c r="BP7" s="42"/>
      <c r="BQ7" s="43"/>
      <c r="BR7" s="43"/>
      <c r="BS7" s="43"/>
      <c r="BT7" s="43"/>
      <c r="BU7" s="44"/>
      <c r="BV7" s="45"/>
      <c r="BW7" s="43"/>
      <c r="BX7" s="43"/>
      <c r="BY7" s="43"/>
      <c r="BZ7" s="43"/>
      <c r="CA7" s="44"/>
      <c r="CB7" s="136"/>
      <c r="CC7" s="137"/>
      <c r="CD7" s="138"/>
      <c r="CE7" s="40"/>
      <c r="CF7" s="45"/>
      <c r="CG7" s="43"/>
      <c r="CH7" s="43"/>
      <c r="CI7" s="43"/>
      <c r="CJ7" s="43"/>
      <c r="CK7" s="44"/>
      <c r="CL7" s="45"/>
      <c r="CM7" s="43"/>
      <c r="CN7" s="43"/>
      <c r="CO7" s="43"/>
      <c r="CP7" s="43"/>
      <c r="CQ7" s="44"/>
      <c r="CR7" s="136"/>
      <c r="CS7" s="137"/>
      <c r="CT7" s="138"/>
      <c r="CU7" s="40"/>
      <c r="CV7" s="45"/>
      <c r="CW7" s="43"/>
      <c r="CX7" s="43"/>
      <c r="CY7" s="43"/>
      <c r="CZ7" s="43"/>
      <c r="DA7" s="44"/>
      <c r="DB7" s="45"/>
      <c r="DC7" s="43"/>
      <c r="DD7" s="43"/>
      <c r="DE7" s="43"/>
      <c r="DF7" s="43"/>
      <c r="DG7" s="44"/>
      <c r="DH7" s="183"/>
      <c r="DI7" s="185" t="s">
        <v>0</v>
      </c>
      <c r="DJ7" s="45"/>
      <c r="DK7" s="43"/>
      <c r="DL7" s="44"/>
      <c r="DM7"/>
    </row>
    <row r="8" spans="1:119" s="24" customFormat="1" ht="13.2" customHeight="1" x14ac:dyDescent="0.3">
      <c r="A8" s="32"/>
      <c r="B8" s="32" t="s">
        <v>15</v>
      </c>
      <c r="C8" s="41"/>
      <c r="D8" s="42"/>
      <c r="E8" s="43"/>
      <c r="F8" s="43"/>
      <c r="G8" s="43"/>
      <c r="H8" s="43"/>
      <c r="I8" s="44"/>
      <c r="J8" s="274"/>
      <c r="K8" s="43"/>
      <c r="L8" s="43"/>
      <c r="M8" s="43"/>
      <c r="N8" s="43"/>
      <c r="O8" s="44"/>
      <c r="P8" s="136">
        <f>+D8+J8</f>
        <v>0</v>
      </c>
      <c r="Q8" s="137">
        <f>+F8+L8</f>
        <v>0</v>
      </c>
      <c r="R8" s="138">
        <f>+P8+Q8</f>
        <v>0</v>
      </c>
      <c r="S8" s="38"/>
      <c r="T8" s="42"/>
      <c r="U8" s="43"/>
      <c r="V8" s="43"/>
      <c r="W8" s="43"/>
      <c r="X8" s="43"/>
      <c r="Y8" s="44"/>
      <c r="Z8" s="45"/>
      <c r="AA8" s="43"/>
      <c r="AB8" s="43"/>
      <c r="AC8" s="43"/>
      <c r="AD8" s="43"/>
      <c r="AE8" s="44"/>
      <c r="AF8" s="136">
        <f>+T8+Z8</f>
        <v>0</v>
      </c>
      <c r="AG8" s="137">
        <f>+V8+AB8</f>
        <v>0</v>
      </c>
      <c r="AH8" s="138">
        <f>+AF8+AG8</f>
        <v>0</v>
      </c>
      <c r="AI8" s="40"/>
      <c r="AJ8" s="42"/>
      <c r="AK8" s="43"/>
      <c r="AL8" s="43"/>
      <c r="AM8" s="43"/>
      <c r="AN8" s="43"/>
      <c r="AO8" s="44"/>
      <c r="AP8" s="45"/>
      <c r="AQ8" s="43"/>
      <c r="AR8" s="43"/>
      <c r="AS8" s="43"/>
      <c r="AT8" s="43"/>
      <c r="AU8" s="44"/>
      <c r="AV8" s="136">
        <f>+AJ8+AP8</f>
        <v>0</v>
      </c>
      <c r="AW8" s="137">
        <f>+AL8+AR8</f>
        <v>0</v>
      </c>
      <c r="AX8" s="138">
        <f>+AV8+AW8</f>
        <v>0</v>
      </c>
      <c r="AY8" s="40"/>
      <c r="AZ8" s="42"/>
      <c r="BA8" s="43"/>
      <c r="BB8" s="43"/>
      <c r="BC8" s="43"/>
      <c r="BD8" s="43"/>
      <c r="BE8" s="44"/>
      <c r="BF8" s="45"/>
      <c r="BG8" s="43"/>
      <c r="BH8" s="43"/>
      <c r="BI8" s="43"/>
      <c r="BJ8" s="43"/>
      <c r="BK8" s="44"/>
      <c r="BL8" s="136">
        <f>+AZ8+BF8</f>
        <v>0</v>
      </c>
      <c r="BM8" s="137">
        <f>+BB8+BH8</f>
        <v>0</v>
      </c>
      <c r="BN8" s="138">
        <f>+BL8+BM8</f>
        <v>0</v>
      </c>
      <c r="BO8" s="40"/>
      <c r="BP8" s="42"/>
      <c r="BQ8" s="43"/>
      <c r="BR8" s="43"/>
      <c r="BS8" s="43"/>
      <c r="BT8" s="43"/>
      <c r="BU8" s="44"/>
      <c r="BV8" s="45"/>
      <c r="BW8" s="43"/>
      <c r="BX8" s="43"/>
      <c r="BY8" s="43"/>
      <c r="BZ8" s="43"/>
      <c r="CA8" s="44"/>
      <c r="CB8" s="136">
        <f>+BP8+BV8</f>
        <v>0</v>
      </c>
      <c r="CC8" s="137">
        <f>+BR8+BX8</f>
        <v>0</v>
      </c>
      <c r="CD8" s="138">
        <f>+CB8+CC8</f>
        <v>0</v>
      </c>
      <c r="CE8" s="40"/>
      <c r="CF8" s="45"/>
      <c r="CG8" s="43"/>
      <c r="CH8" s="43"/>
      <c r="CI8" s="43"/>
      <c r="CJ8" s="43"/>
      <c r="CK8" s="44"/>
      <c r="CL8" s="45"/>
      <c r="CM8" s="43"/>
      <c r="CN8" s="43"/>
      <c r="CO8" s="43"/>
      <c r="CP8" s="43"/>
      <c r="CQ8" s="44"/>
      <c r="CR8" s="136">
        <f>+CF8+CL8</f>
        <v>0</v>
      </c>
      <c r="CS8" s="137">
        <f>+CH8+CN8</f>
        <v>0</v>
      </c>
      <c r="CT8" s="138">
        <f>+CR8+CS8</f>
        <v>0</v>
      </c>
      <c r="CU8" s="40"/>
      <c r="CV8" s="45">
        <f t="shared" ref="CV8:CV15" si="0">+D8+T8+AJ8+AZ8+BP8+CF8</f>
        <v>0</v>
      </c>
      <c r="CW8" s="43"/>
      <c r="CX8" s="43">
        <f t="shared" ref="CX8:CX15" si="1">+F8+V8+AL8+BB8+BR8+CH8</f>
        <v>0</v>
      </c>
      <c r="CY8" s="46"/>
      <c r="CZ8" s="43">
        <f>+CV8+CX8</f>
        <v>0</v>
      </c>
      <c r="DA8" s="47"/>
      <c r="DB8" s="45">
        <f>+J8+Z8+AP8+BF8+BV8+CL8</f>
        <v>0</v>
      </c>
      <c r="DC8" s="46"/>
      <c r="DD8" s="43">
        <f>+L8+AB8+AR8+BH8+BX8+CN8</f>
        <v>0</v>
      </c>
      <c r="DE8" s="46"/>
      <c r="DF8" s="43">
        <f>+DB8+DD8</f>
        <v>0</v>
      </c>
      <c r="DG8" s="47"/>
      <c r="DH8" s="174"/>
      <c r="DI8" s="185" t="s">
        <v>15</v>
      </c>
      <c r="DJ8" s="45">
        <f>+CZ8</f>
        <v>0</v>
      </c>
      <c r="DK8" s="43">
        <f>+DF8</f>
        <v>0</v>
      </c>
      <c r="DL8" s="44">
        <f>+DJ8+DK8</f>
        <v>0</v>
      </c>
      <c r="DM8"/>
    </row>
    <row r="9" spans="1:119" s="24" customFormat="1" ht="13.2" customHeight="1" x14ac:dyDescent="0.3">
      <c r="A9" s="32"/>
      <c r="B9" s="32" t="s">
        <v>16</v>
      </c>
      <c r="C9" s="41"/>
      <c r="D9" s="42"/>
      <c r="E9" s="43"/>
      <c r="F9" s="43"/>
      <c r="G9" s="43"/>
      <c r="H9" s="43"/>
      <c r="I9" s="44"/>
      <c r="J9" s="274"/>
      <c r="K9" s="43"/>
      <c r="L9" s="43"/>
      <c r="M9" s="43"/>
      <c r="N9" s="43"/>
      <c r="O9" s="44"/>
      <c r="P9" s="139">
        <f t="shared" ref="P9:P16" si="2">+D9+J9</f>
        <v>0</v>
      </c>
      <c r="Q9" s="140">
        <f t="shared" ref="Q9:Q16" si="3">+F9+L9</f>
        <v>0</v>
      </c>
      <c r="R9" s="141">
        <f t="shared" ref="R9:R16" si="4">+P9+Q9</f>
        <v>0</v>
      </c>
      <c r="S9" s="38"/>
      <c r="T9" s="42"/>
      <c r="U9" s="43"/>
      <c r="V9" s="43"/>
      <c r="W9" s="43"/>
      <c r="X9" s="43"/>
      <c r="Y9" s="44"/>
      <c r="Z9" s="45"/>
      <c r="AA9" s="43"/>
      <c r="AB9" s="43"/>
      <c r="AC9" s="43"/>
      <c r="AD9" s="43"/>
      <c r="AE9" s="44"/>
      <c r="AF9" s="139">
        <f t="shared" ref="AF9:AF16" si="5">+T9+Z9</f>
        <v>0</v>
      </c>
      <c r="AG9" s="140">
        <f t="shared" ref="AG9:AG16" si="6">+V9+AB9</f>
        <v>0</v>
      </c>
      <c r="AH9" s="141">
        <f t="shared" ref="AH9:AH16" si="7">+AF9+AG9</f>
        <v>0</v>
      </c>
      <c r="AI9" s="40"/>
      <c r="AJ9" s="42"/>
      <c r="AK9" s="43"/>
      <c r="AL9" s="43"/>
      <c r="AM9" s="43"/>
      <c r="AN9" s="43"/>
      <c r="AO9" s="44"/>
      <c r="AP9" s="45"/>
      <c r="AQ9" s="43"/>
      <c r="AR9" s="43"/>
      <c r="AS9" s="43"/>
      <c r="AT9" s="43"/>
      <c r="AU9" s="44"/>
      <c r="AV9" s="139">
        <f t="shared" ref="AV9:AV16" si="8">+AJ9+AP9</f>
        <v>0</v>
      </c>
      <c r="AW9" s="140">
        <f t="shared" ref="AW9:AW16" si="9">+AL9+AR9</f>
        <v>0</v>
      </c>
      <c r="AX9" s="141">
        <f t="shared" ref="AX9:AX16" si="10">+AV9+AW9</f>
        <v>0</v>
      </c>
      <c r="AY9" s="40"/>
      <c r="AZ9" s="42"/>
      <c r="BA9" s="43"/>
      <c r="BB9" s="43"/>
      <c r="BC9" s="43"/>
      <c r="BD9" s="43"/>
      <c r="BE9" s="44"/>
      <c r="BF9" s="45"/>
      <c r="BG9" s="43"/>
      <c r="BH9" s="43"/>
      <c r="BI9" s="43"/>
      <c r="BJ9" s="43"/>
      <c r="BK9" s="44"/>
      <c r="BL9" s="139">
        <f t="shared" ref="BL9:BL16" si="11">+AZ9+BF9</f>
        <v>0</v>
      </c>
      <c r="BM9" s="140">
        <f t="shared" ref="BM9:BM16" si="12">+BB9+BH9</f>
        <v>0</v>
      </c>
      <c r="BN9" s="141">
        <f t="shared" ref="BN9:BN16" si="13">+BL9+BM9</f>
        <v>0</v>
      </c>
      <c r="BO9" s="40"/>
      <c r="BP9" s="42"/>
      <c r="BQ9" s="43"/>
      <c r="BR9" s="43"/>
      <c r="BS9" s="43"/>
      <c r="BT9" s="43"/>
      <c r="BU9" s="44"/>
      <c r="BV9" s="45"/>
      <c r="BW9" s="43"/>
      <c r="BX9" s="43"/>
      <c r="BY9" s="43"/>
      <c r="BZ9" s="43"/>
      <c r="CA9" s="44"/>
      <c r="CB9" s="139">
        <f t="shared" ref="CB9:CB16" si="14">+BP9+BV9</f>
        <v>0</v>
      </c>
      <c r="CC9" s="140">
        <f t="shared" ref="CC9:CC16" si="15">+BR9+BX9</f>
        <v>0</v>
      </c>
      <c r="CD9" s="141">
        <f t="shared" ref="CD9:CD16" si="16">+CB9+CC9</f>
        <v>0</v>
      </c>
      <c r="CE9" s="40"/>
      <c r="CF9" s="45"/>
      <c r="CG9" s="43"/>
      <c r="CH9" s="43"/>
      <c r="CI9" s="43"/>
      <c r="CJ9" s="43"/>
      <c r="CK9" s="44"/>
      <c r="CL9" s="45"/>
      <c r="CM9" s="43"/>
      <c r="CN9" s="43"/>
      <c r="CO9" s="43"/>
      <c r="CP9" s="43"/>
      <c r="CQ9" s="44"/>
      <c r="CR9" s="139">
        <f t="shared" ref="CR9:CR16" si="17">+CF9+CL9</f>
        <v>0</v>
      </c>
      <c r="CS9" s="140">
        <f t="shared" ref="CS9:CS16" si="18">+CH9+CN9</f>
        <v>0</v>
      </c>
      <c r="CT9" s="141">
        <f t="shared" ref="CT9:CT16" si="19">+CR9+CS9</f>
        <v>0</v>
      </c>
      <c r="CU9" s="40"/>
      <c r="CV9" s="45">
        <f t="shared" si="0"/>
        <v>0</v>
      </c>
      <c r="CW9" s="43"/>
      <c r="CX9" s="43">
        <f t="shared" si="1"/>
        <v>0</v>
      </c>
      <c r="CY9" s="46"/>
      <c r="CZ9" s="43">
        <f t="shared" ref="CZ9:CZ16" si="20">+CV9+CX9</f>
        <v>0</v>
      </c>
      <c r="DA9" s="47"/>
      <c r="DB9" s="45"/>
      <c r="DC9" s="46"/>
      <c r="DD9" s="43">
        <v>0</v>
      </c>
      <c r="DE9" s="46"/>
      <c r="DF9" s="43">
        <v>0</v>
      </c>
      <c r="DG9" s="47"/>
      <c r="DH9" s="174"/>
      <c r="DI9" s="185" t="s">
        <v>16</v>
      </c>
      <c r="DJ9" s="45">
        <f>+CZ9</f>
        <v>0</v>
      </c>
      <c r="DK9" s="43">
        <f>+DF9</f>
        <v>0</v>
      </c>
      <c r="DL9" s="44">
        <f>+DJ9+DK9</f>
        <v>0</v>
      </c>
      <c r="DM9"/>
    </row>
    <row r="10" spans="1:119" s="24" customFormat="1" ht="13.2" customHeight="1" x14ac:dyDescent="0.3">
      <c r="A10" s="32"/>
      <c r="B10" s="48" t="s">
        <v>17</v>
      </c>
      <c r="C10" s="49"/>
      <c r="D10" s="50"/>
      <c r="E10" s="51"/>
      <c r="F10" s="51"/>
      <c r="G10" s="51"/>
      <c r="H10" s="51"/>
      <c r="I10" s="52"/>
      <c r="J10" s="275"/>
      <c r="K10" s="51"/>
      <c r="L10" s="51"/>
      <c r="M10" s="51"/>
      <c r="N10" s="51"/>
      <c r="O10" s="52"/>
      <c r="P10" s="142">
        <f t="shared" si="2"/>
        <v>0</v>
      </c>
      <c r="Q10" s="143">
        <f t="shared" si="3"/>
        <v>0</v>
      </c>
      <c r="R10" s="144">
        <f t="shared" si="4"/>
        <v>0</v>
      </c>
      <c r="S10" s="38"/>
      <c r="T10" s="50"/>
      <c r="U10" s="51"/>
      <c r="V10" s="51"/>
      <c r="W10" s="51"/>
      <c r="X10" s="51"/>
      <c r="Y10" s="52"/>
      <c r="Z10" s="53"/>
      <c r="AA10" s="51"/>
      <c r="AB10" s="51"/>
      <c r="AC10" s="51"/>
      <c r="AD10" s="51"/>
      <c r="AE10" s="52"/>
      <c r="AF10" s="142">
        <f t="shared" si="5"/>
        <v>0</v>
      </c>
      <c r="AG10" s="143">
        <f t="shared" si="6"/>
        <v>0</v>
      </c>
      <c r="AH10" s="144">
        <f t="shared" si="7"/>
        <v>0</v>
      </c>
      <c r="AI10" s="40"/>
      <c r="AJ10" s="50"/>
      <c r="AK10" s="51"/>
      <c r="AL10" s="51"/>
      <c r="AM10" s="51"/>
      <c r="AN10" s="51"/>
      <c r="AO10" s="52"/>
      <c r="AP10" s="53"/>
      <c r="AQ10" s="51"/>
      <c r="AR10" s="51"/>
      <c r="AS10" s="51"/>
      <c r="AT10" s="51"/>
      <c r="AU10" s="52"/>
      <c r="AV10" s="142">
        <f t="shared" si="8"/>
        <v>0</v>
      </c>
      <c r="AW10" s="143">
        <f t="shared" si="9"/>
        <v>0</v>
      </c>
      <c r="AX10" s="144">
        <f t="shared" si="10"/>
        <v>0</v>
      </c>
      <c r="AY10" s="40"/>
      <c r="AZ10" s="50"/>
      <c r="BA10" s="51"/>
      <c r="BB10" s="51"/>
      <c r="BC10" s="51"/>
      <c r="BD10" s="51"/>
      <c r="BE10" s="52"/>
      <c r="BF10" s="53"/>
      <c r="BG10" s="51"/>
      <c r="BH10" s="51"/>
      <c r="BI10" s="51"/>
      <c r="BJ10" s="51"/>
      <c r="BK10" s="52"/>
      <c r="BL10" s="142">
        <f t="shared" si="11"/>
        <v>0</v>
      </c>
      <c r="BM10" s="143">
        <f t="shared" si="12"/>
        <v>0</v>
      </c>
      <c r="BN10" s="144">
        <f t="shared" si="13"/>
        <v>0</v>
      </c>
      <c r="BO10" s="40"/>
      <c r="BP10" s="50"/>
      <c r="BQ10" s="51"/>
      <c r="BR10" s="51"/>
      <c r="BS10" s="51"/>
      <c r="BT10" s="51"/>
      <c r="BU10" s="52"/>
      <c r="BV10" s="53"/>
      <c r="BW10" s="51"/>
      <c r="BX10" s="51"/>
      <c r="BY10" s="51"/>
      <c r="BZ10" s="51"/>
      <c r="CA10" s="52"/>
      <c r="CB10" s="142">
        <f t="shared" si="14"/>
        <v>0</v>
      </c>
      <c r="CC10" s="143">
        <f t="shared" si="15"/>
        <v>0</v>
      </c>
      <c r="CD10" s="144">
        <f t="shared" si="16"/>
        <v>0</v>
      </c>
      <c r="CE10" s="40"/>
      <c r="CF10" s="53"/>
      <c r="CG10" s="51"/>
      <c r="CH10" s="51"/>
      <c r="CI10" s="51"/>
      <c r="CJ10" s="51"/>
      <c r="CK10" s="52"/>
      <c r="CL10" s="53"/>
      <c r="CM10" s="51"/>
      <c r="CN10" s="51"/>
      <c r="CO10" s="51"/>
      <c r="CP10" s="51"/>
      <c r="CQ10" s="52"/>
      <c r="CR10" s="142">
        <f t="shared" si="17"/>
        <v>0</v>
      </c>
      <c r="CS10" s="143">
        <f t="shared" si="18"/>
        <v>0</v>
      </c>
      <c r="CT10" s="144">
        <f t="shared" si="19"/>
        <v>0</v>
      </c>
      <c r="CU10" s="40"/>
      <c r="CV10" s="45">
        <f t="shared" si="0"/>
        <v>0</v>
      </c>
      <c r="CW10" s="43"/>
      <c r="CX10" s="43">
        <f t="shared" si="1"/>
        <v>0</v>
      </c>
      <c r="CY10" s="54"/>
      <c r="CZ10" s="43">
        <f t="shared" si="20"/>
        <v>0</v>
      </c>
      <c r="DA10" s="55"/>
      <c r="DB10" s="53">
        <f>+DB8+DB9</f>
        <v>0</v>
      </c>
      <c r="DC10" s="54"/>
      <c r="DD10" s="51">
        <f>+DD8+DD9</f>
        <v>0</v>
      </c>
      <c r="DE10" s="54"/>
      <c r="DF10" s="51">
        <f>+DF8+DF9</f>
        <v>0</v>
      </c>
      <c r="DG10" s="55"/>
      <c r="DH10" s="173"/>
      <c r="DI10" s="186" t="s">
        <v>17</v>
      </c>
      <c r="DJ10" s="53">
        <f>+DJ8</f>
        <v>0</v>
      </c>
      <c r="DK10" s="51">
        <f>+DK8</f>
        <v>0</v>
      </c>
      <c r="DL10" s="52">
        <f>+DL8</f>
        <v>0</v>
      </c>
      <c r="DM10"/>
    </row>
    <row r="11" spans="1:119" s="24" customFormat="1" ht="15.6" x14ac:dyDescent="0.3">
      <c r="A11" s="32">
        <v>2</v>
      </c>
      <c r="B11" s="32" t="s">
        <v>1</v>
      </c>
      <c r="C11" s="41"/>
      <c r="D11" s="42"/>
      <c r="E11" s="43"/>
      <c r="F11" s="43"/>
      <c r="G11" s="43"/>
      <c r="H11" s="43"/>
      <c r="I11" s="44"/>
      <c r="J11" s="274"/>
      <c r="K11" s="43"/>
      <c r="L11" s="43"/>
      <c r="M11" s="43"/>
      <c r="N11" s="43"/>
      <c r="O11" s="44"/>
      <c r="P11" s="136">
        <f t="shared" si="2"/>
        <v>0</v>
      </c>
      <c r="Q11" s="137">
        <f t="shared" si="3"/>
        <v>0</v>
      </c>
      <c r="R11" s="138">
        <f t="shared" si="4"/>
        <v>0</v>
      </c>
      <c r="S11" s="38"/>
      <c r="T11" s="42"/>
      <c r="U11" s="43"/>
      <c r="V11" s="43"/>
      <c r="W11" s="43"/>
      <c r="X11" s="43"/>
      <c r="Y11" s="44"/>
      <c r="Z11" s="45"/>
      <c r="AA11" s="43"/>
      <c r="AB11" s="43"/>
      <c r="AC11" s="43"/>
      <c r="AD11" s="43"/>
      <c r="AE11" s="44"/>
      <c r="AF11" s="136">
        <f t="shared" si="5"/>
        <v>0</v>
      </c>
      <c r="AG11" s="137">
        <f t="shared" si="6"/>
        <v>0</v>
      </c>
      <c r="AH11" s="138">
        <f t="shared" si="7"/>
        <v>0</v>
      </c>
      <c r="AI11" s="40"/>
      <c r="AJ11" s="42"/>
      <c r="AK11" s="43"/>
      <c r="AL11" s="43"/>
      <c r="AM11" s="43"/>
      <c r="AN11" s="43"/>
      <c r="AO11" s="44"/>
      <c r="AP11" s="45"/>
      <c r="AQ11" s="43"/>
      <c r="AR11" s="43"/>
      <c r="AS11" s="43"/>
      <c r="AT11" s="43"/>
      <c r="AU11" s="44"/>
      <c r="AV11" s="136">
        <f t="shared" si="8"/>
        <v>0</v>
      </c>
      <c r="AW11" s="137">
        <f t="shared" si="9"/>
        <v>0</v>
      </c>
      <c r="AX11" s="138">
        <f t="shared" si="10"/>
        <v>0</v>
      </c>
      <c r="AY11" s="40"/>
      <c r="AZ11" s="42"/>
      <c r="BA11" s="43"/>
      <c r="BB11" s="43"/>
      <c r="BC11" s="43"/>
      <c r="BD11" s="43"/>
      <c r="BE11" s="44"/>
      <c r="BF11" s="45"/>
      <c r="BG11" s="43"/>
      <c r="BH11" s="43"/>
      <c r="BI11" s="43"/>
      <c r="BJ11" s="43"/>
      <c r="BK11" s="44"/>
      <c r="BL11" s="136">
        <f t="shared" si="11"/>
        <v>0</v>
      </c>
      <c r="BM11" s="137">
        <f t="shared" si="12"/>
        <v>0</v>
      </c>
      <c r="BN11" s="138">
        <f t="shared" si="13"/>
        <v>0</v>
      </c>
      <c r="BO11" s="40"/>
      <c r="BP11" s="42"/>
      <c r="BQ11" s="43"/>
      <c r="BR11" s="43"/>
      <c r="BS11" s="43"/>
      <c r="BT11" s="43"/>
      <c r="BU11" s="44"/>
      <c r="BV11" s="45"/>
      <c r="BW11" s="43"/>
      <c r="BX11" s="43"/>
      <c r="BY11" s="43"/>
      <c r="BZ11" s="43"/>
      <c r="CA11" s="44"/>
      <c r="CB11" s="136">
        <f t="shared" si="14"/>
        <v>0</v>
      </c>
      <c r="CC11" s="137">
        <f t="shared" si="15"/>
        <v>0</v>
      </c>
      <c r="CD11" s="138">
        <f t="shared" si="16"/>
        <v>0</v>
      </c>
      <c r="CE11" s="40"/>
      <c r="CF11" s="45"/>
      <c r="CG11" s="43"/>
      <c r="CH11" s="43"/>
      <c r="CI11" s="43"/>
      <c r="CJ11" s="43"/>
      <c r="CK11" s="44"/>
      <c r="CL11" s="45"/>
      <c r="CM11" s="43"/>
      <c r="CN11" s="43"/>
      <c r="CO11" s="43"/>
      <c r="CP11" s="43"/>
      <c r="CQ11" s="44"/>
      <c r="CR11" s="136">
        <f t="shared" si="17"/>
        <v>0</v>
      </c>
      <c r="CS11" s="137">
        <f t="shared" si="18"/>
        <v>0</v>
      </c>
      <c r="CT11" s="138">
        <f t="shared" si="19"/>
        <v>0</v>
      </c>
      <c r="CU11" s="40"/>
      <c r="CV11" s="45">
        <f t="shared" si="0"/>
        <v>0</v>
      </c>
      <c r="CW11" s="43"/>
      <c r="CX11" s="43">
        <f t="shared" si="1"/>
        <v>0</v>
      </c>
      <c r="CY11" s="46"/>
      <c r="CZ11" s="43">
        <f t="shared" si="20"/>
        <v>0</v>
      </c>
      <c r="DA11" s="47"/>
      <c r="DB11" s="45">
        <f t="shared" ref="DB11:DB15" si="21">+J11+Z11+AP11+BF11+BV11+CL11</f>
        <v>0</v>
      </c>
      <c r="DC11" s="46"/>
      <c r="DD11" s="43">
        <f t="shared" ref="DD11:DD15" si="22">+L11+AB11+AR11+BH11+BX11+CN11</f>
        <v>0</v>
      </c>
      <c r="DE11" s="46"/>
      <c r="DF11" s="43">
        <f t="shared" ref="DF11:DF15" si="23">+DB11+DD11</f>
        <v>0</v>
      </c>
      <c r="DG11" s="47"/>
      <c r="DH11" s="172"/>
      <c r="DI11" s="185" t="s">
        <v>1</v>
      </c>
      <c r="DJ11" s="45">
        <f t="shared" ref="DJ11:DJ15" si="24">+CZ11</f>
        <v>0</v>
      </c>
      <c r="DK11" s="43">
        <f t="shared" ref="DK11:DK15" si="25">+DF11</f>
        <v>0</v>
      </c>
      <c r="DL11" s="44">
        <f t="shared" ref="DL11:DL15" si="26">+DJ11+DK11</f>
        <v>0</v>
      </c>
      <c r="DM11"/>
    </row>
    <row r="12" spans="1:119" s="24" customFormat="1" ht="15.6" x14ac:dyDescent="0.3">
      <c r="A12" s="32">
        <v>3</v>
      </c>
      <c r="B12" s="32" t="s">
        <v>2</v>
      </c>
      <c r="C12" s="41"/>
      <c r="D12" s="42"/>
      <c r="E12" s="43"/>
      <c r="F12" s="43"/>
      <c r="G12" s="43"/>
      <c r="H12" s="43"/>
      <c r="I12" s="44"/>
      <c r="J12" s="274"/>
      <c r="K12" s="43"/>
      <c r="L12" s="43"/>
      <c r="M12" s="43"/>
      <c r="N12" s="43"/>
      <c r="O12" s="44"/>
      <c r="P12" s="136">
        <f t="shared" si="2"/>
        <v>0</v>
      </c>
      <c r="Q12" s="137">
        <f t="shared" si="3"/>
        <v>0</v>
      </c>
      <c r="R12" s="138">
        <f t="shared" si="4"/>
        <v>0</v>
      </c>
      <c r="S12" s="38"/>
      <c r="T12" s="42"/>
      <c r="U12" s="43"/>
      <c r="V12" s="43"/>
      <c r="W12" s="43"/>
      <c r="X12" s="43"/>
      <c r="Y12" s="44"/>
      <c r="Z12" s="45"/>
      <c r="AA12" s="43"/>
      <c r="AB12" s="43"/>
      <c r="AC12" s="43"/>
      <c r="AD12" s="43"/>
      <c r="AE12" s="44"/>
      <c r="AF12" s="136">
        <f t="shared" si="5"/>
        <v>0</v>
      </c>
      <c r="AG12" s="137">
        <f t="shared" si="6"/>
        <v>0</v>
      </c>
      <c r="AH12" s="138">
        <f t="shared" si="7"/>
        <v>0</v>
      </c>
      <c r="AI12" s="40"/>
      <c r="AJ12" s="42"/>
      <c r="AK12" s="43"/>
      <c r="AL12" s="43"/>
      <c r="AM12" s="43"/>
      <c r="AN12" s="43"/>
      <c r="AO12" s="44"/>
      <c r="AP12" s="45"/>
      <c r="AQ12" s="43"/>
      <c r="AR12" s="43"/>
      <c r="AS12" s="43"/>
      <c r="AT12" s="43"/>
      <c r="AU12" s="44"/>
      <c r="AV12" s="136">
        <f t="shared" si="8"/>
        <v>0</v>
      </c>
      <c r="AW12" s="137">
        <f t="shared" si="9"/>
        <v>0</v>
      </c>
      <c r="AX12" s="138">
        <f t="shared" si="10"/>
        <v>0</v>
      </c>
      <c r="AY12" s="40"/>
      <c r="AZ12" s="42"/>
      <c r="BA12" s="43"/>
      <c r="BB12" s="43"/>
      <c r="BC12" s="43"/>
      <c r="BD12" s="43"/>
      <c r="BE12" s="44"/>
      <c r="BF12" s="45"/>
      <c r="BG12" s="43"/>
      <c r="BH12" s="43"/>
      <c r="BI12" s="43"/>
      <c r="BJ12" s="43"/>
      <c r="BK12" s="44"/>
      <c r="BL12" s="136">
        <f t="shared" si="11"/>
        <v>0</v>
      </c>
      <c r="BM12" s="137">
        <f t="shared" si="12"/>
        <v>0</v>
      </c>
      <c r="BN12" s="138">
        <f t="shared" si="13"/>
        <v>0</v>
      </c>
      <c r="BO12" s="40"/>
      <c r="BP12" s="42"/>
      <c r="BQ12" s="43"/>
      <c r="BR12" s="43"/>
      <c r="BS12" s="43"/>
      <c r="BT12" s="43"/>
      <c r="BU12" s="44"/>
      <c r="BV12" s="45"/>
      <c r="BW12" s="43"/>
      <c r="BX12" s="43"/>
      <c r="BY12" s="43"/>
      <c r="BZ12" s="43"/>
      <c r="CA12" s="44"/>
      <c r="CB12" s="136">
        <f t="shared" si="14"/>
        <v>0</v>
      </c>
      <c r="CC12" s="137">
        <f t="shared" si="15"/>
        <v>0</v>
      </c>
      <c r="CD12" s="138">
        <f t="shared" si="16"/>
        <v>0</v>
      </c>
      <c r="CE12" s="40"/>
      <c r="CF12" s="45"/>
      <c r="CG12" s="43"/>
      <c r="CH12" s="43"/>
      <c r="CI12" s="43"/>
      <c r="CJ12" s="43"/>
      <c r="CK12" s="44"/>
      <c r="CL12" s="45"/>
      <c r="CM12" s="43"/>
      <c r="CN12" s="43"/>
      <c r="CO12" s="43"/>
      <c r="CP12" s="43"/>
      <c r="CQ12" s="44"/>
      <c r="CR12" s="136">
        <f t="shared" si="17"/>
        <v>0</v>
      </c>
      <c r="CS12" s="137">
        <f t="shared" si="18"/>
        <v>0</v>
      </c>
      <c r="CT12" s="138">
        <f t="shared" si="19"/>
        <v>0</v>
      </c>
      <c r="CU12" s="40"/>
      <c r="CV12" s="45">
        <f t="shared" si="0"/>
        <v>0</v>
      </c>
      <c r="CW12" s="43"/>
      <c r="CX12" s="43">
        <f t="shared" si="1"/>
        <v>0</v>
      </c>
      <c r="CY12" s="46"/>
      <c r="CZ12" s="43">
        <f t="shared" si="20"/>
        <v>0</v>
      </c>
      <c r="DA12" s="47"/>
      <c r="DB12" s="45">
        <f t="shared" si="21"/>
        <v>0</v>
      </c>
      <c r="DC12" s="46"/>
      <c r="DD12" s="43">
        <f t="shared" si="22"/>
        <v>0</v>
      </c>
      <c r="DE12" s="46"/>
      <c r="DF12" s="43">
        <f t="shared" si="23"/>
        <v>0</v>
      </c>
      <c r="DG12" s="47"/>
      <c r="DH12" s="172"/>
      <c r="DI12" s="185" t="s">
        <v>2</v>
      </c>
      <c r="DJ12" s="45">
        <f t="shared" si="24"/>
        <v>0</v>
      </c>
      <c r="DK12" s="43">
        <f t="shared" si="25"/>
        <v>0</v>
      </c>
      <c r="DL12" s="44">
        <f t="shared" si="26"/>
        <v>0</v>
      </c>
      <c r="DM12"/>
    </row>
    <row r="13" spans="1:119" s="24" customFormat="1" ht="15.6" x14ac:dyDescent="0.3">
      <c r="A13" s="32">
        <v>4</v>
      </c>
      <c r="B13" s="32" t="s">
        <v>3</v>
      </c>
      <c r="C13" s="41"/>
      <c r="D13" s="42"/>
      <c r="E13" s="43"/>
      <c r="F13" s="43"/>
      <c r="G13" s="43"/>
      <c r="H13" s="43"/>
      <c r="I13" s="44"/>
      <c r="J13" s="274"/>
      <c r="K13" s="43"/>
      <c r="L13" s="43"/>
      <c r="M13" s="43"/>
      <c r="N13" s="43"/>
      <c r="O13" s="44"/>
      <c r="P13" s="136">
        <f t="shared" si="2"/>
        <v>0</v>
      </c>
      <c r="Q13" s="137">
        <f t="shared" si="3"/>
        <v>0</v>
      </c>
      <c r="R13" s="138">
        <f t="shared" si="4"/>
        <v>0</v>
      </c>
      <c r="S13" s="38"/>
      <c r="T13" s="42"/>
      <c r="U13" s="43"/>
      <c r="V13" s="43"/>
      <c r="W13" s="43"/>
      <c r="X13" s="43"/>
      <c r="Y13" s="44"/>
      <c r="Z13" s="45"/>
      <c r="AA13" s="43"/>
      <c r="AB13" s="43"/>
      <c r="AC13" s="43"/>
      <c r="AD13" s="43"/>
      <c r="AE13" s="44"/>
      <c r="AF13" s="136">
        <f t="shared" si="5"/>
        <v>0</v>
      </c>
      <c r="AG13" s="137">
        <f t="shared" si="6"/>
        <v>0</v>
      </c>
      <c r="AH13" s="138">
        <f t="shared" si="7"/>
        <v>0</v>
      </c>
      <c r="AI13" s="40"/>
      <c r="AJ13" s="42"/>
      <c r="AK13" s="43"/>
      <c r="AL13" s="43"/>
      <c r="AM13" s="43"/>
      <c r="AN13" s="43"/>
      <c r="AO13" s="44"/>
      <c r="AP13" s="45"/>
      <c r="AQ13" s="43"/>
      <c r="AR13" s="43"/>
      <c r="AS13" s="43"/>
      <c r="AT13" s="43"/>
      <c r="AU13" s="44"/>
      <c r="AV13" s="136">
        <f t="shared" si="8"/>
        <v>0</v>
      </c>
      <c r="AW13" s="137">
        <f t="shared" si="9"/>
        <v>0</v>
      </c>
      <c r="AX13" s="138">
        <f t="shared" si="10"/>
        <v>0</v>
      </c>
      <c r="AY13" s="40"/>
      <c r="AZ13" s="42"/>
      <c r="BA13" s="43"/>
      <c r="BB13" s="43"/>
      <c r="BC13" s="43"/>
      <c r="BD13" s="43"/>
      <c r="BE13" s="44"/>
      <c r="BF13" s="45"/>
      <c r="BG13" s="43"/>
      <c r="BH13" s="43"/>
      <c r="BI13" s="43"/>
      <c r="BJ13" s="43"/>
      <c r="BK13" s="44"/>
      <c r="BL13" s="136">
        <f t="shared" si="11"/>
        <v>0</v>
      </c>
      <c r="BM13" s="137">
        <f t="shared" si="12"/>
        <v>0</v>
      </c>
      <c r="BN13" s="138">
        <f t="shared" si="13"/>
        <v>0</v>
      </c>
      <c r="BO13" s="40"/>
      <c r="BP13" s="42"/>
      <c r="BQ13" s="43"/>
      <c r="BR13" s="43"/>
      <c r="BS13" s="43"/>
      <c r="BT13" s="43"/>
      <c r="BU13" s="44"/>
      <c r="BV13" s="45"/>
      <c r="BW13" s="43"/>
      <c r="BX13" s="43"/>
      <c r="BY13" s="43"/>
      <c r="BZ13" s="43"/>
      <c r="CA13" s="44"/>
      <c r="CB13" s="136">
        <f t="shared" si="14"/>
        <v>0</v>
      </c>
      <c r="CC13" s="137">
        <f t="shared" si="15"/>
        <v>0</v>
      </c>
      <c r="CD13" s="138">
        <f t="shared" si="16"/>
        <v>0</v>
      </c>
      <c r="CE13" s="40"/>
      <c r="CF13" s="45"/>
      <c r="CG13" s="43"/>
      <c r="CH13" s="43"/>
      <c r="CI13" s="43"/>
      <c r="CJ13" s="43"/>
      <c r="CK13" s="44"/>
      <c r="CL13" s="45"/>
      <c r="CM13" s="43"/>
      <c r="CN13" s="43"/>
      <c r="CO13" s="43"/>
      <c r="CP13" s="43"/>
      <c r="CQ13" s="44"/>
      <c r="CR13" s="136">
        <f t="shared" si="17"/>
        <v>0</v>
      </c>
      <c r="CS13" s="137">
        <f t="shared" si="18"/>
        <v>0</v>
      </c>
      <c r="CT13" s="138">
        <f t="shared" si="19"/>
        <v>0</v>
      </c>
      <c r="CU13" s="40"/>
      <c r="CV13" s="45">
        <f t="shared" si="0"/>
        <v>0</v>
      </c>
      <c r="CW13" s="43"/>
      <c r="CX13" s="43">
        <f t="shared" si="1"/>
        <v>0</v>
      </c>
      <c r="CY13" s="46"/>
      <c r="CZ13" s="43">
        <f t="shared" si="20"/>
        <v>0</v>
      </c>
      <c r="DA13" s="47"/>
      <c r="DB13" s="45">
        <f t="shared" si="21"/>
        <v>0</v>
      </c>
      <c r="DC13" s="46"/>
      <c r="DD13" s="43">
        <f t="shared" si="22"/>
        <v>0</v>
      </c>
      <c r="DE13" s="46"/>
      <c r="DF13" s="43">
        <f t="shared" si="23"/>
        <v>0</v>
      </c>
      <c r="DG13" s="47"/>
      <c r="DH13" s="172"/>
      <c r="DI13" s="185" t="s">
        <v>3</v>
      </c>
      <c r="DJ13" s="45">
        <f t="shared" si="24"/>
        <v>0</v>
      </c>
      <c r="DK13" s="43">
        <f t="shared" si="25"/>
        <v>0</v>
      </c>
      <c r="DL13" s="44">
        <f t="shared" si="26"/>
        <v>0</v>
      </c>
      <c r="DM13"/>
    </row>
    <row r="14" spans="1:119" s="24" customFormat="1" ht="15.6" x14ac:dyDescent="0.3">
      <c r="A14" s="32">
        <v>5</v>
      </c>
      <c r="B14" s="32" t="s">
        <v>4</v>
      </c>
      <c r="C14" s="41"/>
      <c r="D14" s="42"/>
      <c r="E14" s="43"/>
      <c r="F14" s="43"/>
      <c r="G14" s="43"/>
      <c r="H14" s="43"/>
      <c r="I14" s="44"/>
      <c r="J14" s="274"/>
      <c r="K14" s="43"/>
      <c r="L14" s="43"/>
      <c r="M14" s="43"/>
      <c r="N14" s="43"/>
      <c r="O14" s="44"/>
      <c r="P14" s="136">
        <f t="shared" si="2"/>
        <v>0</v>
      </c>
      <c r="Q14" s="137">
        <f t="shared" si="3"/>
        <v>0</v>
      </c>
      <c r="R14" s="138">
        <f t="shared" si="4"/>
        <v>0</v>
      </c>
      <c r="S14" s="38"/>
      <c r="T14" s="42"/>
      <c r="U14" s="43"/>
      <c r="V14" s="43"/>
      <c r="W14" s="43"/>
      <c r="X14" s="43"/>
      <c r="Y14" s="44"/>
      <c r="Z14" s="45"/>
      <c r="AA14" s="43"/>
      <c r="AB14" s="43"/>
      <c r="AC14" s="43"/>
      <c r="AD14" s="43"/>
      <c r="AE14" s="44"/>
      <c r="AF14" s="136">
        <f t="shared" si="5"/>
        <v>0</v>
      </c>
      <c r="AG14" s="137">
        <f t="shared" si="6"/>
        <v>0</v>
      </c>
      <c r="AH14" s="138">
        <f t="shared" si="7"/>
        <v>0</v>
      </c>
      <c r="AI14" s="40"/>
      <c r="AJ14" s="42"/>
      <c r="AK14" s="43"/>
      <c r="AL14" s="43"/>
      <c r="AM14" s="43"/>
      <c r="AN14" s="43"/>
      <c r="AO14" s="44"/>
      <c r="AP14" s="45"/>
      <c r="AQ14" s="43"/>
      <c r="AR14" s="43"/>
      <c r="AS14" s="43"/>
      <c r="AT14" s="43"/>
      <c r="AU14" s="44"/>
      <c r="AV14" s="136">
        <f t="shared" si="8"/>
        <v>0</v>
      </c>
      <c r="AW14" s="137">
        <f t="shared" si="9"/>
        <v>0</v>
      </c>
      <c r="AX14" s="138">
        <f t="shared" si="10"/>
        <v>0</v>
      </c>
      <c r="AY14" s="40"/>
      <c r="AZ14" s="42"/>
      <c r="BA14" s="43"/>
      <c r="BB14" s="43"/>
      <c r="BC14" s="43"/>
      <c r="BD14" s="43"/>
      <c r="BE14" s="44"/>
      <c r="BF14" s="45"/>
      <c r="BG14" s="43"/>
      <c r="BH14" s="43"/>
      <c r="BI14" s="43"/>
      <c r="BJ14" s="43"/>
      <c r="BK14" s="44"/>
      <c r="BL14" s="136">
        <f t="shared" si="11"/>
        <v>0</v>
      </c>
      <c r="BM14" s="137">
        <f t="shared" si="12"/>
        <v>0</v>
      </c>
      <c r="BN14" s="138">
        <f t="shared" si="13"/>
        <v>0</v>
      </c>
      <c r="BO14" s="40"/>
      <c r="BP14" s="42"/>
      <c r="BQ14" s="43"/>
      <c r="BR14" s="43"/>
      <c r="BS14" s="43"/>
      <c r="BT14" s="43"/>
      <c r="BU14" s="44"/>
      <c r="BV14" s="45"/>
      <c r="BW14" s="43"/>
      <c r="BX14" s="43"/>
      <c r="BY14" s="43"/>
      <c r="BZ14" s="43"/>
      <c r="CA14" s="44"/>
      <c r="CB14" s="136">
        <f t="shared" si="14"/>
        <v>0</v>
      </c>
      <c r="CC14" s="137">
        <f t="shared" si="15"/>
        <v>0</v>
      </c>
      <c r="CD14" s="138">
        <f t="shared" si="16"/>
        <v>0</v>
      </c>
      <c r="CE14" s="40"/>
      <c r="CF14" s="45"/>
      <c r="CG14" s="43"/>
      <c r="CH14" s="43"/>
      <c r="CI14" s="43"/>
      <c r="CJ14" s="43"/>
      <c r="CK14" s="44"/>
      <c r="CL14" s="45"/>
      <c r="CM14" s="43"/>
      <c r="CN14" s="43"/>
      <c r="CO14" s="43"/>
      <c r="CP14" s="43"/>
      <c r="CQ14" s="44"/>
      <c r="CR14" s="136">
        <f t="shared" si="17"/>
        <v>0</v>
      </c>
      <c r="CS14" s="137">
        <f t="shared" si="18"/>
        <v>0</v>
      </c>
      <c r="CT14" s="138">
        <f t="shared" si="19"/>
        <v>0</v>
      </c>
      <c r="CU14" s="40"/>
      <c r="CV14" s="45">
        <f t="shared" si="0"/>
        <v>0</v>
      </c>
      <c r="CW14" s="43"/>
      <c r="CX14" s="43">
        <f t="shared" si="1"/>
        <v>0</v>
      </c>
      <c r="CY14" s="46"/>
      <c r="CZ14" s="43">
        <f t="shared" si="20"/>
        <v>0</v>
      </c>
      <c r="DA14" s="47"/>
      <c r="DB14" s="45">
        <f t="shared" si="21"/>
        <v>0</v>
      </c>
      <c r="DC14" s="46"/>
      <c r="DD14" s="43">
        <f t="shared" si="22"/>
        <v>0</v>
      </c>
      <c r="DE14" s="46"/>
      <c r="DF14" s="43">
        <f t="shared" si="23"/>
        <v>0</v>
      </c>
      <c r="DG14" s="47"/>
      <c r="DH14" s="172"/>
      <c r="DI14" s="185" t="s">
        <v>4</v>
      </c>
      <c r="DJ14" s="45">
        <f t="shared" si="24"/>
        <v>0</v>
      </c>
      <c r="DK14" s="43">
        <f t="shared" si="25"/>
        <v>0</v>
      </c>
      <c r="DL14" s="44">
        <f t="shared" si="26"/>
        <v>0</v>
      </c>
      <c r="DM14"/>
    </row>
    <row r="15" spans="1:119" s="24" customFormat="1" ht="15.6" x14ac:dyDescent="0.3">
      <c r="A15" s="32">
        <v>6</v>
      </c>
      <c r="B15" s="32" t="s">
        <v>5</v>
      </c>
      <c r="C15" s="41"/>
      <c r="D15" s="42"/>
      <c r="E15" s="43"/>
      <c r="F15" s="43"/>
      <c r="G15" s="43"/>
      <c r="H15" s="43"/>
      <c r="I15" s="44"/>
      <c r="J15" s="274"/>
      <c r="K15" s="43"/>
      <c r="L15" s="43"/>
      <c r="M15" s="43"/>
      <c r="N15" s="43"/>
      <c r="O15" s="44"/>
      <c r="P15" s="136">
        <f t="shared" si="2"/>
        <v>0</v>
      </c>
      <c r="Q15" s="137">
        <f t="shared" si="3"/>
        <v>0</v>
      </c>
      <c r="R15" s="138">
        <f t="shared" si="4"/>
        <v>0</v>
      </c>
      <c r="S15" s="38"/>
      <c r="T15" s="42"/>
      <c r="U15" s="43"/>
      <c r="V15" s="43"/>
      <c r="W15" s="43"/>
      <c r="X15" s="43"/>
      <c r="Y15" s="44"/>
      <c r="Z15" s="45"/>
      <c r="AA15" s="43"/>
      <c r="AB15" s="43"/>
      <c r="AC15" s="43"/>
      <c r="AD15" s="43"/>
      <c r="AE15" s="44"/>
      <c r="AF15" s="136">
        <f t="shared" si="5"/>
        <v>0</v>
      </c>
      <c r="AG15" s="137">
        <f t="shared" si="6"/>
        <v>0</v>
      </c>
      <c r="AH15" s="138">
        <f t="shared" si="7"/>
        <v>0</v>
      </c>
      <c r="AI15" s="40"/>
      <c r="AJ15" s="42"/>
      <c r="AK15" s="43"/>
      <c r="AL15" s="43"/>
      <c r="AM15" s="43"/>
      <c r="AN15" s="43"/>
      <c r="AO15" s="44"/>
      <c r="AP15" s="45"/>
      <c r="AQ15" s="43"/>
      <c r="AR15" s="43"/>
      <c r="AS15" s="43"/>
      <c r="AT15" s="43"/>
      <c r="AU15" s="44"/>
      <c r="AV15" s="136">
        <f t="shared" si="8"/>
        <v>0</v>
      </c>
      <c r="AW15" s="137">
        <f t="shared" si="9"/>
        <v>0</v>
      </c>
      <c r="AX15" s="138">
        <f t="shared" si="10"/>
        <v>0</v>
      </c>
      <c r="AY15" s="40"/>
      <c r="AZ15" s="42"/>
      <c r="BA15" s="43"/>
      <c r="BB15" s="43"/>
      <c r="BC15" s="43"/>
      <c r="BD15" s="43"/>
      <c r="BE15" s="44"/>
      <c r="BF15" s="45"/>
      <c r="BG15" s="43"/>
      <c r="BH15" s="43"/>
      <c r="BI15" s="43"/>
      <c r="BJ15" s="43"/>
      <c r="BK15" s="44"/>
      <c r="BL15" s="136">
        <f t="shared" si="11"/>
        <v>0</v>
      </c>
      <c r="BM15" s="137">
        <f t="shared" si="12"/>
        <v>0</v>
      </c>
      <c r="BN15" s="138">
        <f t="shared" si="13"/>
        <v>0</v>
      </c>
      <c r="BO15" s="40"/>
      <c r="BP15" s="42"/>
      <c r="BQ15" s="43"/>
      <c r="BR15" s="43"/>
      <c r="BS15" s="43"/>
      <c r="BT15" s="43"/>
      <c r="BU15" s="44"/>
      <c r="BV15" s="45"/>
      <c r="BW15" s="43"/>
      <c r="BX15" s="43"/>
      <c r="BY15" s="43"/>
      <c r="BZ15" s="43"/>
      <c r="CA15" s="44"/>
      <c r="CB15" s="136">
        <f t="shared" si="14"/>
        <v>0</v>
      </c>
      <c r="CC15" s="137">
        <f t="shared" si="15"/>
        <v>0</v>
      </c>
      <c r="CD15" s="138">
        <f t="shared" si="16"/>
        <v>0</v>
      </c>
      <c r="CE15" s="40"/>
      <c r="CF15" s="45"/>
      <c r="CG15" s="43"/>
      <c r="CH15" s="43"/>
      <c r="CI15" s="43"/>
      <c r="CJ15" s="43"/>
      <c r="CK15" s="44"/>
      <c r="CL15" s="45"/>
      <c r="CM15" s="43"/>
      <c r="CN15" s="43"/>
      <c r="CO15" s="43"/>
      <c r="CP15" s="43"/>
      <c r="CQ15" s="44"/>
      <c r="CR15" s="136">
        <f t="shared" si="17"/>
        <v>0</v>
      </c>
      <c r="CS15" s="137">
        <f t="shared" si="18"/>
        <v>0</v>
      </c>
      <c r="CT15" s="138">
        <f t="shared" si="19"/>
        <v>0</v>
      </c>
      <c r="CU15" s="40"/>
      <c r="CV15" s="45">
        <f t="shared" si="0"/>
        <v>0</v>
      </c>
      <c r="CW15" s="43"/>
      <c r="CX15" s="43">
        <f t="shared" si="1"/>
        <v>0</v>
      </c>
      <c r="CY15" s="46"/>
      <c r="CZ15" s="43">
        <f t="shared" si="20"/>
        <v>0</v>
      </c>
      <c r="DA15" s="47"/>
      <c r="DB15" s="45">
        <f t="shared" si="21"/>
        <v>0</v>
      </c>
      <c r="DC15" s="46"/>
      <c r="DD15" s="43">
        <f t="shared" si="22"/>
        <v>0</v>
      </c>
      <c r="DE15" s="46"/>
      <c r="DF15" s="43">
        <f t="shared" si="23"/>
        <v>0</v>
      </c>
      <c r="DG15" s="47"/>
      <c r="DH15" s="172"/>
      <c r="DI15" s="185" t="s">
        <v>5</v>
      </c>
      <c r="DJ15" s="45">
        <f t="shared" si="24"/>
        <v>0</v>
      </c>
      <c r="DK15" s="43">
        <f t="shared" si="25"/>
        <v>0</v>
      </c>
      <c r="DL15" s="44">
        <f t="shared" si="26"/>
        <v>0</v>
      </c>
      <c r="DM15"/>
    </row>
    <row r="16" spans="1:119" s="24" customFormat="1" ht="15.6" x14ac:dyDescent="0.3">
      <c r="A16" s="32">
        <v>7</v>
      </c>
      <c r="B16" s="32" t="s">
        <v>92</v>
      </c>
      <c r="C16" s="49"/>
      <c r="D16" s="50"/>
      <c r="E16" s="54"/>
      <c r="F16" s="51"/>
      <c r="G16" s="54"/>
      <c r="H16" s="51"/>
      <c r="I16" s="55"/>
      <c r="J16" s="275"/>
      <c r="K16" s="54"/>
      <c r="L16" s="51"/>
      <c r="M16" s="54"/>
      <c r="N16" s="51"/>
      <c r="O16" s="55"/>
      <c r="P16" s="142">
        <f t="shared" si="2"/>
        <v>0</v>
      </c>
      <c r="Q16" s="143">
        <f t="shared" si="3"/>
        <v>0</v>
      </c>
      <c r="R16" s="144">
        <f t="shared" si="4"/>
        <v>0</v>
      </c>
      <c r="S16" s="38"/>
      <c r="T16" s="50"/>
      <c r="U16" s="54"/>
      <c r="V16" s="51"/>
      <c r="W16" s="54"/>
      <c r="X16" s="51"/>
      <c r="Y16" s="55"/>
      <c r="Z16" s="53"/>
      <c r="AA16" s="54"/>
      <c r="AB16" s="51"/>
      <c r="AC16" s="54"/>
      <c r="AD16" s="51"/>
      <c r="AE16" s="55"/>
      <c r="AF16" s="142">
        <f t="shared" si="5"/>
        <v>0</v>
      </c>
      <c r="AG16" s="143">
        <f t="shared" si="6"/>
        <v>0</v>
      </c>
      <c r="AH16" s="144">
        <f t="shared" si="7"/>
        <v>0</v>
      </c>
      <c r="AI16" s="40"/>
      <c r="AJ16" s="50"/>
      <c r="AK16" s="54"/>
      <c r="AL16" s="51"/>
      <c r="AM16" s="54"/>
      <c r="AN16" s="51"/>
      <c r="AO16" s="55"/>
      <c r="AP16" s="53"/>
      <c r="AQ16" s="54"/>
      <c r="AR16" s="51"/>
      <c r="AS16" s="54"/>
      <c r="AT16" s="51"/>
      <c r="AU16" s="55"/>
      <c r="AV16" s="142">
        <f t="shared" si="8"/>
        <v>0</v>
      </c>
      <c r="AW16" s="143">
        <f t="shared" si="9"/>
        <v>0</v>
      </c>
      <c r="AX16" s="144">
        <f t="shared" si="10"/>
        <v>0</v>
      </c>
      <c r="AY16" s="40"/>
      <c r="AZ16" s="50"/>
      <c r="BA16" s="54"/>
      <c r="BB16" s="51"/>
      <c r="BC16" s="54"/>
      <c r="BD16" s="51"/>
      <c r="BE16" s="55"/>
      <c r="BF16" s="53"/>
      <c r="BG16" s="54"/>
      <c r="BH16" s="51"/>
      <c r="BI16" s="54"/>
      <c r="BJ16" s="51"/>
      <c r="BK16" s="55"/>
      <c r="BL16" s="142">
        <f t="shared" si="11"/>
        <v>0</v>
      </c>
      <c r="BM16" s="143">
        <f t="shared" si="12"/>
        <v>0</v>
      </c>
      <c r="BN16" s="144">
        <f t="shared" si="13"/>
        <v>0</v>
      </c>
      <c r="BO16" s="40"/>
      <c r="BP16" s="50"/>
      <c r="BQ16" s="54"/>
      <c r="BR16" s="51"/>
      <c r="BS16" s="54"/>
      <c r="BT16" s="51"/>
      <c r="BU16" s="55"/>
      <c r="BV16" s="53"/>
      <c r="BW16" s="54"/>
      <c r="BX16" s="53"/>
      <c r="BY16" s="54"/>
      <c r="BZ16" s="53"/>
      <c r="CA16" s="55"/>
      <c r="CB16" s="142">
        <f t="shared" si="14"/>
        <v>0</v>
      </c>
      <c r="CC16" s="143">
        <f t="shared" si="15"/>
        <v>0</v>
      </c>
      <c r="CD16" s="144">
        <f t="shared" si="16"/>
        <v>0</v>
      </c>
      <c r="CE16" s="40"/>
      <c r="CF16" s="53"/>
      <c r="CG16" s="54"/>
      <c r="CH16" s="51"/>
      <c r="CI16" s="54"/>
      <c r="CJ16" s="51"/>
      <c r="CK16" s="55"/>
      <c r="CL16" s="53"/>
      <c r="CM16" s="54"/>
      <c r="CN16" s="51"/>
      <c r="CO16" s="54"/>
      <c r="CP16" s="51"/>
      <c r="CQ16" s="55"/>
      <c r="CR16" s="142">
        <f t="shared" si="17"/>
        <v>0</v>
      </c>
      <c r="CS16" s="143">
        <f t="shared" si="18"/>
        <v>0</v>
      </c>
      <c r="CT16" s="144">
        <f t="shared" si="19"/>
        <v>0</v>
      </c>
      <c r="CU16" s="40"/>
      <c r="CV16" s="53">
        <f>SUM(CV10:CV15)</f>
        <v>0</v>
      </c>
      <c r="CW16" s="54" t="e">
        <f>+CV16/$CV$111</f>
        <v>#DIV/0!</v>
      </c>
      <c r="CX16" s="51">
        <f>SUM(CX10:CX15)</f>
        <v>0</v>
      </c>
      <c r="CY16" s="54" t="e">
        <f>+CX16/$CX$111</f>
        <v>#DIV/0!</v>
      </c>
      <c r="CZ16" s="51">
        <f t="shared" si="20"/>
        <v>0</v>
      </c>
      <c r="DA16" s="55" t="e">
        <f>+CZ16/$CZ$111</f>
        <v>#DIV/0!</v>
      </c>
      <c r="DB16" s="53">
        <f>SUM(DB10:DB15)</f>
        <v>0</v>
      </c>
      <c r="DC16" s="54" t="e">
        <f>+DB16/$DB$111</f>
        <v>#DIV/0!</v>
      </c>
      <c r="DD16" s="51">
        <f>SUM(DD10:DD15)</f>
        <v>0</v>
      </c>
      <c r="DE16" s="54" t="e">
        <f>+DD16/$DD$111</f>
        <v>#DIV/0!</v>
      </c>
      <c r="DF16" s="51">
        <f>SUM(DF10:DF15)</f>
        <v>0</v>
      </c>
      <c r="DG16" s="55" t="e">
        <f>+DF16/$DF$111</f>
        <v>#DIV/0!</v>
      </c>
      <c r="DH16" s="173"/>
      <c r="DI16" s="185" t="s">
        <v>92</v>
      </c>
      <c r="DJ16" s="53">
        <f>SUM(DJ10:DJ15)</f>
        <v>0</v>
      </c>
      <c r="DK16" s="51">
        <f>SUM(DK10:DK15)</f>
        <v>0</v>
      </c>
      <c r="DL16" s="52">
        <f>SUM(DL10:DL15)</f>
        <v>0</v>
      </c>
      <c r="DM16"/>
      <c r="DO16" s="56"/>
    </row>
    <row r="17" spans="1:117" s="24" customFormat="1" ht="15.6" x14ac:dyDescent="0.3">
      <c r="A17" s="32"/>
      <c r="B17" s="32"/>
      <c r="C17" s="41"/>
      <c r="D17" s="42"/>
      <c r="E17" s="43"/>
      <c r="F17" s="43"/>
      <c r="G17" s="43"/>
      <c r="H17" s="43"/>
      <c r="I17" s="44"/>
      <c r="J17" s="274"/>
      <c r="K17" s="43"/>
      <c r="L17" s="43"/>
      <c r="M17" s="43"/>
      <c r="N17" s="43"/>
      <c r="O17" s="44"/>
      <c r="P17" s="145"/>
      <c r="Q17" s="146"/>
      <c r="R17" s="147"/>
      <c r="S17" s="38"/>
      <c r="T17" s="42"/>
      <c r="U17" s="43"/>
      <c r="V17" s="43"/>
      <c r="W17" s="43"/>
      <c r="X17" s="43"/>
      <c r="Y17" s="44"/>
      <c r="Z17" s="45"/>
      <c r="AA17" s="43"/>
      <c r="AB17" s="43"/>
      <c r="AC17" s="43"/>
      <c r="AD17" s="43"/>
      <c r="AE17" s="44"/>
      <c r="AF17" s="145"/>
      <c r="AG17" s="146"/>
      <c r="AH17" s="147"/>
      <c r="AI17" s="40"/>
      <c r="AJ17" s="42"/>
      <c r="AK17" s="43"/>
      <c r="AL17" s="43"/>
      <c r="AM17" s="43"/>
      <c r="AN17" s="43"/>
      <c r="AO17" s="44"/>
      <c r="AP17" s="45"/>
      <c r="AQ17" s="43"/>
      <c r="AR17" s="43"/>
      <c r="AS17" s="43"/>
      <c r="AT17" s="43"/>
      <c r="AU17" s="44"/>
      <c r="AV17" s="145"/>
      <c r="AW17" s="146"/>
      <c r="AX17" s="147"/>
      <c r="AY17" s="40"/>
      <c r="AZ17" s="42"/>
      <c r="BA17" s="43"/>
      <c r="BB17" s="43"/>
      <c r="BC17" s="43"/>
      <c r="BD17" s="43"/>
      <c r="BE17" s="44"/>
      <c r="BF17" s="45"/>
      <c r="BG17" s="43"/>
      <c r="BH17" s="43"/>
      <c r="BI17" s="43"/>
      <c r="BJ17" s="43"/>
      <c r="BK17" s="44"/>
      <c r="BL17" s="145"/>
      <c r="BM17" s="146"/>
      <c r="BN17" s="147"/>
      <c r="BO17" s="40"/>
      <c r="BP17" s="42"/>
      <c r="BQ17" s="43"/>
      <c r="BR17" s="43"/>
      <c r="BS17" s="43"/>
      <c r="BT17" s="43"/>
      <c r="BU17" s="44"/>
      <c r="BV17" s="45"/>
      <c r="BW17" s="43"/>
      <c r="BX17" s="43"/>
      <c r="BY17" s="43"/>
      <c r="BZ17" s="43"/>
      <c r="CA17" s="44"/>
      <c r="CB17" s="145"/>
      <c r="CC17" s="146"/>
      <c r="CD17" s="147"/>
      <c r="CE17" s="40"/>
      <c r="CF17" s="45"/>
      <c r="CG17" s="43"/>
      <c r="CH17" s="43"/>
      <c r="CI17" s="43"/>
      <c r="CJ17" s="43"/>
      <c r="CK17" s="44"/>
      <c r="CL17" s="45"/>
      <c r="CM17" s="43"/>
      <c r="CN17" s="43"/>
      <c r="CO17" s="43"/>
      <c r="CP17" s="43"/>
      <c r="CQ17" s="44"/>
      <c r="CR17" s="145"/>
      <c r="CS17" s="146"/>
      <c r="CT17" s="147"/>
      <c r="CU17" s="40"/>
      <c r="CV17" s="45"/>
      <c r="CW17" s="43"/>
      <c r="CX17" s="46"/>
      <c r="CY17" s="46"/>
      <c r="CZ17" s="43"/>
      <c r="DA17" s="47"/>
      <c r="DB17" s="57"/>
      <c r="DC17" s="46"/>
      <c r="DD17" s="46"/>
      <c r="DE17" s="46"/>
      <c r="DF17" s="46"/>
      <c r="DG17" s="47"/>
      <c r="DH17" s="172"/>
      <c r="DI17" s="185"/>
      <c r="DJ17" s="45"/>
      <c r="DK17" s="43"/>
      <c r="DL17" s="44"/>
      <c r="DM17"/>
    </row>
    <row r="18" spans="1:117" s="24" customFormat="1" ht="15.6" x14ac:dyDescent="0.3">
      <c r="A18" s="31" t="s">
        <v>52</v>
      </c>
      <c r="B18" s="32"/>
      <c r="C18" s="41"/>
      <c r="D18" s="42"/>
      <c r="E18" s="43"/>
      <c r="F18" s="43"/>
      <c r="G18" s="43"/>
      <c r="H18" s="43"/>
      <c r="I18" s="44"/>
      <c r="J18" s="274"/>
      <c r="K18" s="43"/>
      <c r="L18" s="43"/>
      <c r="M18" s="43"/>
      <c r="N18" s="43"/>
      <c r="O18" s="44"/>
      <c r="P18" s="145"/>
      <c r="Q18" s="146"/>
      <c r="R18" s="147"/>
      <c r="S18" s="38"/>
      <c r="T18" s="42"/>
      <c r="U18" s="43"/>
      <c r="V18" s="43"/>
      <c r="W18" s="43"/>
      <c r="X18" s="43"/>
      <c r="Y18" s="44"/>
      <c r="Z18" s="45"/>
      <c r="AA18" s="43"/>
      <c r="AB18" s="43"/>
      <c r="AC18" s="43"/>
      <c r="AD18" s="43"/>
      <c r="AE18" s="44"/>
      <c r="AF18" s="145"/>
      <c r="AG18" s="146"/>
      <c r="AH18" s="147"/>
      <c r="AI18" s="40"/>
      <c r="AJ18" s="42"/>
      <c r="AK18" s="43"/>
      <c r="AL18" s="43"/>
      <c r="AM18" s="43"/>
      <c r="AN18" s="43"/>
      <c r="AO18" s="44"/>
      <c r="AP18" s="45"/>
      <c r="AQ18" s="43"/>
      <c r="AR18" s="43"/>
      <c r="AS18" s="43"/>
      <c r="AT18" s="43"/>
      <c r="AU18" s="44"/>
      <c r="AV18" s="145"/>
      <c r="AW18" s="146"/>
      <c r="AX18" s="147"/>
      <c r="AY18" s="40"/>
      <c r="AZ18" s="42"/>
      <c r="BA18" s="43"/>
      <c r="BB18" s="43"/>
      <c r="BC18" s="43"/>
      <c r="BD18" s="43"/>
      <c r="BE18" s="44"/>
      <c r="BF18" s="45"/>
      <c r="BG18" s="43"/>
      <c r="BH18" s="43"/>
      <c r="BI18" s="43"/>
      <c r="BJ18" s="43"/>
      <c r="BK18" s="44"/>
      <c r="BL18" s="145"/>
      <c r="BM18" s="146"/>
      <c r="BN18" s="147"/>
      <c r="BO18" s="40"/>
      <c r="BP18" s="42"/>
      <c r="BQ18" s="43"/>
      <c r="BR18" s="43"/>
      <c r="BS18" s="43"/>
      <c r="BT18" s="43"/>
      <c r="BU18" s="44"/>
      <c r="BV18" s="45"/>
      <c r="BW18" s="43"/>
      <c r="BX18" s="43"/>
      <c r="BY18" s="43"/>
      <c r="BZ18" s="43"/>
      <c r="CA18" s="44"/>
      <c r="CB18" s="145"/>
      <c r="CC18" s="146"/>
      <c r="CD18" s="147"/>
      <c r="CE18" s="40"/>
      <c r="CF18" s="45"/>
      <c r="CG18" s="43"/>
      <c r="CH18" s="43"/>
      <c r="CI18" s="43"/>
      <c r="CJ18" s="43"/>
      <c r="CK18" s="44"/>
      <c r="CL18" s="45"/>
      <c r="CM18" s="43"/>
      <c r="CN18" s="43"/>
      <c r="CO18" s="43"/>
      <c r="CP18" s="43"/>
      <c r="CQ18" s="44"/>
      <c r="CR18" s="145"/>
      <c r="CS18" s="146"/>
      <c r="CT18" s="147"/>
      <c r="CU18" s="40"/>
      <c r="CV18" s="45"/>
      <c r="CW18" s="43"/>
      <c r="CX18" s="46"/>
      <c r="CY18" s="46"/>
      <c r="CZ18" s="43"/>
      <c r="DA18" s="47"/>
      <c r="DB18" s="57"/>
      <c r="DC18" s="46"/>
      <c r="DD18" s="46"/>
      <c r="DE18" s="46"/>
      <c r="DF18" s="46"/>
      <c r="DG18" s="47"/>
      <c r="DH18" s="172"/>
      <c r="DI18" s="184" t="s">
        <v>52</v>
      </c>
      <c r="DJ18" s="45"/>
      <c r="DK18" s="43"/>
      <c r="DL18" s="44"/>
      <c r="DM18"/>
    </row>
    <row r="19" spans="1:117" s="24" customFormat="1" ht="15.6" x14ac:dyDescent="0.3">
      <c r="A19" s="31"/>
      <c r="B19" s="58" t="s">
        <v>63</v>
      </c>
      <c r="C19" s="41"/>
      <c r="D19" s="42"/>
      <c r="E19" s="43"/>
      <c r="F19" s="43"/>
      <c r="G19" s="43"/>
      <c r="H19" s="43"/>
      <c r="I19" s="44"/>
      <c r="J19" s="274"/>
      <c r="K19" s="43"/>
      <c r="L19" s="43"/>
      <c r="M19" s="43"/>
      <c r="N19" s="43"/>
      <c r="O19" s="44"/>
      <c r="P19" s="145"/>
      <c r="Q19" s="146"/>
      <c r="R19" s="147"/>
      <c r="S19" s="38"/>
      <c r="T19" s="42"/>
      <c r="U19" s="43"/>
      <c r="V19" s="43"/>
      <c r="W19" s="43"/>
      <c r="X19" s="43"/>
      <c r="Y19" s="44"/>
      <c r="Z19" s="45"/>
      <c r="AA19" s="43"/>
      <c r="AB19" s="43"/>
      <c r="AC19" s="43"/>
      <c r="AD19" s="43"/>
      <c r="AE19" s="44"/>
      <c r="AF19" s="145"/>
      <c r="AG19" s="146"/>
      <c r="AH19" s="147"/>
      <c r="AI19" s="40"/>
      <c r="AJ19" s="42"/>
      <c r="AK19" s="43"/>
      <c r="AL19" s="43"/>
      <c r="AM19" s="43"/>
      <c r="AN19" s="43"/>
      <c r="AO19" s="44"/>
      <c r="AP19" s="45"/>
      <c r="AQ19" s="43"/>
      <c r="AR19" s="43"/>
      <c r="AS19" s="43"/>
      <c r="AT19" s="43"/>
      <c r="AU19" s="44"/>
      <c r="AV19" s="145"/>
      <c r="AW19" s="146"/>
      <c r="AX19" s="147"/>
      <c r="AY19" s="40"/>
      <c r="AZ19" s="42"/>
      <c r="BA19" s="43"/>
      <c r="BB19" s="43"/>
      <c r="BC19" s="43"/>
      <c r="BD19" s="43"/>
      <c r="BE19" s="44"/>
      <c r="BF19" s="45"/>
      <c r="BG19" s="43"/>
      <c r="BH19" s="43"/>
      <c r="BI19" s="43"/>
      <c r="BJ19" s="43"/>
      <c r="BK19" s="44"/>
      <c r="BL19" s="145"/>
      <c r="BM19" s="146"/>
      <c r="BN19" s="147"/>
      <c r="BO19" s="40"/>
      <c r="BP19" s="42"/>
      <c r="BQ19" s="43"/>
      <c r="BR19" s="43"/>
      <c r="BS19" s="43"/>
      <c r="BT19" s="43"/>
      <c r="BU19" s="44"/>
      <c r="BV19" s="45"/>
      <c r="BW19" s="43"/>
      <c r="BX19" s="43"/>
      <c r="BY19" s="43"/>
      <c r="BZ19" s="43"/>
      <c r="CA19" s="44"/>
      <c r="CB19" s="145"/>
      <c r="CC19" s="146"/>
      <c r="CD19" s="147"/>
      <c r="CE19" s="40"/>
      <c r="CF19" s="45"/>
      <c r="CG19" s="43"/>
      <c r="CH19" s="43"/>
      <c r="CI19" s="43"/>
      <c r="CJ19" s="43"/>
      <c r="CK19" s="44"/>
      <c r="CL19" s="45"/>
      <c r="CM19" s="43"/>
      <c r="CN19" s="43"/>
      <c r="CO19" s="43"/>
      <c r="CP19" s="43"/>
      <c r="CQ19" s="44"/>
      <c r="CR19" s="145"/>
      <c r="CS19" s="146"/>
      <c r="CT19" s="147"/>
      <c r="CU19" s="40"/>
      <c r="CV19" s="45"/>
      <c r="CW19" s="43"/>
      <c r="CX19" s="46"/>
      <c r="CY19" s="46"/>
      <c r="CZ19" s="43"/>
      <c r="DA19" s="47"/>
      <c r="DB19" s="57"/>
      <c r="DC19" s="46"/>
      <c r="DD19" s="46"/>
      <c r="DE19" s="46"/>
      <c r="DF19" s="46"/>
      <c r="DG19" s="47"/>
      <c r="DH19" s="172"/>
      <c r="DI19" s="187" t="s">
        <v>63</v>
      </c>
      <c r="DJ19" s="45"/>
      <c r="DK19" s="43"/>
      <c r="DL19" s="44"/>
      <c r="DM19"/>
    </row>
    <row r="20" spans="1:117" s="24" customFormat="1" ht="15.6" x14ac:dyDescent="0.3">
      <c r="A20" s="32">
        <v>8</v>
      </c>
      <c r="B20" s="32" t="s">
        <v>19</v>
      </c>
      <c r="C20" s="41"/>
      <c r="D20" s="42"/>
      <c r="E20" s="46"/>
      <c r="F20" s="43"/>
      <c r="G20" s="46"/>
      <c r="H20" s="43"/>
      <c r="I20" s="47"/>
      <c r="J20" s="274"/>
      <c r="K20" s="46"/>
      <c r="L20" s="43"/>
      <c r="M20" s="46"/>
      <c r="N20" s="43"/>
      <c r="O20" s="47"/>
      <c r="P20" s="136">
        <f t="shared" ref="P20:P63" si="27">+D20+J20</f>
        <v>0</v>
      </c>
      <c r="Q20" s="137">
        <f t="shared" ref="Q20:Q63" si="28">+F20+L20</f>
        <v>0</v>
      </c>
      <c r="R20" s="138">
        <f t="shared" ref="R20:R63" si="29">+P20+Q20</f>
        <v>0</v>
      </c>
      <c r="S20" s="38"/>
      <c r="T20" s="42"/>
      <c r="U20" s="46"/>
      <c r="V20" s="43"/>
      <c r="W20" s="46"/>
      <c r="X20" s="43"/>
      <c r="Y20" s="47"/>
      <c r="Z20" s="45"/>
      <c r="AA20" s="46"/>
      <c r="AB20" s="43"/>
      <c r="AC20" s="46"/>
      <c r="AD20" s="43"/>
      <c r="AE20" s="47"/>
      <c r="AF20" s="136">
        <f t="shared" ref="AF20:AF63" si="30">+T20+Z20</f>
        <v>0</v>
      </c>
      <c r="AG20" s="137">
        <f t="shared" ref="AG20:AG61" si="31">+V20+AB20</f>
        <v>0</v>
      </c>
      <c r="AH20" s="138">
        <f t="shared" ref="AH20:AH62" si="32">+AF20+AG20</f>
        <v>0</v>
      </c>
      <c r="AI20" s="40"/>
      <c r="AJ20" s="42"/>
      <c r="AK20" s="46"/>
      <c r="AL20" s="43"/>
      <c r="AM20" s="46"/>
      <c r="AN20" s="43"/>
      <c r="AO20" s="47"/>
      <c r="AP20" s="45"/>
      <c r="AQ20" s="46"/>
      <c r="AR20" s="43"/>
      <c r="AS20" s="46"/>
      <c r="AT20" s="43"/>
      <c r="AU20" s="47"/>
      <c r="AV20" s="136">
        <f t="shared" ref="AV20:AV63" si="33">+AJ20+AP20</f>
        <v>0</v>
      </c>
      <c r="AW20" s="137">
        <f t="shared" ref="AW20:AW63" si="34">+AL20+AR20</f>
        <v>0</v>
      </c>
      <c r="AX20" s="138">
        <f t="shared" ref="AX20:AX63" si="35">+AV20+AW20</f>
        <v>0</v>
      </c>
      <c r="AY20" s="40"/>
      <c r="AZ20" s="42"/>
      <c r="BA20" s="46"/>
      <c r="BB20" s="43"/>
      <c r="BC20" s="46"/>
      <c r="BD20" s="43"/>
      <c r="BE20" s="47"/>
      <c r="BF20" s="45"/>
      <c r="BG20" s="46"/>
      <c r="BH20" s="43"/>
      <c r="BI20" s="46"/>
      <c r="BJ20" s="43"/>
      <c r="BK20" s="47"/>
      <c r="BL20" s="136">
        <f t="shared" ref="BL20:BL63" si="36">+AZ20+BF20</f>
        <v>0</v>
      </c>
      <c r="BM20" s="137">
        <f t="shared" ref="BM20:BM63" si="37">+BB20+BH20</f>
        <v>0</v>
      </c>
      <c r="BN20" s="138">
        <f t="shared" ref="BN20:BN63" si="38">+BL20+BM20</f>
        <v>0</v>
      </c>
      <c r="BO20" s="40"/>
      <c r="BP20" s="42"/>
      <c r="BQ20" s="46"/>
      <c r="BR20" s="43"/>
      <c r="BS20" s="46"/>
      <c r="BT20" s="43"/>
      <c r="BU20" s="47"/>
      <c r="BV20" s="45"/>
      <c r="BW20" s="46"/>
      <c r="BX20" s="43"/>
      <c r="BY20" s="46"/>
      <c r="BZ20" s="43"/>
      <c r="CA20" s="47"/>
      <c r="CB20" s="136">
        <f t="shared" ref="CB20:CB63" si="39">+BP20+BV20</f>
        <v>0</v>
      </c>
      <c r="CC20" s="137">
        <f t="shared" ref="CC20:CC63" si="40">+BR20+BX20</f>
        <v>0</v>
      </c>
      <c r="CD20" s="138">
        <f t="shared" ref="CD20:CD63" si="41">+CB20+CC20</f>
        <v>0</v>
      </c>
      <c r="CE20" s="40"/>
      <c r="CF20" s="45"/>
      <c r="CG20" s="46"/>
      <c r="CH20" s="43"/>
      <c r="CI20" s="46"/>
      <c r="CJ20" s="43"/>
      <c r="CK20" s="47"/>
      <c r="CL20" s="45"/>
      <c r="CM20" s="46"/>
      <c r="CN20" s="43"/>
      <c r="CO20" s="46"/>
      <c r="CP20" s="43"/>
      <c r="CQ20" s="47"/>
      <c r="CR20" s="136">
        <f t="shared" ref="CR20:CR63" si="42">+CF20+CL20</f>
        <v>0</v>
      </c>
      <c r="CS20" s="137">
        <f t="shared" ref="CS20:CS63" si="43">+CH20+CN20</f>
        <v>0</v>
      </c>
      <c r="CT20" s="138">
        <f t="shared" ref="CT20:CT63" si="44">+CR20+CS20</f>
        <v>0</v>
      </c>
      <c r="CU20" s="40"/>
      <c r="CV20" s="45">
        <f t="shared" ref="CV20:CV60" si="45">+D20+T20+AJ20+AZ20+BP20+CF20</f>
        <v>0</v>
      </c>
      <c r="CW20" s="46" t="e">
        <f t="shared" ref="CW20:CW63" si="46">+CV20/$CV$111</f>
        <v>#DIV/0!</v>
      </c>
      <c r="CX20" s="43">
        <f t="shared" ref="CX20:CX60" si="47">+F20+V20+AL20+BB20+BR20+CH20</f>
        <v>0</v>
      </c>
      <c r="CY20" s="46" t="e">
        <f t="shared" ref="CY20:CY63" si="48">+CX20/$CX$111</f>
        <v>#DIV/0!</v>
      </c>
      <c r="CZ20" s="43">
        <f t="shared" ref="CZ20:CZ63" si="49">+CV20+CX20</f>
        <v>0</v>
      </c>
      <c r="DA20" s="47" t="e">
        <f t="shared" ref="DA20:DA63" si="50">+CZ20/$CZ$111</f>
        <v>#DIV/0!</v>
      </c>
      <c r="DB20" s="45">
        <f t="shared" ref="DB20:DB60" si="51">+J20+Z20+AP20+BF20+BV20+CL20</f>
        <v>0</v>
      </c>
      <c r="DC20" s="46" t="e">
        <f t="shared" ref="DC20:DC63" si="52">+DB20/$DB$111</f>
        <v>#DIV/0!</v>
      </c>
      <c r="DD20" s="43">
        <f t="shared" ref="DD20:DD60" si="53">+L20+AB20+AR20+BH20+BX20+CN20</f>
        <v>0</v>
      </c>
      <c r="DE20" s="46" t="e">
        <f t="shared" ref="DE20:DE63" si="54">+DD20/$DD$111</f>
        <v>#DIV/0!</v>
      </c>
      <c r="DF20" s="43">
        <f t="shared" ref="DF20:DF60" si="55">+DB20+DD20</f>
        <v>0</v>
      </c>
      <c r="DG20" s="47" t="e">
        <f t="shared" ref="DG20:DG63" si="56">+DF20/$DF$111</f>
        <v>#DIV/0!</v>
      </c>
      <c r="DH20" s="172"/>
      <c r="DI20" s="185" t="s">
        <v>19</v>
      </c>
      <c r="DJ20" s="45">
        <f t="shared" ref="DJ20:DJ60" si="57">+CZ20</f>
        <v>0</v>
      </c>
      <c r="DK20" s="43">
        <f t="shared" ref="DK20:DK60" si="58">+DF20</f>
        <v>0</v>
      </c>
      <c r="DL20" s="44">
        <f t="shared" ref="DL20:DL62" si="59">+DJ20+DK20</f>
        <v>0</v>
      </c>
      <c r="DM20"/>
    </row>
    <row r="21" spans="1:117" s="24" customFormat="1" ht="15.6" x14ac:dyDescent="0.3">
      <c r="A21" s="32">
        <v>9</v>
      </c>
      <c r="B21" s="32" t="s">
        <v>20</v>
      </c>
      <c r="C21" s="41"/>
      <c r="D21" s="42"/>
      <c r="E21" s="46"/>
      <c r="F21" s="43"/>
      <c r="G21" s="46"/>
      <c r="H21" s="43"/>
      <c r="I21" s="47"/>
      <c r="J21" s="274"/>
      <c r="K21" s="46"/>
      <c r="L21" s="43"/>
      <c r="M21" s="46"/>
      <c r="N21" s="43"/>
      <c r="O21" s="47"/>
      <c r="P21" s="136">
        <f t="shared" si="27"/>
        <v>0</v>
      </c>
      <c r="Q21" s="137">
        <f t="shared" si="28"/>
        <v>0</v>
      </c>
      <c r="R21" s="138">
        <f t="shared" si="29"/>
        <v>0</v>
      </c>
      <c r="S21" s="38"/>
      <c r="T21" s="42"/>
      <c r="U21" s="46"/>
      <c r="V21" s="43"/>
      <c r="W21" s="46"/>
      <c r="X21" s="43"/>
      <c r="Y21" s="47"/>
      <c r="Z21" s="45"/>
      <c r="AA21" s="46"/>
      <c r="AB21" s="43"/>
      <c r="AC21" s="46"/>
      <c r="AD21" s="43"/>
      <c r="AE21" s="47"/>
      <c r="AF21" s="136">
        <f t="shared" si="30"/>
        <v>0</v>
      </c>
      <c r="AG21" s="137">
        <f t="shared" si="31"/>
        <v>0</v>
      </c>
      <c r="AH21" s="138">
        <f t="shared" si="32"/>
        <v>0</v>
      </c>
      <c r="AI21" s="40"/>
      <c r="AJ21" s="42"/>
      <c r="AK21" s="46"/>
      <c r="AL21" s="43"/>
      <c r="AM21" s="46"/>
      <c r="AN21" s="43"/>
      <c r="AO21" s="47"/>
      <c r="AP21" s="45"/>
      <c r="AQ21" s="46"/>
      <c r="AR21" s="43"/>
      <c r="AS21" s="46"/>
      <c r="AT21" s="43"/>
      <c r="AU21" s="47"/>
      <c r="AV21" s="136">
        <f t="shared" si="33"/>
        <v>0</v>
      </c>
      <c r="AW21" s="137">
        <f t="shared" si="34"/>
        <v>0</v>
      </c>
      <c r="AX21" s="138">
        <f t="shared" si="35"/>
        <v>0</v>
      </c>
      <c r="AY21" s="40"/>
      <c r="AZ21" s="42"/>
      <c r="BA21" s="46"/>
      <c r="BB21" s="43"/>
      <c r="BC21" s="46"/>
      <c r="BD21" s="43"/>
      <c r="BE21" s="47"/>
      <c r="BF21" s="45"/>
      <c r="BG21" s="46"/>
      <c r="BH21" s="43"/>
      <c r="BI21" s="46"/>
      <c r="BJ21" s="43"/>
      <c r="BK21" s="47"/>
      <c r="BL21" s="136">
        <f t="shared" si="36"/>
        <v>0</v>
      </c>
      <c r="BM21" s="137">
        <f t="shared" si="37"/>
        <v>0</v>
      </c>
      <c r="BN21" s="138">
        <f t="shared" si="38"/>
        <v>0</v>
      </c>
      <c r="BO21" s="40"/>
      <c r="BP21" s="42"/>
      <c r="BQ21" s="46"/>
      <c r="BR21" s="43"/>
      <c r="BS21" s="46"/>
      <c r="BT21" s="43"/>
      <c r="BU21" s="47"/>
      <c r="BV21" s="45"/>
      <c r="BW21" s="46"/>
      <c r="BX21" s="43"/>
      <c r="BY21" s="46"/>
      <c r="BZ21" s="43"/>
      <c r="CA21" s="47"/>
      <c r="CB21" s="136">
        <f t="shared" si="39"/>
        <v>0</v>
      </c>
      <c r="CC21" s="137">
        <f t="shared" si="40"/>
        <v>0</v>
      </c>
      <c r="CD21" s="138">
        <f t="shared" si="41"/>
        <v>0</v>
      </c>
      <c r="CE21" s="40"/>
      <c r="CF21" s="45"/>
      <c r="CG21" s="46"/>
      <c r="CH21" s="43"/>
      <c r="CI21" s="46"/>
      <c r="CJ21" s="43"/>
      <c r="CK21" s="47"/>
      <c r="CL21" s="45"/>
      <c r="CM21" s="46"/>
      <c r="CN21" s="43"/>
      <c r="CO21" s="46"/>
      <c r="CP21" s="43"/>
      <c r="CQ21" s="47"/>
      <c r="CR21" s="136">
        <f t="shared" si="42"/>
        <v>0</v>
      </c>
      <c r="CS21" s="137">
        <f t="shared" si="43"/>
        <v>0</v>
      </c>
      <c r="CT21" s="138">
        <f t="shared" si="44"/>
        <v>0</v>
      </c>
      <c r="CU21" s="40"/>
      <c r="CV21" s="45">
        <f t="shared" si="45"/>
        <v>0</v>
      </c>
      <c r="CW21" s="46" t="e">
        <f t="shared" si="46"/>
        <v>#DIV/0!</v>
      </c>
      <c r="CX21" s="43">
        <f t="shared" si="47"/>
        <v>0</v>
      </c>
      <c r="CY21" s="46" t="e">
        <f t="shared" si="48"/>
        <v>#DIV/0!</v>
      </c>
      <c r="CZ21" s="43">
        <f t="shared" si="49"/>
        <v>0</v>
      </c>
      <c r="DA21" s="47" t="e">
        <f t="shared" si="50"/>
        <v>#DIV/0!</v>
      </c>
      <c r="DB21" s="45">
        <f t="shared" si="51"/>
        <v>0</v>
      </c>
      <c r="DC21" s="46" t="e">
        <f t="shared" si="52"/>
        <v>#DIV/0!</v>
      </c>
      <c r="DD21" s="43">
        <f t="shared" si="53"/>
        <v>0</v>
      </c>
      <c r="DE21" s="46" t="e">
        <f t="shared" si="54"/>
        <v>#DIV/0!</v>
      </c>
      <c r="DF21" s="43">
        <f t="shared" si="55"/>
        <v>0</v>
      </c>
      <c r="DG21" s="47" t="e">
        <f t="shared" si="56"/>
        <v>#DIV/0!</v>
      </c>
      <c r="DH21" s="172"/>
      <c r="DI21" s="185" t="s">
        <v>20</v>
      </c>
      <c r="DJ21" s="45">
        <f t="shared" si="57"/>
        <v>0</v>
      </c>
      <c r="DK21" s="43">
        <f t="shared" si="58"/>
        <v>0</v>
      </c>
      <c r="DL21" s="44">
        <f t="shared" si="59"/>
        <v>0</v>
      </c>
      <c r="DM21"/>
    </row>
    <row r="22" spans="1:117" s="24" customFormat="1" ht="15.6" x14ac:dyDescent="0.3">
      <c r="A22" s="32">
        <v>10</v>
      </c>
      <c r="B22" s="32" t="s">
        <v>21</v>
      </c>
      <c r="C22" s="41"/>
      <c r="D22" s="42"/>
      <c r="E22" s="46"/>
      <c r="F22" s="43"/>
      <c r="G22" s="46"/>
      <c r="H22" s="43"/>
      <c r="I22" s="47"/>
      <c r="J22" s="274"/>
      <c r="K22" s="46"/>
      <c r="L22" s="43"/>
      <c r="M22" s="46"/>
      <c r="N22" s="43"/>
      <c r="O22" s="47"/>
      <c r="P22" s="136">
        <f t="shared" si="27"/>
        <v>0</v>
      </c>
      <c r="Q22" s="137">
        <f t="shared" si="28"/>
        <v>0</v>
      </c>
      <c r="R22" s="138">
        <f t="shared" si="29"/>
        <v>0</v>
      </c>
      <c r="S22" s="38"/>
      <c r="T22" s="42"/>
      <c r="U22" s="46"/>
      <c r="V22" s="43"/>
      <c r="W22" s="46"/>
      <c r="X22" s="43"/>
      <c r="Y22" s="47"/>
      <c r="Z22" s="45"/>
      <c r="AA22" s="46"/>
      <c r="AB22" s="43"/>
      <c r="AC22" s="46"/>
      <c r="AD22" s="43"/>
      <c r="AE22" s="47"/>
      <c r="AF22" s="136">
        <f t="shared" si="30"/>
        <v>0</v>
      </c>
      <c r="AG22" s="137">
        <f t="shared" si="31"/>
        <v>0</v>
      </c>
      <c r="AH22" s="138">
        <f t="shared" si="32"/>
        <v>0</v>
      </c>
      <c r="AI22" s="40"/>
      <c r="AJ22" s="42"/>
      <c r="AK22" s="46"/>
      <c r="AL22" s="43"/>
      <c r="AM22" s="46"/>
      <c r="AN22" s="43"/>
      <c r="AO22" s="47"/>
      <c r="AP22" s="45"/>
      <c r="AQ22" s="46"/>
      <c r="AR22" s="43"/>
      <c r="AS22" s="46"/>
      <c r="AT22" s="43"/>
      <c r="AU22" s="47"/>
      <c r="AV22" s="136">
        <f t="shared" si="33"/>
        <v>0</v>
      </c>
      <c r="AW22" s="137">
        <f t="shared" si="34"/>
        <v>0</v>
      </c>
      <c r="AX22" s="138">
        <f t="shared" si="35"/>
        <v>0</v>
      </c>
      <c r="AY22" s="40"/>
      <c r="AZ22" s="42"/>
      <c r="BA22" s="46"/>
      <c r="BB22" s="43"/>
      <c r="BC22" s="46"/>
      <c r="BD22" s="43"/>
      <c r="BE22" s="47"/>
      <c r="BF22" s="45"/>
      <c r="BG22" s="46"/>
      <c r="BH22" s="43"/>
      <c r="BI22" s="46"/>
      <c r="BJ22" s="43"/>
      <c r="BK22" s="47"/>
      <c r="BL22" s="136">
        <f t="shared" si="36"/>
        <v>0</v>
      </c>
      <c r="BM22" s="137">
        <f t="shared" si="37"/>
        <v>0</v>
      </c>
      <c r="BN22" s="138">
        <f t="shared" si="38"/>
        <v>0</v>
      </c>
      <c r="BO22" s="40"/>
      <c r="BP22" s="42"/>
      <c r="BQ22" s="46"/>
      <c r="BR22" s="43"/>
      <c r="BS22" s="46"/>
      <c r="BT22" s="43"/>
      <c r="BU22" s="47"/>
      <c r="BV22" s="45"/>
      <c r="BW22" s="46"/>
      <c r="BX22" s="43"/>
      <c r="BY22" s="46"/>
      <c r="BZ22" s="43"/>
      <c r="CA22" s="47"/>
      <c r="CB22" s="136">
        <f t="shared" si="39"/>
        <v>0</v>
      </c>
      <c r="CC22" s="137">
        <f t="shared" si="40"/>
        <v>0</v>
      </c>
      <c r="CD22" s="138">
        <f t="shared" si="41"/>
        <v>0</v>
      </c>
      <c r="CE22" s="40"/>
      <c r="CF22" s="45"/>
      <c r="CG22" s="46"/>
      <c r="CH22" s="43"/>
      <c r="CI22" s="46"/>
      <c r="CJ22" s="43"/>
      <c r="CK22" s="47"/>
      <c r="CL22" s="45"/>
      <c r="CM22" s="46"/>
      <c r="CN22" s="43"/>
      <c r="CO22" s="46"/>
      <c r="CP22" s="43"/>
      <c r="CQ22" s="47"/>
      <c r="CR22" s="136">
        <f t="shared" si="42"/>
        <v>0</v>
      </c>
      <c r="CS22" s="137">
        <f t="shared" si="43"/>
        <v>0</v>
      </c>
      <c r="CT22" s="138">
        <f t="shared" si="44"/>
        <v>0</v>
      </c>
      <c r="CU22" s="40"/>
      <c r="CV22" s="45">
        <f t="shared" si="45"/>
        <v>0</v>
      </c>
      <c r="CW22" s="46" t="e">
        <f t="shared" si="46"/>
        <v>#DIV/0!</v>
      </c>
      <c r="CX22" s="43">
        <f t="shared" si="47"/>
        <v>0</v>
      </c>
      <c r="CY22" s="46" t="e">
        <f t="shared" si="48"/>
        <v>#DIV/0!</v>
      </c>
      <c r="CZ22" s="43">
        <f t="shared" si="49"/>
        <v>0</v>
      </c>
      <c r="DA22" s="47" t="e">
        <f t="shared" si="50"/>
        <v>#DIV/0!</v>
      </c>
      <c r="DB22" s="45">
        <f t="shared" si="51"/>
        <v>0</v>
      </c>
      <c r="DC22" s="46" t="e">
        <f t="shared" si="52"/>
        <v>#DIV/0!</v>
      </c>
      <c r="DD22" s="43">
        <f t="shared" si="53"/>
        <v>0</v>
      </c>
      <c r="DE22" s="46" t="e">
        <f t="shared" si="54"/>
        <v>#DIV/0!</v>
      </c>
      <c r="DF22" s="43">
        <f t="shared" si="55"/>
        <v>0</v>
      </c>
      <c r="DG22" s="47" t="e">
        <f t="shared" si="56"/>
        <v>#DIV/0!</v>
      </c>
      <c r="DH22" s="172"/>
      <c r="DI22" s="185" t="s">
        <v>21</v>
      </c>
      <c r="DJ22" s="45">
        <f t="shared" si="57"/>
        <v>0</v>
      </c>
      <c r="DK22" s="43">
        <f t="shared" si="58"/>
        <v>0</v>
      </c>
      <c r="DL22" s="44">
        <f t="shared" si="59"/>
        <v>0</v>
      </c>
      <c r="DM22"/>
    </row>
    <row r="23" spans="1:117" s="24" customFormat="1" ht="15.6" x14ac:dyDescent="0.3">
      <c r="A23" s="32">
        <v>11</v>
      </c>
      <c r="B23" s="32" t="s">
        <v>22</v>
      </c>
      <c r="C23" s="41"/>
      <c r="D23" s="42"/>
      <c r="E23" s="46"/>
      <c r="F23" s="43"/>
      <c r="G23" s="46"/>
      <c r="H23" s="43"/>
      <c r="I23" s="47"/>
      <c r="J23" s="274"/>
      <c r="K23" s="46"/>
      <c r="L23" s="43"/>
      <c r="M23" s="46"/>
      <c r="N23" s="43"/>
      <c r="O23" s="47"/>
      <c r="P23" s="136">
        <f t="shared" si="27"/>
        <v>0</v>
      </c>
      <c r="Q23" s="137">
        <f t="shared" si="28"/>
        <v>0</v>
      </c>
      <c r="R23" s="138">
        <f t="shared" si="29"/>
        <v>0</v>
      </c>
      <c r="S23" s="38"/>
      <c r="T23" s="42"/>
      <c r="U23" s="46"/>
      <c r="V23" s="43"/>
      <c r="W23" s="46"/>
      <c r="X23" s="43"/>
      <c r="Y23" s="47"/>
      <c r="Z23" s="45"/>
      <c r="AA23" s="46"/>
      <c r="AB23" s="43"/>
      <c r="AC23" s="46"/>
      <c r="AD23" s="43"/>
      <c r="AE23" s="47"/>
      <c r="AF23" s="136">
        <f t="shared" si="30"/>
        <v>0</v>
      </c>
      <c r="AG23" s="137">
        <f t="shared" si="31"/>
        <v>0</v>
      </c>
      <c r="AH23" s="138">
        <f t="shared" si="32"/>
        <v>0</v>
      </c>
      <c r="AI23" s="40"/>
      <c r="AJ23" s="42"/>
      <c r="AK23" s="46"/>
      <c r="AL23" s="43"/>
      <c r="AM23" s="46"/>
      <c r="AN23" s="43"/>
      <c r="AO23" s="47"/>
      <c r="AP23" s="45"/>
      <c r="AQ23" s="46"/>
      <c r="AR23" s="43"/>
      <c r="AS23" s="46"/>
      <c r="AT23" s="43"/>
      <c r="AU23" s="47"/>
      <c r="AV23" s="136">
        <f t="shared" si="33"/>
        <v>0</v>
      </c>
      <c r="AW23" s="137">
        <f t="shared" si="34"/>
        <v>0</v>
      </c>
      <c r="AX23" s="138">
        <f t="shared" si="35"/>
        <v>0</v>
      </c>
      <c r="AY23" s="40"/>
      <c r="AZ23" s="42"/>
      <c r="BA23" s="46"/>
      <c r="BB23" s="43"/>
      <c r="BC23" s="46"/>
      <c r="BD23" s="43"/>
      <c r="BE23" s="47"/>
      <c r="BF23" s="45"/>
      <c r="BG23" s="46"/>
      <c r="BH23" s="43"/>
      <c r="BI23" s="46"/>
      <c r="BJ23" s="43"/>
      <c r="BK23" s="47"/>
      <c r="BL23" s="136">
        <f t="shared" si="36"/>
        <v>0</v>
      </c>
      <c r="BM23" s="137">
        <f t="shared" si="37"/>
        <v>0</v>
      </c>
      <c r="BN23" s="138">
        <f t="shared" si="38"/>
        <v>0</v>
      </c>
      <c r="BO23" s="40"/>
      <c r="BP23" s="42"/>
      <c r="BQ23" s="46"/>
      <c r="BR23" s="43"/>
      <c r="BS23" s="46"/>
      <c r="BT23" s="43"/>
      <c r="BU23" s="47"/>
      <c r="BV23" s="45"/>
      <c r="BW23" s="46"/>
      <c r="BX23" s="43"/>
      <c r="BY23" s="46"/>
      <c r="BZ23" s="43"/>
      <c r="CA23" s="47"/>
      <c r="CB23" s="136">
        <f t="shared" si="39"/>
        <v>0</v>
      </c>
      <c r="CC23" s="137">
        <f t="shared" si="40"/>
        <v>0</v>
      </c>
      <c r="CD23" s="138">
        <f t="shared" si="41"/>
        <v>0</v>
      </c>
      <c r="CE23" s="40"/>
      <c r="CF23" s="45"/>
      <c r="CG23" s="46"/>
      <c r="CH23" s="43"/>
      <c r="CI23" s="46"/>
      <c r="CJ23" s="43"/>
      <c r="CK23" s="47"/>
      <c r="CL23" s="45"/>
      <c r="CM23" s="46"/>
      <c r="CN23" s="43"/>
      <c r="CO23" s="46"/>
      <c r="CP23" s="43"/>
      <c r="CQ23" s="47"/>
      <c r="CR23" s="136">
        <f t="shared" si="42"/>
        <v>0</v>
      </c>
      <c r="CS23" s="137">
        <f t="shared" si="43"/>
        <v>0</v>
      </c>
      <c r="CT23" s="138">
        <f t="shared" si="44"/>
        <v>0</v>
      </c>
      <c r="CU23" s="40"/>
      <c r="CV23" s="45">
        <f t="shared" si="45"/>
        <v>0</v>
      </c>
      <c r="CW23" s="46" t="e">
        <f t="shared" si="46"/>
        <v>#DIV/0!</v>
      </c>
      <c r="CX23" s="43">
        <f t="shared" si="47"/>
        <v>0</v>
      </c>
      <c r="CY23" s="46" t="e">
        <f t="shared" si="48"/>
        <v>#DIV/0!</v>
      </c>
      <c r="CZ23" s="43">
        <f t="shared" si="49"/>
        <v>0</v>
      </c>
      <c r="DA23" s="47" t="e">
        <f t="shared" si="50"/>
        <v>#DIV/0!</v>
      </c>
      <c r="DB23" s="45">
        <f t="shared" si="51"/>
        <v>0</v>
      </c>
      <c r="DC23" s="46" t="e">
        <f t="shared" si="52"/>
        <v>#DIV/0!</v>
      </c>
      <c r="DD23" s="43">
        <f t="shared" si="53"/>
        <v>0</v>
      </c>
      <c r="DE23" s="46" t="e">
        <f t="shared" si="54"/>
        <v>#DIV/0!</v>
      </c>
      <c r="DF23" s="43">
        <f t="shared" si="55"/>
        <v>0</v>
      </c>
      <c r="DG23" s="47" t="e">
        <f t="shared" si="56"/>
        <v>#DIV/0!</v>
      </c>
      <c r="DH23" s="172"/>
      <c r="DI23" s="185" t="s">
        <v>22</v>
      </c>
      <c r="DJ23" s="45">
        <f t="shared" si="57"/>
        <v>0</v>
      </c>
      <c r="DK23" s="43">
        <f t="shared" si="58"/>
        <v>0</v>
      </c>
      <c r="DL23" s="44">
        <f t="shared" si="59"/>
        <v>0</v>
      </c>
      <c r="DM23"/>
    </row>
    <row r="24" spans="1:117" s="24" customFormat="1" ht="15.6" x14ac:dyDescent="0.3">
      <c r="A24" s="32">
        <v>12</v>
      </c>
      <c r="B24" s="32" t="s">
        <v>23</v>
      </c>
      <c r="C24" s="41"/>
      <c r="D24" s="42"/>
      <c r="E24" s="46"/>
      <c r="F24" s="43"/>
      <c r="G24" s="46"/>
      <c r="H24" s="43"/>
      <c r="I24" s="47"/>
      <c r="J24" s="274"/>
      <c r="K24" s="46"/>
      <c r="L24" s="43"/>
      <c r="M24" s="46"/>
      <c r="N24" s="43"/>
      <c r="O24" s="47"/>
      <c r="P24" s="136">
        <f t="shared" si="27"/>
        <v>0</v>
      </c>
      <c r="Q24" s="137">
        <f t="shared" si="28"/>
        <v>0</v>
      </c>
      <c r="R24" s="138">
        <f t="shared" si="29"/>
        <v>0</v>
      </c>
      <c r="S24" s="38"/>
      <c r="T24" s="42"/>
      <c r="U24" s="46"/>
      <c r="V24" s="43"/>
      <c r="W24" s="46"/>
      <c r="X24" s="43"/>
      <c r="Y24" s="47"/>
      <c r="Z24" s="45"/>
      <c r="AA24" s="46"/>
      <c r="AB24" s="43"/>
      <c r="AC24" s="46"/>
      <c r="AD24" s="43"/>
      <c r="AE24" s="47"/>
      <c r="AF24" s="136">
        <f t="shared" si="30"/>
        <v>0</v>
      </c>
      <c r="AG24" s="137">
        <f t="shared" si="31"/>
        <v>0</v>
      </c>
      <c r="AH24" s="138">
        <f t="shared" si="32"/>
        <v>0</v>
      </c>
      <c r="AI24" s="40"/>
      <c r="AJ24" s="42"/>
      <c r="AK24" s="46"/>
      <c r="AL24" s="43"/>
      <c r="AM24" s="46"/>
      <c r="AN24" s="43"/>
      <c r="AO24" s="47"/>
      <c r="AP24" s="45"/>
      <c r="AQ24" s="46"/>
      <c r="AR24" s="43"/>
      <c r="AS24" s="46"/>
      <c r="AT24" s="43"/>
      <c r="AU24" s="47"/>
      <c r="AV24" s="136">
        <f t="shared" si="33"/>
        <v>0</v>
      </c>
      <c r="AW24" s="137">
        <f t="shared" si="34"/>
        <v>0</v>
      </c>
      <c r="AX24" s="138">
        <f t="shared" si="35"/>
        <v>0</v>
      </c>
      <c r="AY24" s="40"/>
      <c r="AZ24" s="42"/>
      <c r="BA24" s="46"/>
      <c r="BB24" s="43"/>
      <c r="BC24" s="46"/>
      <c r="BD24" s="43"/>
      <c r="BE24" s="47"/>
      <c r="BF24" s="45"/>
      <c r="BG24" s="46"/>
      <c r="BH24" s="43"/>
      <c r="BI24" s="46"/>
      <c r="BJ24" s="43"/>
      <c r="BK24" s="47"/>
      <c r="BL24" s="136">
        <f t="shared" si="36"/>
        <v>0</v>
      </c>
      <c r="BM24" s="137">
        <f t="shared" si="37"/>
        <v>0</v>
      </c>
      <c r="BN24" s="138">
        <f t="shared" si="38"/>
        <v>0</v>
      </c>
      <c r="BO24" s="40"/>
      <c r="BP24" s="42"/>
      <c r="BQ24" s="46"/>
      <c r="BR24" s="43"/>
      <c r="BS24" s="46"/>
      <c r="BT24" s="43"/>
      <c r="BU24" s="47"/>
      <c r="BV24" s="45"/>
      <c r="BW24" s="46"/>
      <c r="BX24" s="43"/>
      <c r="BY24" s="46"/>
      <c r="BZ24" s="43"/>
      <c r="CA24" s="47"/>
      <c r="CB24" s="136">
        <f t="shared" si="39"/>
        <v>0</v>
      </c>
      <c r="CC24" s="137">
        <f t="shared" si="40"/>
        <v>0</v>
      </c>
      <c r="CD24" s="138">
        <f t="shared" si="41"/>
        <v>0</v>
      </c>
      <c r="CE24" s="40"/>
      <c r="CF24" s="45"/>
      <c r="CG24" s="46"/>
      <c r="CH24" s="43"/>
      <c r="CI24" s="46"/>
      <c r="CJ24" s="43"/>
      <c r="CK24" s="47"/>
      <c r="CL24" s="45"/>
      <c r="CM24" s="46"/>
      <c r="CN24" s="43"/>
      <c r="CO24" s="46"/>
      <c r="CP24" s="43"/>
      <c r="CQ24" s="47"/>
      <c r="CR24" s="136">
        <f t="shared" si="42"/>
        <v>0</v>
      </c>
      <c r="CS24" s="137">
        <f t="shared" si="43"/>
        <v>0</v>
      </c>
      <c r="CT24" s="138">
        <f t="shared" si="44"/>
        <v>0</v>
      </c>
      <c r="CU24" s="40"/>
      <c r="CV24" s="45">
        <f t="shared" si="45"/>
        <v>0</v>
      </c>
      <c r="CW24" s="46" t="e">
        <f t="shared" si="46"/>
        <v>#DIV/0!</v>
      </c>
      <c r="CX24" s="43">
        <f t="shared" si="47"/>
        <v>0</v>
      </c>
      <c r="CY24" s="46" t="e">
        <f t="shared" si="48"/>
        <v>#DIV/0!</v>
      </c>
      <c r="CZ24" s="43">
        <f t="shared" si="49"/>
        <v>0</v>
      </c>
      <c r="DA24" s="47" t="e">
        <f t="shared" si="50"/>
        <v>#DIV/0!</v>
      </c>
      <c r="DB24" s="45">
        <f t="shared" si="51"/>
        <v>0</v>
      </c>
      <c r="DC24" s="46" t="e">
        <f t="shared" si="52"/>
        <v>#DIV/0!</v>
      </c>
      <c r="DD24" s="43">
        <f t="shared" si="53"/>
        <v>0</v>
      </c>
      <c r="DE24" s="46" t="e">
        <f t="shared" si="54"/>
        <v>#DIV/0!</v>
      </c>
      <c r="DF24" s="43">
        <f t="shared" si="55"/>
        <v>0</v>
      </c>
      <c r="DG24" s="47" t="e">
        <f t="shared" si="56"/>
        <v>#DIV/0!</v>
      </c>
      <c r="DH24" s="172"/>
      <c r="DI24" s="185" t="s">
        <v>23</v>
      </c>
      <c r="DJ24" s="45">
        <f t="shared" si="57"/>
        <v>0</v>
      </c>
      <c r="DK24" s="43">
        <f t="shared" si="58"/>
        <v>0</v>
      </c>
      <c r="DL24" s="44">
        <f t="shared" si="59"/>
        <v>0</v>
      </c>
      <c r="DM24"/>
    </row>
    <row r="25" spans="1:117" s="24" customFormat="1" ht="15.6" x14ac:dyDescent="0.3">
      <c r="A25" s="32">
        <v>13</v>
      </c>
      <c r="B25" s="32" t="s">
        <v>24</v>
      </c>
      <c r="C25" s="41"/>
      <c r="D25" s="42"/>
      <c r="E25" s="46"/>
      <c r="F25" s="43"/>
      <c r="G25" s="46"/>
      <c r="H25" s="43"/>
      <c r="I25" s="47"/>
      <c r="J25" s="274"/>
      <c r="K25" s="46"/>
      <c r="L25" s="43"/>
      <c r="M25" s="46"/>
      <c r="N25" s="43"/>
      <c r="O25" s="47"/>
      <c r="P25" s="136">
        <f t="shared" si="27"/>
        <v>0</v>
      </c>
      <c r="Q25" s="137">
        <f t="shared" si="28"/>
        <v>0</v>
      </c>
      <c r="R25" s="138">
        <f t="shared" si="29"/>
        <v>0</v>
      </c>
      <c r="S25" s="38"/>
      <c r="T25" s="42"/>
      <c r="U25" s="46"/>
      <c r="V25" s="43"/>
      <c r="W25" s="46"/>
      <c r="X25" s="43"/>
      <c r="Y25" s="47"/>
      <c r="Z25" s="45"/>
      <c r="AA25" s="46"/>
      <c r="AB25" s="43"/>
      <c r="AC25" s="46"/>
      <c r="AD25" s="43"/>
      <c r="AE25" s="47"/>
      <c r="AF25" s="136">
        <f t="shared" si="30"/>
        <v>0</v>
      </c>
      <c r="AG25" s="137">
        <f t="shared" si="31"/>
        <v>0</v>
      </c>
      <c r="AH25" s="138">
        <f t="shared" si="32"/>
        <v>0</v>
      </c>
      <c r="AI25" s="40"/>
      <c r="AJ25" s="42"/>
      <c r="AK25" s="46"/>
      <c r="AL25" s="43"/>
      <c r="AM25" s="46"/>
      <c r="AN25" s="43"/>
      <c r="AO25" s="47"/>
      <c r="AP25" s="45"/>
      <c r="AQ25" s="46"/>
      <c r="AR25" s="43"/>
      <c r="AS25" s="46"/>
      <c r="AT25" s="43"/>
      <c r="AU25" s="47"/>
      <c r="AV25" s="136">
        <f t="shared" si="33"/>
        <v>0</v>
      </c>
      <c r="AW25" s="137">
        <f t="shared" si="34"/>
        <v>0</v>
      </c>
      <c r="AX25" s="138">
        <f t="shared" si="35"/>
        <v>0</v>
      </c>
      <c r="AY25" s="40"/>
      <c r="AZ25" s="42"/>
      <c r="BA25" s="46"/>
      <c r="BB25" s="43"/>
      <c r="BC25" s="46"/>
      <c r="BD25" s="43"/>
      <c r="BE25" s="47"/>
      <c r="BF25" s="45"/>
      <c r="BG25" s="46"/>
      <c r="BH25" s="43"/>
      <c r="BI25" s="46"/>
      <c r="BJ25" s="43"/>
      <c r="BK25" s="47"/>
      <c r="BL25" s="136">
        <f t="shared" si="36"/>
        <v>0</v>
      </c>
      <c r="BM25" s="137">
        <f t="shared" si="37"/>
        <v>0</v>
      </c>
      <c r="BN25" s="138">
        <f t="shared" si="38"/>
        <v>0</v>
      </c>
      <c r="BO25" s="40"/>
      <c r="BP25" s="42"/>
      <c r="BQ25" s="46"/>
      <c r="BR25" s="43"/>
      <c r="BS25" s="46"/>
      <c r="BT25" s="43"/>
      <c r="BU25" s="47"/>
      <c r="BV25" s="45"/>
      <c r="BW25" s="46"/>
      <c r="BX25" s="43"/>
      <c r="BY25" s="46"/>
      <c r="BZ25" s="43"/>
      <c r="CA25" s="47"/>
      <c r="CB25" s="136">
        <f t="shared" si="39"/>
        <v>0</v>
      </c>
      <c r="CC25" s="137">
        <f t="shared" si="40"/>
        <v>0</v>
      </c>
      <c r="CD25" s="138">
        <f t="shared" si="41"/>
        <v>0</v>
      </c>
      <c r="CE25" s="40"/>
      <c r="CF25" s="45"/>
      <c r="CG25" s="46"/>
      <c r="CH25" s="43"/>
      <c r="CI25" s="46"/>
      <c r="CJ25" s="43"/>
      <c r="CK25" s="47"/>
      <c r="CL25" s="45"/>
      <c r="CM25" s="46"/>
      <c r="CN25" s="43"/>
      <c r="CO25" s="46"/>
      <c r="CP25" s="43"/>
      <c r="CQ25" s="47"/>
      <c r="CR25" s="136">
        <f t="shared" si="42"/>
        <v>0</v>
      </c>
      <c r="CS25" s="137">
        <f t="shared" si="43"/>
        <v>0</v>
      </c>
      <c r="CT25" s="138">
        <f t="shared" si="44"/>
        <v>0</v>
      </c>
      <c r="CU25" s="40"/>
      <c r="CV25" s="45">
        <f t="shared" si="45"/>
        <v>0</v>
      </c>
      <c r="CW25" s="46" t="e">
        <f t="shared" si="46"/>
        <v>#DIV/0!</v>
      </c>
      <c r="CX25" s="43">
        <f t="shared" si="47"/>
        <v>0</v>
      </c>
      <c r="CY25" s="46" t="e">
        <f t="shared" si="48"/>
        <v>#DIV/0!</v>
      </c>
      <c r="CZ25" s="43">
        <f t="shared" si="49"/>
        <v>0</v>
      </c>
      <c r="DA25" s="47" t="e">
        <f t="shared" si="50"/>
        <v>#DIV/0!</v>
      </c>
      <c r="DB25" s="45">
        <f t="shared" si="51"/>
        <v>0</v>
      </c>
      <c r="DC25" s="46" t="e">
        <f t="shared" si="52"/>
        <v>#DIV/0!</v>
      </c>
      <c r="DD25" s="43">
        <f t="shared" si="53"/>
        <v>0</v>
      </c>
      <c r="DE25" s="46" t="e">
        <f t="shared" si="54"/>
        <v>#DIV/0!</v>
      </c>
      <c r="DF25" s="43">
        <f t="shared" si="55"/>
        <v>0</v>
      </c>
      <c r="DG25" s="47" t="e">
        <f t="shared" si="56"/>
        <v>#DIV/0!</v>
      </c>
      <c r="DH25" s="172"/>
      <c r="DI25" s="185" t="s">
        <v>24</v>
      </c>
      <c r="DJ25" s="45">
        <f t="shared" si="57"/>
        <v>0</v>
      </c>
      <c r="DK25" s="43">
        <f t="shared" si="58"/>
        <v>0</v>
      </c>
      <c r="DL25" s="44">
        <f t="shared" si="59"/>
        <v>0</v>
      </c>
      <c r="DM25"/>
    </row>
    <row r="26" spans="1:117" s="24" customFormat="1" ht="15.6" x14ac:dyDescent="0.3">
      <c r="A26" s="32">
        <v>14</v>
      </c>
      <c r="B26" s="32" t="s">
        <v>25</v>
      </c>
      <c r="C26" s="41"/>
      <c r="D26" s="42"/>
      <c r="E26" s="46"/>
      <c r="F26" s="43"/>
      <c r="G26" s="46"/>
      <c r="H26" s="43"/>
      <c r="I26" s="47"/>
      <c r="J26" s="274"/>
      <c r="K26" s="46"/>
      <c r="L26" s="43"/>
      <c r="M26" s="46"/>
      <c r="N26" s="43"/>
      <c r="O26" s="47"/>
      <c r="P26" s="136">
        <f t="shared" si="27"/>
        <v>0</v>
      </c>
      <c r="Q26" s="137">
        <f t="shared" si="28"/>
        <v>0</v>
      </c>
      <c r="R26" s="138">
        <f t="shared" si="29"/>
        <v>0</v>
      </c>
      <c r="S26" s="38"/>
      <c r="T26" s="42"/>
      <c r="U26" s="46"/>
      <c r="V26" s="43"/>
      <c r="W26" s="46"/>
      <c r="X26" s="43"/>
      <c r="Y26" s="47"/>
      <c r="Z26" s="45"/>
      <c r="AA26" s="46"/>
      <c r="AB26" s="43"/>
      <c r="AC26" s="46"/>
      <c r="AD26" s="43"/>
      <c r="AE26" s="47"/>
      <c r="AF26" s="136">
        <f t="shared" si="30"/>
        <v>0</v>
      </c>
      <c r="AG26" s="137">
        <f t="shared" si="31"/>
        <v>0</v>
      </c>
      <c r="AH26" s="138">
        <f t="shared" si="32"/>
        <v>0</v>
      </c>
      <c r="AI26" s="40"/>
      <c r="AJ26" s="42"/>
      <c r="AK26" s="46"/>
      <c r="AL26" s="43"/>
      <c r="AM26" s="46"/>
      <c r="AN26" s="43"/>
      <c r="AO26" s="47"/>
      <c r="AP26" s="45"/>
      <c r="AQ26" s="46"/>
      <c r="AR26" s="43"/>
      <c r="AS26" s="46"/>
      <c r="AT26" s="43"/>
      <c r="AU26" s="47"/>
      <c r="AV26" s="136">
        <f t="shared" si="33"/>
        <v>0</v>
      </c>
      <c r="AW26" s="137">
        <f t="shared" si="34"/>
        <v>0</v>
      </c>
      <c r="AX26" s="138">
        <f t="shared" si="35"/>
        <v>0</v>
      </c>
      <c r="AY26" s="40"/>
      <c r="AZ26" s="42"/>
      <c r="BA26" s="46"/>
      <c r="BB26" s="43"/>
      <c r="BC26" s="46"/>
      <c r="BD26" s="43"/>
      <c r="BE26" s="47"/>
      <c r="BF26" s="45"/>
      <c r="BG26" s="46"/>
      <c r="BH26" s="43"/>
      <c r="BI26" s="46"/>
      <c r="BJ26" s="43"/>
      <c r="BK26" s="47"/>
      <c r="BL26" s="136">
        <f t="shared" si="36"/>
        <v>0</v>
      </c>
      <c r="BM26" s="137">
        <f t="shared" si="37"/>
        <v>0</v>
      </c>
      <c r="BN26" s="138">
        <f t="shared" si="38"/>
        <v>0</v>
      </c>
      <c r="BO26" s="40"/>
      <c r="BP26" s="42"/>
      <c r="BQ26" s="46"/>
      <c r="BR26" s="43"/>
      <c r="BS26" s="46"/>
      <c r="BT26" s="43"/>
      <c r="BU26" s="47"/>
      <c r="BV26" s="45"/>
      <c r="BW26" s="46"/>
      <c r="BX26" s="43"/>
      <c r="BY26" s="46"/>
      <c r="BZ26" s="43"/>
      <c r="CA26" s="47"/>
      <c r="CB26" s="136">
        <f t="shared" si="39"/>
        <v>0</v>
      </c>
      <c r="CC26" s="137">
        <f t="shared" si="40"/>
        <v>0</v>
      </c>
      <c r="CD26" s="138">
        <f t="shared" si="41"/>
        <v>0</v>
      </c>
      <c r="CE26" s="40"/>
      <c r="CF26" s="45"/>
      <c r="CG26" s="46"/>
      <c r="CH26" s="43"/>
      <c r="CI26" s="46"/>
      <c r="CJ26" s="43"/>
      <c r="CK26" s="47"/>
      <c r="CL26" s="45"/>
      <c r="CM26" s="46"/>
      <c r="CN26" s="43"/>
      <c r="CO26" s="46"/>
      <c r="CP26" s="43"/>
      <c r="CQ26" s="47"/>
      <c r="CR26" s="136">
        <f t="shared" si="42"/>
        <v>0</v>
      </c>
      <c r="CS26" s="137">
        <f t="shared" si="43"/>
        <v>0</v>
      </c>
      <c r="CT26" s="138">
        <f t="shared" si="44"/>
        <v>0</v>
      </c>
      <c r="CU26" s="40"/>
      <c r="CV26" s="45">
        <f t="shared" si="45"/>
        <v>0</v>
      </c>
      <c r="CW26" s="46" t="e">
        <f t="shared" si="46"/>
        <v>#DIV/0!</v>
      </c>
      <c r="CX26" s="43">
        <f t="shared" si="47"/>
        <v>0</v>
      </c>
      <c r="CY26" s="46" t="e">
        <f t="shared" si="48"/>
        <v>#DIV/0!</v>
      </c>
      <c r="CZ26" s="43">
        <f t="shared" si="49"/>
        <v>0</v>
      </c>
      <c r="DA26" s="47" t="e">
        <f t="shared" si="50"/>
        <v>#DIV/0!</v>
      </c>
      <c r="DB26" s="45">
        <f t="shared" si="51"/>
        <v>0</v>
      </c>
      <c r="DC26" s="46" t="e">
        <f t="shared" si="52"/>
        <v>#DIV/0!</v>
      </c>
      <c r="DD26" s="43">
        <f t="shared" si="53"/>
        <v>0</v>
      </c>
      <c r="DE26" s="46" t="e">
        <f t="shared" si="54"/>
        <v>#DIV/0!</v>
      </c>
      <c r="DF26" s="43">
        <f t="shared" si="55"/>
        <v>0</v>
      </c>
      <c r="DG26" s="47" t="e">
        <f t="shared" si="56"/>
        <v>#DIV/0!</v>
      </c>
      <c r="DH26" s="172"/>
      <c r="DI26" s="185" t="s">
        <v>25</v>
      </c>
      <c r="DJ26" s="45">
        <f t="shared" si="57"/>
        <v>0</v>
      </c>
      <c r="DK26" s="43">
        <f t="shared" si="58"/>
        <v>0</v>
      </c>
      <c r="DL26" s="44">
        <f t="shared" si="59"/>
        <v>0</v>
      </c>
      <c r="DM26"/>
    </row>
    <row r="27" spans="1:117" s="24" customFormat="1" ht="15.6" x14ac:dyDescent="0.3">
      <c r="A27" s="32">
        <v>15</v>
      </c>
      <c r="B27" s="32" t="s">
        <v>26</v>
      </c>
      <c r="C27" s="41"/>
      <c r="D27" s="42"/>
      <c r="E27" s="46"/>
      <c r="F27" s="43"/>
      <c r="G27" s="46"/>
      <c r="H27" s="43"/>
      <c r="I27" s="47"/>
      <c r="J27" s="274"/>
      <c r="K27" s="46"/>
      <c r="L27" s="43"/>
      <c r="M27" s="46"/>
      <c r="N27" s="43"/>
      <c r="O27" s="47"/>
      <c r="P27" s="136">
        <f t="shared" si="27"/>
        <v>0</v>
      </c>
      <c r="Q27" s="137">
        <f t="shared" si="28"/>
        <v>0</v>
      </c>
      <c r="R27" s="138">
        <f t="shared" si="29"/>
        <v>0</v>
      </c>
      <c r="S27" s="38"/>
      <c r="T27" s="42"/>
      <c r="U27" s="46"/>
      <c r="V27" s="43"/>
      <c r="W27" s="46"/>
      <c r="X27" s="43"/>
      <c r="Y27" s="47"/>
      <c r="Z27" s="45"/>
      <c r="AA27" s="46"/>
      <c r="AB27" s="43"/>
      <c r="AC27" s="46"/>
      <c r="AD27" s="43"/>
      <c r="AE27" s="47"/>
      <c r="AF27" s="136">
        <f t="shared" si="30"/>
        <v>0</v>
      </c>
      <c r="AG27" s="137">
        <f t="shared" si="31"/>
        <v>0</v>
      </c>
      <c r="AH27" s="138">
        <f t="shared" si="32"/>
        <v>0</v>
      </c>
      <c r="AI27" s="40"/>
      <c r="AJ27" s="42"/>
      <c r="AK27" s="46"/>
      <c r="AL27" s="43"/>
      <c r="AM27" s="46"/>
      <c r="AN27" s="43"/>
      <c r="AO27" s="47"/>
      <c r="AP27" s="45"/>
      <c r="AQ27" s="46"/>
      <c r="AR27" s="43"/>
      <c r="AS27" s="46"/>
      <c r="AT27" s="43"/>
      <c r="AU27" s="47"/>
      <c r="AV27" s="136">
        <f t="shared" si="33"/>
        <v>0</v>
      </c>
      <c r="AW27" s="137">
        <f t="shared" si="34"/>
        <v>0</v>
      </c>
      <c r="AX27" s="138">
        <f t="shared" si="35"/>
        <v>0</v>
      </c>
      <c r="AY27" s="40"/>
      <c r="AZ27" s="42"/>
      <c r="BA27" s="46"/>
      <c r="BB27" s="43"/>
      <c r="BC27" s="46"/>
      <c r="BD27" s="43"/>
      <c r="BE27" s="47"/>
      <c r="BF27" s="45"/>
      <c r="BG27" s="46"/>
      <c r="BH27" s="43"/>
      <c r="BI27" s="46"/>
      <c r="BJ27" s="43"/>
      <c r="BK27" s="47"/>
      <c r="BL27" s="136">
        <f t="shared" si="36"/>
        <v>0</v>
      </c>
      <c r="BM27" s="137">
        <f t="shared" si="37"/>
        <v>0</v>
      </c>
      <c r="BN27" s="138">
        <f t="shared" si="38"/>
        <v>0</v>
      </c>
      <c r="BO27" s="40"/>
      <c r="BP27" s="42"/>
      <c r="BQ27" s="46"/>
      <c r="BR27" s="43"/>
      <c r="BS27" s="46"/>
      <c r="BT27" s="43"/>
      <c r="BU27" s="47"/>
      <c r="BV27" s="45"/>
      <c r="BW27" s="46"/>
      <c r="BX27" s="43"/>
      <c r="BY27" s="46"/>
      <c r="BZ27" s="43"/>
      <c r="CA27" s="47"/>
      <c r="CB27" s="136">
        <f t="shared" si="39"/>
        <v>0</v>
      </c>
      <c r="CC27" s="137">
        <f t="shared" si="40"/>
        <v>0</v>
      </c>
      <c r="CD27" s="138">
        <f t="shared" si="41"/>
        <v>0</v>
      </c>
      <c r="CE27" s="40"/>
      <c r="CF27" s="45"/>
      <c r="CG27" s="46"/>
      <c r="CH27" s="43"/>
      <c r="CI27" s="46"/>
      <c r="CJ27" s="43"/>
      <c r="CK27" s="47"/>
      <c r="CL27" s="45"/>
      <c r="CM27" s="46"/>
      <c r="CN27" s="43"/>
      <c r="CO27" s="46"/>
      <c r="CP27" s="43"/>
      <c r="CQ27" s="47"/>
      <c r="CR27" s="136">
        <f t="shared" si="42"/>
        <v>0</v>
      </c>
      <c r="CS27" s="137">
        <f t="shared" si="43"/>
        <v>0</v>
      </c>
      <c r="CT27" s="138">
        <f t="shared" si="44"/>
        <v>0</v>
      </c>
      <c r="CU27" s="40"/>
      <c r="CV27" s="45">
        <f t="shared" si="45"/>
        <v>0</v>
      </c>
      <c r="CW27" s="46" t="e">
        <f t="shared" si="46"/>
        <v>#DIV/0!</v>
      </c>
      <c r="CX27" s="43">
        <f t="shared" si="47"/>
        <v>0</v>
      </c>
      <c r="CY27" s="46" t="e">
        <f t="shared" si="48"/>
        <v>#DIV/0!</v>
      </c>
      <c r="CZ27" s="43">
        <f t="shared" si="49"/>
        <v>0</v>
      </c>
      <c r="DA27" s="47" t="e">
        <f t="shared" si="50"/>
        <v>#DIV/0!</v>
      </c>
      <c r="DB27" s="45">
        <f t="shared" si="51"/>
        <v>0</v>
      </c>
      <c r="DC27" s="46" t="e">
        <f t="shared" si="52"/>
        <v>#DIV/0!</v>
      </c>
      <c r="DD27" s="43">
        <f t="shared" si="53"/>
        <v>0</v>
      </c>
      <c r="DE27" s="46" t="e">
        <f t="shared" si="54"/>
        <v>#DIV/0!</v>
      </c>
      <c r="DF27" s="43">
        <f t="shared" si="55"/>
        <v>0</v>
      </c>
      <c r="DG27" s="47" t="e">
        <f t="shared" si="56"/>
        <v>#DIV/0!</v>
      </c>
      <c r="DH27" s="172"/>
      <c r="DI27" s="185" t="s">
        <v>26</v>
      </c>
      <c r="DJ27" s="45">
        <f t="shared" si="57"/>
        <v>0</v>
      </c>
      <c r="DK27" s="43">
        <f t="shared" si="58"/>
        <v>0</v>
      </c>
      <c r="DL27" s="44">
        <f t="shared" si="59"/>
        <v>0</v>
      </c>
      <c r="DM27"/>
    </row>
    <row r="28" spans="1:117" s="24" customFormat="1" ht="15.6" x14ac:dyDescent="0.3">
      <c r="A28" s="32">
        <v>16</v>
      </c>
      <c r="B28" s="32" t="s">
        <v>27</v>
      </c>
      <c r="C28" s="41"/>
      <c r="D28" s="42"/>
      <c r="E28" s="46"/>
      <c r="F28" s="43"/>
      <c r="G28" s="46"/>
      <c r="H28" s="43"/>
      <c r="I28" s="47"/>
      <c r="J28" s="274"/>
      <c r="K28" s="46"/>
      <c r="L28" s="43"/>
      <c r="M28" s="46"/>
      <c r="N28" s="43"/>
      <c r="O28" s="47"/>
      <c r="P28" s="136">
        <f t="shared" si="27"/>
        <v>0</v>
      </c>
      <c r="Q28" s="137">
        <f t="shared" si="28"/>
        <v>0</v>
      </c>
      <c r="R28" s="138">
        <f t="shared" si="29"/>
        <v>0</v>
      </c>
      <c r="S28" s="38"/>
      <c r="T28" s="42"/>
      <c r="U28" s="46"/>
      <c r="V28" s="43"/>
      <c r="W28" s="46"/>
      <c r="X28" s="43"/>
      <c r="Y28" s="47"/>
      <c r="Z28" s="45"/>
      <c r="AA28" s="46"/>
      <c r="AB28" s="43"/>
      <c r="AC28" s="46"/>
      <c r="AD28" s="43"/>
      <c r="AE28" s="47"/>
      <c r="AF28" s="136">
        <f t="shared" si="30"/>
        <v>0</v>
      </c>
      <c r="AG28" s="137">
        <f t="shared" si="31"/>
        <v>0</v>
      </c>
      <c r="AH28" s="138">
        <f t="shared" si="32"/>
        <v>0</v>
      </c>
      <c r="AI28" s="40"/>
      <c r="AJ28" s="42"/>
      <c r="AK28" s="46"/>
      <c r="AL28" s="43"/>
      <c r="AM28" s="46"/>
      <c r="AN28" s="43"/>
      <c r="AO28" s="47"/>
      <c r="AP28" s="45"/>
      <c r="AQ28" s="46"/>
      <c r="AR28" s="43"/>
      <c r="AS28" s="46"/>
      <c r="AT28" s="43"/>
      <c r="AU28" s="47"/>
      <c r="AV28" s="136">
        <f t="shared" si="33"/>
        <v>0</v>
      </c>
      <c r="AW28" s="137">
        <f t="shared" si="34"/>
        <v>0</v>
      </c>
      <c r="AX28" s="138">
        <f t="shared" si="35"/>
        <v>0</v>
      </c>
      <c r="AY28" s="40"/>
      <c r="AZ28" s="42"/>
      <c r="BA28" s="46"/>
      <c r="BB28" s="43"/>
      <c r="BC28" s="46"/>
      <c r="BD28" s="43"/>
      <c r="BE28" s="47"/>
      <c r="BF28" s="45"/>
      <c r="BG28" s="46"/>
      <c r="BH28" s="43"/>
      <c r="BI28" s="46"/>
      <c r="BJ28" s="43"/>
      <c r="BK28" s="47"/>
      <c r="BL28" s="136">
        <f t="shared" si="36"/>
        <v>0</v>
      </c>
      <c r="BM28" s="137">
        <f t="shared" si="37"/>
        <v>0</v>
      </c>
      <c r="BN28" s="138">
        <f t="shared" si="38"/>
        <v>0</v>
      </c>
      <c r="BO28" s="40"/>
      <c r="BP28" s="42"/>
      <c r="BQ28" s="46"/>
      <c r="BR28" s="43"/>
      <c r="BS28" s="46"/>
      <c r="BT28" s="43"/>
      <c r="BU28" s="47"/>
      <c r="BV28" s="45"/>
      <c r="BW28" s="46"/>
      <c r="BX28" s="43"/>
      <c r="BY28" s="46"/>
      <c r="BZ28" s="43"/>
      <c r="CA28" s="47"/>
      <c r="CB28" s="136">
        <f t="shared" si="39"/>
        <v>0</v>
      </c>
      <c r="CC28" s="137">
        <f t="shared" si="40"/>
        <v>0</v>
      </c>
      <c r="CD28" s="138">
        <f t="shared" si="41"/>
        <v>0</v>
      </c>
      <c r="CE28" s="40"/>
      <c r="CF28" s="45"/>
      <c r="CG28" s="46"/>
      <c r="CH28" s="43"/>
      <c r="CI28" s="46"/>
      <c r="CJ28" s="43"/>
      <c r="CK28" s="47"/>
      <c r="CL28" s="45"/>
      <c r="CM28" s="46"/>
      <c r="CN28" s="43"/>
      <c r="CO28" s="46"/>
      <c r="CP28" s="43"/>
      <c r="CQ28" s="47"/>
      <c r="CR28" s="136">
        <f t="shared" si="42"/>
        <v>0</v>
      </c>
      <c r="CS28" s="137">
        <f t="shared" si="43"/>
        <v>0</v>
      </c>
      <c r="CT28" s="138">
        <f t="shared" si="44"/>
        <v>0</v>
      </c>
      <c r="CU28" s="40"/>
      <c r="CV28" s="45">
        <f t="shared" si="45"/>
        <v>0</v>
      </c>
      <c r="CW28" s="46" t="e">
        <f t="shared" si="46"/>
        <v>#DIV/0!</v>
      </c>
      <c r="CX28" s="43">
        <f t="shared" si="47"/>
        <v>0</v>
      </c>
      <c r="CY28" s="46" t="e">
        <f t="shared" si="48"/>
        <v>#DIV/0!</v>
      </c>
      <c r="CZ28" s="43">
        <f t="shared" si="49"/>
        <v>0</v>
      </c>
      <c r="DA28" s="47" t="e">
        <f t="shared" si="50"/>
        <v>#DIV/0!</v>
      </c>
      <c r="DB28" s="45">
        <f t="shared" si="51"/>
        <v>0</v>
      </c>
      <c r="DC28" s="46" t="e">
        <f t="shared" si="52"/>
        <v>#DIV/0!</v>
      </c>
      <c r="DD28" s="43">
        <f t="shared" si="53"/>
        <v>0</v>
      </c>
      <c r="DE28" s="46" t="e">
        <f t="shared" si="54"/>
        <v>#DIV/0!</v>
      </c>
      <c r="DF28" s="43">
        <f t="shared" si="55"/>
        <v>0</v>
      </c>
      <c r="DG28" s="47" t="e">
        <f t="shared" si="56"/>
        <v>#DIV/0!</v>
      </c>
      <c r="DH28" s="172"/>
      <c r="DI28" s="185" t="s">
        <v>27</v>
      </c>
      <c r="DJ28" s="45">
        <f t="shared" si="57"/>
        <v>0</v>
      </c>
      <c r="DK28" s="43">
        <f t="shared" si="58"/>
        <v>0</v>
      </c>
      <c r="DL28" s="44">
        <f t="shared" si="59"/>
        <v>0</v>
      </c>
      <c r="DM28"/>
    </row>
    <row r="29" spans="1:117" s="24" customFormat="1" ht="15.6" x14ac:dyDescent="0.3">
      <c r="A29" s="32">
        <v>17</v>
      </c>
      <c r="B29" s="32" t="s">
        <v>28</v>
      </c>
      <c r="C29" s="41"/>
      <c r="D29" s="42"/>
      <c r="E29" s="46"/>
      <c r="F29" s="43"/>
      <c r="G29" s="46"/>
      <c r="H29" s="43"/>
      <c r="I29" s="47"/>
      <c r="J29" s="274"/>
      <c r="K29" s="46"/>
      <c r="L29" s="43"/>
      <c r="M29" s="46"/>
      <c r="N29" s="43"/>
      <c r="O29" s="47"/>
      <c r="P29" s="136">
        <f t="shared" si="27"/>
        <v>0</v>
      </c>
      <c r="Q29" s="137">
        <f t="shared" si="28"/>
        <v>0</v>
      </c>
      <c r="R29" s="138">
        <f t="shared" si="29"/>
        <v>0</v>
      </c>
      <c r="S29" s="38"/>
      <c r="T29" s="42"/>
      <c r="U29" s="46"/>
      <c r="V29" s="43"/>
      <c r="W29" s="46"/>
      <c r="X29" s="43"/>
      <c r="Y29" s="47"/>
      <c r="Z29" s="45"/>
      <c r="AA29" s="46"/>
      <c r="AB29" s="43"/>
      <c r="AC29" s="46"/>
      <c r="AD29" s="43"/>
      <c r="AE29" s="47"/>
      <c r="AF29" s="136">
        <f t="shared" si="30"/>
        <v>0</v>
      </c>
      <c r="AG29" s="137">
        <f t="shared" si="31"/>
        <v>0</v>
      </c>
      <c r="AH29" s="138">
        <f t="shared" si="32"/>
        <v>0</v>
      </c>
      <c r="AI29" s="40"/>
      <c r="AJ29" s="42"/>
      <c r="AK29" s="46"/>
      <c r="AL29" s="43"/>
      <c r="AM29" s="46"/>
      <c r="AN29" s="43"/>
      <c r="AO29" s="47"/>
      <c r="AP29" s="45"/>
      <c r="AQ29" s="46"/>
      <c r="AR29" s="43"/>
      <c r="AS29" s="46"/>
      <c r="AT29" s="43"/>
      <c r="AU29" s="47"/>
      <c r="AV29" s="136">
        <f t="shared" si="33"/>
        <v>0</v>
      </c>
      <c r="AW29" s="137">
        <f t="shared" si="34"/>
        <v>0</v>
      </c>
      <c r="AX29" s="138">
        <f t="shared" si="35"/>
        <v>0</v>
      </c>
      <c r="AY29" s="40"/>
      <c r="AZ29" s="42"/>
      <c r="BA29" s="46"/>
      <c r="BB29" s="43"/>
      <c r="BC29" s="46"/>
      <c r="BD29" s="43"/>
      <c r="BE29" s="47"/>
      <c r="BF29" s="45"/>
      <c r="BG29" s="46"/>
      <c r="BH29" s="43"/>
      <c r="BI29" s="46"/>
      <c r="BJ29" s="43"/>
      <c r="BK29" s="47"/>
      <c r="BL29" s="136">
        <f t="shared" si="36"/>
        <v>0</v>
      </c>
      <c r="BM29" s="137">
        <f t="shared" si="37"/>
        <v>0</v>
      </c>
      <c r="BN29" s="138">
        <f t="shared" si="38"/>
        <v>0</v>
      </c>
      <c r="BO29" s="40"/>
      <c r="BP29" s="42"/>
      <c r="BQ29" s="46"/>
      <c r="BR29" s="43"/>
      <c r="BS29" s="46"/>
      <c r="BT29" s="43"/>
      <c r="BU29" s="47"/>
      <c r="BV29" s="45"/>
      <c r="BW29" s="46"/>
      <c r="BX29" s="43"/>
      <c r="BY29" s="46"/>
      <c r="BZ29" s="43"/>
      <c r="CA29" s="47"/>
      <c r="CB29" s="136">
        <f t="shared" si="39"/>
        <v>0</v>
      </c>
      <c r="CC29" s="137">
        <f t="shared" si="40"/>
        <v>0</v>
      </c>
      <c r="CD29" s="138">
        <f t="shared" si="41"/>
        <v>0</v>
      </c>
      <c r="CE29" s="40"/>
      <c r="CF29" s="45"/>
      <c r="CG29" s="46"/>
      <c r="CH29" s="43"/>
      <c r="CI29" s="46"/>
      <c r="CJ29" s="43"/>
      <c r="CK29" s="47"/>
      <c r="CL29" s="45"/>
      <c r="CM29" s="46"/>
      <c r="CN29" s="43"/>
      <c r="CO29" s="46"/>
      <c r="CP29" s="43"/>
      <c r="CQ29" s="47"/>
      <c r="CR29" s="136">
        <f t="shared" si="42"/>
        <v>0</v>
      </c>
      <c r="CS29" s="137">
        <f t="shared" si="43"/>
        <v>0</v>
      </c>
      <c r="CT29" s="138">
        <f t="shared" si="44"/>
        <v>0</v>
      </c>
      <c r="CU29" s="40"/>
      <c r="CV29" s="45">
        <f t="shared" si="45"/>
        <v>0</v>
      </c>
      <c r="CW29" s="46" t="e">
        <f t="shared" si="46"/>
        <v>#DIV/0!</v>
      </c>
      <c r="CX29" s="43">
        <f t="shared" si="47"/>
        <v>0</v>
      </c>
      <c r="CY29" s="46" t="e">
        <f t="shared" si="48"/>
        <v>#DIV/0!</v>
      </c>
      <c r="CZ29" s="43">
        <f t="shared" si="49"/>
        <v>0</v>
      </c>
      <c r="DA29" s="47" t="e">
        <f t="shared" si="50"/>
        <v>#DIV/0!</v>
      </c>
      <c r="DB29" s="45">
        <f t="shared" si="51"/>
        <v>0</v>
      </c>
      <c r="DC29" s="46" t="e">
        <f t="shared" si="52"/>
        <v>#DIV/0!</v>
      </c>
      <c r="DD29" s="43">
        <f t="shared" si="53"/>
        <v>0</v>
      </c>
      <c r="DE29" s="46" t="e">
        <f t="shared" si="54"/>
        <v>#DIV/0!</v>
      </c>
      <c r="DF29" s="43">
        <f t="shared" si="55"/>
        <v>0</v>
      </c>
      <c r="DG29" s="47" t="e">
        <f t="shared" si="56"/>
        <v>#DIV/0!</v>
      </c>
      <c r="DH29" s="172"/>
      <c r="DI29" s="185" t="s">
        <v>28</v>
      </c>
      <c r="DJ29" s="45">
        <f t="shared" si="57"/>
        <v>0</v>
      </c>
      <c r="DK29" s="43">
        <f t="shared" si="58"/>
        <v>0</v>
      </c>
      <c r="DL29" s="44">
        <f t="shared" si="59"/>
        <v>0</v>
      </c>
      <c r="DM29"/>
    </row>
    <row r="30" spans="1:117" s="24" customFormat="1" ht="15.6" x14ac:dyDescent="0.3">
      <c r="A30" s="32">
        <v>18</v>
      </c>
      <c r="B30" s="32" t="s">
        <v>29</v>
      </c>
      <c r="C30" s="41"/>
      <c r="D30" s="42"/>
      <c r="E30" s="46"/>
      <c r="F30" s="43"/>
      <c r="G30" s="46"/>
      <c r="H30" s="43"/>
      <c r="I30" s="47"/>
      <c r="J30" s="274"/>
      <c r="K30" s="46"/>
      <c r="L30" s="43"/>
      <c r="M30" s="46"/>
      <c r="N30" s="43"/>
      <c r="O30" s="47"/>
      <c r="P30" s="136">
        <f t="shared" si="27"/>
        <v>0</v>
      </c>
      <c r="Q30" s="137">
        <f t="shared" si="28"/>
        <v>0</v>
      </c>
      <c r="R30" s="138">
        <f t="shared" si="29"/>
        <v>0</v>
      </c>
      <c r="S30" s="38"/>
      <c r="T30" s="42"/>
      <c r="U30" s="46"/>
      <c r="V30" s="43"/>
      <c r="W30" s="46"/>
      <c r="X30" s="43"/>
      <c r="Y30" s="47"/>
      <c r="Z30" s="45"/>
      <c r="AA30" s="46"/>
      <c r="AB30" s="43"/>
      <c r="AC30" s="46"/>
      <c r="AD30" s="43"/>
      <c r="AE30" s="47"/>
      <c r="AF30" s="136">
        <f t="shared" si="30"/>
        <v>0</v>
      </c>
      <c r="AG30" s="137">
        <f t="shared" si="31"/>
        <v>0</v>
      </c>
      <c r="AH30" s="138">
        <f t="shared" si="32"/>
        <v>0</v>
      </c>
      <c r="AI30" s="40"/>
      <c r="AJ30" s="42"/>
      <c r="AK30" s="46"/>
      <c r="AL30" s="43"/>
      <c r="AM30" s="46"/>
      <c r="AN30" s="43"/>
      <c r="AO30" s="47"/>
      <c r="AP30" s="45"/>
      <c r="AQ30" s="46"/>
      <c r="AR30" s="43"/>
      <c r="AS30" s="46"/>
      <c r="AT30" s="43"/>
      <c r="AU30" s="47"/>
      <c r="AV30" s="136">
        <f t="shared" si="33"/>
        <v>0</v>
      </c>
      <c r="AW30" s="137">
        <f t="shared" si="34"/>
        <v>0</v>
      </c>
      <c r="AX30" s="138">
        <f t="shared" si="35"/>
        <v>0</v>
      </c>
      <c r="AY30" s="40"/>
      <c r="AZ30" s="42"/>
      <c r="BA30" s="46"/>
      <c r="BB30" s="43"/>
      <c r="BC30" s="46"/>
      <c r="BD30" s="43"/>
      <c r="BE30" s="47"/>
      <c r="BF30" s="45"/>
      <c r="BG30" s="46"/>
      <c r="BH30" s="43"/>
      <c r="BI30" s="46"/>
      <c r="BJ30" s="43"/>
      <c r="BK30" s="47"/>
      <c r="BL30" s="136">
        <f t="shared" si="36"/>
        <v>0</v>
      </c>
      <c r="BM30" s="137">
        <f t="shared" si="37"/>
        <v>0</v>
      </c>
      <c r="BN30" s="138">
        <f t="shared" si="38"/>
        <v>0</v>
      </c>
      <c r="BO30" s="40"/>
      <c r="BP30" s="42"/>
      <c r="BQ30" s="46"/>
      <c r="BR30" s="43"/>
      <c r="BS30" s="46"/>
      <c r="BT30" s="43"/>
      <c r="BU30" s="47"/>
      <c r="BV30" s="45"/>
      <c r="BW30" s="46"/>
      <c r="BX30" s="43"/>
      <c r="BY30" s="46"/>
      <c r="BZ30" s="43"/>
      <c r="CA30" s="47"/>
      <c r="CB30" s="136">
        <f t="shared" si="39"/>
        <v>0</v>
      </c>
      <c r="CC30" s="137">
        <f t="shared" si="40"/>
        <v>0</v>
      </c>
      <c r="CD30" s="138">
        <f t="shared" si="41"/>
        <v>0</v>
      </c>
      <c r="CE30" s="40"/>
      <c r="CF30" s="45"/>
      <c r="CG30" s="46"/>
      <c r="CH30" s="43"/>
      <c r="CI30" s="46"/>
      <c r="CJ30" s="43"/>
      <c r="CK30" s="47"/>
      <c r="CL30" s="45"/>
      <c r="CM30" s="46"/>
      <c r="CN30" s="43"/>
      <c r="CO30" s="46"/>
      <c r="CP30" s="43"/>
      <c r="CQ30" s="47"/>
      <c r="CR30" s="136">
        <f t="shared" si="42"/>
        <v>0</v>
      </c>
      <c r="CS30" s="137">
        <f t="shared" si="43"/>
        <v>0</v>
      </c>
      <c r="CT30" s="138">
        <f t="shared" si="44"/>
        <v>0</v>
      </c>
      <c r="CU30" s="40"/>
      <c r="CV30" s="45">
        <f t="shared" si="45"/>
        <v>0</v>
      </c>
      <c r="CW30" s="46" t="e">
        <f t="shared" si="46"/>
        <v>#DIV/0!</v>
      </c>
      <c r="CX30" s="43">
        <f t="shared" si="47"/>
        <v>0</v>
      </c>
      <c r="CY30" s="46" t="e">
        <f t="shared" si="48"/>
        <v>#DIV/0!</v>
      </c>
      <c r="CZ30" s="43">
        <f t="shared" si="49"/>
        <v>0</v>
      </c>
      <c r="DA30" s="47" t="e">
        <f t="shared" si="50"/>
        <v>#DIV/0!</v>
      </c>
      <c r="DB30" s="45">
        <f t="shared" si="51"/>
        <v>0</v>
      </c>
      <c r="DC30" s="46" t="e">
        <f t="shared" si="52"/>
        <v>#DIV/0!</v>
      </c>
      <c r="DD30" s="43">
        <f t="shared" si="53"/>
        <v>0</v>
      </c>
      <c r="DE30" s="46" t="e">
        <f t="shared" si="54"/>
        <v>#DIV/0!</v>
      </c>
      <c r="DF30" s="43">
        <f t="shared" si="55"/>
        <v>0</v>
      </c>
      <c r="DG30" s="47" t="e">
        <f t="shared" si="56"/>
        <v>#DIV/0!</v>
      </c>
      <c r="DH30" s="172"/>
      <c r="DI30" s="185" t="s">
        <v>29</v>
      </c>
      <c r="DJ30" s="45">
        <f t="shared" si="57"/>
        <v>0</v>
      </c>
      <c r="DK30" s="43">
        <f t="shared" si="58"/>
        <v>0</v>
      </c>
      <c r="DL30" s="44">
        <f t="shared" si="59"/>
        <v>0</v>
      </c>
      <c r="DM30"/>
    </row>
    <row r="31" spans="1:117" s="24" customFormat="1" ht="15.6" x14ac:dyDescent="0.3">
      <c r="A31" s="32">
        <v>19</v>
      </c>
      <c r="B31" s="32" t="s">
        <v>59</v>
      </c>
      <c r="C31" s="41"/>
      <c r="D31" s="42"/>
      <c r="E31" s="46"/>
      <c r="F31" s="43"/>
      <c r="G31" s="46"/>
      <c r="H31" s="43"/>
      <c r="I31" s="47"/>
      <c r="J31" s="274"/>
      <c r="K31" s="46"/>
      <c r="L31" s="43"/>
      <c r="M31" s="46"/>
      <c r="N31" s="43"/>
      <c r="O31" s="47"/>
      <c r="P31" s="136">
        <f t="shared" si="27"/>
        <v>0</v>
      </c>
      <c r="Q31" s="137">
        <f t="shared" si="28"/>
        <v>0</v>
      </c>
      <c r="R31" s="138">
        <f t="shared" si="29"/>
        <v>0</v>
      </c>
      <c r="S31" s="38"/>
      <c r="T31" s="42"/>
      <c r="U31" s="46"/>
      <c r="V31" s="43"/>
      <c r="W31" s="46"/>
      <c r="X31" s="43"/>
      <c r="Y31" s="47"/>
      <c r="Z31" s="45"/>
      <c r="AA31" s="46"/>
      <c r="AB31" s="43"/>
      <c r="AC31" s="46"/>
      <c r="AD31" s="43"/>
      <c r="AE31" s="47"/>
      <c r="AF31" s="136">
        <f t="shared" si="30"/>
        <v>0</v>
      </c>
      <c r="AG31" s="137">
        <f t="shared" si="31"/>
        <v>0</v>
      </c>
      <c r="AH31" s="138">
        <f t="shared" si="32"/>
        <v>0</v>
      </c>
      <c r="AI31" s="40"/>
      <c r="AJ31" s="42"/>
      <c r="AK31" s="46"/>
      <c r="AL31" s="43"/>
      <c r="AM31" s="46"/>
      <c r="AN31" s="43"/>
      <c r="AO31" s="47"/>
      <c r="AP31" s="45"/>
      <c r="AQ31" s="46"/>
      <c r="AR31" s="43"/>
      <c r="AS31" s="46"/>
      <c r="AT31" s="43"/>
      <c r="AU31" s="47"/>
      <c r="AV31" s="136">
        <f t="shared" si="33"/>
        <v>0</v>
      </c>
      <c r="AW31" s="137">
        <f t="shared" si="34"/>
        <v>0</v>
      </c>
      <c r="AX31" s="138">
        <f t="shared" si="35"/>
        <v>0</v>
      </c>
      <c r="AY31" s="40"/>
      <c r="AZ31" s="42"/>
      <c r="BA31" s="46"/>
      <c r="BB31" s="43"/>
      <c r="BC31" s="46"/>
      <c r="BD31" s="43"/>
      <c r="BE31" s="47"/>
      <c r="BF31" s="45"/>
      <c r="BG31" s="46"/>
      <c r="BH31" s="43"/>
      <c r="BI31" s="46"/>
      <c r="BJ31" s="43"/>
      <c r="BK31" s="47"/>
      <c r="BL31" s="136">
        <f t="shared" si="36"/>
        <v>0</v>
      </c>
      <c r="BM31" s="137">
        <f t="shared" si="37"/>
        <v>0</v>
      </c>
      <c r="BN31" s="138">
        <f t="shared" si="38"/>
        <v>0</v>
      </c>
      <c r="BO31" s="40"/>
      <c r="BP31" s="42"/>
      <c r="BQ31" s="46"/>
      <c r="BR31" s="43"/>
      <c r="BS31" s="46"/>
      <c r="BT31" s="43"/>
      <c r="BU31" s="47"/>
      <c r="BV31" s="45"/>
      <c r="BW31" s="46"/>
      <c r="BX31" s="43"/>
      <c r="BY31" s="46"/>
      <c r="BZ31" s="43"/>
      <c r="CA31" s="47"/>
      <c r="CB31" s="136">
        <f t="shared" si="39"/>
        <v>0</v>
      </c>
      <c r="CC31" s="137">
        <f t="shared" si="40"/>
        <v>0</v>
      </c>
      <c r="CD31" s="138">
        <f t="shared" si="41"/>
        <v>0</v>
      </c>
      <c r="CE31" s="40"/>
      <c r="CF31" s="45"/>
      <c r="CG31" s="46"/>
      <c r="CH31" s="43"/>
      <c r="CI31" s="46"/>
      <c r="CJ31" s="43"/>
      <c r="CK31" s="47"/>
      <c r="CL31" s="45"/>
      <c r="CM31" s="46"/>
      <c r="CN31" s="43"/>
      <c r="CO31" s="46"/>
      <c r="CP31" s="43"/>
      <c r="CQ31" s="47"/>
      <c r="CR31" s="136">
        <f t="shared" si="42"/>
        <v>0</v>
      </c>
      <c r="CS31" s="137">
        <f t="shared" si="43"/>
        <v>0</v>
      </c>
      <c r="CT31" s="138">
        <f t="shared" si="44"/>
        <v>0</v>
      </c>
      <c r="CU31" s="40"/>
      <c r="CV31" s="45">
        <f t="shared" si="45"/>
        <v>0</v>
      </c>
      <c r="CW31" s="46" t="e">
        <f t="shared" si="46"/>
        <v>#DIV/0!</v>
      </c>
      <c r="CX31" s="43">
        <f t="shared" si="47"/>
        <v>0</v>
      </c>
      <c r="CY31" s="46" t="e">
        <f t="shared" si="48"/>
        <v>#DIV/0!</v>
      </c>
      <c r="CZ31" s="43">
        <f t="shared" si="49"/>
        <v>0</v>
      </c>
      <c r="DA31" s="47" t="e">
        <f t="shared" si="50"/>
        <v>#DIV/0!</v>
      </c>
      <c r="DB31" s="45">
        <f t="shared" si="51"/>
        <v>0</v>
      </c>
      <c r="DC31" s="46" t="e">
        <f t="shared" si="52"/>
        <v>#DIV/0!</v>
      </c>
      <c r="DD31" s="43">
        <f t="shared" si="53"/>
        <v>0</v>
      </c>
      <c r="DE31" s="46" t="e">
        <f t="shared" si="54"/>
        <v>#DIV/0!</v>
      </c>
      <c r="DF31" s="43">
        <f t="shared" si="55"/>
        <v>0</v>
      </c>
      <c r="DG31" s="47" t="e">
        <f t="shared" si="56"/>
        <v>#DIV/0!</v>
      </c>
      <c r="DH31" s="172"/>
      <c r="DI31" s="185" t="s">
        <v>59</v>
      </c>
      <c r="DJ31" s="45">
        <f t="shared" si="57"/>
        <v>0</v>
      </c>
      <c r="DK31" s="43">
        <f t="shared" si="58"/>
        <v>0</v>
      </c>
      <c r="DL31" s="44">
        <f t="shared" si="59"/>
        <v>0</v>
      </c>
      <c r="DM31"/>
    </row>
    <row r="32" spans="1:117" s="24" customFormat="1" ht="15.6" x14ac:dyDescent="0.3">
      <c r="A32" s="32">
        <v>20</v>
      </c>
      <c r="B32" s="32" t="s">
        <v>30</v>
      </c>
      <c r="C32" s="41"/>
      <c r="D32" s="42"/>
      <c r="E32" s="46"/>
      <c r="F32" s="43"/>
      <c r="G32" s="46"/>
      <c r="H32" s="43"/>
      <c r="I32" s="47"/>
      <c r="J32" s="274"/>
      <c r="K32" s="46"/>
      <c r="L32" s="43"/>
      <c r="M32" s="46"/>
      <c r="N32" s="43"/>
      <c r="O32" s="47"/>
      <c r="P32" s="136">
        <f t="shared" si="27"/>
        <v>0</v>
      </c>
      <c r="Q32" s="137">
        <f t="shared" si="28"/>
        <v>0</v>
      </c>
      <c r="R32" s="138">
        <f t="shared" si="29"/>
        <v>0</v>
      </c>
      <c r="S32" s="38"/>
      <c r="T32" s="42"/>
      <c r="U32" s="46"/>
      <c r="V32" s="43"/>
      <c r="W32" s="46"/>
      <c r="X32" s="43"/>
      <c r="Y32" s="47"/>
      <c r="Z32" s="45"/>
      <c r="AA32" s="46"/>
      <c r="AB32" s="43"/>
      <c r="AC32" s="46"/>
      <c r="AD32" s="43"/>
      <c r="AE32" s="47"/>
      <c r="AF32" s="136">
        <f t="shared" si="30"/>
        <v>0</v>
      </c>
      <c r="AG32" s="137">
        <f t="shared" si="31"/>
        <v>0</v>
      </c>
      <c r="AH32" s="138">
        <f t="shared" si="32"/>
        <v>0</v>
      </c>
      <c r="AI32" s="40"/>
      <c r="AJ32" s="42"/>
      <c r="AK32" s="46"/>
      <c r="AL32" s="43"/>
      <c r="AM32" s="46"/>
      <c r="AN32" s="43"/>
      <c r="AO32" s="47"/>
      <c r="AP32" s="45"/>
      <c r="AQ32" s="46"/>
      <c r="AR32" s="43"/>
      <c r="AS32" s="46"/>
      <c r="AT32" s="43"/>
      <c r="AU32" s="47"/>
      <c r="AV32" s="136">
        <f t="shared" si="33"/>
        <v>0</v>
      </c>
      <c r="AW32" s="137">
        <f t="shared" si="34"/>
        <v>0</v>
      </c>
      <c r="AX32" s="138">
        <f t="shared" si="35"/>
        <v>0</v>
      </c>
      <c r="AY32" s="40"/>
      <c r="AZ32" s="42"/>
      <c r="BA32" s="46"/>
      <c r="BB32" s="43"/>
      <c r="BC32" s="46"/>
      <c r="BD32" s="43"/>
      <c r="BE32" s="47"/>
      <c r="BF32" s="45"/>
      <c r="BG32" s="46"/>
      <c r="BH32" s="43"/>
      <c r="BI32" s="46"/>
      <c r="BJ32" s="43"/>
      <c r="BK32" s="47"/>
      <c r="BL32" s="136">
        <f t="shared" si="36"/>
        <v>0</v>
      </c>
      <c r="BM32" s="137">
        <f t="shared" si="37"/>
        <v>0</v>
      </c>
      <c r="BN32" s="138">
        <f t="shared" si="38"/>
        <v>0</v>
      </c>
      <c r="BO32" s="40"/>
      <c r="BP32" s="42"/>
      <c r="BQ32" s="46"/>
      <c r="BR32" s="43"/>
      <c r="BS32" s="46"/>
      <c r="BT32" s="43"/>
      <c r="BU32" s="47"/>
      <c r="BV32" s="45"/>
      <c r="BW32" s="46"/>
      <c r="BX32" s="43"/>
      <c r="BY32" s="46"/>
      <c r="BZ32" s="43"/>
      <c r="CA32" s="47"/>
      <c r="CB32" s="136">
        <f t="shared" si="39"/>
        <v>0</v>
      </c>
      <c r="CC32" s="137">
        <f t="shared" si="40"/>
        <v>0</v>
      </c>
      <c r="CD32" s="138">
        <f t="shared" si="41"/>
        <v>0</v>
      </c>
      <c r="CE32" s="40"/>
      <c r="CF32" s="45"/>
      <c r="CG32" s="46"/>
      <c r="CH32" s="43"/>
      <c r="CI32" s="46"/>
      <c r="CJ32" s="43"/>
      <c r="CK32" s="47"/>
      <c r="CL32" s="45"/>
      <c r="CM32" s="46"/>
      <c r="CN32" s="43"/>
      <c r="CO32" s="46"/>
      <c r="CP32" s="43"/>
      <c r="CQ32" s="47"/>
      <c r="CR32" s="136">
        <f t="shared" si="42"/>
        <v>0</v>
      </c>
      <c r="CS32" s="137">
        <f t="shared" si="43"/>
        <v>0</v>
      </c>
      <c r="CT32" s="138">
        <f t="shared" si="44"/>
        <v>0</v>
      </c>
      <c r="CU32" s="40"/>
      <c r="CV32" s="45">
        <f t="shared" si="45"/>
        <v>0</v>
      </c>
      <c r="CW32" s="46" t="e">
        <f t="shared" si="46"/>
        <v>#DIV/0!</v>
      </c>
      <c r="CX32" s="43">
        <f t="shared" si="47"/>
        <v>0</v>
      </c>
      <c r="CY32" s="46" t="e">
        <f t="shared" si="48"/>
        <v>#DIV/0!</v>
      </c>
      <c r="CZ32" s="43">
        <f t="shared" si="49"/>
        <v>0</v>
      </c>
      <c r="DA32" s="47" t="e">
        <f t="shared" si="50"/>
        <v>#DIV/0!</v>
      </c>
      <c r="DB32" s="45">
        <f t="shared" si="51"/>
        <v>0</v>
      </c>
      <c r="DC32" s="46" t="e">
        <f t="shared" si="52"/>
        <v>#DIV/0!</v>
      </c>
      <c r="DD32" s="43">
        <f t="shared" si="53"/>
        <v>0</v>
      </c>
      <c r="DE32" s="46" t="e">
        <f t="shared" si="54"/>
        <v>#DIV/0!</v>
      </c>
      <c r="DF32" s="43">
        <f t="shared" si="55"/>
        <v>0</v>
      </c>
      <c r="DG32" s="47" t="e">
        <f t="shared" si="56"/>
        <v>#DIV/0!</v>
      </c>
      <c r="DH32" s="172"/>
      <c r="DI32" s="185" t="s">
        <v>30</v>
      </c>
      <c r="DJ32" s="45">
        <f t="shared" si="57"/>
        <v>0</v>
      </c>
      <c r="DK32" s="43">
        <f t="shared" si="58"/>
        <v>0</v>
      </c>
      <c r="DL32" s="44">
        <f t="shared" si="59"/>
        <v>0</v>
      </c>
      <c r="DM32"/>
    </row>
    <row r="33" spans="1:117" s="24" customFormat="1" ht="15.6" x14ac:dyDescent="0.3">
      <c r="A33" s="32">
        <v>21</v>
      </c>
      <c r="B33" s="32" t="s">
        <v>31</v>
      </c>
      <c r="C33" s="41"/>
      <c r="D33" s="42"/>
      <c r="E33" s="46"/>
      <c r="F33" s="43"/>
      <c r="G33" s="46"/>
      <c r="H33" s="43"/>
      <c r="I33" s="47"/>
      <c r="J33" s="274"/>
      <c r="K33" s="46"/>
      <c r="L33" s="43"/>
      <c r="M33" s="46"/>
      <c r="N33" s="43"/>
      <c r="O33" s="47"/>
      <c r="P33" s="136">
        <f t="shared" si="27"/>
        <v>0</v>
      </c>
      <c r="Q33" s="137">
        <f t="shared" si="28"/>
        <v>0</v>
      </c>
      <c r="R33" s="138">
        <f t="shared" si="29"/>
        <v>0</v>
      </c>
      <c r="S33" s="38"/>
      <c r="T33" s="42"/>
      <c r="U33" s="46"/>
      <c r="V33" s="43"/>
      <c r="W33" s="46"/>
      <c r="X33" s="43"/>
      <c r="Y33" s="47"/>
      <c r="Z33" s="45"/>
      <c r="AA33" s="46"/>
      <c r="AB33" s="43"/>
      <c r="AC33" s="46"/>
      <c r="AD33" s="43"/>
      <c r="AE33" s="47"/>
      <c r="AF33" s="136">
        <f t="shared" si="30"/>
        <v>0</v>
      </c>
      <c r="AG33" s="137">
        <f t="shared" si="31"/>
        <v>0</v>
      </c>
      <c r="AH33" s="138">
        <f t="shared" si="32"/>
        <v>0</v>
      </c>
      <c r="AI33" s="40"/>
      <c r="AJ33" s="42"/>
      <c r="AK33" s="46"/>
      <c r="AL33" s="43"/>
      <c r="AM33" s="46"/>
      <c r="AN33" s="43"/>
      <c r="AO33" s="47"/>
      <c r="AP33" s="45"/>
      <c r="AQ33" s="46"/>
      <c r="AR33" s="43"/>
      <c r="AS33" s="46"/>
      <c r="AT33" s="43"/>
      <c r="AU33" s="47"/>
      <c r="AV33" s="136">
        <f t="shared" si="33"/>
        <v>0</v>
      </c>
      <c r="AW33" s="137">
        <f t="shared" si="34"/>
        <v>0</v>
      </c>
      <c r="AX33" s="138">
        <f t="shared" si="35"/>
        <v>0</v>
      </c>
      <c r="AY33" s="40"/>
      <c r="AZ33" s="42"/>
      <c r="BA33" s="46"/>
      <c r="BB33" s="43"/>
      <c r="BC33" s="46"/>
      <c r="BD33" s="43"/>
      <c r="BE33" s="47"/>
      <c r="BF33" s="45"/>
      <c r="BG33" s="46"/>
      <c r="BH33" s="43"/>
      <c r="BI33" s="46"/>
      <c r="BJ33" s="43"/>
      <c r="BK33" s="47"/>
      <c r="BL33" s="136">
        <f t="shared" si="36"/>
        <v>0</v>
      </c>
      <c r="BM33" s="137">
        <f t="shared" si="37"/>
        <v>0</v>
      </c>
      <c r="BN33" s="138">
        <f t="shared" si="38"/>
        <v>0</v>
      </c>
      <c r="BO33" s="40"/>
      <c r="BP33" s="42"/>
      <c r="BQ33" s="46"/>
      <c r="BR33" s="43"/>
      <c r="BS33" s="46"/>
      <c r="BT33" s="43"/>
      <c r="BU33" s="47"/>
      <c r="BV33" s="45"/>
      <c r="BW33" s="46"/>
      <c r="BX33" s="43"/>
      <c r="BY33" s="46"/>
      <c r="BZ33" s="43"/>
      <c r="CA33" s="47"/>
      <c r="CB33" s="136">
        <f t="shared" si="39"/>
        <v>0</v>
      </c>
      <c r="CC33" s="137">
        <f t="shared" si="40"/>
        <v>0</v>
      </c>
      <c r="CD33" s="138">
        <f t="shared" si="41"/>
        <v>0</v>
      </c>
      <c r="CE33" s="40"/>
      <c r="CF33" s="45"/>
      <c r="CG33" s="46"/>
      <c r="CH33" s="43"/>
      <c r="CI33" s="46"/>
      <c r="CJ33" s="43"/>
      <c r="CK33" s="47"/>
      <c r="CL33" s="45"/>
      <c r="CM33" s="46"/>
      <c r="CN33" s="43"/>
      <c r="CO33" s="46"/>
      <c r="CP33" s="43"/>
      <c r="CQ33" s="47"/>
      <c r="CR33" s="136">
        <f t="shared" si="42"/>
        <v>0</v>
      </c>
      <c r="CS33" s="137">
        <f t="shared" si="43"/>
        <v>0</v>
      </c>
      <c r="CT33" s="138">
        <f t="shared" si="44"/>
        <v>0</v>
      </c>
      <c r="CU33" s="40"/>
      <c r="CV33" s="45">
        <f t="shared" si="45"/>
        <v>0</v>
      </c>
      <c r="CW33" s="46" t="e">
        <f t="shared" si="46"/>
        <v>#DIV/0!</v>
      </c>
      <c r="CX33" s="43">
        <f t="shared" si="47"/>
        <v>0</v>
      </c>
      <c r="CY33" s="46" t="e">
        <f t="shared" si="48"/>
        <v>#DIV/0!</v>
      </c>
      <c r="CZ33" s="43">
        <f t="shared" si="49"/>
        <v>0</v>
      </c>
      <c r="DA33" s="47" t="e">
        <f t="shared" si="50"/>
        <v>#DIV/0!</v>
      </c>
      <c r="DB33" s="45">
        <f t="shared" si="51"/>
        <v>0</v>
      </c>
      <c r="DC33" s="46" t="e">
        <f t="shared" si="52"/>
        <v>#DIV/0!</v>
      </c>
      <c r="DD33" s="43">
        <f t="shared" si="53"/>
        <v>0</v>
      </c>
      <c r="DE33" s="46" t="e">
        <f t="shared" si="54"/>
        <v>#DIV/0!</v>
      </c>
      <c r="DF33" s="43">
        <f t="shared" si="55"/>
        <v>0</v>
      </c>
      <c r="DG33" s="47" t="e">
        <f t="shared" si="56"/>
        <v>#DIV/0!</v>
      </c>
      <c r="DH33" s="172"/>
      <c r="DI33" s="185" t="s">
        <v>31</v>
      </c>
      <c r="DJ33" s="45">
        <f t="shared" si="57"/>
        <v>0</v>
      </c>
      <c r="DK33" s="43">
        <f t="shared" si="58"/>
        <v>0</v>
      </c>
      <c r="DL33" s="44">
        <f t="shared" si="59"/>
        <v>0</v>
      </c>
      <c r="DM33"/>
    </row>
    <row r="34" spans="1:117" s="24" customFormat="1" ht="15.6" x14ac:dyDescent="0.3">
      <c r="A34" s="32">
        <v>22</v>
      </c>
      <c r="B34" s="32" t="s">
        <v>32</v>
      </c>
      <c r="C34" s="41"/>
      <c r="D34" s="42"/>
      <c r="E34" s="46"/>
      <c r="F34" s="43"/>
      <c r="G34" s="46"/>
      <c r="H34" s="43"/>
      <c r="I34" s="47"/>
      <c r="J34" s="274"/>
      <c r="K34" s="46"/>
      <c r="L34" s="43"/>
      <c r="M34" s="46"/>
      <c r="N34" s="43"/>
      <c r="O34" s="47"/>
      <c r="P34" s="136">
        <f t="shared" si="27"/>
        <v>0</v>
      </c>
      <c r="Q34" s="137">
        <f t="shared" si="28"/>
        <v>0</v>
      </c>
      <c r="R34" s="138">
        <f t="shared" si="29"/>
        <v>0</v>
      </c>
      <c r="S34" s="38"/>
      <c r="T34" s="42"/>
      <c r="U34" s="46"/>
      <c r="V34" s="43"/>
      <c r="W34" s="46"/>
      <c r="X34" s="43"/>
      <c r="Y34" s="47"/>
      <c r="Z34" s="45"/>
      <c r="AA34" s="46"/>
      <c r="AB34" s="43"/>
      <c r="AC34" s="46"/>
      <c r="AD34" s="43"/>
      <c r="AE34" s="47"/>
      <c r="AF34" s="136">
        <f t="shared" si="30"/>
        <v>0</v>
      </c>
      <c r="AG34" s="137">
        <f t="shared" si="31"/>
        <v>0</v>
      </c>
      <c r="AH34" s="138">
        <f t="shared" si="32"/>
        <v>0</v>
      </c>
      <c r="AI34" s="40"/>
      <c r="AJ34" s="42"/>
      <c r="AK34" s="46"/>
      <c r="AL34" s="43"/>
      <c r="AM34" s="46"/>
      <c r="AN34" s="43"/>
      <c r="AO34" s="47"/>
      <c r="AP34" s="45"/>
      <c r="AQ34" s="46"/>
      <c r="AR34" s="43"/>
      <c r="AS34" s="46"/>
      <c r="AT34" s="43"/>
      <c r="AU34" s="47"/>
      <c r="AV34" s="136">
        <f t="shared" si="33"/>
        <v>0</v>
      </c>
      <c r="AW34" s="137">
        <f t="shared" si="34"/>
        <v>0</v>
      </c>
      <c r="AX34" s="138">
        <f t="shared" si="35"/>
        <v>0</v>
      </c>
      <c r="AY34" s="40"/>
      <c r="AZ34" s="42"/>
      <c r="BA34" s="46"/>
      <c r="BB34" s="43"/>
      <c r="BC34" s="46"/>
      <c r="BD34" s="43"/>
      <c r="BE34" s="47"/>
      <c r="BF34" s="45"/>
      <c r="BG34" s="46"/>
      <c r="BH34" s="43"/>
      <c r="BI34" s="46"/>
      <c r="BJ34" s="43"/>
      <c r="BK34" s="47"/>
      <c r="BL34" s="136">
        <f t="shared" si="36"/>
        <v>0</v>
      </c>
      <c r="BM34" s="137">
        <f t="shared" si="37"/>
        <v>0</v>
      </c>
      <c r="BN34" s="138">
        <f t="shared" si="38"/>
        <v>0</v>
      </c>
      <c r="BO34" s="40"/>
      <c r="BP34" s="42"/>
      <c r="BQ34" s="46"/>
      <c r="BR34" s="43"/>
      <c r="BS34" s="46"/>
      <c r="BT34" s="43"/>
      <c r="BU34" s="47"/>
      <c r="BV34" s="45"/>
      <c r="BW34" s="46"/>
      <c r="BX34" s="43"/>
      <c r="BY34" s="46"/>
      <c r="BZ34" s="43"/>
      <c r="CA34" s="47"/>
      <c r="CB34" s="136">
        <f t="shared" si="39"/>
        <v>0</v>
      </c>
      <c r="CC34" s="137">
        <f t="shared" si="40"/>
        <v>0</v>
      </c>
      <c r="CD34" s="138">
        <f t="shared" si="41"/>
        <v>0</v>
      </c>
      <c r="CE34" s="40"/>
      <c r="CF34" s="45"/>
      <c r="CG34" s="46"/>
      <c r="CH34" s="43"/>
      <c r="CI34" s="46"/>
      <c r="CJ34" s="43"/>
      <c r="CK34" s="47"/>
      <c r="CL34" s="45"/>
      <c r="CM34" s="46"/>
      <c r="CN34" s="43"/>
      <c r="CO34" s="46"/>
      <c r="CP34" s="43"/>
      <c r="CQ34" s="47"/>
      <c r="CR34" s="136">
        <f t="shared" si="42"/>
        <v>0</v>
      </c>
      <c r="CS34" s="137">
        <f t="shared" si="43"/>
        <v>0</v>
      </c>
      <c r="CT34" s="138">
        <f t="shared" si="44"/>
        <v>0</v>
      </c>
      <c r="CU34" s="40"/>
      <c r="CV34" s="45">
        <f t="shared" si="45"/>
        <v>0</v>
      </c>
      <c r="CW34" s="46" t="e">
        <f t="shared" si="46"/>
        <v>#DIV/0!</v>
      </c>
      <c r="CX34" s="43">
        <f t="shared" si="47"/>
        <v>0</v>
      </c>
      <c r="CY34" s="46" t="e">
        <f t="shared" si="48"/>
        <v>#DIV/0!</v>
      </c>
      <c r="CZ34" s="43">
        <f t="shared" si="49"/>
        <v>0</v>
      </c>
      <c r="DA34" s="47" t="e">
        <f t="shared" si="50"/>
        <v>#DIV/0!</v>
      </c>
      <c r="DB34" s="45">
        <f t="shared" si="51"/>
        <v>0</v>
      </c>
      <c r="DC34" s="46" t="e">
        <f t="shared" si="52"/>
        <v>#DIV/0!</v>
      </c>
      <c r="DD34" s="43">
        <f t="shared" si="53"/>
        <v>0</v>
      </c>
      <c r="DE34" s="46" t="e">
        <f t="shared" si="54"/>
        <v>#DIV/0!</v>
      </c>
      <c r="DF34" s="43">
        <f t="shared" si="55"/>
        <v>0</v>
      </c>
      <c r="DG34" s="47" t="e">
        <f t="shared" si="56"/>
        <v>#DIV/0!</v>
      </c>
      <c r="DH34" s="172"/>
      <c r="DI34" s="185" t="s">
        <v>32</v>
      </c>
      <c r="DJ34" s="45">
        <f t="shared" si="57"/>
        <v>0</v>
      </c>
      <c r="DK34" s="43">
        <f t="shared" si="58"/>
        <v>0</v>
      </c>
      <c r="DL34" s="44">
        <f t="shared" si="59"/>
        <v>0</v>
      </c>
      <c r="DM34"/>
    </row>
    <row r="35" spans="1:117" s="24" customFormat="1" ht="15.6" x14ac:dyDescent="0.3">
      <c r="A35" s="32">
        <v>23</v>
      </c>
      <c r="B35" s="32" t="s">
        <v>33</v>
      </c>
      <c r="C35" s="41"/>
      <c r="D35" s="42"/>
      <c r="E35" s="46"/>
      <c r="F35" s="43"/>
      <c r="G35" s="46"/>
      <c r="H35" s="43"/>
      <c r="I35" s="47"/>
      <c r="J35" s="274"/>
      <c r="K35" s="46"/>
      <c r="L35" s="43"/>
      <c r="M35" s="46"/>
      <c r="N35" s="43"/>
      <c r="O35" s="47"/>
      <c r="P35" s="136">
        <f t="shared" si="27"/>
        <v>0</v>
      </c>
      <c r="Q35" s="137">
        <f t="shared" si="28"/>
        <v>0</v>
      </c>
      <c r="R35" s="138">
        <f t="shared" si="29"/>
        <v>0</v>
      </c>
      <c r="S35" s="38"/>
      <c r="T35" s="42"/>
      <c r="U35" s="46"/>
      <c r="V35" s="43"/>
      <c r="W35" s="46"/>
      <c r="X35" s="43"/>
      <c r="Y35" s="47"/>
      <c r="Z35" s="45"/>
      <c r="AA35" s="46"/>
      <c r="AB35" s="43"/>
      <c r="AC35" s="46"/>
      <c r="AD35" s="43"/>
      <c r="AE35" s="47"/>
      <c r="AF35" s="136">
        <f t="shared" si="30"/>
        <v>0</v>
      </c>
      <c r="AG35" s="137">
        <f t="shared" si="31"/>
        <v>0</v>
      </c>
      <c r="AH35" s="138">
        <f t="shared" si="32"/>
        <v>0</v>
      </c>
      <c r="AI35" s="40"/>
      <c r="AJ35" s="42"/>
      <c r="AK35" s="46"/>
      <c r="AL35" s="43"/>
      <c r="AM35" s="46"/>
      <c r="AN35" s="43"/>
      <c r="AO35" s="47"/>
      <c r="AP35" s="45"/>
      <c r="AQ35" s="46"/>
      <c r="AR35" s="43"/>
      <c r="AS35" s="46"/>
      <c r="AT35" s="43"/>
      <c r="AU35" s="47"/>
      <c r="AV35" s="136">
        <f t="shared" si="33"/>
        <v>0</v>
      </c>
      <c r="AW35" s="137">
        <f t="shared" si="34"/>
        <v>0</v>
      </c>
      <c r="AX35" s="138">
        <f t="shared" si="35"/>
        <v>0</v>
      </c>
      <c r="AY35" s="40"/>
      <c r="AZ35" s="42"/>
      <c r="BA35" s="46"/>
      <c r="BB35" s="43"/>
      <c r="BC35" s="46"/>
      <c r="BD35" s="43"/>
      <c r="BE35" s="47"/>
      <c r="BF35" s="45"/>
      <c r="BG35" s="46"/>
      <c r="BH35" s="43"/>
      <c r="BI35" s="46"/>
      <c r="BJ35" s="43"/>
      <c r="BK35" s="47"/>
      <c r="BL35" s="136">
        <f t="shared" si="36"/>
        <v>0</v>
      </c>
      <c r="BM35" s="137">
        <f t="shared" si="37"/>
        <v>0</v>
      </c>
      <c r="BN35" s="138">
        <f t="shared" si="38"/>
        <v>0</v>
      </c>
      <c r="BO35" s="40"/>
      <c r="BP35" s="42"/>
      <c r="BQ35" s="46"/>
      <c r="BR35" s="43"/>
      <c r="BS35" s="46"/>
      <c r="BT35" s="43"/>
      <c r="BU35" s="47"/>
      <c r="BV35" s="45"/>
      <c r="BW35" s="46"/>
      <c r="BX35" s="43"/>
      <c r="BY35" s="46"/>
      <c r="BZ35" s="43"/>
      <c r="CA35" s="47"/>
      <c r="CB35" s="136">
        <f t="shared" si="39"/>
        <v>0</v>
      </c>
      <c r="CC35" s="137">
        <f t="shared" si="40"/>
        <v>0</v>
      </c>
      <c r="CD35" s="138">
        <f t="shared" si="41"/>
        <v>0</v>
      </c>
      <c r="CE35" s="40"/>
      <c r="CF35" s="45"/>
      <c r="CG35" s="46"/>
      <c r="CH35" s="43"/>
      <c r="CI35" s="46"/>
      <c r="CJ35" s="43"/>
      <c r="CK35" s="47"/>
      <c r="CL35" s="45"/>
      <c r="CM35" s="46"/>
      <c r="CN35" s="43"/>
      <c r="CO35" s="46"/>
      <c r="CP35" s="43"/>
      <c r="CQ35" s="47"/>
      <c r="CR35" s="136">
        <f t="shared" si="42"/>
        <v>0</v>
      </c>
      <c r="CS35" s="137">
        <f t="shared" si="43"/>
        <v>0</v>
      </c>
      <c r="CT35" s="138">
        <f t="shared" si="44"/>
        <v>0</v>
      </c>
      <c r="CU35" s="40"/>
      <c r="CV35" s="45">
        <f t="shared" si="45"/>
        <v>0</v>
      </c>
      <c r="CW35" s="46" t="e">
        <f t="shared" si="46"/>
        <v>#DIV/0!</v>
      </c>
      <c r="CX35" s="43">
        <f t="shared" si="47"/>
        <v>0</v>
      </c>
      <c r="CY35" s="46" t="e">
        <f t="shared" si="48"/>
        <v>#DIV/0!</v>
      </c>
      <c r="CZ35" s="43">
        <f t="shared" si="49"/>
        <v>0</v>
      </c>
      <c r="DA35" s="47" t="e">
        <f t="shared" si="50"/>
        <v>#DIV/0!</v>
      </c>
      <c r="DB35" s="45">
        <f t="shared" si="51"/>
        <v>0</v>
      </c>
      <c r="DC35" s="46" t="e">
        <f t="shared" si="52"/>
        <v>#DIV/0!</v>
      </c>
      <c r="DD35" s="43">
        <f t="shared" si="53"/>
        <v>0</v>
      </c>
      <c r="DE35" s="46" t="e">
        <f t="shared" si="54"/>
        <v>#DIV/0!</v>
      </c>
      <c r="DF35" s="43">
        <f t="shared" si="55"/>
        <v>0</v>
      </c>
      <c r="DG35" s="47" t="e">
        <f t="shared" si="56"/>
        <v>#DIV/0!</v>
      </c>
      <c r="DH35" s="172"/>
      <c r="DI35" s="185" t="s">
        <v>33</v>
      </c>
      <c r="DJ35" s="45">
        <f t="shared" si="57"/>
        <v>0</v>
      </c>
      <c r="DK35" s="43">
        <f t="shared" si="58"/>
        <v>0</v>
      </c>
      <c r="DL35" s="44">
        <f t="shared" si="59"/>
        <v>0</v>
      </c>
      <c r="DM35"/>
    </row>
    <row r="36" spans="1:117" s="24" customFormat="1" ht="15.6" x14ac:dyDescent="0.3">
      <c r="A36" s="32">
        <v>24</v>
      </c>
      <c r="B36" s="32" t="s">
        <v>34</v>
      </c>
      <c r="C36" s="41"/>
      <c r="D36" s="42"/>
      <c r="E36" s="46"/>
      <c r="F36" s="43"/>
      <c r="G36" s="46"/>
      <c r="H36" s="43"/>
      <c r="I36" s="47"/>
      <c r="J36" s="274"/>
      <c r="K36" s="46"/>
      <c r="L36" s="43"/>
      <c r="M36" s="46"/>
      <c r="N36" s="43"/>
      <c r="O36" s="47"/>
      <c r="P36" s="136">
        <f t="shared" si="27"/>
        <v>0</v>
      </c>
      <c r="Q36" s="137">
        <f t="shared" si="28"/>
        <v>0</v>
      </c>
      <c r="R36" s="138">
        <f t="shared" si="29"/>
        <v>0</v>
      </c>
      <c r="S36" s="38"/>
      <c r="T36" s="42"/>
      <c r="U36" s="46"/>
      <c r="V36" s="43"/>
      <c r="W36" s="46"/>
      <c r="X36" s="43"/>
      <c r="Y36" s="47"/>
      <c r="Z36" s="45"/>
      <c r="AA36" s="46"/>
      <c r="AB36" s="43"/>
      <c r="AC36" s="46"/>
      <c r="AD36" s="43"/>
      <c r="AE36" s="47"/>
      <c r="AF36" s="136">
        <f t="shared" si="30"/>
        <v>0</v>
      </c>
      <c r="AG36" s="137">
        <f t="shared" si="31"/>
        <v>0</v>
      </c>
      <c r="AH36" s="138">
        <f t="shared" si="32"/>
        <v>0</v>
      </c>
      <c r="AI36" s="40"/>
      <c r="AJ36" s="42"/>
      <c r="AK36" s="46"/>
      <c r="AL36" s="43"/>
      <c r="AM36" s="46"/>
      <c r="AN36" s="43"/>
      <c r="AO36" s="47"/>
      <c r="AP36" s="45"/>
      <c r="AQ36" s="46"/>
      <c r="AR36" s="43"/>
      <c r="AS36" s="46"/>
      <c r="AT36" s="43"/>
      <c r="AU36" s="47"/>
      <c r="AV36" s="136">
        <f t="shared" si="33"/>
        <v>0</v>
      </c>
      <c r="AW36" s="137">
        <f t="shared" si="34"/>
        <v>0</v>
      </c>
      <c r="AX36" s="138">
        <f t="shared" si="35"/>
        <v>0</v>
      </c>
      <c r="AY36" s="40"/>
      <c r="AZ36" s="42"/>
      <c r="BA36" s="46"/>
      <c r="BB36" s="43"/>
      <c r="BC36" s="46"/>
      <c r="BD36" s="43"/>
      <c r="BE36" s="47"/>
      <c r="BF36" s="45"/>
      <c r="BG36" s="46"/>
      <c r="BH36" s="43"/>
      <c r="BI36" s="46"/>
      <c r="BJ36" s="43"/>
      <c r="BK36" s="47"/>
      <c r="BL36" s="136">
        <f t="shared" si="36"/>
        <v>0</v>
      </c>
      <c r="BM36" s="137">
        <f t="shared" si="37"/>
        <v>0</v>
      </c>
      <c r="BN36" s="138">
        <f t="shared" si="38"/>
        <v>0</v>
      </c>
      <c r="BO36" s="40"/>
      <c r="BP36" s="42"/>
      <c r="BQ36" s="46"/>
      <c r="BR36" s="43"/>
      <c r="BS36" s="46"/>
      <c r="BT36" s="43"/>
      <c r="BU36" s="47"/>
      <c r="BV36" s="45"/>
      <c r="BW36" s="46"/>
      <c r="BX36" s="43"/>
      <c r="BY36" s="46"/>
      <c r="BZ36" s="43"/>
      <c r="CA36" s="47"/>
      <c r="CB36" s="136">
        <f t="shared" si="39"/>
        <v>0</v>
      </c>
      <c r="CC36" s="137">
        <f t="shared" si="40"/>
        <v>0</v>
      </c>
      <c r="CD36" s="138">
        <f t="shared" si="41"/>
        <v>0</v>
      </c>
      <c r="CE36" s="40"/>
      <c r="CF36" s="45"/>
      <c r="CG36" s="46"/>
      <c r="CH36" s="43"/>
      <c r="CI36" s="46"/>
      <c r="CJ36" s="43"/>
      <c r="CK36" s="47"/>
      <c r="CL36" s="45"/>
      <c r="CM36" s="46"/>
      <c r="CN36" s="43"/>
      <c r="CO36" s="46"/>
      <c r="CP36" s="43"/>
      <c r="CQ36" s="47"/>
      <c r="CR36" s="136">
        <f t="shared" si="42"/>
        <v>0</v>
      </c>
      <c r="CS36" s="137">
        <f t="shared" si="43"/>
        <v>0</v>
      </c>
      <c r="CT36" s="138">
        <f t="shared" si="44"/>
        <v>0</v>
      </c>
      <c r="CU36" s="40"/>
      <c r="CV36" s="45">
        <f t="shared" si="45"/>
        <v>0</v>
      </c>
      <c r="CW36" s="46" t="e">
        <f t="shared" si="46"/>
        <v>#DIV/0!</v>
      </c>
      <c r="CX36" s="43">
        <f t="shared" si="47"/>
        <v>0</v>
      </c>
      <c r="CY36" s="46" t="e">
        <f t="shared" si="48"/>
        <v>#DIV/0!</v>
      </c>
      <c r="CZ36" s="43">
        <f t="shared" si="49"/>
        <v>0</v>
      </c>
      <c r="DA36" s="47" t="e">
        <f t="shared" si="50"/>
        <v>#DIV/0!</v>
      </c>
      <c r="DB36" s="45">
        <f t="shared" si="51"/>
        <v>0</v>
      </c>
      <c r="DC36" s="46" t="e">
        <f t="shared" si="52"/>
        <v>#DIV/0!</v>
      </c>
      <c r="DD36" s="43">
        <f t="shared" si="53"/>
        <v>0</v>
      </c>
      <c r="DE36" s="46" t="e">
        <f t="shared" si="54"/>
        <v>#DIV/0!</v>
      </c>
      <c r="DF36" s="43">
        <f t="shared" si="55"/>
        <v>0</v>
      </c>
      <c r="DG36" s="47" t="e">
        <f t="shared" si="56"/>
        <v>#DIV/0!</v>
      </c>
      <c r="DH36" s="172"/>
      <c r="DI36" s="185" t="s">
        <v>34</v>
      </c>
      <c r="DJ36" s="45">
        <f t="shared" si="57"/>
        <v>0</v>
      </c>
      <c r="DK36" s="43">
        <f t="shared" si="58"/>
        <v>0</v>
      </c>
      <c r="DL36" s="44">
        <f t="shared" si="59"/>
        <v>0</v>
      </c>
      <c r="DM36"/>
    </row>
    <row r="37" spans="1:117" s="24" customFormat="1" ht="15.6" x14ac:dyDescent="0.3">
      <c r="A37" s="32">
        <v>25</v>
      </c>
      <c r="B37" s="32" t="s">
        <v>35</v>
      </c>
      <c r="C37" s="41"/>
      <c r="D37" s="42"/>
      <c r="E37" s="46"/>
      <c r="F37" s="43"/>
      <c r="G37" s="46"/>
      <c r="H37" s="43"/>
      <c r="I37" s="47"/>
      <c r="J37" s="274"/>
      <c r="K37" s="46"/>
      <c r="L37" s="43"/>
      <c r="M37" s="46"/>
      <c r="N37" s="43"/>
      <c r="O37" s="47"/>
      <c r="P37" s="136">
        <f t="shared" si="27"/>
        <v>0</v>
      </c>
      <c r="Q37" s="137">
        <f t="shared" si="28"/>
        <v>0</v>
      </c>
      <c r="R37" s="138">
        <f t="shared" si="29"/>
        <v>0</v>
      </c>
      <c r="S37" s="38"/>
      <c r="T37" s="42"/>
      <c r="U37" s="46"/>
      <c r="V37" s="43"/>
      <c r="W37" s="46"/>
      <c r="X37" s="43"/>
      <c r="Y37" s="47"/>
      <c r="Z37" s="45"/>
      <c r="AA37" s="46"/>
      <c r="AB37" s="43"/>
      <c r="AC37" s="46"/>
      <c r="AD37" s="43"/>
      <c r="AE37" s="47"/>
      <c r="AF37" s="136">
        <f t="shared" si="30"/>
        <v>0</v>
      </c>
      <c r="AG37" s="137">
        <f t="shared" si="31"/>
        <v>0</v>
      </c>
      <c r="AH37" s="138">
        <f t="shared" si="32"/>
        <v>0</v>
      </c>
      <c r="AI37" s="40"/>
      <c r="AJ37" s="42"/>
      <c r="AK37" s="46"/>
      <c r="AL37" s="43"/>
      <c r="AM37" s="46"/>
      <c r="AN37" s="43"/>
      <c r="AO37" s="47"/>
      <c r="AP37" s="45"/>
      <c r="AQ37" s="46"/>
      <c r="AR37" s="43"/>
      <c r="AS37" s="46"/>
      <c r="AT37" s="43"/>
      <c r="AU37" s="47"/>
      <c r="AV37" s="136">
        <f t="shared" si="33"/>
        <v>0</v>
      </c>
      <c r="AW37" s="137">
        <f t="shared" si="34"/>
        <v>0</v>
      </c>
      <c r="AX37" s="138">
        <f t="shared" si="35"/>
        <v>0</v>
      </c>
      <c r="AY37" s="40"/>
      <c r="AZ37" s="42"/>
      <c r="BA37" s="46"/>
      <c r="BB37" s="43"/>
      <c r="BC37" s="46"/>
      <c r="BD37" s="43"/>
      <c r="BE37" s="47"/>
      <c r="BF37" s="45"/>
      <c r="BG37" s="46"/>
      <c r="BH37" s="43"/>
      <c r="BI37" s="46"/>
      <c r="BJ37" s="43"/>
      <c r="BK37" s="47"/>
      <c r="BL37" s="136">
        <f t="shared" si="36"/>
        <v>0</v>
      </c>
      <c r="BM37" s="137">
        <f t="shared" si="37"/>
        <v>0</v>
      </c>
      <c r="BN37" s="138">
        <f t="shared" si="38"/>
        <v>0</v>
      </c>
      <c r="BO37" s="40"/>
      <c r="BP37" s="42"/>
      <c r="BQ37" s="46"/>
      <c r="BR37" s="43"/>
      <c r="BS37" s="46"/>
      <c r="BT37" s="43"/>
      <c r="BU37" s="47"/>
      <c r="BV37" s="45"/>
      <c r="BW37" s="46"/>
      <c r="BX37" s="43"/>
      <c r="BY37" s="46"/>
      <c r="BZ37" s="43"/>
      <c r="CA37" s="47"/>
      <c r="CB37" s="136">
        <f t="shared" si="39"/>
        <v>0</v>
      </c>
      <c r="CC37" s="137">
        <f t="shared" si="40"/>
        <v>0</v>
      </c>
      <c r="CD37" s="138">
        <f t="shared" si="41"/>
        <v>0</v>
      </c>
      <c r="CE37" s="40"/>
      <c r="CF37" s="45"/>
      <c r="CG37" s="46"/>
      <c r="CH37" s="43"/>
      <c r="CI37" s="46"/>
      <c r="CJ37" s="43"/>
      <c r="CK37" s="47"/>
      <c r="CL37" s="45"/>
      <c r="CM37" s="46"/>
      <c r="CN37" s="43"/>
      <c r="CO37" s="46"/>
      <c r="CP37" s="43"/>
      <c r="CQ37" s="47"/>
      <c r="CR37" s="136">
        <f t="shared" si="42"/>
        <v>0</v>
      </c>
      <c r="CS37" s="137">
        <f t="shared" si="43"/>
        <v>0</v>
      </c>
      <c r="CT37" s="138">
        <f t="shared" si="44"/>
        <v>0</v>
      </c>
      <c r="CU37" s="40"/>
      <c r="CV37" s="45">
        <f t="shared" si="45"/>
        <v>0</v>
      </c>
      <c r="CW37" s="46" t="e">
        <f t="shared" si="46"/>
        <v>#DIV/0!</v>
      </c>
      <c r="CX37" s="43">
        <f t="shared" si="47"/>
        <v>0</v>
      </c>
      <c r="CY37" s="46" t="e">
        <f t="shared" si="48"/>
        <v>#DIV/0!</v>
      </c>
      <c r="CZ37" s="43">
        <f t="shared" si="49"/>
        <v>0</v>
      </c>
      <c r="DA37" s="47" t="e">
        <f t="shared" si="50"/>
        <v>#DIV/0!</v>
      </c>
      <c r="DB37" s="45">
        <f t="shared" si="51"/>
        <v>0</v>
      </c>
      <c r="DC37" s="46" t="e">
        <f t="shared" si="52"/>
        <v>#DIV/0!</v>
      </c>
      <c r="DD37" s="43">
        <f t="shared" si="53"/>
        <v>0</v>
      </c>
      <c r="DE37" s="46" t="e">
        <f t="shared" si="54"/>
        <v>#DIV/0!</v>
      </c>
      <c r="DF37" s="43">
        <f t="shared" si="55"/>
        <v>0</v>
      </c>
      <c r="DG37" s="47" t="e">
        <f t="shared" si="56"/>
        <v>#DIV/0!</v>
      </c>
      <c r="DH37" s="172"/>
      <c r="DI37" s="185" t="s">
        <v>35</v>
      </c>
      <c r="DJ37" s="45">
        <f t="shared" si="57"/>
        <v>0</v>
      </c>
      <c r="DK37" s="43">
        <f t="shared" si="58"/>
        <v>0</v>
      </c>
      <c r="DL37" s="44">
        <f t="shared" si="59"/>
        <v>0</v>
      </c>
      <c r="DM37"/>
    </row>
    <row r="38" spans="1:117" s="24" customFormat="1" ht="15.6" x14ac:dyDescent="0.3">
      <c r="A38" s="32">
        <v>26</v>
      </c>
      <c r="B38" s="32" t="s">
        <v>36</v>
      </c>
      <c r="C38" s="41"/>
      <c r="D38" s="42"/>
      <c r="E38" s="46"/>
      <c r="F38" s="43"/>
      <c r="G38" s="46"/>
      <c r="H38" s="43"/>
      <c r="I38" s="47"/>
      <c r="J38" s="274"/>
      <c r="K38" s="46"/>
      <c r="L38" s="43"/>
      <c r="M38" s="46"/>
      <c r="N38" s="43"/>
      <c r="O38" s="47"/>
      <c r="P38" s="136">
        <f t="shared" si="27"/>
        <v>0</v>
      </c>
      <c r="Q38" s="137">
        <f t="shared" si="28"/>
        <v>0</v>
      </c>
      <c r="R38" s="138">
        <f t="shared" si="29"/>
        <v>0</v>
      </c>
      <c r="S38" s="38"/>
      <c r="T38" s="42"/>
      <c r="U38" s="46"/>
      <c r="V38" s="43"/>
      <c r="W38" s="46"/>
      <c r="X38" s="43"/>
      <c r="Y38" s="47"/>
      <c r="Z38" s="45"/>
      <c r="AA38" s="46"/>
      <c r="AB38" s="43"/>
      <c r="AC38" s="46"/>
      <c r="AD38" s="43"/>
      <c r="AE38" s="47"/>
      <c r="AF38" s="136">
        <f t="shared" si="30"/>
        <v>0</v>
      </c>
      <c r="AG38" s="137">
        <f t="shared" si="31"/>
        <v>0</v>
      </c>
      <c r="AH38" s="138">
        <f t="shared" si="32"/>
        <v>0</v>
      </c>
      <c r="AI38" s="40"/>
      <c r="AJ38" s="42"/>
      <c r="AK38" s="46"/>
      <c r="AL38" s="43"/>
      <c r="AM38" s="46"/>
      <c r="AN38" s="43"/>
      <c r="AO38" s="47"/>
      <c r="AP38" s="45"/>
      <c r="AQ38" s="46"/>
      <c r="AR38" s="43"/>
      <c r="AS38" s="46"/>
      <c r="AT38" s="43"/>
      <c r="AU38" s="47"/>
      <c r="AV38" s="136">
        <f t="shared" si="33"/>
        <v>0</v>
      </c>
      <c r="AW38" s="137">
        <f t="shared" si="34"/>
        <v>0</v>
      </c>
      <c r="AX38" s="138">
        <f t="shared" si="35"/>
        <v>0</v>
      </c>
      <c r="AY38" s="40"/>
      <c r="AZ38" s="42"/>
      <c r="BA38" s="46"/>
      <c r="BB38" s="43"/>
      <c r="BC38" s="46"/>
      <c r="BD38" s="43"/>
      <c r="BE38" s="47"/>
      <c r="BF38" s="45"/>
      <c r="BG38" s="46"/>
      <c r="BH38" s="43"/>
      <c r="BI38" s="46"/>
      <c r="BJ38" s="43"/>
      <c r="BK38" s="47"/>
      <c r="BL38" s="136">
        <f t="shared" si="36"/>
        <v>0</v>
      </c>
      <c r="BM38" s="137">
        <f t="shared" si="37"/>
        <v>0</v>
      </c>
      <c r="BN38" s="138">
        <f t="shared" si="38"/>
        <v>0</v>
      </c>
      <c r="BO38" s="40"/>
      <c r="BP38" s="42"/>
      <c r="BQ38" s="46"/>
      <c r="BR38" s="43"/>
      <c r="BS38" s="46"/>
      <c r="BT38" s="43"/>
      <c r="BU38" s="47"/>
      <c r="BV38" s="45"/>
      <c r="BW38" s="46"/>
      <c r="BX38" s="43"/>
      <c r="BY38" s="46"/>
      <c r="BZ38" s="43"/>
      <c r="CA38" s="47"/>
      <c r="CB38" s="136">
        <f t="shared" si="39"/>
        <v>0</v>
      </c>
      <c r="CC38" s="137">
        <f t="shared" si="40"/>
        <v>0</v>
      </c>
      <c r="CD38" s="138">
        <f t="shared" si="41"/>
        <v>0</v>
      </c>
      <c r="CE38" s="40"/>
      <c r="CF38" s="45"/>
      <c r="CG38" s="46"/>
      <c r="CH38" s="43"/>
      <c r="CI38" s="46"/>
      <c r="CJ38" s="43"/>
      <c r="CK38" s="47"/>
      <c r="CL38" s="45"/>
      <c r="CM38" s="46"/>
      <c r="CN38" s="43"/>
      <c r="CO38" s="46"/>
      <c r="CP38" s="43"/>
      <c r="CQ38" s="47"/>
      <c r="CR38" s="136">
        <f t="shared" si="42"/>
        <v>0</v>
      </c>
      <c r="CS38" s="137">
        <f t="shared" si="43"/>
        <v>0</v>
      </c>
      <c r="CT38" s="138">
        <f t="shared" si="44"/>
        <v>0</v>
      </c>
      <c r="CU38" s="40"/>
      <c r="CV38" s="45">
        <f t="shared" si="45"/>
        <v>0</v>
      </c>
      <c r="CW38" s="46" t="e">
        <f t="shared" si="46"/>
        <v>#DIV/0!</v>
      </c>
      <c r="CX38" s="43">
        <f t="shared" si="47"/>
        <v>0</v>
      </c>
      <c r="CY38" s="46" t="e">
        <f t="shared" si="48"/>
        <v>#DIV/0!</v>
      </c>
      <c r="CZ38" s="43">
        <f t="shared" si="49"/>
        <v>0</v>
      </c>
      <c r="DA38" s="47" t="e">
        <f t="shared" si="50"/>
        <v>#DIV/0!</v>
      </c>
      <c r="DB38" s="45">
        <f t="shared" si="51"/>
        <v>0</v>
      </c>
      <c r="DC38" s="46" t="e">
        <f t="shared" si="52"/>
        <v>#DIV/0!</v>
      </c>
      <c r="DD38" s="43">
        <f t="shared" si="53"/>
        <v>0</v>
      </c>
      <c r="DE38" s="46" t="e">
        <f t="shared" si="54"/>
        <v>#DIV/0!</v>
      </c>
      <c r="DF38" s="43">
        <f t="shared" si="55"/>
        <v>0</v>
      </c>
      <c r="DG38" s="47" t="e">
        <f t="shared" si="56"/>
        <v>#DIV/0!</v>
      </c>
      <c r="DH38" s="172"/>
      <c r="DI38" s="185" t="s">
        <v>36</v>
      </c>
      <c r="DJ38" s="45">
        <f t="shared" si="57"/>
        <v>0</v>
      </c>
      <c r="DK38" s="43">
        <f t="shared" si="58"/>
        <v>0</v>
      </c>
      <c r="DL38" s="44">
        <f t="shared" si="59"/>
        <v>0</v>
      </c>
      <c r="DM38"/>
    </row>
    <row r="39" spans="1:117" s="59" customFormat="1" ht="15.6" x14ac:dyDescent="0.3">
      <c r="A39" s="32">
        <v>27</v>
      </c>
      <c r="B39" s="32" t="s">
        <v>37</v>
      </c>
      <c r="C39" s="41"/>
      <c r="D39" s="42"/>
      <c r="E39" s="46"/>
      <c r="F39" s="43"/>
      <c r="G39" s="46"/>
      <c r="H39" s="43"/>
      <c r="I39" s="47"/>
      <c r="J39" s="274"/>
      <c r="K39" s="46"/>
      <c r="L39" s="43"/>
      <c r="M39" s="46"/>
      <c r="N39" s="43"/>
      <c r="O39" s="47"/>
      <c r="P39" s="136">
        <f t="shared" si="27"/>
        <v>0</v>
      </c>
      <c r="Q39" s="137">
        <f t="shared" si="28"/>
        <v>0</v>
      </c>
      <c r="R39" s="138">
        <f t="shared" si="29"/>
        <v>0</v>
      </c>
      <c r="S39" s="38"/>
      <c r="T39" s="42"/>
      <c r="U39" s="46"/>
      <c r="V39" s="43"/>
      <c r="W39" s="46"/>
      <c r="X39" s="43"/>
      <c r="Y39" s="47"/>
      <c r="Z39" s="45"/>
      <c r="AA39" s="46"/>
      <c r="AB39" s="43"/>
      <c r="AC39" s="46"/>
      <c r="AD39" s="43"/>
      <c r="AE39" s="47"/>
      <c r="AF39" s="136">
        <f t="shared" si="30"/>
        <v>0</v>
      </c>
      <c r="AG39" s="137">
        <f t="shared" si="31"/>
        <v>0</v>
      </c>
      <c r="AH39" s="138">
        <f t="shared" si="32"/>
        <v>0</v>
      </c>
      <c r="AI39" s="40"/>
      <c r="AJ39" s="42"/>
      <c r="AK39" s="46"/>
      <c r="AL39" s="43"/>
      <c r="AM39" s="46"/>
      <c r="AN39" s="43"/>
      <c r="AO39" s="47"/>
      <c r="AP39" s="45"/>
      <c r="AQ39" s="46"/>
      <c r="AR39" s="43"/>
      <c r="AS39" s="46"/>
      <c r="AT39" s="43"/>
      <c r="AU39" s="47"/>
      <c r="AV39" s="136">
        <f t="shared" si="33"/>
        <v>0</v>
      </c>
      <c r="AW39" s="137">
        <f t="shared" si="34"/>
        <v>0</v>
      </c>
      <c r="AX39" s="138">
        <f t="shared" si="35"/>
        <v>0</v>
      </c>
      <c r="AY39" s="40"/>
      <c r="AZ39" s="42"/>
      <c r="BA39" s="46"/>
      <c r="BB39" s="43"/>
      <c r="BC39" s="46"/>
      <c r="BD39" s="43"/>
      <c r="BE39" s="47"/>
      <c r="BF39" s="45"/>
      <c r="BG39" s="46"/>
      <c r="BH39" s="43"/>
      <c r="BI39" s="46"/>
      <c r="BJ39" s="43"/>
      <c r="BK39" s="47"/>
      <c r="BL39" s="136">
        <f t="shared" si="36"/>
        <v>0</v>
      </c>
      <c r="BM39" s="137">
        <f t="shared" si="37"/>
        <v>0</v>
      </c>
      <c r="BN39" s="138">
        <f t="shared" si="38"/>
        <v>0</v>
      </c>
      <c r="BO39" s="40"/>
      <c r="BP39" s="42"/>
      <c r="BQ39" s="46"/>
      <c r="BR39" s="43"/>
      <c r="BS39" s="46"/>
      <c r="BT39" s="43"/>
      <c r="BU39" s="47"/>
      <c r="BV39" s="45"/>
      <c r="BW39" s="46"/>
      <c r="BX39" s="43"/>
      <c r="BY39" s="46"/>
      <c r="BZ39" s="43"/>
      <c r="CA39" s="47"/>
      <c r="CB39" s="136">
        <f t="shared" si="39"/>
        <v>0</v>
      </c>
      <c r="CC39" s="137">
        <f t="shared" si="40"/>
        <v>0</v>
      </c>
      <c r="CD39" s="138">
        <f t="shared" si="41"/>
        <v>0</v>
      </c>
      <c r="CE39" s="40"/>
      <c r="CF39" s="45"/>
      <c r="CG39" s="46"/>
      <c r="CH39" s="43"/>
      <c r="CI39" s="46"/>
      <c r="CJ39" s="43"/>
      <c r="CK39" s="47"/>
      <c r="CL39" s="45"/>
      <c r="CM39" s="46"/>
      <c r="CN39" s="43"/>
      <c r="CO39" s="46"/>
      <c r="CP39" s="43"/>
      <c r="CQ39" s="47"/>
      <c r="CR39" s="136">
        <f t="shared" si="42"/>
        <v>0</v>
      </c>
      <c r="CS39" s="137">
        <f t="shared" si="43"/>
        <v>0</v>
      </c>
      <c r="CT39" s="138">
        <f t="shared" si="44"/>
        <v>0</v>
      </c>
      <c r="CU39" s="40"/>
      <c r="CV39" s="45">
        <f t="shared" si="45"/>
        <v>0</v>
      </c>
      <c r="CW39" s="46" t="e">
        <f t="shared" si="46"/>
        <v>#DIV/0!</v>
      </c>
      <c r="CX39" s="43">
        <f t="shared" si="47"/>
        <v>0</v>
      </c>
      <c r="CY39" s="46" t="e">
        <f t="shared" si="48"/>
        <v>#DIV/0!</v>
      </c>
      <c r="CZ39" s="43">
        <f t="shared" si="49"/>
        <v>0</v>
      </c>
      <c r="DA39" s="47" t="e">
        <f t="shared" si="50"/>
        <v>#DIV/0!</v>
      </c>
      <c r="DB39" s="45">
        <f t="shared" si="51"/>
        <v>0</v>
      </c>
      <c r="DC39" s="46" t="e">
        <f t="shared" si="52"/>
        <v>#DIV/0!</v>
      </c>
      <c r="DD39" s="43">
        <f t="shared" si="53"/>
        <v>0</v>
      </c>
      <c r="DE39" s="46" t="e">
        <f t="shared" si="54"/>
        <v>#DIV/0!</v>
      </c>
      <c r="DF39" s="43">
        <f t="shared" si="55"/>
        <v>0</v>
      </c>
      <c r="DG39" s="47" t="e">
        <f t="shared" si="56"/>
        <v>#DIV/0!</v>
      </c>
      <c r="DH39" s="172"/>
      <c r="DI39" s="185" t="s">
        <v>37</v>
      </c>
      <c r="DJ39" s="45">
        <f t="shared" si="57"/>
        <v>0</v>
      </c>
      <c r="DK39" s="43">
        <f t="shared" si="58"/>
        <v>0</v>
      </c>
      <c r="DL39" s="44">
        <f t="shared" si="59"/>
        <v>0</v>
      </c>
      <c r="DM39"/>
    </row>
    <row r="40" spans="1:117" s="59" customFormat="1" ht="15.6" x14ac:dyDescent="0.3">
      <c r="A40" s="32">
        <v>28</v>
      </c>
      <c r="B40" s="32" t="s">
        <v>38</v>
      </c>
      <c r="C40" s="41"/>
      <c r="D40" s="42"/>
      <c r="E40" s="46"/>
      <c r="F40" s="43"/>
      <c r="G40" s="46"/>
      <c r="H40" s="43"/>
      <c r="I40" s="47"/>
      <c r="J40" s="274"/>
      <c r="K40" s="46"/>
      <c r="L40" s="43"/>
      <c r="M40" s="46"/>
      <c r="N40" s="43"/>
      <c r="O40" s="47"/>
      <c r="P40" s="136">
        <f t="shared" si="27"/>
        <v>0</v>
      </c>
      <c r="Q40" s="137">
        <f t="shared" si="28"/>
        <v>0</v>
      </c>
      <c r="R40" s="138">
        <f t="shared" si="29"/>
        <v>0</v>
      </c>
      <c r="S40" s="38"/>
      <c r="T40" s="42"/>
      <c r="U40" s="46"/>
      <c r="V40" s="43"/>
      <c r="W40" s="46"/>
      <c r="X40" s="43"/>
      <c r="Y40" s="47"/>
      <c r="Z40" s="45"/>
      <c r="AA40" s="46"/>
      <c r="AB40" s="43"/>
      <c r="AC40" s="46"/>
      <c r="AD40" s="43"/>
      <c r="AE40" s="47"/>
      <c r="AF40" s="136">
        <f t="shared" si="30"/>
        <v>0</v>
      </c>
      <c r="AG40" s="137">
        <f t="shared" si="31"/>
        <v>0</v>
      </c>
      <c r="AH40" s="138">
        <f t="shared" si="32"/>
        <v>0</v>
      </c>
      <c r="AI40" s="40"/>
      <c r="AJ40" s="42"/>
      <c r="AK40" s="46"/>
      <c r="AL40" s="43"/>
      <c r="AM40" s="46"/>
      <c r="AN40" s="43"/>
      <c r="AO40" s="47"/>
      <c r="AP40" s="45"/>
      <c r="AQ40" s="46"/>
      <c r="AR40" s="43"/>
      <c r="AS40" s="46"/>
      <c r="AT40" s="43"/>
      <c r="AU40" s="47"/>
      <c r="AV40" s="136">
        <f t="shared" si="33"/>
        <v>0</v>
      </c>
      <c r="AW40" s="137">
        <f t="shared" si="34"/>
        <v>0</v>
      </c>
      <c r="AX40" s="138">
        <f t="shared" si="35"/>
        <v>0</v>
      </c>
      <c r="AY40" s="40"/>
      <c r="AZ40" s="42"/>
      <c r="BA40" s="46"/>
      <c r="BB40" s="43"/>
      <c r="BC40" s="46"/>
      <c r="BD40" s="43"/>
      <c r="BE40" s="47"/>
      <c r="BF40" s="45"/>
      <c r="BG40" s="46"/>
      <c r="BH40" s="43"/>
      <c r="BI40" s="46"/>
      <c r="BJ40" s="43"/>
      <c r="BK40" s="47"/>
      <c r="BL40" s="136">
        <f t="shared" si="36"/>
        <v>0</v>
      </c>
      <c r="BM40" s="137">
        <f t="shared" si="37"/>
        <v>0</v>
      </c>
      <c r="BN40" s="138">
        <f t="shared" si="38"/>
        <v>0</v>
      </c>
      <c r="BO40" s="40"/>
      <c r="BP40" s="42"/>
      <c r="BQ40" s="46"/>
      <c r="BR40" s="43"/>
      <c r="BS40" s="46"/>
      <c r="BT40" s="43"/>
      <c r="BU40" s="47"/>
      <c r="BV40" s="45"/>
      <c r="BW40" s="46"/>
      <c r="BX40" s="43"/>
      <c r="BY40" s="46"/>
      <c r="BZ40" s="43"/>
      <c r="CA40" s="47"/>
      <c r="CB40" s="136">
        <f t="shared" si="39"/>
        <v>0</v>
      </c>
      <c r="CC40" s="137">
        <f t="shared" si="40"/>
        <v>0</v>
      </c>
      <c r="CD40" s="138">
        <f t="shared" si="41"/>
        <v>0</v>
      </c>
      <c r="CE40" s="40"/>
      <c r="CF40" s="45"/>
      <c r="CG40" s="46"/>
      <c r="CH40" s="43"/>
      <c r="CI40" s="46"/>
      <c r="CJ40" s="43"/>
      <c r="CK40" s="47"/>
      <c r="CL40" s="45"/>
      <c r="CM40" s="46"/>
      <c r="CN40" s="43"/>
      <c r="CO40" s="46"/>
      <c r="CP40" s="43"/>
      <c r="CQ40" s="47"/>
      <c r="CR40" s="136">
        <f t="shared" si="42"/>
        <v>0</v>
      </c>
      <c r="CS40" s="137">
        <f t="shared" si="43"/>
        <v>0</v>
      </c>
      <c r="CT40" s="138">
        <f t="shared" si="44"/>
        <v>0</v>
      </c>
      <c r="CU40" s="40"/>
      <c r="CV40" s="45">
        <f t="shared" si="45"/>
        <v>0</v>
      </c>
      <c r="CW40" s="46" t="e">
        <f t="shared" si="46"/>
        <v>#DIV/0!</v>
      </c>
      <c r="CX40" s="43">
        <f t="shared" si="47"/>
        <v>0</v>
      </c>
      <c r="CY40" s="46" t="e">
        <f t="shared" si="48"/>
        <v>#DIV/0!</v>
      </c>
      <c r="CZ40" s="43">
        <f t="shared" si="49"/>
        <v>0</v>
      </c>
      <c r="DA40" s="47" t="e">
        <f t="shared" si="50"/>
        <v>#DIV/0!</v>
      </c>
      <c r="DB40" s="45">
        <f t="shared" si="51"/>
        <v>0</v>
      </c>
      <c r="DC40" s="46" t="e">
        <f t="shared" si="52"/>
        <v>#DIV/0!</v>
      </c>
      <c r="DD40" s="43">
        <f t="shared" si="53"/>
        <v>0</v>
      </c>
      <c r="DE40" s="46" t="e">
        <f t="shared" si="54"/>
        <v>#DIV/0!</v>
      </c>
      <c r="DF40" s="43">
        <f t="shared" si="55"/>
        <v>0</v>
      </c>
      <c r="DG40" s="47" t="e">
        <f t="shared" si="56"/>
        <v>#DIV/0!</v>
      </c>
      <c r="DH40" s="172"/>
      <c r="DI40" s="185" t="s">
        <v>38</v>
      </c>
      <c r="DJ40" s="45">
        <f t="shared" si="57"/>
        <v>0</v>
      </c>
      <c r="DK40" s="43">
        <f t="shared" si="58"/>
        <v>0</v>
      </c>
      <c r="DL40" s="44">
        <f t="shared" si="59"/>
        <v>0</v>
      </c>
      <c r="DM40"/>
    </row>
    <row r="41" spans="1:117" s="59" customFormat="1" ht="15.6" x14ac:dyDescent="0.3">
      <c r="A41" s="32">
        <v>29</v>
      </c>
      <c r="B41" s="32" t="s">
        <v>39</v>
      </c>
      <c r="C41" s="41"/>
      <c r="D41" s="42"/>
      <c r="E41" s="46"/>
      <c r="F41" s="43"/>
      <c r="G41" s="46"/>
      <c r="H41" s="43"/>
      <c r="I41" s="47"/>
      <c r="J41" s="274"/>
      <c r="K41" s="46"/>
      <c r="L41" s="43"/>
      <c r="M41" s="46"/>
      <c r="N41" s="43"/>
      <c r="O41" s="47"/>
      <c r="P41" s="136">
        <f t="shared" si="27"/>
        <v>0</v>
      </c>
      <c r="Q41" s="137">
        <f t="shared" si="28"/>
        <v>0</v>
      </c>
      <c r="R41" s="138">
        <f t="shared" si="29"/>
        <v>0</v>
      </c>
      <c r="S41" s="38"/>
      <c r="T41" s="42"/>
      <c r="U41" s="46"/>
      <c r="V41" s="43"/>
      <c r="W41" s="46"/>
      <c r="X41" s="43"/>
      <c r="Y41" s="47"/>
      <c r="Z41" s="45"/>
      <c r="AA41" s="46"/>
      <c r="AB41" s="43"/>
      <c r="AC41" s="46"/>
      <c r="AD41" s="43"/>
      <c r="AE41" s="47"/>
      <c r="AF41" s="136">
        <f t="shared" si="30"/>
        <v>0</v>
      </c>
      <c r="AG41" s="137">
        <f t="shared" si="31"/>
        <v>0</v>
      </c>
      <c r="AH41" s="138">
        <f t="shared" si="32"/>
        <v>0</v>
      </c>
      <c r="AI41" s="40"/>
      <c r="AJ41" s="42"/>
      <c r="AK41" s="46"/>
      <c r="AL41" s="43"/>
      <c r="AM41" s="46"/>
      <c r="AN41" s="43"/>
      <c r="AO41" s="47"/>
      <c r="AP41" s="45"/>
      <c r="AQ41" s="46"/>
      <c r="AR41" s="43"/>
      <c r="AS41" s="46"/>
      <c r="AT41" s="43"/>
      <c r="AU41" s="47"/>
      <c r="AV41" s="136">
        <f t="shared" si="33"/>
        <v>0</v>
      </c>
      <c r="AW41" s="137">
        <f t="shared" si="34"/>
        <v>0</v>
      </c>
      <c r="AX41" s="138">
        <f t="shared" si="35"/>
        <v>0</v>
      </c>
      <c r="AY41" s="40"/>
      <c r="AZ41" s="42"/>
      <c r="BA41" s="46"/>
      <c r="BB41" s="43"/>
      <c r="BC41" s="46"/>
      <c r="BD41" s="43"/>
      <c r="BE41" s="47"/>
      <c r="BF41" s="45"/>
      <c r="BG41" s="46"/>
      <c r="BH41" s="43"/>
      <c r="BI41" s="46"/>
      <c r="BJ41" s="43"/>
      <c r="BK41" s="47"/>
      <c r="BL41" s="136">
        <f t="shared" si="36"/>
        <v>0</v>
      </c>
      <c r="BM41" s="137">
        <f t="shared" si="37"/>
        <v>0</v>
      </c>
      <c r="BN41" s="138">
        <f t="shared" si="38"/>
        <v>0</v>
      </c>
      <c r="BO41" s="40"/>
      <c r="BP41" s="42"/>
      <c r="BQ41" s="46"/>
      <c r="BR41" s="43"/>
      <c r="BS41" s="46"/>
      <c r="BT41" s="43"/>
      <c r="BU41" s="47"/>
      <c r="BV41" s="45"/>
      <c r="BW41" s="46"/>
      <c r="BX41" s="43"/>
      <c r="BY41" s="46"/>
      <c r="BZ41" s="43"/>
      <c r="CA41" s="47"/>
      <c r="CB41" s="136">
        <f t="shared" si="39"/>
        <v>0</v>
      </c>
      <c r="CC41" s="137">
        <f t="shared" si="40"/>
        <v>0</v>
      </c>
      <c r="CD41" s="138">
        <f t="shared" si="41"/>
        <v>0</v>
      </c>
      <c r="CE41" s="40"/>
      <c r="CF41" s="45"/>
      <c r="CG41" s="46"/>
      <c r="CH41" s="43"/>
      <c r="CI41" s="46"/>
      <c r="CJ41" s="43"/>
      <c r="CK41" s="47"/>
      <c r="CL41" s="45"/>
      <c r="CM41" s="46"/>
      <c r="CN41" s="43"/>
      <c r="CO41" s="46"/>
      <c r="CP41" s="43"/>
      <c r="CQ41" s="47"/>
      <c r="CR41" s="136">
        <f t="shared" si="42"/>
        <v>0</v>
      </c>
      <c r="CS41" s="137">
        <f t="shared" si="43"/>
        <v>0</v>
      </c>
      <c r="CT41" s="138">
        <f t="shared" si="44"/>
        <v>0</v>
      </c>
      <c r="CU41" s="40"/>
      <c r="CV41" s="45">
        <f t="shared" si="45"/>
        <v>0</v>
      </c>
      <c r="CW41" s="46" t="e">
        <f t="shared" si="46"/>
        <v>#DIV/0!</v>
      </c>
      <c r="CX41" s="43">
        <f t="shared" si="47"/>
        <v>0</v>
      </c>
      <c r="CY41" s="46" t="e">
        <f t="shared" si="48"/>
        <v>#DIV/0!</v>
      </c>
      <c r="CZ41" s="43">
        <f t="shared" si="49"/>
        <v>0</v>
      </c>
      <c r="DA41" s="47" t="e">
        <f t="shared" si="50"/>
        <v>#DIV/0!</v>
      </c>
      <c r="DB41" s="45">
        <f t="shared" si="51"/>
        <v>0</v>
      </c>
      <c r="DC41" s="46" t="e">
        <f t="shared" si="52"/>
        <v>#DIV/0!</v>
      </c>
      <c r="DD41" s="43">
        <f t="shared" si="53"/>
        <v>0</v>
      </c>
      <c r="DE41" s="46" t="e">
        <f t="shared" si="54"/>
        <v>#DIV/0!</v>
      </c>
      <c r="DF41" s="43">
        <f t="shared" si="55"/>
        <v>0</v>
      </c>
      <c r="DG41" s="47" t="e">
        <f t="shared" si="56"/>
        <v>#DIV/0!</v>
      </c>
      <c r="DH41" s="172"/>
      <c r="DI41" s="185" t="s">
        <v>39</v>
      </c>
      <c r="DJ41" s="45">
        <f t="shared" si="57"/>
        <v>0</v>
      </c>
      <c r="DK41" s="43">
        <f t="shared" si="58"/>
        <v>0</v>
      </c>
      <c r="DL41" s="44">
        <f t="shared" si="59"/>
        <v>0</v>
      </c>
      <c r="DM41"/>
    </row>
    <row r="42" spans="1:117" s="59" customFormat="1" ht="15.6" x14ac:dyDescent="0.3">
      <c r="A42" s="32">
        <v>30</v>
      </c>
      <c r="B42" s="32" t="s">
        <v>55</v>
      </c>
      <c r="C42" s="41"/>
      <c r="D42" s="42"/>
      <c r="E42" s="46"/>
      <c r="F42" s="43"/>
      <c r="G42" s="46"/>
      <c r="H42" s="43"/>
      <c r="I42" s="47"/>
      <c r="J42" s="274"/>
      <c r="K42" s="46"/>
      <c r="L42" s="43"/>
      <c r="M42" s="46"/>
      <c r="N42" s="43"/>
      <c r="O42" s="47"/>
      <c r="P42" s="136">
        <f t="shared" si="27"/>
        <v>0</v>
      </c>
      <c r="Q42" s="137">
        <f t="shared" si="28"/>
        <v>0</v>
      </c>
      <c r="R42" s="138">
        <f t="shared" si="29"/>
        <v>0</v>
      </c>
      <c r="S42" s="38"/>
      <c r="T42" s="42"/>
      <c r="U42" s="46"/>
      <c r="V42" s="43"/>
      <c r="W42" s="46"/>
      <c r="X42" s="43"/>
      <c r="Y42" s="47"/>
      <c r="Z42" s="45"/>
      <c r="AA42" s="46"/>
      <c r="AB42" s="43"/>
      <c r="AC42" s="46"/>
      <c r="AD42" s="43"/>
      <c r="AE42" s="47"/>
      <c r="AF42" s="136">
        <f t="shared" si="30"/>
        <v>0</v>
      </c>
      <c r="AG42" s="137">
        <f t="shared" si="31"/>
        <v>0</v>
      </c>
      <c r="AH42" s="138">
        <f t="shared" si="32"/>
        <v>0</v>
      </c>
      <c r="AI42" s="40"/>
      <c r="AJ42" s="42"/>
      <c r="AK42" s="46"/>
      <c r="AL42" s="43"/>
      <c r="AM42" s="46"/>
      <c r="AN42" s="43"/>
      <c r="AO42" s="47"/>
      <c r="AP42" s="45"/>
      <c r="AQ42" s="46"/>
      <c r="AR42" s="43"/>
      <c r="AS42" s="46"/>
      <c r="AT42" s="43"/>
      <c r="AU42" s="47"/>
      <c r="AV42" s="136">
        <f t="shared" si="33"/>
        <v>0</v>
      </c>
      <c r="AW42" s="137">
        <f t="shared" si="34"/>
        <v>0</v>
      </c>
      <c r="AX42" s="138">
        <f t="shared" si="35"/>
        <v>0</v>
      </c>
      <c r="AY42" s="40"/>
      <c r="AZ42" s="42"/>
      <c r="BA42" s="46"/>
      <c r="BB42" s="43"/>
      <c r="BC42" s="46"/>
      <c r="BD42" s="43"/>
      <c r="BE42" s="47"/>
      <c r="BF42" s="45"/>
      <c r="BG42" s="46"/>
      <c r="BH42" s="43"/>
      <c r="BI42" s="46"/>
      <c r="BJ42" s="43"/>
      <c r="BK42" s="47"/>
      <c r="BL42" s="136">
        <f t="shared" si="36"/>
        <v>0</v>
      </c>
      <c r="BM42" s="137">
        <f t="shared" si="37"/>
        <v>0</v>
      </c>
      <c r="BN42" s="138">
        <f t="shared" si="38"/>
        <v>0</v>
      </c>
      <c r="BO42" s="40"/>
      <c r="BP42" s="42"/>
      <c r="BQ42" s="46"/>
      <c r="BR42" s="43"/>
      <c r="BS42" s="46"/>
      <c r="BT42" s="43"/>
      <c r="BU42" s="47"/>
      <c r="BV42" s="45"/>
      <c r="BW42" s="46"/>
      <c r="BX42" s="43"/>
      <c r="BY42" s="46"/>
      <c r="BZ42" s="43"/>
      <c r="CA42" s="47"/>
      <c r="CB42" s="136">
        <f t="shared" si="39"/>
        <v>0</v>
      </c>
      <c r="CC42" s="137">
        <f t="shared" si="40"/>
        <v>0</v>
      </c>
      <c r="CD42" s="138">
        <f t="shared" si="41"/>
        <v>0</v>
      </c>
      <c r="CE42" s="40"/>
      <c r="CF42" s="45"/>
      <c r="CG42" s="46"/>
      <c r="CH42" s="43"/>
      <c r="CI42" s="46"/>
      <c r="CJ42" s="43"/>
      <c r="CK42" s="47"/>
      <c r="CL42" s="45"/>
      <c r="CM42" s="46"/>
      <c r="CN42" s="43"/>
      <c r="CO42" s="46"/>
      <c r="CP42" s="43"/>
      <c r="CQ42" s="47"/>
      <c r="CR42" s="136">
        <f t="shared" si="42"/>
        <v>0</v>
      </c>
      <c r="CS42" s="137">
        <f t="shared" si="43"/>
        <v>0</v>
      </c>
      <c r="CT42" s="138">
        <f t="shared" si="44"/>
        <v>0</v>
      </c>
      <c r="CU42" s="40"/>
      <c r="CV42" s="45">
        <f t="shared" si="45"/>
        <v>0</v>
      </c>
      <c r="CW42" s="46" t="e">
        <f t="shared" si="46"/>
        <v>#DIV/0!</v>
      </c>
      <c r="CX42" s="43">
        <f t="shared" si="47"/>
        <v>0</v>
      </c>
      <c r="CY42" s="46" t="e">
        <f t="shared" si="48"/>
        <v>#DIV/0!</v>
      </c>
      <c r="CZ42" s="43">
        <f t="shared" si="49"/>
        <v>0</v>
      </c>
      <c r="DA42" s="47" t="e">
        <f t="shared" si="50"/>
        <v>#DIV/0!</v>
      </c>
      <c r="DB42" s="45">
        <f t="shared" si="51"/>
        <v>0</v>
      </c>
      <c r="DC42" s="46" t="e">
        <f t="shared" si="52"/>
        <v>#DIV/0!</v>
      </c>
      <c r="DD42" s="43">
        <f t="shared" si="53"/>
        <v>0</v>
      </c>
      <c r="DE42" s="46" t="e">
        <f t="shared" si="54"/>
        <v>#DIV/0!</v>
      </c>
      <c r="DF42" s="43">
        <f t="shared" si="55"/>
        <v>0</v>
      </c>
      <c r="DG42" s="47" t="e">
        <f t="shared" si="56"/>
        <v>#DIV/0!</v>
      </c>
      <c r="DH42" s="172"/>
      <c r="DI42" s="185" t="s">
        <v>55</v>
      </c>
      <c r="DJ42" s="45">
        <f t="shared" si="57"/>
        <v>0</v>
      </c>
      <c r="DK42" s="43">
        <f t="shared" si="58"/>
        <v>0</v>
      </c>
      <c r="DL42" s="44">
        <f t="shared" si="59"/>
        <v>0</v>
      </c>
      <c r="DM42"/>
    </row>
    <row r="43" spans="1:117" s="59" customFormat="1" ht="15.6" x14ac:dyDescent="0.3">
      <c r="A43" s="32">
        <v>31</v>
      </c>
      <c r="B43" s="32" t="s">
        <v>56</v>
      </c>
      <c r="C43" s="41"/>
      <c r="D43" s="42"/>
      <c r="E43" s="46"/>
      <c r="F43" s="43"/>
      <c r="G43" s="46"/>
      <c r="H43" s="43"/>
      <c r="I43" s="47"/>
      <c r="J43" s="274"/>
      <c r="K43" s="46"/>
      <c r="L43" s="43"/>
      <c r="M43" s="46"/>
      <c r="N43" s="43"/>
      <c r="O43" s="47"/>
      <c r="P43" s="136">
        <f t="shared" si="27"/>
        <v>0</v>
      </c>
      <c r="Q43" s="137">
        <f t="shared" si="28"/>
        <v>0</v>
      </c>
      <c r="R43" s="138">
        <f t="shared" si="29"/>
        <v>0</v>
      </c>
      <c r="S43" s="38"/>
      <c r="T43" s="42"/>
      <c r="U43" s="46"/>
      <c r="V43" s="43"/>
      <c r="W43" s="46"/>
      <c r="X43" s="43"/>
      <c r="Y43" s="47"/>
      <c r="Z43" s="45"/>
      <c r="AA43" s="46"/>
      <c r="AB43" s="43"/>
      <c r="AC43" s="46"/>
      <c r="AD43" s="43"/>
      <c r="AE43" s="47"/>
      <c r="AF43" s="136">
        <f t="shared" si="30"/>
        <v>0</v>
      </c>
      <c r="AG43" s="137">
        <f t="shared" si="31"/>
        <v>0</v>
      </c>
      <c r="AH43" s="138">
        <f t="shared" si="32"/>
        <v>0</v>
      </c>
      <c r="AI43" s="40"/>
      <c r="AJ43" s="42"/>
      <c r="AK43" s="46"/>
      <c r="AL43" s="43"/>
      <c r="AM43" s="46"/>
      <c r="AN43" s="43"/>
      <c r="AO43" s="47"/>
      <c r="AP43" s="45"/>
      <c r="AQ43" s="46"/>
      <c r="AR43" s="43"/>
      <c r="AS43" s="46"/>
      <c r="AT43" s="43"/>
      <c r="AU43" s="47"/>
      <c r="AV43" s="136">
        <f t="shared" si="33"/>
        <v>0</v>
      </c>
      <c r="AW43" s="137">
        <f t="shared" si="34"/>
        <v>0</v>
      </c>
      <c r="AX43" s="138">
        <f t="shared" si="35"/>
        <v>0</v>
      </c>
      <c r="AY43" s="40"/>
      <c r="AZ43" s="42"/>
      <c r="BA43" s="46"/>
      <c r="BB43" s="43"/>
      <c r="BC43" s="46"/>
      <c r="BD43" s="43"/>
      <c r="BE43" s="47"/>
      <c r="BF43" s="45"/>
      <c r="BG43" s="46"/>
      <c r="BH43" s="43"/>
      <c r="BI43" s="46"/>
      <c r="BJ43" s="43"/>
      <c r="BK43" s="47"/>
      <c r="BL43" s="136">
        <f t="shared" si="36"/>
        <v>0</v>
      </c>
      <c r="BM43" s="137">
        <f t="shared" si="37"/>
        <v>0</v>
      </c>
      <c r="BN43" s="138">
        <f t="shared" si="38"/>
        <v>0</v>
      </c>
      <c r="BO43" s="40"/>
      <c r="BP43" s="42"/>
      <c r="BQ43" s="46"/>
      <c r="BR43" s="43"/>
      <c r="BS43" s="46"/>
      <c r="BT43" s="43"/>
      <c r="BU43" s="47"/>
      <c r="BV43" s="45"/>
      <c r="BW43" s="46"/>
      <c r="BX43" s="43"/>
      <c r="BY43" s="46"/>
      <c r="BZ43" s="43"/>
      <c r="CA43" s="47"/>
      <c r="CB43" s="136">
        <f t="shared" si="39"/>
        <v>0</v>
      </c>
      <c r="CC43" s="137">
        <f t="shared" si="40"/>
        <v>0</v>
      </c>
      <c r="CD43" s="138">
        <f t="shared" si="41"/>
        <v>0</v>
      </c>
      <c r="CE43" s="40"/>
      <c r="CF43" s="45"/>
      <c r="CG43" s="46"/>
      <c r="CH43" s="43"/>
      <c r="CI43" s="46"/>
      <c r="CJ43" s="43"/>
      <c r="CK43" s="47"/>
      <c r="CL43" s="45"/>
      <c r="CM43" s="46"/>
      <c r="CN43" s="43"/>
      <c r="CO43" s="46"/>
      <c r="CP43" s="43"/>
      <c r="CQ43" s="47"/>
      <c r="CR43" s="136">
        <f t="shared" si="42"/>
        <v>0</v>
      </c>
      <c r="CS43" s="137">
        <f t="shared" si="43"/>
        <v>0</v>
      </c>
      <c r="CT43" s="138">
        <f t="shared" si="44"/>
        <v>0</v>
      </c>
      <c r="CU43" s="40"/>
      <c r="CV43" s="45">
        <f t="shared" si="45"/>
        <v>0</v>
      </c>
      <c r="CW43" s="46" t="e">
        <f t="shared" si="46"/>
        <v>#DIV/0!</v>
      </c>
      <c r="CX43" s="43">
        <f t="shared" si="47"/>
        <v>0</v>
      </c>
      <c r="CY43" s="46" t="e">
        <f t="shared" si="48"/>
        <v>#DIV/0!</v>
      </c>
      <c r="CZ43" s="43">
        <f t="shared" si="49"/>
        <v>0</v>
      </c>
      <c r="DA43" s="47" t="e">
        <f t="shared" si="50"/>
        <v>#DIV/0!</v>
      </c>
      <c r="DB43" s="45">
        <f t="shared" si="51"/>
        <v>0</v>
      </c>
      <c r="DC43" s="46" t="e">
        <f t="shared" si="52"/>
        <v>#DIV/0!</v>
      </c>
      <c r="DD43" s="43">
        <f t="shared" si="53"/>
        <v>0</v>
      </c>
      <c r="DE43" s="46" t="e">
        <f t="shared" si="54"/>
        <v>#DIV/0!</v>
      </c>
      <c r="DF43" s="43">
        <f t="shared" si="55"/>
        <v>0</v>
      </c>
      <c r="DG43" s="47" t="e">
        <f t="shared" si="56"/>
        <v>#DIV/0!</v>
      </c>
      <c r="DH43" s="172"/>
      <c r="DI43" s="185" t="s">
        <v>56</v>
      </c>
      <c r="DJ43" s="45">
        <f t="shared" si="57"/>
        <v>0</v>
      </c>
      <c r="DK43" s="43">
        <f t="shared" si="58"/>
        <v>0</v>
      </c>
      <c r="DL43" s="44">
        <f t="shared" si="59"/>
        <v>0</v>
      </c>
      <c r="DM43"/>
    </row>
    <row r="44" spans="1:117" s="59" customFormat="1" ht="15.6" x14ac:dyDescent="0.3">
      <c r="A44" s="32">
        <v>32</v>
      </c>
      <c r="B44" s="32" t="s">
        <v>60</v>
      </c>
      <c r="C44" s="41"/>
      <c r="D44" s="42"/>
      <c r="E44" s="46"/>
      <c r="F44" s="43"/>
      <c r="G44" s="46"/>
      <c r="H44" s="43"/>
      <c r="I44" s="47"/>
      <c r="J44" s="274"/>
      <c r="K44" s="46"/>
      <c r="L44" s="43"/>
      <c r="M44" s="46"/>
      <c r="N44" s="43"/>
      <c r="O44" s="47"/>
      <c r="P44" s="136">
        <f t="shared" si="27"/>
        <v>0</v>
      </c>
      <c r="Q44" s="137">
        <f t="shared" si="28"/>
        <v>0</v>
      </c>
      <c r="R44" s="138">
        <f t="shared" si="29"/>
        <v>0</v>
      </c>
      <c r="S44" s="38"/>
      <c r="T44" s="42"/>
      <c r="U44" s="46"/>
      <c r="V44" s="43"/>
      <c r="W44" s="46"/>
      <c r="X44" s="43"/>
      <c r="Y44" s="47"/>
      <c r="Z44" s="45"/>
      <c r="AA44" s="46"/>
      <c r="AB44" s="43"/>
      <c r="AC44" s="46"/>
      <c r="AD44" s="43"/>
      <c r="AE44" s="47"/>
      <c r="AF44" s="136">
        <f t="shared" si="30"/>
        <v>0</v>
      </c>
      <c r="AG44" s="137">
        <f t="shared" si="31"/>
        <v>0</v>
      </c>
      <c r="AH44" s="138">
        <f t="shared" si="32"/>
        <v>0</v>
      </c>
      <c r="AI44" s="40"/>
      <c r="AJ44" s="42"/>
      <c r="AK44" s="46"/>
      <c r="AL44" s="43"/>
      <c r="AM44" s="46"/>
      <c r="AN44" s="43"/>
      <c r="AO44" s="47"/>
      <c r="AP44" s="45"/>
      <c r="AQ44" s="46"/>
      <c r="AR44" s="43"/>
      <c r="AS44" s="46"/>
      <c r="AT44" s="43"/>
      <c r="AU44" s="47"/>
      <c r="AV44" s="136">
        <f t="shared" si="33"/>
        <v>0</v>
      </c>
      <c r="AW44" s="137">
        <f t="shared" si="34"/>
        <v>0</v>
      </c>
      <c r="AX44" s="138">
        <f t="shared" si="35"/>
        <v>0</v>
      </c>
      <c r="AY44" s="40"/>
      <c r="AZ44" s="42"/>
      <c r="BA44" s="46"/>
      <c r="BB44" s="43"/>
      <c r="BC44" s="46"/>
      <c r="BD44" s="43"/>
      <c r="BE44" s="47"/>
      <c r="BF44" s="45"/>
      <c r="BG44" s="46"/>
      <c r="BH44" s="43"/>
      <c r="BI44" s="46"/>
      <c r="BJ44" s="43"/>
      <c r="BK44" s="47"/>
      <c r="BL44" s="136">
        <f t="shared" si="36"/>
        <v>0</v>
      </c>
      <c r="BM44" s="137">
        <f t="shared" si="37"/>
        <v>0</v>
      </c>
      <c r="BN44" s="138">
        <f t="shared" si="38"/>
        <v>0</v>
      </c>
      <c r="BO44" s="40"/>
      <c r="BP44" s="42"/>
      <c r="BQ44" s="46"/>
      <c r="BR44" s="43"/>
      <c r="BS44" s="46"/>
      <c r="BT44" s="43"/>
      <c r="BU44" s="47"/>
      <c r="BV44" s="45"/>
      <c r="BW44" s="46"/>
      <c r="BX44" s="43"/>
      <c r="BY44" s="46"/>
      <c r="BZ44" s="43"/>
      <c r="CA44" s="47"/>
      <c r="CB44" s="136">
        <f t="shared" si="39"/>
        <v>0</v>
      </c>
      <c r="CC44" s="137">
        <f t="shared" si="40"/>
        <v>0</v>
      </c>
      <c r="CD44" s="138">
        <f t="shared" si="41"/>
        <v>0</v>
      </c>
      <c r="CE44" s="40"/>
      <c r="CF44" s="45"/>
      <c r="CG44" s="46"/>
      <c r="CH44" s="43"/>
      <c r="CI44" s="46"/>
      <c r="CJ44" s="43"/>
      <c r="CK44" s="47"/>
      <c r="CL44" s="45"/>
      <c r="CM44" s="46"/>
      <c r="CN44" s="43"/>
      <c r="CO44" s="46"/>
      <c r="CP44" s="43"/>
      <c r="CQ44" s="47"/>
      <c r="CR44" s="136">
        <f t="shared" si="42"/>
        <v>0</v>
      </c>
      <c r="CS44" s="137">
        <f t="shared" si="43"/>
        <v>0</v>
      </c>
      <c r="CT44" s="138">
        <f t="shared" si="44"/>
        <v>0</v>
      </c>
      <c r="CU44" s="40"/>
      <c r="CV44" s="45">
        <f t="shared" si="45"/>
        <v>0</v>
      </c>
      <c r="CW44" s="46" t="e">
        <f t="shared" si="46"/>
        <v>#DIV/0!</v>
      </c>
      <c r="CX44" s="43">
        <f t="shared" si="47"/>
        <v>0</v>
      </c>
      <c r="CY44" s="46" t="e">
        <f t="shared" si="48"/>
        <v>#DIV/0!</v>
      </c>
      <c r="CZ44" s="43">
        <f t="shared" si="49"/>
        <v>0</v>
      </c>
      <c r="DA44" s="47" t="e">
        <f t="shared" si="50"/>
        <v>#DIV/0!</v>
      </c>
      <c r="DB44" s="45">
        <f t="shared" si="51"/>
        <v>0</v>
      </c>
      <c r="DC44" s="46" t="e">
        <f t="shared" si="52"/>
        <v>#DIV/0!</v>
      </c>
      <c r="DD44" s="43">
        <f t="shared" si="53"/>
        <v>0</v>
      </c>
      <c r="DE44" s="46" t="e">
        <f t="shared" si="54"/>
        <v>#DIV/0!</v>
      </c>
      <c r="DF44" s="43">
        <f t="shared" si="55"/>
        <v>0</v>
      </c>
      <c r="DG44" s="47" t="e">
        <f t="shared" si="56"/>
        <v>#DIV/0!</v>
      </c>
      <c r="DH44" s="172"/>
      <c r="DI44" s="185" t="s">
        <v>60</v>
      </c>
      <c r="DJ44" s="45">
        <f t="shared" si="57"/>
        <v>0</v>
      </c>
      <c r="DK44" s="43">
        <f t="shared" si="58"/>
        <v>0</v>
      </c>
      <c r="DL44" s="44">
        <f t="shared" si="59"/>
        <v>0</v>
      </c>
      <c r="DM44"/>
    </row>
    <row r="45" spans="1:117" s="59" customFormat="1" ht="15.6" x14ac:dyDescent="0.3">
      <c r="A45" s="32">
        <v>33</v>
      </c>
      <c r="B45" s="32" t="s">
        <v>61</v>
      </c>
      <c r="C45" s="41"/>
      <c r="D45" s="42"/>
      <c r="E45" s="46"/>
      <c r="F45" s="43"/>
      <c r="G45" s="46"/>
      <c r="H45" s="43"/>
      <c r="I45" s="47"/>
      <c r="J45" s="274"/>
      <c r="K45" s="46"/>
      <c r="L45" s="43"/>
      <c r="M45" s="46"/>
      <c r="N45" s="43"/>
      <c r="O45" s="47"/>
      <c r="P45" s="136">
        <f t="shared" si="27"/>
        <v>0</v>
      </c>
      <c r="Q45" s="137">
        <f t="shared" si="28"/>
        <v>0</v>
      </c>
      <c r="R45" s="138">
        <f t="shared" si="29"/>
        <v>0</v>
      </c>
      <c r="S45" s="38"/>
      <c r="T45" s="42"/>
      <c r="U45" s="46"/>
      <c r="V45" s="43"/>
      <c r="W45" s="46"/>
      <c r="X45" s="43"/>
      <c r="Y45" s="47"/>
      <c r="Z45" s="45"/>
      <c r="AA45" s="46"/>
      <c r="AB45" s="43"/>
      <c r="AC45" s="46"/>
      <c r="AD45" s="43"/>
      <c r="AE45" s="47"/>
      <c r="AF45" s="136">
        <f t="shared" si="30"/>
        <v>0</v>
      </c>
      <c r="AG45" s="137">
        <f t="shared" si="31"/>
        <v>0</v>
      </c>
      <c r="AH45" s="138">
        <f t="shared" si="32"/>
        <v>0</v>
      </c>
      <c r="AI45" s="40"/>
      <c r="AJ45" s="42"/>
      <c r="AK45" s="46"/>
      <c r="AL45" s="43"/>
      <c r="AM45" s="46"/>
      <c r="AN45" s="43"/>
      <c r="AO45" s="47"/>
      <c r="AP45" s="45"/>
      <c r="AQ45" s="46"/>
      <c r="AR45" s="43"/>
      <c r="AS45" s="46"/>
      <c r="AT45" s="43"/>
      <c r="AU45" s="47"/>
      <c r="AV45" s="136">
        <f t="shared" si="33"/>
        <v>0</v>
      </c>
      <c r="AW45" s="137">
        <f t="shared" si="34"/>
        <v>0</v>
      </c>
      <c r="AX45" s="138">
        <f t="shared" si="35"/>
        <v>0</v>
      </c>
      <c r="AY45" s="40"/>
      <c r="AZ45" s="42"/>
      <c r="BA45" s="46"/>
      <c r="BB45" s="43"/>
      <c r="BC45" s="46"/>
      <c r="BD45" s="43"/>
      <c r="BE45" s="47"/>
      <c r="BF45" s="45"/>
      <c r="BG45" s="46"/>
      <c r="BH45" s="43"/>
      <c r="BI45" s="46"/>
      <c r="BJ45" s="43"/>
      <c r="BK45" s="47"/>
      <c r="BL45" s="136">
        <f t="shared" si="36"/>
        <v>0</v>
      </c>
      <c r="BM45" s="137">
        <f t="shared" si="37"/>
        <v>0</v>
      </c>
      <c r="BN45" s="138">
        <f t="shared" si="38"/>
        <v>0</v>
      </c>
      <c r="BO45" s="40"/>
      <c r="BP45" s="42"/>
      <c r="BQ45" s="46"/>
      <c r="BR45" s="43"/>
      <c r="BS45" s="46"/>
      <c r="BT45" s="43"/>
      <c r="BU45" s="47"/>
      <c r="BV45" s="45"/>
      <c r="BW45" s="46"/>
      <c r="BX45" s="43"/>
      <c r="BY45" s="46"/>
      <c r="BZ45" s="43"/>
      <c r="CA45" s="47"/>
      <c r="CB45" s="136">
        <f t="shared" si="39"/>
        <v>0</v>
      </c>
      <c r="CC45" s="137">
        <f t="shared" si="40"/>
        <v>0</v>
      </c>
      <c r="CD45" s="138">
        <f t="shared" si="41"/>
        <v>0</v>
      </c>
      <c r="CE45" s="40"/>
      <c r="CF45" s="45"/>
      <c r="CG45" s="46"/>
      <c r="CH45" s="43"/>
      <c r="CI45" s="46"/>
      <c r="CJ45" s="43"/>
      <c r="CK45" s="47"/>
      <c r="CL45" s="45"/>
      <c r="CM45" s="46"/>
      <c r="CN45" s="43"/>
      <c r="CO45" s="46"/>
      <c r="CP45" s="43"/>
      <c r="CQ45" s="47"/>
      <c r="CR45" s="136">
        <f t="shared" si="42"/>
        <v>0</v>
      </c>
      <c r="CS45" s="137">
        <f t="shared" si="43"/>
        <v>0</v>
      </c>
      <c r="CT45" s="138">
        <f t="shared" si="44"/>
        <v>0</v>
      </c>
      <c r="CU45" s="40"/>
      <c r="CV45" s="45">
        <f t="shared" si="45"/>
        <v>0</v>
      </c>
      <c r="CW45" s="46" t="e">
        <f t="shared" si="46"/>
        <v>#DIV/0!</v>
      </c>
      <c r="CX45" s="43">
        <f t="shared" si="47"/>
        <v>0</v>
      </c>
      <c r="CY45" s="46" t="e">
        <f t="shared" si="48"/>
        <v>#DIV/0!</v>
      </c>
      <c r="CZ45" s="43">
        <f t="shared" si="49"/>
        <v>0</v>
      </c>
      <c r="DA45" s="47" t="e">
        <f t="shared" si="50"/>
        <v>#DIV/0!</v>
      </c>
      <c r="DB45" s="45">
        <f t="shared" si="51"/>
        <v>0</v>
      </c>
      <c r="DC45" s="46" t="e">
        <f t="shared" si="52"/>
        <v>#DIV/0!</v>
      </c>
      <c r="DD45" s="43">
        <f t="shared" si="53"/>
        <v>0</v>
      </c>
      <c r="DE45" s="46" t="e">
        <f t="shared" si="54"/>
        <v>#DIV/0!</v>
      </c>
      <c r="DF45" s="43">
        <f t="shared" si="55"/>
        <v>0</v>
      </c>
      <c r="DG45" s="47" t="e">
        <f t="shared" si="56"/>
        <v>#DIV/0!</v>
      </c>
      <c r="DH45" s="172"/>
      <c r="DI45" s="185" t="s">
        <v>61</v>
      </c>
      <c r="DJ45" s="45">
        <f t="shared" si="57"/>
        <v>0</v>
      </c>
      <c r="DK45" s="43">
        <f t="shared" si="58"/>
        <v>0</v>
      </c>
      <c r="DL45" s="44">
        <f t="shared" si="59"/>
        <v>0</v>
      </c>
      <c r="DM45"/>
    </row>
    <row r="46" spans="1:117" s="59" customFormat="1" ht="15.6" x14ac:dyDescent="0.3">
      <c r="A46" s="32">
        <v>34</v>
      </c>
      <c r="B46" s="32" t="s">
        <v>47</v>
      </c>
      <c r="C46" s="41"/>
      <c r="D46" s="42"/>
      <c r="E46" s="46"/>
      <c r="F46" s="43"/>
      <c r="G46" s="46"/>
      <c r="H46" s="43"/>
      <c r="I46" s="47"/>
      <c r="J46" s="274"/>
      <c r="K46" s="46"/>
      <c r="L46" s="43"/>
      <c r="M46" s="46"/>
      <c r="N46" s="43"/>
      <c r="O46" s="47"/>
      <c r="P46" s="136">
        <f t="shared" si="27"/>
        <v>0</v>
      </c>
      <c r="Q46" s="137">
        <f t="shared" si="28"/>
        <v>0</v>
      </c>
      <c r="R46" s="138">
        <f t="shared" si="29"/>
        <v>0</v>
      </c>
      <c r="S46" s="38"/>
      <c r="T46" s="42"/>
      <c r="U46" s="46"/>
      <c r="V46" s="43"/>
      <c r="W46" s="46"/>
      <c r="X46" s="43"/>
      <c r="Y46" s="47"/>
      <c r="Z46" s="45"/>
      <c r="AA46" s="46"/>
      <c r="AB46" s="43"/>
      <c r="AC46" s="46"/>
      <c r="AD46" s="43"/>
      <c r="AE46" s="47"/>
      <c r="AF46" s="136">
        <f t="shared" si="30"/>
        <v>0</v>
      </c>
      <c r="AG46" s="137">
        <f t="shared" si="31"/>
        <v>0</v>
      </c>
      <c r="AH46" s="138">
        <f t="shared" si="32"/>
        <v>0</v>
      </c>
      <c r="AI46" s="40"/>
      <c r="AJ46" s="42"/>
      <c r="AK46" s="46"/>
      <c r="AL46" s="43"/>
      <c r="AM46" s="46"/>
      <c r="AN46" s="43"/>
      <c r="AO46" s="47"/>
      <c r="AP46" s="45"/>
      <c r="AQ46" s="46"/>
      <c r="AR46" s="43"/>
      <c r="AS46" s="46"/>
      <c r="AT46" s="43"/>
      <c r="AU46" s="47"/>
      <c r="AV46" s="136">
        <f t="shared" si="33"/>
        <v>0</v>
      </c>
      <c r="AW46" s="137">
        <f t="shared" si="34"/>
        <v>0</v>
      </c>
      <c r="AX46" s="138">
        <f t="shared" si="35"/>
        <v>0</v>
      </c>
      <c r="AY46" s="40"/>
      <c r="AZ46" s="42"/>
      <c r="BA46" s="46"/>
      <c r="BB46" s="43"/>
      <c r="BC46" s="46"/>
      <c r="BD46" s="43"/>
      <c r="BE46" s="47"/>
      <c r="BF46" s="45"/>
      <c r="BG46" s="46"/>
      <c r="BH46" s="43"/>
      <c r="BI46" s="46"/>
      <c r="BJ46" s="43"/>
      <c r="BK46" s="47"/>
      <c r="BL46" s="136">
        <f t="shared" si="36"/>
        <v>0</v>
      </c>
      <c r="BM46" s="137">
        <f t="shared" si="37"/>
        <v>0</v>
      </c>
      <c r="BN46" s="138">
        <f t="shared" si="38"/>
        <v>0</v>
      </c>
      <c r="BO46" s="40"/>
      <c r="BP46" s="42"/>
      <c r="BQ46" s="46"/>
      <c r="BR46" s="43"/>
      <c r="BS46" s="46"/>
      <c r="BT46" s="43"/>
      <c r="BU46" s="47"/>
      <c r="BV46" s="45"/>
      <c r="BW46" s="46"/>
      <c r="BX46" s="43"/>
      <c r="BY46" s="46"/>
      <c r="BZ46" s="43"/>
      <c r="CA46" s="47"/>
      <c r="CB46" s="136">
        <f t="shared" si="39"/>
        <v>0</v>
      </c>
      <c r="CC46" s="137">
        <f t="shared" si="40"/>
        <v>0</v>
      </c>
      <c r="CD46" s="138">
        <f t="shared" si="41"/>
        <v>0</v>
      </c>
      <c r="CE46" s="40"/>
      <c r="CF46" s="45"/>
      <c r="CG46" s="46"/>
      <c r="CH46" s="43"/>
      <c r="CI46" s="46"/>
      <c r="CJ46" s="43"/>
      <c r="CK46" s="47"/>
      <c r="CL46" s="45"/>
      <c r="CM46" s="46"/>
      <c r="CN46" s="43"/>
      <c r="CO46" s="46"/>
      <c r="CP46" s="43"/>
      <c r="CQ46" s="47"/>
      <c r="CR46" s="136">
        <f t="shared" si="42"/>
        <v>0</v>
      </c>
      <c r="CS46" s="137">
        <f t="shared" si="43"/>
        <v>0</v>
      </c>
      <c r="CT46" s="138">
        <f t="shared" si="44"/>
        <v>0</v>
      </c>
      <c r="CU46" s="40"/>
      <c r="CV46" s="45">
        <f t="shared" si="45"/>
        <v>0</v>
      </c>
      <c r="CW46" s="46" t="e">
        <f t="shared" si="46"/>
        <v>#DIV/0!</v>
      </c>
      <c r="CX46" s="43">
        <f t="shared" si="47"/>
        <v>0</v>
      </c>
      <c r="CY46" s="46" t="e">
        <f t="shared" si="48"/>
        <v>#DIV/0!</v>
      </c>
      <c r="CZ46" s="43">
        <f t="shared" si="49"/>
        <v>0</v>
      </c>
      <c r="DA46" s="47" t="e">
        <f t="shared" si="50"/>
        <v>#DIV/0!</v>
      </c>
      <c r="DB46" s="45">
        <f t="shared" si="51"/>
        <v>0</v>
      </c>
      <c r="DC46" s="46" t="e">
        <f t="shared" si="52"/>
        <v>#DIV/0!</v>
      </c>
      <c r="DD46" s="43">
        <f t="shared" si="53"/>
        <v>0</v>
      </c>
      <c r="DE46" s="46" t="e">
        <f t="shared" si="54"/>
        <v>#DIV/0!</v>
      </c>
      <c r="DF46" s="43">
        <f t="shared" si="55"/>
        <v>0</v>
      </c>
      <c r="DG46" s="47" t="e">
        <f t="shared" si="56"/>
        <v>#DIV/0!</v>
      </c>
      <c r="DH46" s="172"/>
      <c r="DI46" s="185" t="s">
        <v>47</v>
      </c>
      <c r="DJ46" s="45">
        <f t="shared" si="57"/>
        <v>0</v>
      </c>
      <c r="DK46" s="43">
        <f t="shared" si="58"/>
        <v>0</v>
      </c>
      <c r="DL46" s="44">
        <f t="shared" si="59"/>
        <v>0</v>
      </c>
      <c r="DM46"/>
    </row>
    <row r="47" spans="1:117" s="59" customFormat="1" ht="15.6" x14ac:dyDescent="0.3">
      <c r="A47" s="32">
        <v>35</v>
      </c>
      <c r="B47" s="32" t="s">
        <v>40</v>
      </c>
      <c r="C47" s="41"/>
      <c r="D47" s="42"/>
      <c r="E47" s="46"/>
      <c r="F47" s="43"/>
      <c r="G47" s="46"/>
      <c r="H47" s="43"/>
      <c r="I47" s="47"/>
      <c r="J47" s="274"/>
      <c r="K47" s="46"/>
      <c r="L47" s="43"/>
      <c r="M47" s="46"/>
      <c r="N47" s="43"/>
      <c r="O47" s="47"/>
      <c r="P47" s="136">
        <f t="shared" si="27"/>
        <v>0</v>
      </c>
      <c r="Q47" s="137">
        <f t="shared" si="28"/>
        <v>0</v>
      </c>
      <c r="R47" s="138">
        <f t="shared" si="29"/>
        <v>0</v>
      </c>
      <c r="S47" s="38"/>
      <c r="T47" s="42"/>
      <c r="U47" s="46"/>
      <c r="V47" s="43"/>
      <c r="W47" s="46"/>
      <c r="X47" s="43"/>
      <c r="Y47" s="47"/>
      <c r="Z47" s="45"/>
      <c r="AA47" s="46"/>
      <c r="AB47" s="43"/>
      <c r="AC47" s="46"/>
      <c r="AD47" s="43"/>
      <c r="AE47" s="47"/>
      <c r="AF47" s="136">
        <f t="shared" si="30"/>
        <v>0</v>
      </c>
      <c r="AG47" s="137">
        <f t="shared" si="31"/>
        <v>0</v>
      </c>
      <c r="AH47" s="138">
        <f t="shared" si="32"/>
        <v>0</v>
      </c>
      <c r="AI47" s="40"/>
      <c r="AJ47" s="42"/>
      <c r="AK47" s="46"/>
      <c r="AL47" s="43"/>
      <c r="AM47" s="46"/>
      <c r="AN47" s="43"/>
      <c r="AO47" s="47"/>
      <c r="AP47" s="45"/>
      <c r="AQ47" s="46"/>
      <c r="AR47" s="43"/>
      <c r="AS47" s="46"/>
      <c r="AT47" s="43"/>
      <c r="AU47" s="47"/>
      <c r="AV47" s="136">
        <f t="shared" si="33"/>
        <v>0</v>
      </c>
      <c r="AW47" s="137">
        <f t="shared" si="34"/>
        <v>0</v>
      </c>
      <c r="AX47" s="138">
        <f t="shared" si="35"/>
        <v>0</v>
      </c>
      <c r="AY47" s="40"/>
      <c r="AZ47" s="42"/>
      <c r="BA47" s="46"/>
      <c r="BB47" s="43"/>
      <c r="BC47" s="46"/>
      <c r="BD47" s="43"/>
      <c r="BE47" s="47"/>
      <c r="BF47" s="45"/>
      <c r="BG47" s="46"/>
      <c r="BH47" s="43"/>
      <c r="BI47" s="46"/>
      <c r="BJ47" s="43"/>
      <c r="BK47" s="47"/>
      <c r="BL47" s="136">
        <f t="shared" si="36"/>
        <v>0</v>
      </c>
      <c r="BM47" s="137">
        <f t="shared" si="37"/>
        <v>0</v>
      </c>
      <c r="BN47" s="138">
        <f t="shared" si="38"/>
        <v>0</v>
      </c>
      <c r="BO47" s="40"/>
      <c r="BP47" s="42"/>
      <c r="BQ47" s="46"/>
      <c r="BR47" s="43"/>
      <c r="BS47" s="46"/>
      <c r="BT47" s="43"/>
      <c r="BU47" s="47"/>
      <c r="BV47" s="45"/>
      <c r="BW47" s="46"/>
      <c r="BX47" s="43"/>
      <c r="BY47" s="46"/>
      <c r="BZ47" s="43"/>
      <c r="CA47" s="47"/>
      <c r="CB47" s="136">
        <f t="shared" si="39"/>
        <v>0</v>
      </c>
      <c r="CC47" s="137">
        <f t="shared" si="40"/>
        <v>0</v>
      </c>
      <c r="CD47" s="138">
        <f t="shared" si="41"/>
        <v>0</v>
      </c>
      <c r="CE47" s="40"/>
      <c r="CF47" s="45"/>
      <c r="CG47" s="46"/>
      <c r="CH47" s="43"/>
      <c r="CI47" s="46"/>
      <c r="CJ47" s="43"/>
      <c r="CK47" s="47"/>
      <c r="CL47" s="45"/>
      <c r="CM47" s="46"/>
      <c r="CN47" s="43"/>
      <c r="CO47" s="46"/>
      <c r="CP47" s="43"/>
      <c r="CQ47" s="47"/>
      <c r="CR47" s="136">
        <f t="shared" si="42"/>
        <v>0</v>
      </c>
      <c r="CS47" s="137">
        <f t="shared" si="43"/>
        <v>0</v>
      </c>
      <c r="CT47" s="138">
        <f t="shared" si="44"/>
        <v>0</v>
      </c>
      <c r="CU47" s="40"/>
      <c r="CV47" s="45">
        <f t="shared" si="45"/>
        <v>0</v>
      </c>
      <c r="CW47" s="46" t="e">
        <f t="shared" si="46"/>
        <v>#DIV/0!</v>
      </c>
      <c r="CX47" s="43">
        <f t="shared" si="47"/>
        <v>0</v>
      </c>
      <c r="CY47" s="46" t="e">
        <f t="shared" si="48"/>
        <v>#DIV/0!</v>
      </c>
      <c r="CZ47" s="43">
        <f t="shared" si="49"/>
        <v>0</v>
      </c>
      <c r="DA47" s="47" t="e">
        <f t="shared" si="50"/>
        <v>#DIV/0!</v>
      </c>
      <c r="DB47" s="45">
        <f t="shared" si="51"/>
        <v>0</v>
      </c>
      <c r="DC47" s="46" t="e">
        <f t="shared" si="52"/>
        <v>#DIV/0!</v>
      </c>
      <c r="DD47" s="43">
        <f t="shared" si="53"/>
        <v>0</v>
      </c>
      <c r="DE47" s="46" t="e">
        <f t="shared" si="54"/>
        <v>#DIV/0!</v>
      </c>
      <c r="DF47" s="43">
        <f t="shared" si="55"/>
        <v>0</v>
      </c>
      <c r="DG47" s="47" t="e">
        <f t="shared" si="56"/>
        <v>#DIV/0!</v>
      </c>
      <c r="DH47" s="172"/>
      <c r="DI47" s="185" t="s">
        <v>40</v>
      </c>
      <c r="DJ47" s="45">
        <f t="shared" si="57"/>
        <v>0</v>
      </c>
      <c r="DK47" s="43">
        <f t="shared" si="58"/>
        <v>0</v>
      </c>
      <c r="DL47" s="44">
        <f t="shared" si="59"/>
        <v>0</v>
      </c>
      <c r="DM47"/>
    </row>
    <row r="48" spans="1:117" s="59" customFormat="1" ht="15.6" x14ac:dyDescent="0.3">
      <c r="A48" s="32">
        <v>36</v>
      </c>
      <c r="B48" s="32" t="s">
        <v>53</v>
      </c>
      <c r="C48" s="41"/>
      <c r="D48" s="42"/>
      <c r="E48" s="46"/>
      <c r="F48" s="43"/>
      <c r="G48" s="46"/>
      <c r="H48" s="43"/>
      <c r="I48" s="47"/>
      <c r="J48" s="274"/>
      <c r="K48" s="46"/>
      <c r="L48" s="43"/>
      <c r="M48" s="46"/>
      <c r="N48" s="43"/>
      <c r="O48" s="47"/>
      <c r="P48" s="136">
        <f t="shared" si="27"/>
        <v>0</v>
      </c>
      <c r="Q48" s="137">
        <f t="shared" si="28"/>
        <v>0</v>
      </c>
      <c r="R48" s="138">
        <f t="shared" si="29"/>
        <v>0</v>
      </c>
      <c r="S48" s="38"/>
      <c r="T48" s="42"/>
      <c r="U48" s="46"/>
      <c r="V48" s="43"/>
      <c r="W48" s="46"/>
      <c r="X48" s="43"/>
      <c r="Y48" s="47"/>
      <c r="Z48" s="45"/>
      <c r="AA48" s="46"/>
      <c r="AB48" s="43"/>
      <c r="AC48" s="46"/>
      <c r="AD48" s="43"/>
      <c r="AE48" s="47"/>
      <c r="AF48" s="136">
        <f t="shared" si="30"/>
        <v>0</v>
      </c>
      <c r="AG48" s="137">
        <f t="shared" si="31"/>
        <v>0</v>
      </c>
      <c r="AH48" s="138">
        <f t="shared" si="32"/>
        <v>0</v>
      </c>
      <c r="AI48" s="40"/>
      <c r="AJ48" s="42"/>
      <c r="AK48" s="46"/>
      <c r="AL48" s="43"/>
      <c r="AM48" s="46"/>
      <c r="AN48" s="43"/>
      <c r="AO48" s="47"/>
      <c r="AP48" s="45"/>
      <c r="AQ48" s="46"/>
      <c r="AR48" s="43"/>
      <c r="AS48" s="46"/>
      <c r="AT48" s="43"/>
      <c r="AU48" s="47"/>
      <c r="AV48" s="136">
        <f t="shared" si="33"/>
        <v>0</v>
      </c>
      <c r="AW48" s="137">
        <f t="shared" si="34"/>
        <v>0</v>
      </c>
      <c r="AX48" s="138">
        <f t="shared" si="35"/>
        <v>0</v>
      </c>
      <c r="AY48" s="40"/>
      <c r="AZ48" s="42"/>
      <c r="BA48" s="46"/>
      <c r="BB48" s="43"/>
      <c r="BC48" s="46"/>
      <c r="BD48" s="43"/>
      <c r="BE48" s="47"/>
      <c r="BF48" s="45"/>
      <c r="BG48" s="46"/>
      <c r="BH48" s="43"/>
      <c r="BI48" s="46"/>
      <c r="BJ48" s="43"/>
      <c r="BK48" s="47"/>
      <c r="BL48" s="136">
        <f t="shared" si="36"/>
        <v>0</v>
      </c>
      <c r="BM48" s="137">
        <f t="shared" si="37"/>
        <v>0</v>
      </c>
      <c r="BN48" s="138">
        <f t="shared" si="38"/>
        <v>0</v>
      </c>
      <c r="BO48" s="40"/>
      <c r="BP48" s="42"/>
      <c r="BQ48" s="46"/>
      <c r="BR48" s="43"/>
      <c r="BS48" s="46"/>
      <c r="BT48" s="43"/>
      <c r="BU48" s="47"/>
      <c r="BV48" s="45"/>
      <c r="BW48" s="46"/>
      <c r="BX48" s="43"/>
      <c r="BY48" s="46"/>
      <c r="BZ48" s="43"/>
      <c r="CA48" s="47"/>
      <c r="CB48" s="136">
        <f t="shared" si="39"/>
        <v>0</v>
      </c>
      <c r="CC48" s="137">
        <f t="shared" si="40"/>
        <v>0</v>
      </c>
      <c r="CD48" s="138">
        <f t="shared" si="41"/>
        <v>0</v>
      </c>
      <c r="CE48" s="40"/>
      <c r="CF48" s="45"/>
      <c r="CG48" s="46"/>
      <c r="CH48" s="43"/>
      <c r="CI48" s="46"/>
      <c r="CJ48" s="43"/>
      <c r="CK48" s="47"/>
      <c r="CL48" s="45"/>
      <c r="CM48" s="46"/>
      <c r="CN48" s="43"/>
      <c r="CO48" s="46"/>
      <c r="CP48" s="43"/>
      <c r="CQ48" s="47"/>
      <c r="CR48" s="136">
        <f t="shared" si="42"/>
        <v>0</v>
      </c>
      <c r="CS48" s="137">
        <f t="shared" si="43"/>
        <v>0</v>
      </c>
      <c r="CT48" s="138">
        <f t="shared" si="44"/>
        <v>0</v>
      </c>
      <c r="CU48" s="40"/>
      <c r="CV48" s="45">
        <f t="shared" si="45"/>
        <v>0</v>
      </c>
      <c r="CW48" s="46" t="e">
        <f t="shared" si="46"/>
        <v>#DIV/0!</v>
      </c>
      <c r="CX48" s="63">
        <f t="shared" si="47"/>
        <v>0</v>
      </c>
      <c r="CY48" s="60" t="e">
        <f t="shared" si="48"/>
        <v>#DIV/0!</v>
      </c>
      <c r="CZ48" s="43">
        <f t="shared" si="49"/>
        <v>0</v>
      </c>
      <c r="DA48" s="61" t="e">
        <f t="shared" si="50"/>
        <v>#DIV/0!</v>
      </c>
      <c r="DB48" s="62">
        <f t="shared" si="51"/>
        <v>0</v>
      </c>
      <c r="DC48" s="60" t="e">
        <f t="shared" si="52"/>
        <v>#DIV/0!</v>
      </c>
      <c r="DD48" s="63">
        <f t="shared" si="53"/>
        <v>0</v>
      </c>
      <c r="DE48" s="60" t="e">
        <f t="shared" si="54"/>
        <v>#DIV/0!</v>
      </c>
      <c r="DF48" s="63">
        <f t="shared" si="55"/>
        <v>0</v>
      </c>
      <c r="DG48" s="61" t="e">
        <f t="shared" si="56"/>
        <v>#DIV/0!</v>
      </c>
      <c r="DH48" s="174"/>
      <c r="DI48" s="185" t="s">
        <v>53</v>
      </c>
      <c r="DJ48" s="62">
        <f t="shared" si="57"/>
        <v>0</v>
      </c>
      <c r="DK48" s="63">
        <f t="shared" si="58"/>
        <v>0</v>
      </c>
      <c r="DL48" s="64">
        <f t="shared" si="59"/>
        <v>0</v>
      </c>
      <c r="DM48"/>
    </row>
    <row r="49" spans="1:119" s="59" customFormat="1" ht="15.6" x14ac:dyDescent="0.3">
      <c r="A49" s="32">
        <v>37</v>
      </c>
      <c r="B49" s="32" t="s">
        <v>41</v>
      </c>
      <c r="C49" s="41"/>
      <c r="D49" s="42"/>
      <c r="E49" s="46"/>
      <c r="F49" s="43"/>
      <c r="G49" s="46"/>
      <c r="H49" s="43"/>
      <c r="I49" s="47"/>
      <c r="J49" s="274"/>
      <c r="K49" s="46"/>
      <c r="L49" s="43"/>
      <c r="M49" s="46"/>
      <c r="N49" s="43"/>
      <c r="O49" s="47"/>
      <c r="P49" s="136">
        <f t="shared" si="27"/>
        <v>0</v>
      </c>
      <c r="Q49" s="137">
        <f t="shared" si="28"/>
        <v>0</v>
      </c>
      <c r="R49" s="138">
        <f t="shared" si="29"/>
        <v>0</v>
      </c>
      <c r="S49" s="38"/>
      <c r="T49" s="42"/>
      <c r="U49" s="46"/>
      <c r="V49" s="43"/>
      <c r="W49" s="46"/>
      <c r="X49" s="43"/>
      <c r="Y49" s="47"/>
      <c r="Z49" s="45"/>
      <c r="AA49" s="46"/>
      <c r="AB49" s="43"/>
      <c r="AC49" s="46"/>
      <c r="AD49" s="43"/>
      <c r="AE49" s="47"/>
      <c r="AF49" s="136">
        <f t="shared" si="30"/>
        <v>0</v>
      </c>
      <c r="AG49" s="137">
        <f t="shared" si="31"/>
        <v>0</v>
      </c>
      <c r="AH49" s="138">
        <f t="shared" si="32"/>
        <v>0</v>
      </c>
      <c r="AI49" s="40"/>
      <c r="AJ49" s="42"/>
      <c r="AK49" s="46"/>
      <c r="AL49" s="43"/>
      <c r="AM49" s="46"/>
      <c r="AN49" s="43"/>
      <c r="AO49" s="47"/>
      <c r="AP49" s="45"/>
      <c r="AQ49" s="46"/>
      <c r="AR49" s="43"/>
      <c r="AS49" s="46"/>
      <c r="AT49" s="43"/>
      <c r="AU49" s="47"/>
      <c r="AV49" s="136">
        <f t="shared" si="33"/>
        <v>0</v>
      </c>
      <c r="AW49" s="137">
        <f t="shared" si="34"/>
        <v>0</v>
      </c>
      <c r="AX49" s="138">
        <f t="shared" si="35"/>
        <v>0</v>
      </c>
      <c r="AY49" s="40"/>
      <c r="AZ49" s="42"/>
      <c r="BA49" s="46"/>
      <c r="BB49" s="43"/>
      <c r="BC49" s="46"/>
      <c r="BD49" s="43"/>
      <c r="BE49" s="47"/>
      <c r="BF49" s="45"/>
      <c r="BG49" s="46"/>
      <c r="BH49" s="43"/>
      <c r="BI49" s="46"/>
      <c r="BJ49" s="43"/>
      <c r="BK49" s="47"/>
      <c r="BL49" s="136">
        <f t="shared" si="36"/>
        <v>0</v>
      </c>
      <c r="BM49" s="137">
        <f t="shared" si="37"/>
        <v>0</v>
      </c>
      <c r="BN49" s="138">
        <f t="shared" si="38"/>
        <v>0</v>
      </c>
      <c r="BO49" s="40"/>
      <c r="BP49" s="42"/>
      <c r="BQ49" s="46"/>
      <c r="BR49" s="43"/>
      <c r="BS49" s="46"/>
      <c r="BT49" s="43"/>
      <c r="BU49" s="47"/>
      <c r="BV49" s="45"/>
      <c r="BW49" s="46"/>
      <c r="BX49" s="43"/>
      <c r="BY49" s="46"/>
      <c r="BZ49" s="43"/>
      <c r="CA49" s="47"/>
      <c r="CB49" s="136">
        <f t="shared" si="39"/>
        <v>0</v>
      </c>
      <c r="CC49" s="137">
        <f t="shared" si="40"/>
        <v>0</v>
      </c>
      <c r="CD49" s="138">
        <f t="shared" si="41"/>
        <v>0</v>
      </c>
      <c r="CE49" s="40"/>
      <c r="CF49" s="45"/>
      <c r="CG49" s="46"/>
      <c r="CH49" s="43"/>
      <c r="CI49" s="46"/>
      <c r="CJ49" s="43"/>
      <c r="CK49" s="47"/>
      <c r="CL49" s="45"/>
      <c r="CM49" s="46"/>
      <c r="CN49" s="43"/>
      <c r="CO49" s="46"/>
      <c r="CP49" s="43"/>
      <c r="CQ49" s="47"/>
      <c r="CR49" s="136">
        <f t="shared" si="42"/>
        <v>0</v>
      </c>
      <c r="CS49" s="137">
        <f t="shared" si="43"/>
        <v>0</v>
      </c>
      <c r="CT49" s="138">
        <f t="shared" si="44"/>
        <v>0</v>
      </c>
      <c r="CU49" s="40"/>
      <c r="CV49" s="45">
        <f t="shared" si="45"/>
        <v>0</v>
      </c>
      <c r="CW49" s="46" t="e">
        <f t="shared" si="46"/>
        <v>#DIV/0!</v>
      </c>
      <c r="CX49" s="43">
        <f t="shared" si="47"/>
        <v>0</v>
      </c>
      <c r="CY49" s="46" t="e">
        <f t="shared" si="48"/>
        <v>#DIV/0!</v>
      </c>
      <c r="CZ49" s="43">
        <f t="shared" si="49"/>
        <v>0</v>
      </c>
      <c r="DA49" s="47" t="e">
        <f t="shared" si="50"/>
        <v>#DIV/0!</v>
      </c>
      <c r="DB49" s="45">
        <f t="shared" si="51"/>
        <v>0</v>
      </c>
      <c r="DC49" s="46" t="e">
        <f t="shared" si="52"/>
        <v>#DIV/0!</v>
      </c>
      <c r="DD49" s="43">
        <f t="shared" si="53"/>
        <v>0</v>
      </c>
      <c r="DE49" s="46" t="e">
        <f t="shared" si="54"/>
        <v>#DIV/0!</v>
      </c>
      <c r="DF49" s="43">
        <f t="shared" si="55"/>
        <v>0</v>
      </c>
      <c r="DG49" s="47" t="e">
        <f t="shared" si="56"/>
        <v>#DIV/0!</v>
      </c>
      <c r="DH49" s="172"/>
      <c r="DI49" s="185" t="s">
        <v>41</v>
      </c>
      <c r="DJ49" s="45">
        <f t="shared" si="57"/>
        <v>0</v>
      </c>
      <c r="DK49" s="43">
        <f t="shared" si="58"/>
        <v>0</v>
      </c>
      <c r="DL49" s="44">
        <f t="shared" si="59"/>
        <v>0</v>
      </c>
      <c r="DM49"/>
    </row>
    <row r="50" spans="1:119" s="59" customFormat="1" ht="15.6" x14ac:dyDescent="0.3">
      <c r="A50" s="32">
        <v>38</v>
      </c>
      <c r="B50" s="32" t="s">
        <v>42</v>
      </c>
      <c r="C50" s="41"/>
      <c r="D50" s="42"/>
      <c r="E50" s="46"/>
      <c r="F50" s="43"/>
      <c r="G50" s="46"/>
      <c r="H50" s="43"/>
      <c r="I50" s="47"/>
      <c r="J50" s="274"/>
      <c r="K50" s="46"/>
      <c r="L50" s="43"/>
      <c r="M50" s="46"/>
      <c r="N50" s="43"/>
      <c r="O50" s="47"/>
      <c r="P50" s="136">
        <f t="shared" si="27"/>
        <v>0</v>
      </c>
      <c r="Q50" s="137">
        <f t="shared" si="28"/>
        <v>0</v>
      </c>
      <c r="R50" s="138">
        <f t="shared" si="29"/>
        <v>0</v>
      </c>
      <c r="S50" s="38"/>
      <c r="T50" s="42"/>
      <c r="U50" s="46"/>
      <c r="V50" s="43"/>
      <c r="W50" s="46"/>
      <c r="X50" s="43"/>
      <c r="Y50" s="47"/>
      <c r="Z50" s="45"/>
      <c r="AA50" s="46"/>
      <c r="AB50" s="43"/>
      <c r="AC50" s="46"/>
      <c r="AD50" s="43"/>
      <c r="AE50" s="47"/>
      <c r="AF50" s="136">
        <f t="shared" si="30"/>
        <v>0</v>
      </c>
      <c r="AG50" s="137">
        <f t="shared" si="31"/>
        <v>0</v>
      </c>
      <c r="AH50" s="138">
        <f t="shared" si="32"/>
        <v>0</v>
      </c>
      <c r="AI50" s="40"/>
      <c r="AJ50" s="42"/>
      <c r="AK50" s="46"/>
      <c r="AL50" s="43"/>
      <c r="AM50" s="46"/>
      <c r="AN50" s="43"/>
      <c r="AO50" s="47"/>
      <c r="AP50" s="45"/>
      <c r="AQ50" s="46"/>
      <c r="AR50" s="43"/>
      <c r="AS50" s="46"/>
      <c r="AT50" s="43"/>
      <c r="AU50" s="47"/>
      <c r="AV50" s="136">
        <f t="shared" si="33"/>
        <v>0</v>
      </c>
      <c r="AW50" s="137">
        <f t="shared" si="34"/>
        <v>0</v>
      </c>
      <c r="AX50" s="138">
        <f t="shared" si="35"/>
        <v>0</v>
      </c>
      <c r="AY50" s="40"/>
      <c r="AZ50" s="42"/>
      <c r="BA50" s="46"/>
      <c r="BB50" s="43"/>
      <c r="BC50" s="46"/>
      <c r="BD50" s="43"/>
      <c r="BE50" s="47"/>
      <c r="BF50" s="45"/>
      <c r="BG50" s="46"/>
      <c r="BH50" s="43"/>
      <c r="BI50" s="46"/>
      <c r="BJ50" s="43"/>
      <c r="BK50" s="47"/>
      <c r="BL50" s="136">
        <f t="shared" si="36"/>
        <v>0</v>
      </c>
      <c r="BM50" s="137">
        <f t="shared" si="37"/>
        <v>0</v>
      </c>
      <c r="BN50" s="138">
        <f t="shared" si="38"/>
        <v>0</v>
      </c>
      <c r="BO50" s="40"/>
      <c r="BP50" s="42"/>
      <c r="BQ50" s="46"/>
      <c r="BR50" s="43"/>
      <c r="BS50" s="46"/>
      <c r="BT50" s="43"/>
      <c r="BU50" s="47"/>
      <c r="BV50" s="45"/>
      <c r="BW50" s="46"/>
      <c r="BX50" s="43"/>
      <c r="BY50" s="46"/>
      <c r="BZ50" s="43"/>
      <c r="CA50" s="47"/>
      <c r="CB50" s="136">
        <f t="shared" si="39"/>
        <v>0</v>
      </c>
      <c r="CC50" s="137">
        <f t="shared" si="40"/>
        <v>0</v>
      </c>
      <c r="CD50" s="138">
        <f t="shared" si="41"/>
        <v>0</v>
      </c>
      <c r="CE50" s="40"/>
      <c r="CF50" s="45"/>
      <c r="CG50" s="46"/>
      <c r="CH50" s="43"/>
      <c r="CI50" s="46"/>
      <c r="CJ50" s="43"/>
      <c r="CK50" s="47"/>
      <c r="CL50" s="45"/>
      <c r="CM50" s="46"/>
      <c r="CN50" s="43"/>
      <c r="CO50" s="46"/>
      <c r="CP50" s="43"/>
      <c r="CQ50" s="47"/>
      <c r="CR50" s="136">
        <f t="shared" si="42"/>
        <v>0</v>
      </c>
      <c r="CS50" s="137">
        <f t="shared" si="43"/>
        <v>0</v>
      </c>
      <c r="CT50" s="138">
        <f t="shared" si="44"/>
        <v>0</v>
      </c>
      <c r="CU50" s="40"/>
      <c r="CV50" s="45">
        <f t="shared" si="45"/>
        <v>0</v>
      </c>
      <c r="CW50" s="46" t="e">
        <f t="shared" si="46"/>
        <v>#DIV/0!</v>
      </c>
      <c r="CX50" s="43">
        <f t="shared" si="47"/>
        <v>0</v>
      </c>
      <c r="CY50" s="46" t="e">
        <f t="shared" si="48"/>
        <v>#DIV/0!</v>
      </c>
      <c r="CZ50" s="43">
        <f t="shared" si="49"/>
        <v>0</v>
      </c>
      <c r="DA50" s="47" t="e">
        <f t="shared" si="50"/>
        <v>#DIV/0!</v>
      </c>
      <c r="DB50" s="45">
        <f t="shared" si="51"/>
        <v>0</v>
      </c>
      <c r="DC50" s="46" t="e">
        <f t="shared" si="52"/>
        <v>#DIV/0!</v>
      </c>
      <c r="DD50" s="43">
        <f t="shared" si="53"/>
        <v>0</v>
      </c>
      <c r="DE50" s="46" t="e">
        <f t="shared" si="54"/>
        <v>#DIV/0!</v>
      </c>
      <c r="DF50" s="43">
        <f t="shared" si="55"/>
        <v>0</v>
      </c>
      <c r="DG50" s="47" t="e">
        <f t="shared" si="56"/>
        <v>#DIV/0!</v>
      </c>
      <c r="DH50" s="172"/>
      <c r="DI50" s="185" t="s">
        <v>42</v>
      </c>
      <c r="DJ50" s="45">
        <f t="shared" si="57"/>
        <v>0</v>
      </c>
      <c r="DK50" s="43">
        <f t="shared" si="58"/>
        <v>0</v>
      </c>
      <c r="DL50" s="44">
        <f t="shared" si="59"/>
        <v>0</v>
      </c>
      <c r="DM50"/>
    </row>
    <row r="51" spans="1:119" s="59" customFormat="1" ht="15.6" x14ac:dyDescent="0.3">
      <c r="A51" s="32">
        <v>39</v>
      </c>
      <c r="B51" s="32" t="s">
        <v>62</v>
      </c>
      <c r="C51" s="41"/>
      <c r="D51" s="42"/>
      <c r="E51" s="46"/>
      <c r="F51" s="43"/>
      <c r="G51" s="46"/>
      <c r="H51" s="43"/>
      <c r="I51" s="47"/>
      <c r="J51" s="274"/>
      <c r="K51" s="46"/>
      <c r="L51" s="43"/>
      <c r="M51" s="46"/>
      <c r="N51" s="43"/>
      <c r="O51" s="47"/>
      <c r="P51" s="136">
        <f t="shared" si="27"/>
        <v>0</v>
      </c>
      <c r="Q51" s="137">
        <f t="shared" si="28"/>
        <v>0</v>
      </c>
      <c r="R51" s="138">
        <f t="shared" si="29"/>
        <v>0</v>
      </c>
      <c r="S51" s="38"/>
      <c r="T51" s="42"/>
      <c r="U51" s="46"/>
      <c r="V51" s="43"/>
      <c r="W51" s="46"/>
      <c r="X51" s="43"/>
      <c r="Y51" s="47"/>
      <c r="Z51" s="45"/>
      <c r="AA51" s="46"/>
      <c r="AB51" s="43"/>
      <c r="AC51" s="46"/>
      <c r="AD51" s="43"/>
      <c r="AE51" s="47"/>
      <c r="AF51" s="136">
        <f t="shared" si="30"/>
        <v>0</v>
      </c>
      <c r="AG51" s="137">
        <f t="shared" si="31"/>
        <v>0</v>
      </c>
      <c r="AH51" s="138">
        <f t="shared" si="32"/>
        <v>0</v>
      </c>
      <c r="AI51" s="40"/>
      <c r="AJ51" s="42"/>
      <c r="AK51" s="46"/>
      <c r="AL51" s="43"/>
      <c r="AM51" s="46"/>
      <c r="AN51" s="43"/>
      <c r="AO51" s="47"/>
      <c r="AP51" s="45"/>
      <c r="AQ51" s="46"/>
      <c r="AR51" s="43"/>
      <c r="AS51" s="46"/>
      <c r="AT51" s="43"/>
      <c r="AU51" s="47"/>
      <c r="AV51" s="136">
        <f t="shared" si="33"/>
        <v>0</v>
      </c>
      <c r="AW51" s="137">
        <f t="shared" si="34"/>
        <v>0</v>
      </c>
      <c r="AX51" s="138">
        <f t="shared" si="35"/>
        <v>0</v>
      </c>
      <c r="AY51" s="40"/>
      <c r="AZ51" s="42"/>
      <c r="BA51" s="46"/>
      <c r="BB51" s="43"/>
      <c r="BC51" s="46"/>
      <c r="BD51" s="43"/>
      <c r="BE51" s="47"/>
      <c r="BF51" s="45"/>
      <c r="BG51" s="46"/>
      <c r="BH51" s="43"/>
      <c r="BI51" s="46"/>
      <c r="BJ51" s="43"/>
      <c r="BK51" s="47"/>
      <c r="BL51" s="136">
        <f t="shared" si="36"/>
        <v>0</v>
      </c>
      <c r="BM51" s="137">
        <f t="shared" si="37"/>
        <v>0</v>
      </c>
      <c r="BN51" s="138">
        <f t="shared" si="38"/>
        <v>0</v>
      </c>
      <c r="BO51" s="40"/>
      <c r="BP51" s="42"/>
      <c r="BQ51" s="46"/>
      <c r="BR51" s="43"/>
      <c r="BS51" s="46"/>
      <c r="BT51" s="43"/>
      <c r="BU51" s="47"/>
      <c r="BV51" s="45"/>
      <c r="BW51" s="46"/>
      <c r="BX51" s="43"/>
      <c r="BY51" s="46"/>
      <c r="BZ51" s="43"/>
      <c r="CA51" s="47"/>
      <c r="CB51" s="136">
        <f t="shared" si="39"/>
        <v>0</v>
      </c>
      <c r="CC51" s="137">
        <f t="shared" si="40"/>
        <v>0</v>
      </c>
      <c r="CD51" s="138">
        <f t="shared" si="41"/>
        <v>0</v>
      </c>
      <c r="CE51" s="40"/>
      <c r="CF51" s="45"/>
      <c r="CG51" s="46"/>
      <c r="CH51" s="43"/>
      <c r="CI51" s="46"/>
      <c r="CJ51" s="43"/>
      <c r="CK51" s="47"/>
      <c r="CL51" s="45"/>
      <c r="CM51" s="46"/>
      <c r="CN51" s="43"/>
      <c r="CO51" s="46"/>
      <c r="CP51" s="43"/>
      <c r="CQ51" s="47"/>
      <c r="CR51" s="136">
        <f t="shared" si="42"/>
        <v>0</v>
      </c>
      <c r="CS51" s="137">
        <f t="shared" si="43"/>
        <v>0</v>
      </c>
      <c r="CT51" s="138">
        <f t="shared" si="44"/>
        <v>0</v>
      </c>
      <c r="CU51" s="40"/>
      <c r="CV51" s="45">
        <f t="shared" si="45"/>
        <v>0</v>
      </c>
      <c r="CW51" s="46" t="e">
        <f t="shared" si="46"/>
        <v>#DIV/0!</v>
      </c>
      <c r="CX51" s="43">
        <f t="shared" si="47"/>
        <v>0</v>
      </c>
      <c r="CY51" s="46" t="e">
        <f t="shared" si="48"/>
        <v>#DIV/0!</v>
      </c>
      <c r="CZ51" s="43">
        <f t="shared" si="49"/>
        <v>0</v>
      </c>
      <c r="DA51" s="47" t="e">
        <f t="shared" si="50"/>
        <v>#DIV/0!</v>
      </c>
      <c r="DB51" s="45">
        <f t="shared" si="51"/>
        <v>0</v>
      </c>
      <c r="DC51" s="46" t="e">
        <f t="shared" si="52"/>
        <v>#DIV/0!</v>
      </c>
      <c r="DD51" s="43">
        <f t="shared" si="53"/>
        <v>0</v>
      </c>
      <c r="DE51" s="46" t="e">
        <f t="shared" si="54"/>
        <v>#DIV/0!</v>
      </c>
      <c r="DF51" s="43">
        <f t="shared" si="55"/>
        <v>0</v>
      </c>
      <c r="DG51" s="47" t="e">
        <f t="shared" si="56"/>
        <v>#DIV/0!</v>
      </c>
      <c r="DH51" s="172"/>
      <c r="DI51" s="185" t="s">
        <v>62</v>
      </c>
      <c r="DJ51" s="45">
        <f t="shared" si="57"/>
        <v>0</v>
      </c>
      <c r="DK51" s="43">
        <f t="shared" si="58"/>
        <v>0</v>
      </c>
      <c r="DL51" s="44">
        <f t="shared" si="59"/>
        <v>0</v>
      </c>
      <c r="DM51"/>
    </row>
    <row r="52" spans="1:119" s="59" customFormat="1" ht="15.6" x14ac:dyDescent="0.3">
      <c r="A52" s="32">
        <v>40</v>
      </c>
      <c r="B52" s="32" t="s">
        <v>43</v>
      </c>
      <c r="C52" s="41"/>
      <c r="D52" s="42"/>
      <c r="E52" s="46"/>
      <c r="F52" s="43"/>
      <c r="G52" s="46"/>
      <c r="H52" s="43"/>
      <c r="I52" s="47"/>
      <c r="J52" s="274"/>
      <c r="K52" s="46"/>
      <c r="L52" s="43"/>
      <c r="M52" s="46"/>
      <c r="N52" s="43"/>
      <c r="O52" s="47"/>
      <c r="P52" s="136">
        <f t="shared" si="27"/>
        <v>0</v>
      </c>
      <c r="Q52" s="137">
        <f t="shared" si="28"/>
        <v>0</v>
      </c>
      <c r="R52" s="138">
        <f t="shared" si="29"/>
        <v>0</v>
      </c>
      <c r="S52" s="38"/>
      <c r="T52" s="42"/>
      <c r="U52" s="46"/>
      <c r="V52" s="43"/>
      <c r="W52" s="46"/>
      <c r="X52" s="43"/>
      <c r="Y52" s="47"/>
      <c r="Z52" s="45"/>
      <c r="AA52" s="46"/>
      <c r="AB52" s="43"/>
      <c r="AC52" s="46"/>
      <c r="AD52" s="43"/>
      <c r="AE52" s="47"/>
      <c r="AF52" s="136">
        <f t="shared" si="30"/>
        <v>0</v>
      </c>
      <c r="AG52" s="137">
        <f t="shared" si="31"/>
        <v>0</v>
      </c>
      <c r="AH52" s="138">
        <f t="shared" si="32"/>
        <v>0</v>
      </c>
      <c r="AI52" s="40"/>
      <c r="AJ52" s="42"/>
      <c r="AK52" s="46"/>
      <c r="AL52" s="43"/>
      <c r="AM52" s="46"/>
      <c r="AN52" s="43"/>
      <c r="AO52" s="47"/>
      <c r="AP52" s="45"/>
      <c r="AQ52" s="46"/>
      <c r="AR52" s="43"/>
      <c r="AS52" s="46"/>
      <c r="AT52" s="43"/>
      <c r="AU52" s="47"/>
      <c r="AV52" s="136">
        <f t="shared" si="33"/>
        <v>0</v>
      </c>
      <c r="AW52" s="137">
        <f t="shared" si="34"/>
        <v>0</v>
      </c>
      <c r="AX52" s="138">
        <f t="shared" si="35"/>
        <v>0</v>
      </c>
      <c r="AY52" s="40"/>
      <c r="AZ52" s="42"/>
      <c r="BA52" s="46"/>
      <c r="BB52" s="43"/>
      <c r="BC52" s="46"/>
      <c r="BD52" s="43"/>
      <c r="BE52" s="47"/>
      <c r="BF52" s="45"/>
      <c r="BG52" s="46"/>
      <c r="BH52" s="43"/>
      <c r="BI52" s="46"/>
      <c r="BJ52" s="43"/>
      <c r="BK52" s="47"/>
      <c r="BL52" s="136">
        <f t="shared" si="36"/>
        <v>0</v>
      </c>
      <c r="BM52" s="137">
        <f t="shared" si="37"/>
        <v>0</v>
      </c>
      <c r="BN52" s="138">
        <f t="shared" si="38"/>
        <v>0</v>
      </c>
      <c r="BO52" s="40"/>
      <c r="BP52" s="42"/>
      <c r="BQ52" s="46"/>
      <c r="BR52" s="43"/>
      <c r="BS52" s="46"/>
      <c r="BT52" s="43"/>
      <c r="BU52" s="47"/>
      <c r="BV52" s="45"/>
      <c r="BW52" s="46"/>
      <c r="BX52" s="43"/>
      <c r="BY52" s="46"/>
      <c r="BZ52" s="43"/>
      <c r="CA52" s="47"/>
      <c r="CB52" s="136">
        <f t="shared" si="39"/>
        <v>0</v>
      </c>
      <c r="CC52" s="137">
        <f t="shared" si="40"/>
        <v>0</v>
      </c>
      <c r="CD52" s="138">
        <f t="shared" si="41"/>
        <v>0</v>
      </c>
      <c r="CE52" s="40"/>
      <c r="CF52" s="45"/>
      <c r="CG52" s="46"/>
      <c r="CH52" s="43"/>
      <c r="CI52" s="46"/>
      <c r="CJ52" s="43"/>
      <c r="CK52" s="47"/>
      <c r="CL52" s="45"/>
      <c r="CM52" s="46"/>
      <c r="CN52" s="43"/>
      <c r="CO52" s="46"/>
      <c r="CP52" s="43"/>
      <c r="CQ52" s="47"/>
      <c r="CR52" s="136">
        <f t="shared" si="42"/>
        <v>0</v>
      </c>
      <c r="CS52" s="137">
        <f t="shared" si="43"/>
        <v>0</v>
      </c>
      <c r="CT52" s="138">
        <f t="shared" si="44"/>
        <v>0</v>
      </c>
      <c r="CU52" s="40"/>
      <c r="CV52" s="45">
        <f t="shared" si="45"/>
        <v>0</v>
      </c>
      <c r="CW52" s="46" t="e">
        <f t="shared" si="46"/>
        <v>#DIV/0!</v>
      </c>
      <c r="CX52" s="43">
        <f t="shared" si="47"/>
        <v>0</v>
      </c>
      <c r="CY52" s="46" t="e">
        <f t="shared" si="48"/>
        <v>#DIV/0!</v>
      </c>
      <c r="CZ52" s="43">
        <f t="shared" si="49"/>
        <v>0</v>
      </c>
      <c r="DA52" s="47" t="e">
        <f t="shared" si="50"/>
        <v>#DIV/0!</v>
      </c>
      <c r="DB52" s="45">
        <f t="shared" si="51"/>
        <v>0</v>
      </c>
      <c r="DC52" s="46" t="e">
        <f t="shared" si="52"/>
        <v>#DIV/0!</v>
      </c>
      <c r="DD52" s="43">
        <f t="shared" si="53"/>
        <v>0</v>
      </c>
      <c r="DE52" s="46" t="e">
        <f t="shared" si="54"/>
        <v>#DIV/0!</v>
      </c>
      <c r="DF52" s="43">
        <f t="shared" si="55"/>
        <v>0</v>
      </c>
      <c r="DG52" s="47" t="e">
        <f t="shared" si="56"/>
        <v>#DIV/0!</v>
      </c>
      <c r="DH52" s="172"/>
      <c r="DI52" s="185" t="s">
        <v>43</v>
      </c>
      <c r="DJ52" s="45">
        <f t="shared" si="57"/>
        <v>0</v>
      </c>
      <c r="DK52" s="43">
        <f t="shared" si="58"/>
        <v>0</v>
      </c>
      <c r="DL52" s="44">
        <f t="shared" si="59"/>
        <v>0</v>
      </c>
      <c r="DM52"/>
    </row>
    <row r="53" spans="1:119" s="59" customFormat="1" ht="15.6" x14ac:dyDescent="0.3">
      <c r="A53" s="32">
        <v>41</v>
      </c>
      <c r="B53" s="32" t="s">
        <v>44</v>
      </c>
      <c r="C53" s="41"/>
      <c r="D53" s="42"/>
      <c r="E53" s="46"/>
      <c r="F53" s="43"/>
      <c r="G53" s="46"/>
      <c r="H53" s="43"/>
      <c r="I53" s="47"/>
      <c r="J53" s="274"/>
      <c r="K53" s="46"/>
      <c r="L53" s="43"/>
      <c r="M53" s="46"/>
      <c r="N53" s="43"/>
      <c r="O53" s="47"/>
      <c r="P53" s="136">
        <f t="shared" si="27"/>
        <v>0</v>
      </c>
      <c r="Q53" s="137">
        <f t="shared" si="28"/>
        <v>0</v>
      </c>
      <c r="R53" s="138">
        <f t="shared" si="29"/>
        <v>0</v>
      </c>
      <c r="S53" s="38"/>
      <c r="T53" s="42"/>
      <c r="U53" s="46"/>
      <c r="V53" s="43"/>
      <c r="W53" s="46"/>
      <c r="X53" s="43"/>
      <c r="Y53" s="47"/>
      <c r="Z53" s="45"/>
      <c r="AA53" s="46"/>
      <c r="AB53" s="43"/>
      <c r="AC53" s="46"/>
      <c r="AD53" s="43"/>
      <c r="AE53" s="47"/>
      <c r="AF53" s="136">
        <f t="shared" si="30"/>
        <v>0</v>
      </c>
      <c r="AG53" s="137">
        <f t="shared" si="31"/>
        <v>0</v>
      </c>
      <c r="AH53" s="138">
        <f t="shared" si="32"/>
        <v>0</v>
      </c>
      <c r="AI53" s="40"/>
      <c r="AJ53" s="42"/>
      <c r="AK53" s="46"/>
      <c r="AL53" s="43"/>
      <c r="AM53" s="46"/>
      <c r="AN53" s="43"/>
      <c r="AO53" s="47"/>
      <c r="AP53" s="45"/>
      <c r="AQ53" s="46"/>
      <c r="AR53" s="43"/>
      <c r="AS53" s="46"/>
      <c r="AT53" s="43"/>
      <c r="AU53" s="47"/>
      <c r="AV53" s="136">
        <f t="shared" si="33"/>
        <v>0</v>
      </c>
      <c r="AW53" s="137">
        <f t="shared" si="34"/>
        <v>0</v>
      </c>
      <c r="AX53" s="138">
        <f t="shared" si="35"/>
        <v>0</v>
      </c>
      <c r="AY53" s="40"/>
      <c r="AZ53" s="42"/>
      <c r="BA53" s="46"/>
      <c r="BB53" s="43"/>
      <c r="BC53" s="46"/>
      <c r="BD53" s="43"/>
      <c r="BE53" s="47"/>
      <c r="BF53" s="45"/>
      <c r="BG53" s="46"/>
      <c r="BH53" s="43"/>
      <c r="BI53" s="46"/>
      <c r="BJ53" s="43"/>
      <c r="BK53" s="47"/>
      <c r="BL53" s="136">
        <f t="shared" si="36"/>
        <v>0</v>
      </c>
      <c r="BM53" s="137">
        <f t="shared" si="37"/>
        <v>0</v>
      </c>
      <c r="BN53" s="138">
        <f t="shared" si="38"/>
        <v>0</v>
      </c>
      <c r="BO53" s="40"/>
      <c r="BP53" s="42"/>
      <c r="BQ53" s="46"/>
      <c r="BR53" s="43"/>
      <c r="BS53" s="46"/>
      <c r="BT53" s="43"/>
      <c r="BU53" s="47"/>
      <c r="BV53" s="45"/>
      <c r="BW53" s="46"/>
      <c r="BX53" s="43"/>
      <c r="BY53" s="46"/>
      <c r="BZ53" s="43"/>
      <c r="CA53" s="47"/>
      <c r="CB53" s="136">
        <f t="shared" si="39"/>
        <v>0</v>
      </c>
      <c r="CC53" s="137">
        <f t="shared" si="40"/>
        <v>0</v>
      </c>
      <c r="CD53" s="138">
        <f t="shared" si="41"/>
        <v>0</v>
      </c>
      <c r="CE53" s="40"/>
      <c r="CF53" s="45"/>
      <c r="CG53" s="46"/>
      <c r="CH53" s="43"/>
      <c r="CI53" s="46"/>
      <c r="CJ53" s="43"/>
      <c r="CK53" s="47"/>
      <c r="CL53" s="45"/>
      <c r="CM53" s="46"/>
      <c r="CN53" s="43"/>
      <c r="CO53" s="46"/>
      <c r="CP53" s="43"/>
      <c r="CQ53" s="47"/>
      <c r="CR53" s="136">
        <f t="shared" si="42"/>
        <v>0</v>
      </c>
      <c r="CS53" s="137">
        <f t="shared" si="43"/>
        <v>0</v>
      </c>
      <c r="CT53" s="138">
        <f t="shared" si="44"/>
        <v>0</v>
      </c>
      <c r="CU53" s="40"/>
      <c r="CV53" s="45">
        <f t="shared" si="45"/>
        <v>0</v>
      </c>
      <c r="CW53" s="46" t="e">
        <f t="shared" si="46"/>
        <v>#DIV/0!</v>
      </c>
      <c r="CX53" s="43">
        <f t="shared" si="47"/>
        <v>0</v>
      </c>
      <c r="CY53" s="46" t="e">
        <f t="shared" si="48"/>
        <v>#DIV/0!</v>
      </c>
      <c r="CZ53" s="43">
        <f t="shared" si="49"/>
        <v>0</v>
      </c>
      <c r="DA53" s="47" t="e">
        <f t="shared" si="50"/>
        <v>#DIV/0!</v>
      </c>
      <c r="DB53" s="45">
        <f t="shared" si="51"/>
        <v>0</v>
      </c>
      <c r="DC53" s="46" t="e">
        <f t="shared" si="52"/>
        <v>#DIV/0!</v>
      </c>
      <c r="DD53" s="43">
        <f t="shared" si="53"/>
        <v>0</v>
      </c>
      <c r="DE53" s="46" t="e">
        <f t="shared" si="54"/>
        <v>#DIV/0!</v>
      </c>
      <c r="DF53" s="43">
        <f t="shared" si="55"/>
        <v>0</v>
      </c>
      <c r="DG53" s="47" t="e">
        <f t="shared" si="56"/>
        <v>#DIV/0!</v>
      </c>
      <c r="DH53" s="172"/>
      <c r="DI53" s="185" t="s">
        <v>44</v>
      </c>
      <c r="DJ53" s="45">
        <f t="shared" si="57"/>
        <v>0</v>
      </c>
      <c r="DK53" s="43">
        <f t="shared" si="58"/>
        <v>0</v>
      </c>
      <c r="DL53" s="44">
        <f t="shared" si="59"/>
        <v>0</v>
      </c>
      <c r="DM53"/>
    </row>
    <row r="54" spans="1:119" s="59" customFormat="1" ht="15.6" x14ac:dyDescent="0.3">
      <c r="A54" s="32">
        <v>42</v>
      </c>
      <c r="B54" s="32" t="s">
        <v>45</v>
      </c>
      <c r="C54" s="41"/>
      <c r="D54" s="42"/>
      <c r="E54" s="46"/>
      <c r="F54" s="43"/>
      <c r="G54" s="46"/>
      <c r="H54" s="43"/>
      <c r="I54" s="47"/>
      <c r="J54" s="274"/>
      <c r="K54" s="46"/>
      <c r="L54" s="43"/>
      <c r="M54" s="46"/>
      <c r="N54" s="43"/>
      <c r="O54" s="47"/>
      <c r="P54" s="136">
        <f t="shared" si="27"/>
        <v>0</v>
      </c>
      <c r="Q54" s="137">
        <f t="shared" si="28"/>
        <v>0</v>
      </c>
      <c r="R54" s="138">
        <f t="shared" si="29"/>
        <v>0</v>
      </c>
      <c r="S54" s="38"/>
      <c r="T54" s="42"/>
      <c r="U54" s="46"/>
      <c r="V54" s="43"/>
      <c r="W54" s="46"/>
      <c r="X54" s="43"/>
      <c r="Y54" s="47"/>
      <c r="Z54" s="45"/>
      <c r="AA54" s="46"/>
      <c r="AB54" s="43"/>
      <c r="AC54" s="46"/>
      <c r="AD54" s="43"/>
      <c r="AE54" s="47"/>
      <c r="AF54" s="136">
        <f t="shared" si="30"/>
        <v>0</v>
      </c>
      <c r="AG54" s="137">
        <f t="shared" si="31"/>
        <v>0</v>
      </c>
      <c r="AH54" s="138">
        <f t="shared" si="32"/>
        <v>0</v>
      </c>
      <c r="AI54" s="40"/>
      <c r="AJ54" s="42"/>
      <c r="AK54" s="46"/>
      <c r="AL54" s="43"/>
      <c r="AM54" s="46"/>
      <c r="AN54" s="43"/>
      <c r="AO54" s="47"/>
      <c r="AP54" s="45"/>
      <c r="AQ54" s="46"/>
      <c r="AR54" s="43"/>
      <c r="AS54" s="46"/>
      <c r="AT54" s="43"/>
      <c r="AU54" s="47"/>
      <c r="AV54" s="136">
        <f t="shared" si="33"/>
        <v>0</v>
      </c>
      <c r="AW54" s="137">
        <f t="shared" si="34"/>
        <v>0</v>
      </c>
      <c r="AX54" s="138">
        <f t="shared" si="35"/>
        <v>0</v>
      </c>
      <c r="AY54" s="40"/>
      <c r="AZ54" s="42"/>
      <c r="BA54" s="46"/>
      <c r="BB54" s="43"/>
      <c r="BC54" s="46"/>
      <c r="BD54" s="43"/>
      <c r="BE54" s="47"/>
      <c r="BF54" s="45"/>
      <c r="BG54" s="46"/>
      <c r="BH54" s="43"/>
      <c r="BI54" s="46"/>
      <c r="BJ54" s="43"/>
      <c r="BK54" s="47"/>
      <c r="BL54" s="136">
        <f t="shared" si="36"/>
        <v>0</v>
      </c>
      <c r="BM54" s="137">
        <f t="shared" si="37"/>
        <v>0</v>
      </c>
      <c r="BN54" s="138">
        <f t="shared" si="38"/>
        <v>0</v>
      </c>
      <c r="BO54" s="40"/>
      <c r="BP54" s="42"/>
      <c r="BQ54" s="46"/>
      <c r="BR54" s="43"/>
      <c r="BS54" s="46"/>
      <c r="BT54" s="43"/>
      <c r="BU54" s="47"/>
      <c r="BV54" s="45"/>
      <c r="BW54" s="46"/>
      <c r="BX54" s="43"/>
      <c r="BY54" s="46"/>
      <c r="BZ54" s="43"/>
      <c r="CA54" s="47"/>
      <c r="CB54" s="136">
        <f t="shared" si="39"/>
        <v>0</v>
      </c>
      <c r="CC54" s="137">
        <f t="shared" si="40"/>
        <v>0</v>
      </c>
      <c r="CD54" s="138">
        <f t="shared" si="41"/>
        <v>0</v>
      </c>
      <c r="CE54" s="40"/>
      <c r="CF54" s="45"/>
      <c r="CG54" s="46"/>
      <c r="CH54" s="43"/>
      <c r="CI54" s="46"/>
      <c r="CJ54" s="43"/>
      <c r="CK54" s="47"/>
      <c r="CL54" s="45"/>
      <c r="CM54" s="46"/>
      <c r="CN54" s="43"/>
      <c r="CO54" s="46"/>
      <c r="CP54" s="43"/>
      <c r="CQ54" s="47"/>
      <c r="CR54" s="136">
        <f t="shared" si="42"/>
        <v>0</v>
      </c>
      <c r="CS54" s="137">
        <f t="shared" si="43"/>
        <v>0</v>
      </c>
      <c r="CT54" s="138">
        <f t="shared" si="44"/>
        <v>0</v>
      </c>
      <c r="CU54" s="40"/>
      <c r="CV54" s="45">
        <f t="shared" si="45"/>
        <v>0</v>
      </c>
      <c r="CW54" s="46" t="e">
        <f t="shared" si="46"/>
        <v>#DIV/0!</v>
      </c>
      <c r="CX54" s="43">
        <f t="shared" si="47"/>
        <v>0</v>
      </c>
      <c r="CY54" s="46" t="e">
        <f t="shared" si="48"/>
        <v>#DIV/0!</v>
      </c>
      <c r="CZ54" s="43">
        <f t="shared" si="49"/>
        <v>0</v>
      </c>
      <c r="DA54" s="47" t="e">
        <f t="shared" si="50"/>
        <v>#DIV/0!</v>
      </c>
      <c r="DB54" s="45">
        <f t="shared" si="51"/>
        <v>0</v>
      </c>
      <c r="DC54" s="46" t="e">
        <f t="shared" si="52"/>
        <v>#DIV/0!</v>
      </c>
      <c r="DD54" s="43">
        <f t="shared" si="53"/>
        <v>0</v>
      </c>
      <c r="DE54" s="46" t="e">
        <f t="shared" si="54"/>
        <v>#DIV/0!</v>
      </c>
      <c r="DF54" s="43">
        <f t="shared" si="55"/>
        <v>0</v>
      </c>
      <c r="DG54" s="47" t="e">
        <f t="shared" si="56"/>
        <v>#DIV/0!</v>
      </c>
      <c r="DH54" s="172"/>
      <c r="DI54" s="185" t="s">
        <v>45</v>
      </c>
      <c r="DJ54" s="45">
        <f t="shared" si="57"/>
        <v>0</v>
      </c>
      <c r="DK54" s="43">
        <f t="shared" si="58"/>
        <v>0</v>
      </c>
      <c r="DL54" s="44">
        <f t="shared" si="59"/>
        <v>0</v>
      </c>
      <c r="DM54"/>
    </row>
    <row r="55" spans="1:119" s="59" customFormat="1" ht="15.6" x14ac:dyDescent="0.3">
      <c r="A55" s="32">
        <v>43</v>
      </c>
      <c r="B55" s="32" t="s">
        <v>179</v>
      </c>
      <c r="C55" s="41"/>
      <c r="D55" s="42"/>
      <c r="E55" s="46"/>
      <c r="F55" s="43"/>
      <c r="G55" s="46"/>
      <c r="H55" s="43"/>
      <c r="I55" s="47"/>
      <c r="J55" s="274"/>
      <c r="K55" s="46"/>
      <c r="L55" s="43"/>
      <c r="M55" s="46"/>
      <c r="N55" s="43"/>
      <c r="O55" s="47"/>
      <c r="P55" s="136">
        <f t="shared" si="27"/>
        <v>0</v>
      </c>
      <c r="Q55" s="137">
        <f t="shared" si="28"/>
        <v>0</v>
      </c>
      <c r="R55" s="138">
        <f t="shared" si="29"/>
        <v>0</v>
      </c>
      <c r="S55" s="38"/>
      <c r="T55" s="42"/>
      <c r="U55" s="46"/>
      <c r="V55" s="43"/>
      <c r="W55" s="46"/>
      <c r="X55" s="43"/>
      <c r="Y55" s="47"/>
      <c r="Z55" s="45"/>
      <c r="AA55" s="46"/>
      <c r="AB55" s="43"/>
      <c r="AC55" s="46"/>
      <c r="AD55" s="43"/>
      <c r="AE55" s="47"/>
      <c r="AF55" s="136">
        <f t="shared" si="30"/>
        <v>0</v>
      </c>
      <c r="AG55" s="137">
        <f t="shared" si="31"/>
        <v>0</v>
      </c>
      <c r="AH55" s="138">
        <f t="shared" si="32"/>
        <v>0</v>
      </c>
      <c r="AI55" s="40"/>
      <c r="AJ55" s="42"/>
      <c r="AK55" s="46"/>
      <c r="AL55" s="43"/>
      <c r="AM55" s="46"/>
      <c r="AN55" s="43"/>
      <c r="AO55" s="46"/>
      <c r="AP55" s="45"/>
      <c r="AQ55" s="46"/>
      <c r="AR55" s="43"/>
      <c r="AS55" s="46"/>
      <c r="AT55" s="43"/>
      <c r="AU55" s="47"/>
      <c r="AV55" s="136">
        <f t="shared" si="33"/>
        <v>0</v>
      </c>
      <c r="AW55" s="137">
        <f t="shared" si="34"/>
        <v>0</v>
      </c>
      <c r="AX55" s="138">
        <f t="shared" si="35"/>
        <v>0</v>
      </c>
      <c r="AY55" s="40"/>
      <c r="AZ55" s="42"/>
      <c r="BA55" s="46"/>
      <c r="BB55" s="43"/>
      <c r="BC55" s="46"/>
      <c r="BD55" s="43"/>
      <c r="BE55" s="47"/>
      <c r="BF55" s="45"/>
      <c r="BG55" s="46"/>
      <c r="BH55" s="43"/>
      <c r="BI55" s="46"/>
      <c r="BJ55" s="43"/>
      <c r="BK55" s="47"/>
      <c r="BL55" s="136">
        <f t="shared" si="36"/>
        <v>0</v>
      </c>
      <c r="BM55" s="137">
        <f t="shared" si="37"/>
        <v>0</v>
      </c>
      <c r="BN55" s="138">
        <f t="shared" si="38"/>
        <v>0</v>
      </c>
      <c r="BO55" s="40"/>
      <c r="BP55" s="42"/>
      <c r="BQ55" s="46"/>
      <c r="BR55" s="43"/>
      <c r="BS55" s="46"/>
      <c r="BT55" s="43"/>
      <c r="BU55" s="47"/>
      <c r="BV55" s="45"/>
      <c r="BW55" s="46"/>
      <c r="BX55" s="43"/>
      <c r="BY55" s="46"/>
      <c r="BZ55" s="43"/>
      <c r="CA55" s="47"/>
      <c r="CB55" s="136">
        <f t="shared" si="39"/>
        <v>0</v>
      </c>
      <c r="CC55" s="137">
        <f t="shared" si="40"/>
        <v>0</v>
      </c>
      <c r="CD55" s="138">
        <f t="shared" si="41"/>
        <v>0</v>
      </c>
      <c r="CE55" s="40"/>
      <c r="CF55" s="45"/>
      <c r="CG55" s="46"/>
      <c r="CH55" s="43"/>
      <c r="CI55" s="46"/>
      <c r="CJ55" s="43"/>
      <c r="CK55" s="47"/>
      <c r="CL55" s="45"/>
      <c r="CM55" s="46"/>
      <c r="CN55" s="43"/>
      <c r="CO55" s="46"/>
      <c r="CP55" s="43"/>
      <c r="CQ55" s="47"/>
      <c r="CR55" s="136">
        <f t="shared" si="42"/>
        <v>0</v>
      </c>
      <c r="CS55" s="137">
        <f t="shared" si="43"/>
        <v>0</v>
      </c>
      <c r="CT55" s="138">
        <f t="shared" si="44"/>
        <v>0</v>
      </c>
      <c r="CU55" s="40"/>
      <c r="CV55" s="45">
        <f t="shared" si="45"/>
        <v>0</v>
      </c>
      <c r="CW55" s="46" t="e">
        <f t="shared" si="46"/>
        <v>#DIV/0!</v>
      </c>
      <c r="CX55" s="43">
        <f t="shared" si="47"/>
        <v>0</v>
      </c>
      <c r="CY55" s="46" t="e">
        <f t="shared" si="48"/>
        <v>#DIV/0!</v>
      </c>
      <c r="CZ55" s="43">
        <f t="shared" si="49"/>
        <v>0</v>
      </c>
      <c r="DA55" s="47" t="e">
        <f t="shared" si="50"/>
        <v>#DIV/0!</v>
      </c>
      <c r="DB55" s="45">
        <f t="shared" si="51"/>
        <v>0</v>
      </c>
      <c r="DC55" s="46" t="e">
        <f t="shared" si="52"/>
        <v>#DIV/0!</v>
      </c>
      <c r="DD55" s="43">
        <f t="shared" si="53"/>
        <v>0</v>
      </c>
      <c r="DE55" s="46" t="e">
        <f t="shared" si="54"/>
        <v>#DIV/0!</v>
      </c>
      <c r="DF55" s="43">
        <f t="shared" si="55"/>
        <v>0</v>
      </c>
      <c r="DG55" s="47" t="e">
        <f t="shared" si="56"/>
        <v>#DIV/0!</v>
      </c>
      <c r="DH55" s="172"/>
      <c r="DI55" s="185" t="s">
        <v>179</v>
      </c>
      <c r="DJ55" s="45">
        <f t="shared" si="57"/>
        <v>0</v>
      </c>
      <c r="DK55" s="43">
        <f t="shared" si="58"/>
        <v>0</v>
      </c>
      <c r="DL55" s="44">
        <f t="shared" si="59"/>
        <v>0</v>
      </c>
      <c r="DM55"/>
    </row>
    <row r="56" spans="1:119" s="59" customFormat="1" ht="15.6" x14ac:dyDescent="0.3">
      <c r="A56" s="32">
        <v>44</v>
      </c>
      <c r="B56" s="32" t="s">
        <v>46</v>
      </c>
      <c r="C56" s="41"/>
      <c r="D56" s="42"/>
      <c r="E56" s="46"/>
      <c r="F56" s="43"/>
      <c r="G56" s="46"/>
      <c r="H56" s="43"/>
      <c r="I56" s="47"/>
      <c r="J56" s="274"/>
      <c r="K56" s="46"/>
      <c r="L56" s="43"/>
      <c r="M56" s="46"/>
      <c r="N56" s="43"/>
      <c r="O56" s="47"/>
      <c r="P56" s="136">
        <f t="shared" si="27"/>
        <v>0</v>
      </c>
      <c r="Q56" s="137">
        <f t="shared" si="28"/>
        <v>0</v>
      </c>
      <c r="R56" s="138">
        <f t="shared" si="29"/>
        <v>0</v>
      </c>
      <c r="S56" s="38"/>
      <c r="T56" s="42"/>
      <c r="U56" s="46"/>
      <c r="V56" s="43"/>
      <c r="W56" s="46"/>
      <c r="X56" s="43"/>
      <c r="Y56" s="47"/>
      <c r="Z56" s="45"/>
      <c r="AA56" s="46"/>
      <c r="AB56" s="43"/>
      <c r="AC56" s="46"/>
      <c r="AD56" s="43"/>
      <c r="AE56" s="47"/>
      <c r="AF56" s="136">
        <f t="shared" si="30"/>
        <v>0</v>
      </c>
      <c r="AG56" s="137">
        <f t="shared" si="31"/>
        <v>0</v>
      </c>
      <c r="AH56" s="138">
        <f t="shared" si="32"/>
        <v>0</v>
      </c>
      <c r="AI56" s="40"/>
      <c r="AJ56" s="42"/>
      <c r="AK56" s="46"/>
      <c r="AL56" s="43"/>
      <c r="AM56" s="46"/>
      <c r="AN56" s="43"/>
      <c r="AO56" s="47"/>
      <c r="AP56" s="45"/>
      <c r="AQ56" s="46"/>
      <c r="AR56" s="43"/>
      <c r="AS56" s="46"/>
      <c r="AT56" s="43"/>
      <c r="AU56" s="47"/>
      <c r="AV56" s="136">
        <f t="shared" si="33"/>
        <v>0</v>
      </c>
      <c r="AW56" s="137">
        <f t="shared" si="34"/>
        <v>0</v>
      </c>
      <c r="AX56" s="138">
        <f t="shared" si="35"/>
        <v>0</v>
      </c>
      <c r="AY56" s="40"/>
      <c r="AZ56" s="42"/>
      <c r="BA56" s="46"/>
      <c r="BB56" s="43"/>
      <c r="BC56" s="46"/>
      <c r="BD56" s="43"/>
      <c r="BE56" s="47"/>
      <c r="BF56" s="45"/>
      <c r="BG56" s="46"/>
      <c r="BH56" s="43"/>
      <c r="BI56" s="46"/>
      <c r="BJ56" s="43"/>
      <c r="BK56" s="47"/>
      <c r="BL56" s="136">
        <f t="shared" si="36"/>
        <v>0</v>
      </c>
      <c r="BM56" s="137">
        <f t="shared" si="37"/>
        <v>0</v>
      </c>
      <c r="BN56" s="138">
        <f t="shared" si="38"/>
        <v>0</v>
      </c>
      <c r="BO56" s="40"/>
      <c r="BP56" s="42"/>
      <c r="BQ56" s="46"/>
      <c r="BR56" s="43"/>
      <c r="BS56" s="46"/>
      <c r="BT56" s="43"/>
      <c r="BU56" s="47"/>
      <c r="BV56" s="45"/>
      <c r="BW56" s="46"/>
      <c r="BX56" s="43"/>
      <c r="BY56" s="46"/>
      <c r="BZ56" s="43"/>
      <c r="CA56" s="47"/>
      <c r="CB56" s="136">
        <f t="shared" si="39"/>
        <v>0</v>
      </c>
      <c r="CC56" s="137">
        <f t="shared" si="40"/>
        <v>0</v>
      </c>
      <c r="CD56" s="138">
        <f t="shared" si="41"/>
        <v>0</v>
      </c>
      <c r="CE56" s="40"/>
      <c r="CF56" s="45"/>
      <c r="CG56" s="46"/>
      <c r="CH56" s="43"/>
      <c r="CI56" s="46"/>
      <c r="CJ56" s="43"/>
      <c r="CK56" s="47"/>
      <c r="CL56" s="45"/>
      <c r="CM56" s="46"/>
      <c r="CN56" s="43"/>
      <c r="CO56" s="46"/>
      <c r="CP56" s="43"/>
      <c r="CQ56" s="47"/>
      <c r="CR56" s="136">
        <f t="shared" si="42"/>
        <v>0</v>
      </c>
      <c r="CS56" s="137">
        <f t="shared" si="43"/>
        <v>0</v>
      </c>
      <c r="CT56" s="138">
        <f t="shared" si="44"/>
        <v>0</v>
      </c>
      <c r="CU56" s="40"/>
      <c r="CV56" s="45">
        <f t="shared" si="45"/>
        <v>0</v>
      </c>
      <c r="CW56" s="46" t="e">
        <f t="shared" si="46"/>
        <v>#DIV/0!</v>
      </c>
      <c r="CX56" s="43">
        <f t="shared" si="47"/>
        <v>0</v>
      </c>
      <c r="CY56" s="46" t="e">
        <f t="shared" si="48"/>
        <v>#DIV/0!</v>
      </c>
      <c r="CZ56" s="43">
        <f t="shared" si="49"/>
        <v>0</v>
      </c>
      <c r="DA56" s="47" t="e">
        <f t="shared" si="50"/>
        <v>#DIV/0!</v>
      </c>
      <c r="DB56" s="45">
        <f t="shared" si="51"/>
        <v>0</v>
      </c>
      <c r="DC56" s="46" t="e">
        <f t="shared" si="52"/>
        <v>#DIV/0!</v>
      </c>
      <c r="DD56" s="43">
        <f t="shared" si="53"/>
        <v>0</v>
      </c>
      <c r="DE56" s="46" t="e">
        <f t="shared" si="54"/>
        <v>#DIV/0!</v>
      </c>
      <c r="DF56" s="43">
        <f t="shared" si="55"/>
        <v>0</v>
      </c>
      <c r="DG56" s="47" t="e">
        <f t="shared" si="56"/>
        <v>#DIV/0!</v>
      </c>
      <c r="DH56" s="172"/>
      <c r="DI56" s="185" t="s">
        <v>46</v>
      </c>
      <c r="DJ56" s="45">
        <f t="shared" si="57"/>
        <v>0</v>
      </c>
      <c r="DK56" s="43">
        <f t="shared" si="58"/>
        <v>0</v>
      </c>
      <c r="DL56" s="44">
        <f t="shared" si="59"/>
        <v>0</v>
      </c>
      <c r="DM56"/>
    </row>
    <row r="57" spans="1:119" s="59" customFormat="1" ht="15.6" x14ac:dyDescent="0.3">
      <c r="A57" s="32">
        <v>45</v>
      </c>
      <c r="B57" s="32" t="s">
        <v>57</v>
      </c>
      <c r="C57" s="41"/>
      <c r="D57" s="42"/>
      <c r="E57" s="46"/>
      <c r="F57" s="43"/>
      <c r="G57" s="46"/>
      <c r="H57" s="43"/>
      <c r="I57" s="47"/>
      <c r="J57" s="274"/>
      <c r="K57" s="46"/>
      <c r="L57" s="43"/>
      <c r="M57" s="46"/>
      <c r="N57" s="43"/>
      <c r="O57" s="47"/>
      <c r="P57" s="136">
        <f t="shared" si="27"/>
        <v>0</v>
      </c>
      <c r="Q57" s="137">
        <f t="shared" si="28"/>
        <v>0</v>
      </c>
      <c r="R57" s="138">
        <f t="shared" si="29"/>
        <v>0</v>
      </c>
      <c r="S57" s="38"/>
      <c r="T57" s="42"/>
      <c r="U57" s="46"/>
      <c r="V57" s="43"/>
      <c r="W57" s="46"/>
      <c r="X57" s="43"/>
      <c r="Y57" s="47"/>
      <c r="Z57" s="45"/>
      <c r="AA57" s="46"/>
      <c r="AB57" s="43"/>
      <c r="AC57" s="46"/>
      <c r="AD57" s="43"/>
      <c r="AE57" s="47"/>
      <c r="AF57" s="136">
        <f t="shared" si="30"/>
        <v>0</v>
      </c>
      <c r="AG57" s="137">
        <f t="shared" si="31"/>
        <v>0</v>
      </c>
      <c r="AH57" s="138">
        <f t="shared" si="32"/>
        <v>0</v>
      </c>
      <c r="AI57" s="40"/>
      <c r="AJ57" s="42"/>
      <c r="AK57" s="46"/>
      <c r="AL57" s="43"/>
      <c r="AM57" s="46"/>
      <c r="AN57" s="43"/>
      <c r="AO57" s="47"/>
      <c r="AP57" s="45"/>
      <c r="AQ57" s="46"/>
      <c r="AR57" s="43"/>
      <c r="AS57" s="46"/>
      <c r="AT57" s="43"/>
      <c r="AU57" s="47"/>
      <c r="AV57" s="136">
        <f t="shared" si="33"/>
        <v>0</v>
      </c>
      <c r="AW57" s="137">
        <f t="shared" si="34"/>
        <v>0</v>
      </c>
      <c r="AX57" s="138">
        <f t="shared" si="35"/>
        <v>0</v>
      </c>
      <c r="AY57" s="40"/>
      <c r="AZ57" s="42"/>
      <c r="BA57" s="46"/>
      <c r="BB57" s="43"/>
      <c r="BC57" s="46"/>
      <c r="BD57" s="43"/>
      <c r="BE57" s="47"/>
      <c r="BF57" s="45"/>
      <c r="BG57" s="46"/>
      <c r="BH57" s="43"/>
      <c r="BI57" s="46"/>
      <c r="BJ57" s="43"/>
      <c r="BK57" s="47"/>
      <c r="BL57" s="136">
        <f t="shared" si="36"/>
        <v>0</v>
      </c>
      <c r="BM57" s="137">
        <f t="shared" si="37"/>
        <v>0</v>
      </c>
      <c r="BN57" s="138">
        <f t="shared" si="38"/>
        <v>0</v>
      </c>
      <c r="BO57" s="40"/>
      <c r="BP57" s="42"/>
      <c r="BQ57" s="46"/>
      <c r="BR57" s="43"/>
      <c r="BS57" s="46"/>
      <c r="BT57" s="43"/>
      <c r="BU57" s="47"/>
      <c r="BV57" s="45"/>
      <c r="BW57" s="46"/>
      <c r="BX57" s="43"/>
      <c r="BY57" s="46"/>
      <c r="BZ57" s="43"/>
      <c r="CA57" s="47"/>
      <c r="CB57" s="136">
        <f t="shared" si="39"/>
        <v>0</v>
      </c>
      <c r="CC57" s="137">
        <f t="shared" si="40"/>
        <v>0</v>
      </c>
      <c r="CD57" s="138">
        <f t="shared" si="41"/>
        <v>0</v>
      </c>
      <c r="CE57" s="40"/>
      <c r="CF57" s="45"/>
      <c r="CG57" s="46"/>
      <c r="CH57" s="43"/>
      <c r="CI57" s="46"/>
      <c r="CJ57" s="43"/>
      <c r="CK57" s="47"/>
      <c r="CL57" s="45"/>
      <c r="CM57" s="46"/>
      <c r="CN57" s="43"/>
      <c r="CO57" s="46"/>
      <c r="CP57" s="43"/>
      <c r="CQ57" s="47"/>
      <c r="CR57" s="136">
        <f t="shared" si="42"/>
        <v>0</v>
      </c>
      <c r="CS57" s="137">
        <f t="shared" si="43"/>
        <v>0</v>
      </c>
      <c r="CT57" s="138">
        <f t="shared" si="44"/>
        <v>0</v>
      </c>
      <c r="CU57" s="40"/>
      <c r="CV57" s="45">
        <f t="shared" si="45"/>
        <v>0</v>
      </c>
      <c r="CW57" s="46" t="e">
        <f t="shared" si="46"/>
        <v>#DIV/0!</v>
      </c>
      <c r="CX57" s="43">
        <f t="shared" si="47"/>
        <v>0</v>
      </c>
      <c r="CY57" s="46" t="e">
        <f t="shared" si="48"/>
        <v>#DIV/0!</v>
      </c>
      <c r="CZ57" s="43">
        <f t="shared" si="49"/>
        <v>0</v>
      </c>
      <c r="DA57" s="47" t="e">
        <f t="shared" si="50"/>
        <v>#DIV/0!</v>
      </c>
      <c r="DB57" s="45">
        <f t="shared" si="51"/>
        <v>0</v>
      </c>
      <c r="DC57" s="46" t="e">
        <f t="shared" si="52"/>
        <v>#DIV/0!</v>
      </c>
      <c r="DD57" s="43">
        <f t="shared" si="53"/>
        <v>0</v>
      </c>
      <c r="DE57" s="46" t="e">
        <f t="shared" si="54"/>
        <v>#DIV/0!</v>
      </c>
      <c r="DF57" s="43">
        <f t="shared" si="55"/>
        <v>0</v>
      </c>
      <c r="DG57" s="47" t="e">
        <f t="shared" si="56"/>
        <v>#DIV/0!</v>
      </c>
      <c r="DH57" s="172"/>
      <c r="DI57" s="185" t="s">
        <v>57</v>
      </c>
      <c r="DJ57" s="45">
        <f t="shared" si="57"/>
        <v>0</v>
      </c>
      <c r="DK57" s="43">
        <f t="shared" si="58"/>
        <v>0</v>
      </c>
      <c r="DL57" s="44">
        <f t="shared" si="59"/>
        <v>0</v>
      </c>
      <c r="DM57"/>
    </row>
    <row r="58" spans="1:119" s="59" customFormat="1" ht="15.6" x14ac:dyDescent="0.3">
      <c r="A58" s="32">
        <v>46</v>
      </c>
      <c r="B58" s="32" t="s">
        <v>58</v>
      </c>
      <c r="C58" s="41"/>
      <c r="D58" s="42"/>
      <c r="E58" s="46"/>
      <c r="F58" s="43"/>
      <c r="G58" s="46"/>
      <c r="H58" s="43"/>
      <c r="I58" s="47"/>
      <c r="J58" s="274"/>
      <c r="K58" s="46"/>
      <c r="L58" s="43"/>
      <c r="M58" s="46"/>
      <c r="N58" s="43"/>
      <c r="O58" s="47"/>
      <c r="P58" s="136">
        <f t="shared" si="27"/>
        <v>0</v>
      </c>
      <c r="Q58" s="137">
        <f t="shared" si="28"/>
        <v>0</v>
      </c>
      <c r="R58" s="138">
        <f t="shared" si="29"/>
        <v>0</v>
      </c>
      <c r="S58" s="38"/>
      <c r="T58" s="42"/>
      <c r="U58" s="46"/>
      <c r="V58" s="43"/>
      <c r="W58" s="46"/>
      <c r="X58" s="43"/>
      <c r="Y58" s="47"/>
      <c r="Z58" s="45"/>
      <c r="AA58" s="46"/>
      <c r="AB58" s="43"/>
      <c r="AC58" s="46"/>
      <c r="AD58" s="43"/>
      <c r="AE58" s="47"/>
      <c r="AF58" s="136">
        <f t="shared" si="30"/>
        <v>0</v>
      </c>
      <c r="AG58" s="137">
        <f t="shared" si="31"/>
        <v>0</v>
      </c>
      <c r="AH58" s="138">
        <f t="shared" si="32"/>
        <v>0</v>
      </c>
      <c r="AI58" s="40"/>
      <c r="AJ58" s="42"/>
      <c r="AK58" s="46"/>
      <c r="AL58" s="43"/>
      <c r="AM58" s="46"/>
      <c r="AN58" s="43"/>
      <c r="AO58" s="47"/>
      <c r="AP58" s="45"/>
      <c r="AQ58" s="46"/>
      <c r="AR58" s="43"/>
      <c r="AS58" s="46"/>
      <c r="AT58" s="43"/>
      <c r="AU58" s="47"/>
      <c r="AV58" s="136">
        <f t="shared" si="33"/>
        <v>0</v>
      </c>
      <c r="AW58" s="137">
        <f t="shared" si="34"/>
        <v>0</v>
      </c>
      <c r="AX58" s="138">
        <f t="shared" si="35"/>
        <v>0</v>
      </c>
      <c r="AY58" s="40"/>
      <c r="AZ58" s="42"/>
      <c r="BA58" s="46"/>
      <c r="BB58" s="43"/>
      <c r="BC58" s="46"/>
      <c r="BD58" s="43"/>
      <c r="BE58" s="47"/>
      <c r="BF58" s="45"/>
      <c r="BG58" s="46"/>
      <c r="BH58" s="43"/>
      <c r="BI58" s="46"/>
      <c r="BJ58" s="43"/>
      <c r="BK58" s="47"/>
      <c r="BL58" s="136">
        <f t="shared" si="36"/>
        <v>0</v>
      </c>
      <c r="BM58" s="137">
        <f t="shared" si="37"/>
        <v>0</v>
      </c>
      <c r="BN58" s="138">
        <f t="shared" si="38"/>
        <v>0</v>
      </c>
      <c r="BO58" s="40"/>
      <c r="BP58" s="42"/>
      <c r="BQ58" s="46"/>
      <c r="BR58" s="43"/>
      <c r="BS58" s="46"/>
      <c r="BT58" s="43"/>
      <c r="BU58" s="47"/>
      <c r="BV58" s="45"/>
      <c r="BW58" s="46"/>
      <c r="BX58" s="43"/>
      <c r="BY58" s="46"/>
      <c r="BZ58" s="43"/>
      <c r="CA58" s="47"/>
      <c r="CB58" s="136">
        <f t="shared" si="39"/>
        <v>0</v>
      </c>
      <c r="CC58" s="137">
        <f t="shared" si="40"/>
        <v>0</v>
      </c>
      <c r="CD58" s="138">
        <f t="shared" si="41"/>
        <v>0</v>
      </c>
      <c r="CE58" s="40"/>
      <c r="CF58" s="45"/>
      <c r="CG58" s="46"/>
      <c r="CH58" s="43"/>
      <c r="CI58" s="46"/>
      <c r="CJ58" s="43"/>
      <c r="CK58" s="47"/>
      <c r="CL58" s="45"/>
      <c r="CM58" s="46"/>
      <c r="CN58" s="43"/>
      <c r="CO58" s="46"/>
      <c r="CP58" s="43"/>
      <c r="CQ58" s="47"/>
      <c r="CR58" s="136">
        <f t="shared" si="42"/>
        <v>0</v>
      </c>
      <c r="CS58" s="137">
        <f t="shared" si="43"/>
        <v>0</v>
      </c>
      <c r="CT58" s="138">
        <f t="shared" si="44"/>
        <v>0</v>
      </c>
      <c r="CU58" s="40"/>
      <c r="CV58" s="45">
        <f t="shared" si="45"/>
        <v>0</v>
      </c>
      <c r="CW58" s="46" t="e">
        <f t="shared" si="46"/>
        <v>#DIV/0!</v>
      </c>
      <c r="CX58" s="43">
        <f t="shared" si="47"/>
        <v>0</v>
      </c>
      <c r="CY58" s="46" t="e">
        <f t="shared" si="48"/>
        <v>#DIV/0!</v>
      </c>
      <c r="CZ58" s="43">
        <f t="shared" si="49"/>
        <v>0</v>
      </c>
      <c r="DA58" s="47" t="e">
        <f t="shared" si="50"/>
        <v>#DIV/0!</v>
      </c>
      <c r="DB58" s="45">
        <f t="shared" si="51"/>
        <v>0</v>
      </c>
      <c r="DC58" s="46" t="e">
        <f t="shared" si="52"/>
        <v>#DIV/0!</v>
      </c>
      <c r="DD58" s="43">
        <f t="shared" si="53"/>
        <v>0</v>
      </c>
      <c r="DE58" s="46" t="e">
        <f t="shared" si="54"/>
        <v>#DIV/0!</v>
      </c>
      <c r="DF58" s="43">
        <f t="shared" si="55"/>
        <v>0</v>
      </c>
      <c r="DG58" s="47" t="e">
        <f t="shared" si="56"/>
        <v>#DIV/0!</v>
      </c>
      <c r="DH58" s="172"/>
      <c r="DI58" s="185" t="s">
        <v>58</v>
      </c>
      <c r="DJ58" s="45">
        <f t="shared" si="57"/>
        <v>0</v>
      </c>
      <c r="DK58" s="43">
        <f t="shared" si="58"/>
        <v>0</v>
      </c>
      <c r="DL58" s="44">
        <f t="shared" si="59"/>
        <v>0</v>
      </c>
      <c r="DM58"/>
    </row>
    <row r="59" spans="1:119" s="59" customFormat="1" ht="15.6" x14ac:dyDescent="0.3">
      <c r="A59" s="32">
        <v>47</v>
      </c>
      <c r="B59" s="32" t="s">
        <v>6</v>
      </c>
      <c r="C59" s="41"/>
      <c r="D59" s="42"/>
      <c r="E59" s="46"/>
      <c r="F59" s="43"/>
      <c r="G59" s="46"/>
      <c r="H59" s="43"/>
      <c r="I59" s="47"/>
      <c r="J59" s="274"/>
      <c r="K59" s="46"/>
      <c r="L59" s="43"/>
      <c r="M59" s="46"/>
      <c r="N59" s="43"/>
      <c r="O59" s="47"/>
      <c r="P59" s="136">
        <f t="shared" si="27"/>
        <v>0</v>
      </c>
      <c r="Q59" s="137">
        <f t="shared" si="28"/>
        <v>0</v>
      </c>
      <c r="R59" s="138">
        <f t="shared" si="29"/>
        <v>0</v>
      </c>
      <c r="S59" s="38"/>
      <c r="T59" s="42"/>
      <c r="U59" s="46"/>
      <c r="V59" s="43"/>
      <c r="W59" s="46"/>
      <c r="X59" s="43"/>
      <c r="Y59" s="47"/>
      <c r="Z59" s="45"/>
      <c r="AA59" s="46"/>
      <c r="AB59" s="43"/>
      <c r="AC59" s="46"/>
      <c r="AD59" s="43"/>
      <c r="AE59" s="47"/>
      <c r="AF59" s="136">
        <f t="shared" si="30"/>
        <v>0</v>
      </c>
      <c r="AG59" s="137">
        <f t="shared" si="31"/>
        <v>0</v>
      </c>
      <c r="AH59" s="138">
        <f t="shared" si="32"/>
        <v>0</v>
      </c>
      <c r="AI59" s="40"/>
      <c r="AJ59" s="42"/>
      <c r="AK59" s="46"/>
      <c r="AL59" s="43"/>
      <c r="AM59" s="46"/>
      <c r="AN59" s="43"/>
      <c r="AO59" s="47"/>
      <c r="AP59" s="45"/>
      <c r="AQ59" s="46"/>
      <c r="AR59" s="43"/>
      <c r="AS59" s="46"/>
      <c r="AT59" s="43"/>
      <c r="AU59" s="47"/>
      <c r="AV59" s="136">
        <f t="shared" si="33"/>
        <v>0</v>
      </c>
      <c r="AW59" s="137">
        <f t="shared" si="34"/>
        <v>0</v>
      </c>
      <c r="AX59" s="138">
        <f t="shared" si="35"/>
        <v>0</v>
      </c>
      <c r="AY59" s="40"/>
      <c r="AZ59" s="42"/>
      <c r="BA59" s="46"/>
      <c r="BB59" s="43"/>
      <c r="BC59" s="46"/>
      <c r="BD59" s="43"/>
      <c r="BE59" s="47"/>
      <c r="BF59" s="45"/>
      <c r="BG59" s="46"/>
      <c r="BH59" s="43"/>
      <c r="BI59" s="46"/>
      <c r="BJ59" s="43"/>
      <c r="BK59" s="47"/>
      <c r="BL59" s="136">
        <f t="shared" si="36"/>
        <v>0</v>
      </c>
      <c r="BM59" s="137">
        <f t="shared" si="37"/>
        <v>0</v>
      </c>
      <c r="BN59" s="138">
        <f t="shared" si="38"/>
        <v>0</v>
      </c>
      <c r="BO59" s="40"/>
      <c r="BP59" s="42"/>
      <c r="BQ59" s="46"/>
      <c r="BR59" s="43"/>
      <c r="BS59" s="46"/>
      <c r="BT59" s="43"/>
      <c r="BU59" s="47"/>
      <c r="BV59" s="45"/>
      <c r="BW59" s="46"/>
      <c r="BX59" s="43"/>
      <c r="BY59" s="46"/>
      <c r="BZ59" s="43"/>
      <c r="CA59" s="47"/>
      <c r="CB59" s="136">
        <f t="shared" si="39"/>
        <v>0</v>
      </c>
      <c r="CC59" s="137">
        <f t="shared" si="40"/>
        <v>0</v>
      </c>
      <c r="CD59" s="138">
        <f t="shared" si="41"/>
        <v>0</v>
      </c>
      <c r="CE59" s="40"/>
      <c r="CF59" s="45"/>
      <c r="CG59" s="46"/>
      <c r="CH59" s="43"/>
      <c r="CI59" s="46"/>
      <c r="CJ59" s="43"/>
      <c r="CK59" s="47"/>
      <c r="CL59" s="45"/>
      <c r="CM59" s="46"/>
      <c r="CN59" s="43"/>
      <c r="CO59" s="46"/>
      <c r="CP59" s="43"/>
      <c r="CQ59" s="47"/>
      <c r="CR59" s="136">
        <f t="shared" si="42"/>
        <v>0</v>
      </c>
      <c r="CS59" s="137">
        <f t="shared" si="43"/>
        <v>0</v>
      </c>
      <c r="CT59" s="138">
        <f t="shared" si="44"/>
        <v>0</v>
      </c>
      <c r="CU59" s="40"/>
      <c r="CV59" s="45">
        <f t="shared" si="45"/>
        <v>0</v>
      </c>
      <c r="CW59" s="46" t="e">
        <f t="shared" si="46"/>
        <v>#DIV/0!</v>
      </c>
      <c r="CX59" s="43">
        <f t="shared" si="47"/>
        <v>0</v>
      </c>
      <c r="CY59" s="46" t="e">
        <f t="shared" si="48"/>
        <v>#DIV/0!</v>
      </c>
      <c r="CZ59" s="43">
        <f t="shared" si="49"/>
        <v>0</v>
      </c>
      <c r="DA59" s="47" t="e">
        <f t="shared" si="50"/>
        <v>#DIV/0!</v>
      </c>
      <c r="DB59" s="45">
        <f t="shared" si="51"/>
        <v>0</v>
      </c>
      <c r="DC59" s="46" t="e">
        <f t="shared" si="52"/>
        <v>#DIV/0!</v>
      </c>
      <c r="DD59" s="43">
        <f t="shared" si="53"/>
        <v>0</v>
      </c>
      <c r="DE59" s="46" t="e">
        <f t="shared" si="54"/>
        <v>#DIV/0!</v>
      </c>
      <c r="DF59" s="43">
        <f t="shared" si="55"/>
        <v>0</v>
      </c>
      <c r="DG59" s="47" t="e">
        <f t="shared" si="56"/>
        <v>#DIV/0!</v>
      </c>
      <c r="DH59" s="172"/>
      <c r="DI59" s="185" t="s">
        <v>6</v>
      </c>
      <c r="DJ59" s="45">
        <f t="shared" si="57"/>
        <v>0</v>
      </c>
      <c r="DK59" s="43">
        <f t="shared" si="58"/>
        <v>0</v>
      </c>
      <c r="DL59" s="44">
        <f t="shared" si="59"/>
        <v>0</v>
      </c>
      <c r="DM59"/>
    </row>
    <row r="60" spans="1:119" s="59" customFormat="1" ht="15.6" x14ac:dyDescent="0.3">
      <c r="A60" s="32">
        <v>48</v>
      </c>
      <c r="B60" s="32" t="s">
        <v>7</v>
      </c>
      <c r="C60" s="41"/>
      <c r="D60" s="42"/>
      <c r="E60" s="46"/>
      <c r="F60" s="43"/>
      <c r="G60" s="46"/>
      <c r="H60" s="43"/>
      <c r="I60" s="47"/>
      <c r="J60" s="274"/>
      <c r="K60" s="46"/>
      <c r="L60" s="43"/>
      <c r="M60" s="46"/>
      <c r="N60" s="43"/>
      <c r="O60" s="47"/>
      <c r="P60" s="136">
        <f t="shared" si="27"/>
        <v>0</v>
      </c>
      <c r="Q60" s="137">
        <f t="shared" si="28"/>
        <v>0</v>
      </c>
      <c r="R60" s="138">
        <f t="shared" si="29"/>
        <v>0</v>
      </c>
      <c r="S60" s="38"/>
      <c r="T60" s="42"/>
      <c r="U60" s="46"/>
      <c r="V60" s="43"/>
      <c r="W60" s="46"/>
      <c r="X60" s="43"/>
      <c r="Y60" s="47"/>
      <c r="Z60" s="45"/>
      <c r="AA60" s="46"/>
      <c r="AB60" s="43"/>
      <c r="AC60" s="46"/>
      <c r="AD60" s="43"/>
      <c r="AE60" s="47"/>
      <c r="AF60" s="136">
        <f t="shared" si="30"/>
        <v>0</v>
      </c>
      <c r="AG60" s="137">
        <f t="shared" si="31"/>
        <v>0</v>
      </c>
      <c r="AH60" s="138">
        <f t="shared" si="32"/>
        <v>0</v>
      </c>
      <c r="AI60" s="40"/>
      <c r="AJ60" s="42"/>
      <c r="AK60" s="46"/>
      <c r="AL60" s="43"/>
      <c r="AM60" s="46"/>
      <c r="AN60" s="43"/>
      <c r="AO60" s="47"/>
      <c r="AP60" s="45"/>
      <c r="AQ60" s="46"/>
      <c r="AR60" s="43"/>
      <c r="AS60" s="46"/>
      <c r="AT60" s="43"/>
      <c r="AU60" s="47"/>
      <c r="AV60" s="136">
        <f t="shared" si="33"/>
        <v>0</v>
      </c>
      <c r="AW60" s="137">
        <f t="shared" si="34"/>
        <v>0</v>
      </c>
      <c r="AX60" s="138">
        <f t="shared" si="35"/>
        <v>0</v>
      </c>
      <c r="AY60" s="40"/>
      <c r="AZ60" s="42"/>
      <c r="BA60" s="46"/>
      <c r="BB60" s="43"/>
      <c r="BC60" s="46"/>
      <c r="BD60" s="43"/>
      <c r="BE60" s="47"/>
      <c r="BF60" s="45"/>
      <c r="BG60" s="46"/>
      <c r="BH60" s="43"/>
      <c r="BI60" s="46"/>
      <c r="BJ60" s="43"/>
      <c r="BK60" s="47"/>
      <c r="BL60" s="136">
        <f t="shared" si="36"/>
        <v>0</v>
      </c>
      <c r="BM60" s="137">
        <f t="shared" si="37"/>
        <v>0</v>
      </c>
      <c r="BN60" s="138">
        <f t="shared" si="38"/>
        <v>0</v>
      </c>
      <c r="BO60" s="40"/>
      <c r="BP60" s="42"/>
      <c r="BQ60" s="46"/>
      <c r="BR60" s="43"/>
      <c r="BS60" s="46"/>
      <c r="BT60" s="43"/>
      <c r="BU60" s="47"/>
      <c r="BV60" s="45"/>
      <c r="BW60" s="46"/>
      <c r="BX60" s="43"/>
      <c r="BY60" s="46"/>
      <c r="BZ60" s="43"/>
      <c r="CA60" s="47"/>
      <c r="CB60" s="136">
        <f t="shared" si="39"/>
        <v>0</v>
      </c>
      <c r="CC60" s="137">
        <f t="shared" si="40"/>
        <v>0</v>
      </c>
      <c r="CD60" s="138">
        <f t="shared" si="41"/>
        <v>0</v>
      </c>
      <c r="CE60" s="40"/>
      <c r="CF60" s="45"/>
      <c r="CG60" s="46"/>
      <c r="CH60" s="43"/>
      <c r="CI60" s="46"/>
      <c r="CJ60" s="43"/>
      <c r="CK60" s="47"/>
      <c r="CL60" s="45"/>
      <c r="CM60" s="46"/>
      <c r="CN60" s="43"/>
      <c r="CO60" s="46"/>
      <c r="CP60" s="43"/>
      <c r="CQ60" s="47"/>
      <c r="CR60" s="136">
        <f t="shared" si="42"/>
        <v>0</v>
      </c>
      <c r="CS60" s="137">
        <f t="shared" si="43"/>
        <v>0</v>
      </c>
      <c r="CT60" s="138">
        <f t="shared" si="44"/>
        <v>0</v>
      </c>
      <c r="CU60" s="40"/>
      <c r="CV60" s="45">
        <f t="shared" si="45"/>
        <v>0</v>
      </c>
      <c r="CW60" s="46" t="e">
        <f t="shared" si="46"/>
        <v>#DIV/0!</v>
      </c>
      <c r="CX60" s="43">
        <f t="shared" si="47"/>
        <v>0</v>
      </c>
      <c r="CY60" s="46" t="e">
        <f t="shared" si="48"/>
        <v>#DIV/0!</v>
      </c>
      <c r="CZ60" s="43">
        <f t="shared" si="49"/>
        <v>0</v>
      </c>
      <c r="DA60" s="47" t="e">
        <f t="shared" si="50"/>
        <v>#DIV/0!</v>
      </c>
      <c r="DB60" s="45">
        <f t="shared" si="51"/>
        <v>0</v>
      </c>
      <c r="DC60" s="46" t="e">
        <f t="shared" si="52"/>
        <v>#DIV/0!</v>
      </c>
      <c r="DD60" s="43">
        <f t="shared" si="53"/>
        <v>0</v>
      </c>
      <c r="DE60" s="46" t="e">
        <f t="shared" si="54"/>
        <v>#DIV/0!</v>
      </c>
      <c r="DF60" s="43">
        <f t="shared" si="55"/>
        <v>0</v>
      </c>
      <c r="DG60" s="47" t="e">
        <f t="shared" si="56"/>
        <v>#DIV/0!</v>
      </c>
      <c r="DH60" s="172"/>
      <c r="DI60" s="185" t="s">
        <v>7</v>
      </c>
      <c r="DJ60" s="45">
        <f t="shared" si="57"/>
        <v>0</v>
      </c>
      <c r="DK60" s="43">
        <f t="shared" si="58"/>
        <v>0</v>
      </c>
      <c r="DL60" s="44">
        <f t="shared" si="59"/>
        <v>0</v>
      </c>
      <c r="DM60"/>
    </row>
    <row r="61" spans="1:119" s="59" customFormat="1" ht="15.6" x14ac:dyDescent="0.3">
      <c r="A61" s="32">
        <v>49</v>
      </c>
      <c r="B61" s="32" t="s">
        <v>172</v>
      </c>
      <c r="C61" s="49"/>
      <c r="D61" s="50"/>
      <c r="E61" s="54"/>
      <c r="F61" s="51"/>
      <c r="G61" s="54"/>
      <c r="H61" s="43"/>
      <c r="I61" s="55"/>
      <c r="J61" s="275"/>
      <c r="K61" s="54"/>
      <c r="L61" s="51"/>
      <c r="M61" s="54"/>
      <c r="N61" s="51"/>
      <c r="O61" s="55"/>
      <c r="P61" s="142">
        <f t="shared" si="27"/>
        <v>0</v>
      </c>
      <c r="Q61" s="143">
        <f t="shared" si="28"/>
        <v>0</v>
      </c>
      <c r="R61" s="144">
        <f t="shared" si="29"/>
        <v>0</v>
      </c>
      <c r="S61" s="38"/>
      <c r="T61" s="50"/>
      <c r="U61" s="54"/>
      <c r="V61" s="51"/>
      <c r="W61" s="54"/>
      <c r="X61" s="43"/>
      <c r="Y61" s="55"/>
      <c r="Z61" s="53"/>
      <c r="AA61" s="54"/>
      <c r="AB61" s="51"/>
      <c r="AC61" s="54"/>
      <c r="AD61" s="51"/>
      <c r="AE61" s="55"/>
      <c r="AF61" s="142">
        <f t="shared" si="30"/>
        <v>0</v>
      </c>
      <c r="AG61" s="143">
        <f t="shared" si="31"/>
        <v>0</v>
      </c>
      <c r="AH61" s="144">
        <f t="shared" si="32"/>
        <v>0</v>
      </c>
      <c r="AI61" s="40"/>
      <c r="AJ61" s="50"/>
      <c r="AK61" s="54"/>
      <c r="AL61" s="51"/>
      <c r="AM61" s="54"/>
      <c r="AN61" s="51"/>
      <c r="AO61" s="55"/>
      <c r="AP61" s="53"/>
      <c r="AQ61" s="54"/>
      <c r="AR61" s="51"/>
      <c r="AS61" s="54"/>
      <c r="AT61" s="51"/>
      <c r="AU61" s="55"/>
      <c r="AV61" s="142">
        <f t="shared" si="33"/>
        <v>0</v>
      </c>
      <c r="AW61" s="143">
        <f t="shared" si="34"/>
        <v>0</v>
      </c>
      <c r="AX61" s="144">
        <f t="shared" si="35"/>
        <v>0</v>
      </c>
      <c r="AY61" s="40"/>
      <c r="AZ61" s="50"/>
      <c r="BA61" s="54"/>
      <c r="BB61" s="51"/>
      <c r="BC61" s="54"/>
      <c r="BD61" s="51"/>
      <c r="BE61" s="55"/>
      <c r="BF61" s="53"/>
      <c r="BG61" s="54"/>
      <c r="BH61" s="51"/>
      <c r="BI61" s="54"/>
      <c r="BJ61" s="51"/>
      <c r="BK61" s="55"/>
      <c r="BL61" s="142">
        <f t="shared" si="36"/>
        <v>0</v>
      </c>
      <c r="BM61" s="143">
        <f t="shared" si="37"/>
        <v>0</v>
      </c>
      <c r="BN61" s="144">
        <f t="shared" si="38"/>
        <v>0</v>
      </c>
      <c r="BO61" s="40"/>
      <c r="BP61" s="50"/>
      <c r="BQ61" s="54"/>
      <c r="BR61" s="51"/>
      <c r="BS61" s="54"/>
      <c r="BT61" s="51"/>
      <c r="BU61" s="55"/>
      <c r="BV61" s="53"/>
      <c r="BW61" s="54"/>
      <c r="BX61" s="51"/>
      <c r="BY61" s="54"/>
      <c r="BZ61" s="51"/>
      <c r="CA61" s="55"/>
      <c r="CB61" s="142">
        <f t="shared" si="39"/>
        <v>0</v>
      </c>
      <c r="CC61" s="143">
        <f t="shared" si="40"/>
        <v>0</v>
      </c>
      <c r="CD61" s="144">
        <f t="shared" si="41"/>
        <v>0</v>
      </c>
      <c r="CE61" s="40"/>
      <c r="CF61" s="53"/>
      <c r="CG61" s="54"/>
      <c r="CH61" s="51"/>
      <c r="CI61" s="54"/>
      <c r="CJ61" s="51"/>
      <c r="CK61" s="55"/>
      <c r="CL61" s="53"/>
      <c r="CM61" s="54"/>
      <c r="CN61" s="51"/>
      <c r="CO61" s="54"/>
      <c r="CP61" s="51"/>
      <c r="CQ61" s="55"/>
      <c r="CR61" s="142">
        <f t="shared" si="42"/>
        <v>0</v>
      </c>
      <c r="CS61" s="143">
        <f t="shared" si="43"/>
        <v>0</v>
      </c>
      <c r="CT61" s="144">
        <f t="shared" si="44"/>
        <v>0</v>
      </c>
      <c r="CU61" s="40"/>
      <c r="CV61" s="53">
        <f>SUM(CV20:CV60)</f>
        <v>0</v>
      </c>
      <c r="CW61" s="54" t="e">
        <f t="shared" si="46"/>
        <v>#DIV/0!</v>
      </c>
      <c r="CX61" s="51">
        <f>SUM(CX20:CX60)</f>
        <v>0</v>
      </c>
      <c r="CY61" s="54" t="e">
        <f t="shared" si="48"/>
        <v>#DIV/0!</v>
      </c>
      <c r="CZ61" s="51">
        <f t="shared" si="49"/>
        <v>0</v>
      </c>
      <c r="DA61" s="55" t="e">
        <f t="shared" si="50"/>
        <v>#DIV/0!</v>
      </c>
      <c r="DB61" s="53">
        <f>SUM(DB20:DB60)</f>
        <v>0</v>
      </c>
      <c r="DC61" s="54" t="e">
        <f t="shared" si="52"/>
        <v>#DIV/0!</v>
      </c>
      <c r="DD61" s="51">
        <f>SUM(DD20:DD60)</f>
        <v>0</v>
      </c>
      <c r="DE61" s="54" t="e">
        <f t="shared" si="54"/>
        <v>#DIV/0!</v>
      </c>
      <c r="DF61" s="51">
        <f>SUM(DF20:DF60)</f>
        <v>0</v>
      </c>
      <c r="DG61" s="55" t="e">
        <f t="shared" si="56"/>
        <v>#DIV/0!</v>
      </c>
      <c r="DH61" s="173"/>
      <c r="DI61" s="185" t="s">
        <v>172</v>
      </c>
      <c r="DJ61" s="53">
        <f>SUM(DJ20:DJ60)</f>
        <v>0</v>
      </c>
      <c r="DK61" s="51">
        <f>SUM(DK20:DK60)</f>
        <v>0</v>
      </c>
      <c r="DL61" s="52">
        <f t="shared" si="59"/>
        <v>0</v>
      </c>
      <c r="DM61"/>
      <c r="DN61" s="65"/>
      <c r="DO61" s="56"/>
    </row>
    <row r="62" spans="1:119" s="59" customFormat="1" ht="15.6" x14ac:dyDescent="0.3">
      <c r="A62" s="32">
        <v>50</v>
      </c>
      <c r="B62" s="32" t="s">
        <v>8</v>
      </c>
      <c r="C62" s="41"/>
      <c r="D62" s="42"/>
      <c r="E62" s="46"/>
      <c r="F62" s="43"/>
      <c r="G62" s="46"/>
      <c r="H62" s="43"/>
      <c r="I62" s="47"/>
      <c r="J62" s="274"/>
      <c r="K62" s="46"/>
      <c r="L62" s="43"/>
      <c r="M62" s="46"/>
      <c r="N62" s="43"/>
      <c r="O62" s="47"/>
      <c r="P62" s="136">
        <f t="shared" si="27"/>
        <v>0</v>
      </c>
      <c r="Q62" s="137">
        <f t="shared" si="28"/>
        <v>0</v>
      </c>
      <c r="R62" s="138">
        <f t="shared" si="29"/>
        <v>0</v>
      </c>
      <c r="S62" s="38"/>
      <c r="T62" s="42"/>
      <c r="U62" s="46"/>
      <c r="V62" s="43"/>
      <c r="W62" s="46"/>
      <c r="X62" s="43"/>
      <c r="Y62" s="47"/>
      <c r="Z62" s="45"/>
      <c r="AA62" s="46"/>
      <c r="AB62" s="43"/>
      <c r="AC62" s="46"/>
      <c r="AD62" s="43"/>
      <c r="AE62" s="47"/>
      <c r="AF62" s="136">
        <f t="shared" si="30"/>
        <v>0</v>
      </c>
      <c r="AG62" s="137">
        <f>+V62+AB62</f>
        <v>0</v>
      </c>
      <c r="AH62" s="138">
        <f t="shared" si="32"/>
        <v>0</v>
      </c>
      <c r="AI62" s="40"/>
      <c r="AJ62" s="42"/>
      <c r="AK62" s="46"/>
      <c r="AL62" s="43"/>
      <c r="AM62" s="46"/>
      <c r="AN62" s="43"/>
      <c r="AO62" s="47"/>
      <c r="AP62" s="45"/>
      <c r="AQ62" s="46"/>
      <c r="AR62" s="43"/>
      <c r="AS62" s="46"/>
      <c r="AT62" s="43"/>
      <c r="AU62" s="47"/>
      <c r="AV62" s="136">
        <f t="shared" si="33"/>
        <v>0</v>
      </c>
      <c r="AW62" s="137">
        <f t="shared" si="34"/>
        <v>0</v>
      </c>
      <c r="AX62" s="138">
        <f t="shared" si="35"/>
        <v>0</v>
      </c>
      <c r="AY62" s="40"/>
      <c r="AZ62" s="42"/>
      <c r="BA62" s="46"/>
      <c r="BB62" s="43"/>
      <c r="BC62" s="46"/>
      <c r="BD62" s="43"/>
      <c r="BE62" s="47"/>
      <c r="BF62" s="45"/>
      <c r="BG62" s="46"/>
      <c r="BH62" s="43"/>
      <c r="BI62" s="46"/>
      <c r="BJ62" s="43"/>
      <c r="BK62" s="47"/>
      <c r="BL62" s="136">
        <f t="shared" si="36"/>
        <v>0</v>
      </c>
      <c r="BM62" s="137">
        <f t="shared" si="37"/>
        <v>0</v>
      </c>
      <c r="BN62" s="138">
        <f t="shared" si="38"/>
        <v>0</v>
      </c>
      <c r="BO62" s="40"/>
      <c r="BP62" s="42"/>
      <c r="BQ62" s="46"/>
      <c r="BR62" s="43"/>
      <c r="BS62" s="46"/>
      <c r="BT62" s="43"/>
      <c r="BU62" s="47"/>
      <c r="BV62" s="45"/>
      <c r="BW62" s="46"/>
      <c r="BX62" s="43"/>
      <c r="BY62" s="46"/>
      <c r="BZ62" s="43"/>
      <c r="CA62" s="47"/>
      <c r="CB62" s="136">
        <f t="shared" si="39"/>
        <v>0</v>
      </c>
      <c r="CC62" s="137">
        <f t="shared" si="40"/>
        <v>0</v>
      </c>
      <c r="CD62" s="138">
        <f t="shared" si="41"/>
        <v>0</v>
      </c>
      <c r="CE62" s="40"/>
      <c r="CF62" s="45"/>
      <c r="CG62" s="46"/>
      <c r="CH62" s="43"/>
      <c r="CI62" s="46"/>
      <c r="CJ62" s="43"/>
      <c r="CK62" s="47"/>
      <c r="CL62" s="45"/>
      <c r="CM62" s="46"/>
      <c r="CN62" s="43"/>
      <c r="CO62" s="46"/>
      <c r="CP62" s="43"/>
      <c r="CQ62" s="47"/>
      <c r="CR62" s="136">
        <f t="shared" si="42"/>
        <v>0</v>
      </c>
      <c r="CS62" s="137">
        <f t="shared" si="43"/>
        <v>0</v>
      </c>
      <c r="CT62" s="138">
        <f t="shared" si="44"/>
        <v>0</v>
      </c>
      <c r="CU62" s="40"/>
      <c r="CV62" s="45">
        <f>+D62+T62+AJ62+AZ62+BP62+CF62</f>
        <v>0</v>
      </c>
      <c r="CW62" s="46" t="e">
        <f t="shared" si="46"/>
        <v>#DIV/0!</v>
      </c>
      <c r="CX62" s="43">
        <f>+F62+V62+AL62+BB62+BR62+CH62</f>
        <v>0</v>
      </c>
      <c r="CY62" s="46" t="e">
        <f t="shared" si="48"/>
        <v>#DIV/0!</v>
      </c>
      <c r="CZ62" s="43">
        <f t="shared" si="49"/>
        <v>0</v>
      </c>
      <c r="DA62" s="47" t="e">
        <f t="shared" si="50"/>
        <v>#DIV/0!</v>
      </c>
      <c r="DB62" s="45">
        <f t="shared" ref="DB62" si="60">+J62+Z62+AP62+BF62+BV62+CL62</f>
        <v>0</v>
      </c>
      <c r="DC62" s="46" t="e">
        <f t="shared" si="52"/>
        <v>#DIV/0!</v>
      </c>
      <c r="DD62" s="43">
        <f>+L62+AB62+AR62+BH62+BX62+CN62</f>
        <v>0</v>
      </c>
      <c r="DE62" s="46" t="e">
        <f t="shared" si="54"/>
        <v>#DIV/0!</v>
      </c>
      <c r="DF62" s="43">
        <f>+DB62+DD62</f>
        <v>0</v>
      </c>
      <c r="DG62" s="47" t="e">
        <f t="shared" si="56"/>
        <v>#DIV/0!</v>
      </c>
      <c r="DH62" s="172"/>
      <c r="DI62" s="185" t="s">
        <v>8</v>
      </c>
      <c r="DJ62" s="45">
        <f t="shared" ref="DJ62" si="61">+CZ62</f>
        <v>0</v>
      </c>
      <c r="DK62" s="43">
        <f t="shared" ref="DK62" si="62">+DF62</f>
        <v>0</v>
      </c>
      <c r="DL62" s="44">
        <f t="shared" si="59"/>
        <v>0</v>
      </c>
      <c r="DM62"/>
    </row>
    <row r="63" spans="1:119" s="59" customFormat="1" ht="15.6" x14ac:dyDescent="0.3">
      <c r="A63" s="32">
        <v>51</v>
      </c>
      <c r="B63" s="32" t="s">
        <v>173</v>
      </c>
      <c r="C63" s="49"/>
      <c r="D63" s="50"/>
      <c r="E63" s="54"/>
      <c r="F63" s="51"/>
      <c r="G63" s="54"/>
      <c r="H63" s="43"/>
      <c r="I63" s="55"/>
      <c r="J63" s="275"/>
      <c r="K63" s="54"/>
      <c r="L63" s="51"/>
      <c r="M63" s="54"/>
      <c r="N63" s="51"/>
      <c r="O63" s="55"/>
      <c r="P63" s="142">
        <f t="shared" si="27"/>
        <v>0</v>
      </c>
      <c r="Q63" s="143">
        <f t="shared" si="28"/>
        <v>0</v>
      </c>
      <c r="R63" s="144">
        <f t="shared" si="29"/>
        <v>0</v>
      </c>
      <c r="S63" s="38"/>
      <c r="T63" s="50"/>
      <c r="U63" s="54"/>
      <c r="V63" s="51"/>
      <c r="W63" s="54"/>
      <c r="X63" s="43"/>
      <c r="Y63" s="55"/>
      <c r="Z63" s="53"/>
      <c r="AA63" s="54"/>
      <c r="AB63" s="51"/>
      <c r="AC63" s="54"/>
      <c r="AD63" s="51"/>
      <c r="AE63" s="55"/>
      <c r="AF63" s="142">
        <f t="shared" si="30"/>
        <v>0</v>
      </c>
      <c r="AG63" s="143">
        <f>+V63+AB63</f>
        <v>0</v>
      </c>
      <c r="AH63" s="144">
        <f>+AF63+AG63</f>
        <v>0</v>
      </c>
      <c r="AI63" s="40"/>
      <c r="AJ63" s="50"/>
      <c r="AK63" s="54"/>
      <c r="AL63" s="51"/>
      <c r="AM63" s="54"/>
      <c r="AN63" s="51"/>
      <c r="AO63" s="55"/>
      <c r="AP63" s="53"/>
      <c r="AQ63" s="54"/>
      <c r="AR63" s="51"/>
      <c r="AS63" s="54"/>
      <c r="AT63" s="51"/>
      <c r="AU63" s="55"/>
      <c r="AV63" s="142">
        <f t="shared" si="33"/>
        <v>0</v>
      </c>
      <c r="AW63" s="143">
        <f t="shared" si="34"/>
        <v>0</v>
      </c>
      <c r="AX63" s="144">
        <f t="shared" si="35"/>
        <v>0</v>
      </c>
      <c r="AY63" s="40"/>
      <c r="AZ63" s="50"/>
      <c r="BA63" s="54"/>
      <c r="BB63" s="51"/>
      <c r="BC63" s="54"/>
      <c r="BD63" s="51"/>
      <c r="BE63" s="55"/>
      <c r="BF63" s="53"/>
      <c r="BG63" s="54"/>
      <c r="BH63" s="51"/>
      <c r="BI63" s="54"/>
      <c r="BJ63" s="51"/>
      <c r="BK63" s="55"/>
      <c r="BL63" s="142">
        <f t="shared" si="36"/>
        <v>0</v>
      </c>
      <c r="BM63" s="143">
        <f t="shared" si="37"/>
        <v>0</v>
      </c>
      <c r="BN63" s="144">
        <f t="shared" si="38"/>
        <v>0</v>
      </c>
      <c r="BO63" s="40"/>
      <c r="BP63" s="50"/>
      <c r="BQ63" s="54"/>
      <c r="BR63" s="51"/>
      <c r="BS63" s="54"/>
      <c r="BT63" s="51"/>
      <c r="BU63" s="55"/>
      <c r="BV63" s="53"/>
      <c r="BW63" s="54"/>
      <c r="BX63" s="51"/>
      <c r="BY63" s="54"/>
      <c r="BZ63" s="51"/>
      <c r="CA63" s="55"/>
      <c r="CB63" s="142">
        <f t="shared" si="39"/>
        <v>0</v>
      </c>
      <c r="CC63" s="143">
        <f t="shared" si="40"/>
        <v>0</v>
      </c>
      <c r="CD63" s="144">
        <f t="shared" si="41"/>
        <v>0</v>
      </c>
      <c r="CE63" s="40"/>
      <c r="CF63" s="53"/>
      <c r="CG63" s="54"/>
      <c r="CH63" s="51"/>
      <c r="CI63" s="54"/>
      <c r="CJ63" s="51"/>
      <c r="CK63" s="55"/>
      <c r="CL63" s="53"/>
      <c r="CM63" s="54"/>
      <c r="CN63" s="51"/>
      <c r="CO63" s="54"/>
      <c r="CP63" s="51"/>
      <c r="CQ63" s="55"/>
      <c r="CR63" s="142">
        <f t="shared" si="42"/>
        <v>0</v>
      </c>
      <c r="CS63" s="143">
        <f t="shared" si="43"/>
        <v>0</v>
      </c>
      <c r="CT63" s="144">
        <f t="shared" si="44"/>
        <v>0</v>
      </c>
      <c r="CU63" s="40"/>
      <c r="CV63" s="53">
        <f>+CV61-CV62</f>
        <v>0</v>
      </c>
      <c r="CW63" s="54" t="e">
        <f t="shared" si="46"/>
        <v>#DIV/0!</v>
      </c>
      <c r="CX63" s="51">
        <f>+CX61-CX62</f>
        <v>0</v>
      </c>
      <c r="CY63" s="54" t="e">
        <f t="shared" si="48"/>
        <v>#DIV/0!</v>
      </c>
      <c r="CZ63" s="51">
        <f t="shared" si="49"/>
        <v>0</v>
      </c>
      <c r="DA63" s="55" t="e">
        <f t="shared" si="50"/>
        <v>#DIV/0!</v>
      </c>
      <c r="DB63" s="53">
        <f>+DB61-DB62</f>
        <v>0</v>
      </c>
      <c r="DC63" s="54" t="e">
        <f t="shared" si="52"/>
        <v>#DIV/0!</v>
      </c>
      <c r="DD63" s="51">
        <f>+DD61-DD62</f>
        <v>0</v>
      </c>
      <c r="DE63" s="54" t="e">
        <f t="shared" si="54"/>
        <v>#DIV/0!</v>
      </c>
      <c r="DF63" s="51">
        <f>+DF61-DF62</f>
        <v>0</v>
      </c>
      <c r="DG63" s="55" t="e">
        <f t="shared" si="56"/>
        <v>#DIV/0!</v>
      </c>
      <c r="DH63" s="173"/>
      <c r="DI63" s="185" t="s">
        <v>173</v>
      </c>
      <c r="DJ63" s="53">
        <f>+DJ61-DJ62</f>
        <v>0</v>
      </c>
      <c r="DK63" s="51">
        <f t="shared" ref="DK63:DL63" si="63">+DK61-DK62</f>
        <v>0</v>
      </c>
      <c r="DL63" s="52">
        <f t="shared" si="63"/>
        <v>0</v>
      </c>
      <c r="DM63"/>
      <c r="DO63" s="56"/>
    </row>
    <row r="64" spans="1:119" s="59" customFormat="1" ht="15.6" x14ac:dyDescent="0.3">
      <c r="A64" s="32"/>
      <c r="B64" s="58" t="s">
        <v>64</v>
      </c>
      <c r="C64" s="41"/>
      <c r="D64" s="42"/>
      <c r="E64" s="46"/>
      <c r="F64" s="46"/>
      <c r="G64" s="46"/>
      <c r="H64" s="46"/>
      <c r="I64" s="47"/>
      <c r="J64" s="274"/>
      <c r="K64" s="46"/>
      <c r="L64" s="46"/>
      <c r="M64" s="46"/>
      <c r="N64" s="46"/>
      <c r="O64" s="47"/>
      <c r="P64" s="145"/>
      <c r="Q64" s="146"/>
      <c r="R64" s="147"/>
      <c r="S64" s="38"/>
      <c r="T64" s="42"/>
      <c r="U64" s="46"/>
      <c r="V64" s="46"/>
      <c r="W64" s="46"/>
      <c r="X64" s="46"/>
      <c r="Y64" s="47"/>
      <c r="Z64" s="45"/>
      <c r="AA64" s="46"/>
      <c r="AB64" s="46"/>
      <c r="AC64" s="46"/>
      <c r="AD64" s="46"/>
      <c r="AE64" s="47"/>
      <c r="AF64" s="145"/>
      <c r="AG64" s="146"/>
      <c r="AH64" s="147"/>
      <c r="AI64" s="40"/>
      <c r="AJ64" s="42"/>
      <c r="AK64" s="46"/>
      <c r="AL64" s="46"/>
      <c r="AM64" s="46"/>
      <c r="AN64" s="46"/>
      <c r="AO64" s="47"/>
      <c r="AP64" s="45"/>
      <c r="AQ64" s="46"/>
      <c r="AR64" s="46"/>
      <c r="AS64" s="46"/>
      <c r="AT64" s="46"/>
      <c r="AU64" s="47"/>
      <c r="AV64" s="145"/>
      <c r="AW64" s="146"/>
      <c r="AX64" s="147"/>
      <c r="AY64" s="40"/>
      <c r="AZ64" s="42"/>
      <c r="BA64" s="46"/>
      <c r="BB64" s="46"/>
      <c r="BC64" s="46"/>
      <c r="BD64" s="46"/>
      <c r="BE64" s="47"/>
      <c r="BF64" s="45"/>
      <c r="BG64" s="46"/>
      <c r="BH64" s="46"/>
      <c r="BI64" s="46"/>
      <c r="BJ64" s="46"/>
      <c r="BK64" s="47"/>
      <c r="BL64" s="145"/>
      <c r="BM64" s="146"/>
      <c r="BN64" s="147"/>
      <c r="BO64" s="40"/>
      <c r="BP64" s="42"/>
      <c r="BQ64" s="46"/>
      <c r="BR64" s="46"/>
      <c r="BS64" s="46"/>
      <c r="BT64" s="46"/>
      <c r="BU64" s="47"/>
      <c r="BV64" s="45"/>
      <c r="BW64" s="46"/>
      <c r="BX64" s="46"/>
      <c r="BY64" s="46"/>
      <c r="BZ64" s="46"/>
      <c r="CA64" s="47"/>
      <c r="CB64" s="145"/>
      <c r="CC64" s="146"/>
      <c r="CD64" s="147"/>
      <c r="CE64" s="40"/>
      <c r="CF64" s="45"/>
      <c r="CG64" s="46"/>
      <c r="CH64" s="46"/>
      <c r="CI64" s="46"/>
      <c r="CJ64" s="46"/>
      <c r="CK64" s="47"/>
      <c r="CL64" s="45"/>
      <c r="CM64" s="46"/>
      <c r="CN64" s="46"/>
      <c r="CO64" s="46"/>
      <c r="CP64" s="46"/>
      <c r="CQ64" s="47"/>
      <c r="CR64" s="145"/>
      <c r="CS64" s="146"/>
      <c r="CT64" s="147"/>
      <c r="CU64" s="40"/>
      <c r="CV64" s="45"/>
      <c r="CW64" s="46"/>
      <c r="CX64" s="43"/>
      <c r="CY64" s="46"/>
      <c r="CZ64" s="43"/>
      <c r="DA64" s="47"/>
      <c r="DB64" s="57"/>
      <c r="DC64" s="46"/>
      <c r="DD64" s="46"/>
      <c r="DE64" s="46"/>
      <c r="DF64" s="46"/>
      <c r="DG64" s="47"/>
      <c r="DH64" s="172"/>
      <c r="DI64" s="187" t="s">
        <v>64</v>
      </c>
      <c r="DJ64" s="45"/>
      <c r="DK64" s="43"/>
      <c r="DL64" s="44"/>
      <c r="DM64"/>
    </row>
    <row r="65" spans="1:119" s="59" customFormat="1" ht="15.6" x14ac:dyDescent="0.3">
      <c r="A65" s="32"/>
      <c r="B65" s="31" t="s">
        <v>65</v>
      </c>
      <c r="C65" s="41"/>
      <c r="D65" s="42"/>
      <c r="E65" s="46"/>
      <c r="F65" s="46"/>
      <c r="G65" s="46"/>
      <c r="H65" s="46"/>
      <c r="I65" s="47"/>
      <c r="J65" s="274"/>
      <c r="K65" s="46"/>
      <c r="L65" s="46"/>
      <c r="M65" s="46"/>
      <c r="N65" s="46"/>
      <c r="O65" s="47"/>
      <c r="P65" s="145"/>
      <c r="Q65" s="146"/>
      <c r="R65" s="147"/>
      <c r="S65" s="38"/>
      <c r="T65" s="42"/>
      <c r="U65" s="46"/>
      <c r="V65" s="46"/>
      <c r="W65" s="46"/>
      <c r="X65" s="46"/>
      <c r="Y65" s="47"/>
      <c r="Z65" s="45"/>
      <c r="AA65" s="46"/>
      <c r="AB65" s="46"/>
      <c r="AC65" s="46"/>
      <c r="AD65" s="46"/>
      <c r="AE65" s="47"/>
      <c r="AF65" s="145"/>
      <c r="AG65" s="146"/>
      <c r="AH65" s="147"/>
      <c r="AI65" s="40"/>
      <c r="AJ65" s="42"/>
      <c r="AK65" s="46"/>
      <c r="AL65" s="46"/>
      <c r="AM65" s="46"/>
      <c r="AN65" s="46"/>
      <c r="AO65" s="47"/>
      <c r="AP65" s="45"/>
      <c r="AQ65" s="46"/>
      <c r="AR65" s="46"/>
      <c r="AS65" s="46"/>
      <c r="AT65" s="46"/>
      <c r="AU65" s="47"/>
      <c r="AV65" s="145"/>
      <c r="AW65" s="146"/>
      <c r="AX65" s="147"/>
      <c r="AY65" s="40"/>
      <c r="AZ65" s="42"/>
      <c r="BA65" s="46"/>
      <c r="BB65" s="46"/>
      <c r="BC65" s="46"/>
      <c r="BD65" s="46"/>
      <c r="BE65" s="47"/>
      <c r="BF65" s="45"/>
      <c r="BG65" s="46"/>
      <c r="BH65" s="46"/>
      <c r="BI65" s="46"/>
      <c r="BJ65" s="46"/>
      <c r="BK65" s="47"/>
      <c r="BL65" s="145"/>
      <c r="BM65" s="146"/>
      <c r="BN65" s="147"/>
      <c r="BO65" s="40"/>
      <c r="BP65" s="42"/>
      <c r="BQ65" s="46"/>
      <c r="BR65" s="46"/>
      <c r="BS65" s="46"/>
      <c r="BT65" s="46"/>
      <c r="BU65" s="47"/>
      <c r="BV65" s="45"/>
      <c r="BW65" s="46"/>
      <c r="BX65" s="46"/>
      <c r="BY65" s="46"/>
      <c r="BZ65" s="46"/>
      <c r="CA65" s="47"/>
      <c r="CB65" s="145"/>
      <c r="CC65" s="146"/>
      <c r="CD65" s="147"/>
      <c r="CE65" s="40"/>
      <c r="CF65" s="45"/>
      <c r="CG65" s="46"/>
      <c r="CH65" s="46"/>
      <c r="CI65" s="46"/>
      <c r="CJ65" s="46"/>
      <c r="CK65" s="47"/>
      <c r="CL65" s="45"/>
      <c r="CM65" s="46"/>
      <c r="CN65" s="46"/>
      <c r="CO65" s="46"/>
      <c r="CP65" s="46"/>
      <c r="CQ65" s="47"/>
      <c r="CR65" s="145"/>
      <c r="CS65" s="146"/>
      <c r="CT65" s="147"/>
      <c r="CU65" s="40"/>
      <c r="CV65" s="45"/>
      <c r="CW65" s="46"/>
      <c r="CX65" s="43"/>
      <c r="CY65" s="46"/>
      <c r="CZ65" s="43"/>
      <c r="DA65" s="47"/>
      <c r="DB65" s="57"/>
      <c r="DC65" s="46"/>
      <c r="DD65" s="46"/>
      <c r="DE65" s="46"/>
      <c r="DF65" s="46"/>
      <c r="DG65" s="47"/>
      <c r="DH65" s="172"/>
      <c r="DI65" s="184" t="s">
        <v>65</v>
      </c>
      <c r="DJ65" s="45"/>
      <c r="DK65" s="43"/>
      <c r="DL65" s="44"/>
      <c r="DM65"/>
      <c r="DO65" s="66"/>
    </row>
    <row r="66" spans="1:119" s="59" customFormat="1" ht="15.6" x14ac:dyDescent="0.3">
      <c r="A66" s="32">
        <v>52</v>
      </c>
      <c r="B66" s="32" t="s">
        <v>66</v>
      </c>
      <c r="C66" s="41"/>
      <c r="D66" s="42"/>
      <c r="E66" s="46"/>
      <c r="F66" s="43"/>
      <c r="G66" s="46"/>
      <c r="H66" s="43"/>
      <c r="I66" s="47"/>
      <c r="J66" s="274"/>
      <c r="K66" s="46"/>
      <c r="L66" s="43"/>
      <c r="M66" s="46"/>
      <c r="N66" s="43"/>
      <c r="O66" s="47"/>
      <c r="P66" s="136">
        <f t="shared" ref="P66:P73" si="64">+D66+J66</f>
        <v>0</v>
      </c>
      <c r="Q66" s="137">
        <f t="shared" ref="Q66:Q73" si="65">+F66+L66</f>
        <v>0</v>
      </c>
      <c r="R66" s="138">
        <f t="shared" ref="R66:R73" si="66">+P66+Q66</f>
        <v>0</v>
      </c>
      <c r="S66" s="38"/>
      <c r="T66" s="42"/>
      <c r="U66" s="46"/>
      <c r="V66" s="43"/>
      <c r="W66" s="46"/>
      <c r="X66" s="43"/>
      <c r="Y66" s="47"/>
      <c r="Z66" s="45"/>
      <c r="AA66" s="46"/>
      <c r="AB66" s="43"/>
      <c r="AC66" s="46"/>
      <c r="AD66" s="43"/>
      <c r="AE66" s="47"/>
      <c r="AF66" s="136">
        <f t="shared" ref="AF66:AF73" si="67">+T66+Z66</f>
        <v>0</v>
      </c>
      <c r="AG66" s="137">
        <f t="shared" ref="AG66:AG73" si="68">+V66+AB66</f>
        <v>0</v>
      </c>
      <c r="AH66" s="138">
        <f t="shared" ref="AH66:AH73" si="69">+AF66+AG66</f>
        <v>0</v>
      </c>
      <c r="AI66" s="40"/>
      <c r="AJ66" s="42"/>
      <c r="AK66" s="46"/>
      <c r="AL66" s="43"/>
      <c r="AM66" s="46"/>
      <c r="AN66" s="43"/>
      <c r="AO66" s="47"/>
      <c r="AP66" s="45"/>
      <c r="AQ66" s="46"/>
      <c r="AR66" s="43"/>
      <c r="AS66" s="46"/>
      <c r="AT66" s="43"/>
      <c r="AU66" s="47"/>
      <c r="AV66" s="136">
        <f t="shared" ref="AV66:AV73" si="70">+AJ66+AP66</f>
        <v>0</v>
      </c>
      <c r="AW66" s="137">
        <f t="shared" ref="AW66:AW73" si="71">+AL66+AR66</f>
        <v>0</v>
      </c>
      <c r="AX66" s="138">
        <f t="shared" ref="AX66:AX73" si="72">+AV66+AW66</f>
        <v>0</v>
      </c>
      <c r="AY66" s="40"/>
      <c r="AZ66" s="42"/>
      <c r="BA66" s="46"/>
      <c r="BB66" s="43"/>
      <c r="BC66" s="46"/>
      <c r="BD66" s="43"/>
      <c r="BE66" s="47"/>
      <c r="BF66" s="45"/>
      <c r="BG66" s="46"/>
      <c r="BH66" s="43"/>
      <c r="BI66" s="46"/>
      <c r="BJ66" s="43"/>
      <c r="BK66" s="47"/>
      <c r="BL66" s="136">
        <f t="shared" ref="BL66:BL73" si="73">+AZ66+BF66</f>
        <v>0</v>
      </c>
      <c r="BM66" s="137">
        <f t="shared" ref="BM66:BM73" si="74">+BB66+BH66</f>
        <v>0</v>
      </c>
      <c r="BN66" s="138">
        <f t="shared" ref="BN66:BN73" si="75">+BL66+BM66</f>
        <v>0</v>
      </c>
      <c r="BO66" s="40"/>
      <c r="BP66" s="42"/>
      <c r="BQ66" s="46"/>
      <c r="BR66" s="43"/>
      <c r="BS66" s="46"/>
      <c r="BT66" s="43"/>
      <c r="BU66" s="47"/>
      <c r="BV66" s="45"/>
      <c r="BW66" s="46"/>
      <c r="BX66" s="43"/>
      <c r="BY66" s="46"/>
      <c r="BZ66" s="43"/>
      <c r="CA66" s="47"/>
      <c r="CB66" s="136">
        <f t="shared" ref="CB66:CB73" si="76">+BP66+BV66</f>
        <v>0</v>
      </c>
      <c r="CC66" s="137">
        <f t="shared" ref="CC66:CC73" si="77">+BR66+BX66</f>
        <v>0</v>
      </c>
      <c r="CD66" s="138">
        <f t="shared" ref="CD66:CD73" si="78">+CB66+CC66</f>
        <v>0</v>
      </c>
      <c r="CE66" s="40"/>
      <c r="CF66" s="45"/>
      <c r="CG66" s="46"/>
      <c r="CH66" s="43"/>
      <c r="CI66" s="46"/>
      <c r="CJ66" s="43"/>
      <c r="CK66" s="47"/>
      <c r="CL66" s="45"/>
      <c r="CM66" s="46"/>
      <c r="CN66" s="43"/>
      <c r="CO66" s="46"/>
      <c r="CP66" s="43"/>
      <c r="CQ66" s="47"/>
      <c r="CR66" s="136">
        <f t="shared" ref="CR66:CR73" si="79">+CF66+CL66</f>
        <v>0</v>
      </c>
      <c r="CS66" s="137">
        <f t="shared" ref="CS66:CS73" si="80">+CH66+CN66</f>
        <v>0</v>
      </c>
      <c r="CT66" s="138">
        <f t="shared" ref="CT66:CT73" si="81">+CR66+CS66</f>
        <v>0</v>
      </c>
      <c r="CU66" s="40"/>
      <c r="CV66" s="45">
        <f t="shared" ref="CV66:CV72" si="82">+D66+T66+AJ66+AZ66+BP66+CF66</f>
        <v>0</v>
      </c>
      <c r="CW66" s="46" t="e">
        <f>+CV66/$CV$111</f>
        <v>#DIV/0!</v>
      </c>
      <c r="CX66" s="43">
        <f t="shared" ref="CX66:CX72" si="83">+F66+V66+AL66+BB66+BR66+CH66</f>
        <v>0</v>
      </c>
      <c r="CY66" s="46" t="e">
        <f t="shared" ref="CY66:CY73" si="84">+CX66/$CX$111</f>
        <v>#DIV/0!</v>
      </c>
      <c r="CZ66" s="43">
        <f t="shared" ref="CZ66:CZ73" si="85">+CV66+CX66</f>
        <v>0</v>
      </c>
      <c r="DA66" s="47" t="e">
        <f t="shared" ref="DA66:DA73" si="86">+CZ66/$CZ$111</f>
        <v>#DIV/0!</v>
      </c>
      <c r="DB66" s="45">
        <f t="shared" ref="DB66:DB72" si="87">+J66+Z66+AP66+BF66+BV66+CL66</f>
        <v>0</v>
      </c>
      <c r="DC66" s="46" t="e">
        <f t="shared" ref="DC66:DC102" si="88">+DB66/$DB$111</f>
        <v>#DIV/0!</v>
      </c>
      <c r="DD66" s="43">
        <f t="shared" ref="DD66:DD72" si="89">+L66+AB66+AR66+BH66+BX66+CN66</f>
        <v>0</v>
      </c>
      <c r="DE66" s="46" t="e">
        <f t="shared" ref="DE66:DE73" si="90">+DD66/$DD$111</f>
        <v>#DIV/0!</v>
      </c>
      <c r="DF66" s="43">
        <f t="shared" ref="DF66:DF72" si="91">+DB66+DD66</f>
        <v>0</v>
      </c>
      <c r="DG66" s="47" t="e">
        <f t="shared" ref="DG66:DG73" si="92">+DF66/$DF$111</f>
        <v>#DIV/0!</v>
      </c>
      <c r="DH66" s="172"/>
      <c r="DI66" s="185" t="s">
        <v>66</v>
      </c>
      <c r="DJ66" s="45">
        <f t="shared" ref="DJ66:DJ72" si="93">+CZ66</f>
        <v>0</v>
      </c>
      <c r="DK66" s="43">
        <f t="shared" ref="DK66:DK72" si="94">+DF66</f>
        <v>0</v>
      </c>
      <c r="DL66" s="44">
        <f t="shared" ref="DL66:DL72" si="95">+DJ66+DK66</f>
        <v>0</v>
      </c>
      <c r="DM66"/>
    </row>
    <row r="67" spans="1:119" s="59" customFormat="1" ht="15.6" x14ac:dyDescent="0.3">
      <c r="A67" s="32">
        <v>53</v>
      </c>
      <c r="B67" s="32" t="s">
        <v>67</v>
      </c>
      <c r="C67" s="41"/>
      <c r="D67" s="42"/>
      <c r="E67" s="46"/>
      <c r="F67" s="43"/>
      <c r="G67" s="46"/>
      <c r="H67" s="43"/>
      <c r="I67" s="47"/>
      <c r="J67" s="274"/>
      <c r="K67" s="46"/>
      <c r="L67" s="43"/>
      <c r="M67" s="46"/>
      <c r="N67" s="43"/>
      <c r="O67" s="47"/>
      <c r="P67" s="136">
        <f t="shared" si="64"/>
        <v>0</v>
      </c>
      <c r="Q67" s="137">
        <f t="shared" si="65"/>
        <v>0</v>
      </c>
      <c r="R67" s="138">
        <f t="shared" si="66"/>
        <v>0</v>
      </c>
      <c r="S67" s="38"/>
      <c r="T67" s="42"/>
      <c r="U67" s="46"/>
      <c r="V67" s="43"/>
      <c r="W67" s="46"/>
      <c r="X67" s="43"/>
      <c r="Y67" s="47"/>
      <c r="Z67" s="45"/>
      <c r="AA67" s="46"/>
      <c r="AB67" s="43"/>
      <c r="AC67" s="46"/>
      <c r="AD67" s="43"/>
      <c r="AE67" s="47"/>
      <c r="AF67" s="136">
        <f t="shared" si="67"/>
        <v>0</v>
      </c>
      <c r="AG67" s="137">
        <f t="shared" si="68"/>
        <v>0</v>
      </c>
      <c r="AH67" s="138">
        <f t="shared" si="69"/>
        <v>0</v>
      </c>
      <c r="AI67" s="40"/>
      <c r="AJ67" s="42"/>
      <c r="AK67" s="46"/>
      <c r="AL67" s="43"/>
      <c r="AM67" s="46"/>
      <c r="AN67" s="43"/>
      <c r="AO67" s="47"/>
      <c r="AP67" s="45"/>
      <c r="AQ67" s="46"/>
      <c r="AR67" s="43"/>
      <c r="AS67" s="46"/>
      <c r="AT67" s="43"/>
      <c r="AU67" s="47"/>
      <c r="AV67" s="136">
        <f t="shared" si="70"/>
        <v>0</v>
      </c>
      <c r="AW67" s="137">
        <f t="shared" si="71"/>
        <v>0</v>
      </c>
      <c r="AX67" s="138">
        <f t="shared" si="72"/>
        <v>0</v>
      </c>
      <c r="AY67" s="40"/>
      <c r="AZ67" s="42"/>
      <c r="BA67" s="46"/>
      <c r="BB67" s="43"/>
      <c r="BC67" s="46"/>
      <c r="BD67" s="43"/>
      <c r="BE67" s="47"/>
      <c r="BF67" s="45"/>
      <c r="BG67" s="46"/>
      <c r="BH67" s="43"/>
      <c r="BI67" s="46"/>
      <c r="BJ67" s="43"/>
      <c r="BK67" s="47"/>
      <c r="BL67" s="136">
        <f t="shared" si="73"/>
        <v>0</v>
      </c>
      <c r="BM67" s="137">
        <f t="shared" si="74"/>
        <v>0</v>
      </c>
      <c r="BN67" s="138">
        <f t="shared" si="75"/>
        <v>0</v>
      </c>
      <c r="BO67" s="40"/>
      <c r="BP67" s="42"/>
      <c r="BQ67" s="46"/>
      <c r="BR67" s="43"/>
      <c r="BS67" s="46"/>
      <c r="BT67" s="43"/>
      <c r="BU67" s="47"/>
      <c r="BV67" s="45"/>
      <c r="BW67" s="46"/>
      <c r="BX67" s="43"/>
      <c r="BY67" s="46"/>
      <c r="BZ67" s="43"/>
      <c r="CA67" s="47"/>
      <c r="CB67" s="136">
        <f t="shared" si="76"/>
        <v>0</v>
      </c>
      <c r="CC67" s="137">
        <f t="shared" si="77"/>
        <v>0</v>
      </c>
      <c r="CD67" s="138">
        <f t="shared" si="78"/>
        <v>0</v>
      </c>
      <c r="CE67" s="40"/>
      <c r="CF67" s="45"/>
      <c r="CG67" s="46"/>
      <c r="CH67" s="43"/>
      <c r="CI67" s="46"/>
      <c r="CJ67" s="43"/>
      <c r="CK67" s="47"/>
      <c r="CL67" s="45"/>
      <c r="CM67" s="46"/>
      <c r="CN67" s="43"/>
      <c r="CO67" s="46"/>
      <c r="CP67" s="43"/>
      <c r="CQ67" s="47"/>
      <c r="CR67" s="136">
        <f t="shared" si="79"/>
        <v>0</v>
      </c>
      <c r="CS67" s="137">
        <f t="shared" si="80"/>
        <v>0</v>
      </c>
      <c r="CT67" s="138">
        <f t="shared" si="81"/>
        <v>0</v>
      </c>
      <c r="CU67" s="40"/>
      <c r="CV67" s="45">
        <f t="shared" si="82"/>
        <v>0</v>
      </c>
      <c r="CW67" s="46" t="e">
        <f t="shared" ref="CW67:CW102" si="96">+CV67/$CV$111</f>
        <v>#DIV/0!</v>
      </c>
      <c r="CX67" s="43">
        <f t="shared" si="83"/>
        <v>0</v>
      </c>
      <c r="CY67" s="46" t="e">
        <f t="shared" si="84"/>
        <v>#DIV/0!</v>
      </c>
      <c r="CZ67" s="43">
        <f t="shared" si="85"/>
        <v>0</v>
      </c>
      <c r="DA67" s="47" t="e">
        <f t="shared" si="86"/>
        <v>#DIV/0!</v>
      </c>
      <c r="DB67" s="45">
        <f t="shared" si="87"/>
        <v>0</v>
      </c>
      <c r="DC67" s="46" t="e">
        <f t="shared" si="88"/>
        <v>#DIV/0!</v>
      </c>
      <c r="DD67" s="43">
        <f t="shared" si="89"/>
        <v>0</v>
      </c>
      <c r="DE67" s="46" t="e">
        <f t="shared" si="90"/>
        <v>#DIV/0!</v>
      </c>
      <c r="DF67" s="43">
        <f t="shared" si="91"/>
        <v>0</v>
      </c>
      <c r="DG67" s="47" t="e">
        <f t="shared" si="92"/>
        <v>#DIV/0!</v>
      </c>
      <c r="DH67" s="172"/>
      <c r="DI67" s="185" t="s">
        <v>67</v>
      </c>
      <c r="DJ67" s="45">
        <f t="shared" si="93"/>
        <v>0</v>
      </c>
      <c r="DK67" s="43">
        <f t="shared" si="94"/>
        <v>0</v>
      </c>
      <c r="DL67" s="44">
        <f t="shared" si="95"/>
        <v>0</v>
      </c>
      <c r="DM67"/>
    </row>
    <row r="68" spans="1:119" s="59" customFormat="1" ht="15.6" x14ac:dyDescent="0.3">
      <c r="A68" s="32">
        <v>54</v>
      </c>
      <c r="B68" s="32" t="s">
        <v>68</v>
      </c>
      <c r="C68" s="41"/>
      <c r="D68" s="42"/>
      <c r="E68" s="46"/>
      <c r="F68" s="43"/>
      <c r="G68" s="46"/>
      <c r="H68" s="43"/>
      <c r="I68" s="47"/>
      <c r="J68" s="274"/>
      <c r="K68" s="46"/>
      <c r="L68" s="43"/>
      <c r="M68" s="46"/>
      <c r="N68" s="43"/>
      <c r="O68" s="47"/>
      <c r="P68" s="136">
        <f t="shared" si="64"/>
        <v>0</v>
      </c>
      <c r="Q68" s="137">
        <f t="shared" si="65"/>
        <v>0</v>
      </c>
      <c r="R68" s="138">
        <f t="shared" si="66"/>
        <v>0</v>
      </c>
      <c r="S68" s="38"/>
      <c r="T68" s="42"/>
      <c r="U68" s="46"/>
      <c r="V68" s="43"/>
      <c r="W68" s="46"/>
      <c r="X68" s="43"/>
      <c r="Y68" s="47"/>
      <c r="Z68" s="45"/>
      <c r="AA68" s="46"/>
      <c r="AB68" s="43"/>
      <c r="AC68" s="46"/>
      <c r="AD68" s="43"/>
      <c r="AE68" s="47"/>
      <c r="AF68" s="136">
        <f t="shared" si="67"/>
        <v>0</v>
      </c>
      <c r="AG68" s="137">
        <f t="shared" si="68"/>
        <v>0</v>
      </c>
      <c r="AH68" s="138">
        <f t="shared" si="69"/>
        <v>0</v>
      </c>
      <c r="AI68" s="40"/>
      <c r="AJ68" s="42"/>
      <c r="AK68" s="46"/>
      <c r="AL68" s="43"/>
      <c r="AM68" s="46"/>
      <c r="AN68" s="43"/>
      <c r="AO68" s="47"/>
      <c r="AP68" s="45"/>
      <c r="AQ68" s="46"/>
      <c r="AR68" s="43"/>
      <c r="AS68" s="46"/>
      <c r="AT68" s="43"/>
      <c r="AU68" s="47"/>
      <c r="AV68" s="136">
        <f t="shared" si="70"/>
        <v>0</v>
      </c>
      <c r="AW68" s="137">
        <f t="shared" si="71"/>
        <v>0</v>
      </c>
      <c r="AX68" s="138">
        <f t="shared" si="72"/>
        <v>0</v>
      </c>
      <c r="AY68" s="40"/>
      <c r="AZ68" s="42"/>
      <c r="BA68" s="46"/>
      <c r="BB68" s="43"/>
      <c r="BC68" s="46"/>
      <c r="BD68" s="43"/>
      <c r="BE68" s="47"/>
      <c r="BF68" s="45"/>
      <c r="BG68" s="46"/>
      <c r="BH68" s="43"/>
      <c r="BI68" s="46"/>
      <c r="BJ68" s="43"/>
      <c r="BK68" s="47"/>
      <c r="BL68" s="136">
        <f t="shared" si="73"/>
        <v>0</v>
      </c>
      <c r="BM68" s="137">
        <f t="shared" si="74"/>
        <v>0</v>
      </c>
      <c r="BN68" s="138">
        <f t="shared" si="75"/>
        <v>0</v>
      </c>
      <c r="BO68" s="40"/>
      <c r="BP68" s="42"/>
      <c r="BQ68" s="46"/>
      <c r="BR68" s="43"/>
      <c r="BS68" s="46"/>
      <c r="BT68" s="43"/>
      <c r="BU68" s="47"/>
      <c r="BV68" s="45"/>
      <c r="BW68" s="46"/>
      <c r="BX68" s="43"/>
      <c r="BY68" s="46"/>
      <c r="BZ68" s="43"/>
      <c r="CA68" s="47"/>
      <c r="CB68" s="136">
        <f t="shared" si="76"/>
        <v>0</v>
      </c>
      <c r="CC68" s="137">
        <f t="shared" si="77"/>
        <v>0</v>
      </c>
      <c r="CD68" s="138">
        <f t="shared" si="78"/>
        <v>0</v>
      </c>
      <c r="CE68" s="40"/>
      <c r="CF68" s="45"/>
      <c r="CG68" s="46"/>
      <c r="CH68" s="43"/>
      <c r="CI68" s="46"/>
      <c r="CJ68" s="43"/>
      <c r="CK68" s="47"/>
      <c r="CL68" s="45"/>
      <c r="CM68" s="46"/>
      <c r="CN68" s="43"/>
      <c r="CO68" s="46"/>
      <c r="CP68" s="43"/>
      <c r="CQ68" s="47"/>
      <c r="CR68" s="136">
        <f t="shared" si="79"/>
        <v>0</v>
      </c>
      <c r="CS68" s="137">
        <f t="shared" si="80"/>
        <v>0</v>
      </c>
      <c r="CT68" s="138">
        <f t="shared" si="81"/>
        <v>0</v>
      </c>
      <c r="CU68" s="40"/>
      <c r="CV68" s="45">
        <f t="shared" si="82"/>
        <v>0</v>
      </c>
      <c r="CW68" s="46" t="e">
        <f t="shared" si="96"/>
        <v>#DIV/0!</v>
      </c>
      <c r="CX68" s="43">
        <f t="shared" si="83"/>
        <v>0</v>
      </c>
      <c r="CY68" s="46" t="e">
        <f t="shared" si="84"/>
        <v>#DIV/0!</v>
      </c>
      <c r="CZ68" s="43">
        <f t="shared" si="85"/>
        <v>0</v>
      </c>
      <c r="DA68" s="47" t="e">
        <f t="shared" si="86"/>
        <v>#DIV/0!</v>
      </c>
      <c r="DB68" s="45">
        <f t="shared" si="87"/>
        <v>0</v>
      </c>
      <c r="DC68" s="46" t="e">
        <f t="shared" si="88"/>
        <v>#DIV/0!</v>
      </c>
      <c r="DD68" s="43">
        <f t="shared" si="89"/>
        <v>0</v>
      </c>
      <c r="DE68" s="46" t="e">
        <f t="shared" si="90"/>
        <v>#DIV/0!</v>
      </c>
      <c r="DF68" s="43">
        <f t="shared" si="91"/>
        <v>0</v>
      </c>
      <c r="DG68" s="47" t="e">
        <f t="shared" si="92"/>
        <v>#DIV/0!</v>
      </c>
      <c r="DH68" s="172"/>
      <c r="DI68" s="185" t="s">
        <v>68</v>
      </c>
      <c r="DJ68" s="45">
        <f t="shared" si="93"/>
        <v>0</v>
      </c>
      <c r="DK68" s="43">
        <f t="shared" si="94"/>
        <v>0</v>
      </c>
      <c r="DL68" s="44">
        <f t="shared" si="95"/>
        <v>0</v>
      </c>
      <c r="DM68"/>
    </row>
    <row r="69" spans="1:119" s="59" customFormat="1" ht="15.6" x14ac:dyDescent="0.3">
      <c r="A69" s="32">
        <v>55</v>
      </c>
      <c r="B69" s="32" t="s">
        <v>69</v>
      </c>
      <c r="C69" s="41"/>
      <c r="D69" s="42"/>
      <c r="E69" s="46"/>
      <c r="F69" s="43"/>
      <c r="G69" s="46"/>
      <c r="H69" s="43"/>
      <c r="I69" s="47"/>
      <c r="J69" s="274"/>
      <c r="K69" s="46"/>
      <c r="L69" s="43"/>
      <c r="M69" s="46"/>
      <c r="N69" s="43"/>
      <c r="O69" s="47"/>
      <c r="P69" s="136">
        <f t="shared" si="64"/>
        <v>0</v>
      </c>
      <c r="Q69" s="137">
        <f t="shared" si="65"/>
        <v>0</v>
      </c>
      <c r="R69" s="138">
        <f t="shared" si="66"/>
        <v>0</v>
      </c>
      <c r="S69" s="38"/>
      <c r="T69" s="42"/>
      <c r="U69" s="46"/>
      <c r="V69" s="43"/>
      <c r="W69" s="46"/>
      <c r="X69" s="43"/>
      <c r="Y69" s="47"/>
      <c r="Z69" s="45"/>
      <c r="AA69" s="46"/>
      <c r="AB69" s="43"/>
      <c r="AC69" s="46"/>
      <c r="AD69" s="43"/>
      <c r="AE69" s="47"/>
      <c r="AF69" s="136">
        <f t="shared" si="67"/>
        <v>0</v>
      </c>
      <c r="AG69" s="137">
        <f t="shared" si="68"/>
        <v>0</v>
      </c>
      <c r="AH69" s="138">
        <f t="shared" si="69"/>
        <v>0</v>
      </c>
      <c r="AI69" s="40"/>
      <c r="AJ69" s="42"/>
      <c r="AK69" s="46"/>
      <c r="AL69" s="43"/>
      <c r="AM69" s="46"/>
      <c r="AN69" s="43"/>
      <c r="AO69" s="47"/>
      <c r="AP69" s="45"/>
      <c r="AQ69" s="46"/>
      <c r="AR69" s="43"/>
      <c r="AS69" s="46"/>
      <c r="AT69" s="43"/>
      <c r="AU69" s="47"/>
      <c r="AV69" s="136">
        <f t="shared" si="70"/>
        <v>0</v>
      </c>
      <c r="AW69" s="137">
        <f t="shared" si="71"/>
        <v>0</v>
      </c>
      <c r="AX69" s="138">
        <f t="shared" si="72"/>
        <v>0</v>
      </c>
      <c r="AY69" s="40"/>
      <c r="AZ69" s="42"/>
      <c r="BA69" s="46"/>
      <c r="BB69" s="43"/>
      <c r="BC69" s="46"/>
      <c r="BD69" s="43"/>
      <c r="BE69" s="47"/>
      <c r="BF69" s="45"/>
      <c r="BG69" s="46"/>
      <c r="BH69" s="43"/>
      <c r="BI69" s="46"/>
      <c r="BJ69" s="43"/>
      <c r="BK69" s="47"/>
      <c r="BL69" s="136">
        <f t="shared" si="73"/>
        <v>0</v>
      </c>
      <c r="BM69" s="137">
        <f t="shared" si="74"/>
        <v>0</v>
      </c>
      <c r="BN69" s="138">
        <f t="shared" si="75"/>
        <v>0</v>
      </c>
      <c r="BO69" s="40"/>
      <c r="BP69" s="42"/>
      <c r="BQ69" s="46"/>
      <c r="BR69" s="43"/>
      <c r="BS69" s="46"/>
      <c r="BT69" s="43"/>
      <c r="BU69" s="47"/>
      <c r="BV69" s="45"/>
      <c r="BW69" s="46"/>
      <c r="BX69" s="43"/>
      <c r="BY69" s="46"/>
      <c r="BZ69" s="43"/>
      <c r="CA69" s="47"/>
      <c r="CB69" s="136">
        <f t="shared" si="76"/>
        <v>0</v>
      </c>
      <c r="CC69" s="137">
        <f t="shared" si="77"/>
        <v>0</v>
      </c>
      <c r="CD69" s="138">
        <f t="shared" si="78"/>
        <v>0</v>
      </c>
      <c r="CE69" s="40"/>
      <c r="CF69" s="45"/>
      <c r="CG69" s="46"/>
      <c r="CH69" s="43"/>
      <c r="CI69" s="46"/>
      <c r="CJ69" s="43"/>
      <c r="CK69" s="47"/>
      <c r="CL69" s="45"/>
      <c r="CM69" s="46"/>
      <c r="CN69" s="43"/>
      <c r="CO69" s="46"/>
      <c r="CP69" s="43"/>
      <c r="CQ69" s="47"/>
      <c r="CR69" s="136">
        <f t="shared" si="79"/>
        <v>0</v>
      </c>
      <c r="CS69" s="137">
        <f t="shared" si="80"/>
        <v>0</v>
      </c>
      <c r="CT69" s="138">
        <f t="shared" si="81"/>
        <v>0</v>
      </c>
      <c r="CU69" s="40"/>
      <c r="CV69" s="45">
        <f t="shared" si="82"/>
        <v>0</v>
      </c>
      <c r="CW69" s="46" t="e">
        <f t="shared" si="96"/>
        <v>#DIV/0!</v>
      </c>
      <c r="CX69" s="43">
        <f t="shared" si="83"/>
        <v>0</v>
      </c>
      <c r="CY69" s="46" t="e">
        <f t="shared" si="84"/>
        <v>#DIV/0!</v>
      </c>
      <c r="CZ69" s="43">
        <f t="shared" si="85"/>
        <v>0</v>
      </c>
      <c r="DA69" s="47" t="e">
        <f t="shared" si="86"/>
        <v>#DIV/0!</v>
      </c>
      <c r="DB69" s="45">
        <f t="shared" si="87"/>
        <v>0</v>
      </c>
      <c r="DC69" s="46" t="e">
        <f t="shared" si="88"/>
        <v>#DIV/0!</v>
      </c>
      <c r="DD69" s="43">
        <f t="shared" si="89"/>
        <v>0</v>
      </c>
      <c r="DE69" s="46" t="e">
        <f t="shared" si="90"/>
        <v>#DIV/0!</v>
      </c>
      <c r="DF69" s="43">
        <f t="shared" si="91"/>
        <v>0</v>
      </c>
      <c r="DG69" s="47" t="e">
        <f t="shared" si="92"/>
        <v>#DIV/0!</v>
      </c>
      <c r="DH69" s="172"/>
      <c r="DI69" s="185" t="s">
        <v>69</v>
      </c>
      <c r="DJ69" s="45">
        <f t="shared" si="93"/>
        <v>0</v>
      </c>
      <c r="DK69" s="43">
        <f t="shared" si="94"/>
        <v>0</v>
      </c>
      <c r="DL69" s="44">
        <f t="shared" si="95"/>
        <v>0</v>
      </c>
      <c r="DM69"/>
    </row>
    <row r="70" spans="1:119" s="59" customFormat="1" ht="15.6" x14ac:dyDescent="0.3">
      <c r="A70" s="32">
        <v>56</v>
      </c>
      <c r="B70" s="32" t="s">
        <v>70</v>
      </c>
      <c r="C70" s="41"/>
      <c r="D70" s="42"/>
      <c r="E70" s="46"/>
      <c r="F70" s="43"/>
      <c r="G70" s="46"/>
      <c r="H70" s="43"/>
      <c r="I70" s="47"/>
      <c r="J70" s="274"/>
      <c r="K70" s="46"/>
      <c r="L70" s="43"/>
      <c r="M70" s="46"/>
      <c r="N70" s="43"/>
      <c r="O70" s="47"/>
      <c r="P70" s="136">
        <f t="shared" si="64"/>
        <v>0</v>
      </c>
      <c r="Q70" s="137">
        <f t="shared" si="65"/>
        <v>0</v>
      </c>
      <c r="R70" s="138">
        <f t="shared" si="66"/>
        <v>0</v>
      </c>
      <c r="S70" s="38"/>
      <c r="T70" s="42"/>
      <c r="U70" s="46"/>
      <c r="V70" s="43"/>
      <c r="W70" s="46"/>
      <c r="X70" s="43"/>
      <c r="Y70" s="47"/>
      <c r="Z70" s="45"/>
      <c r="AA70" s="46"/>
      <c r="AB70" s="43"/>
      <c r="AC70" s="46"/>
      <c r="AD70" s="43"/>
      <c r="AE70" s="47"/>
      <c r="AF70" s="136">
        <f t="shared" si="67"/>
        <v>0</v>
      </c>
      <c r="AG70" s="137">
        <f t="shared" si="68"/>
        <v>0</v>
      </c>
      <c r="AH70" s="138">
        <f t="shared" si="69"/>
        <v>0</v>
      </c>
      <c r="AI70" s="40"/>
      <c r="AJ70" s="42"/>
      <c r="AK70" s="46"/>
      <c r="AL70" s="43"/>
      <c r="AM70" s="46"/>
      <c r="AN70" s="43"/>
      <c r="AO70" s="47"/>
      <c r="AP70" s="45"/>
      <c r="AQ70" s="46"/>
      <c r="AR70" s="43"/>
      <c r="AS70" s="46"/>
      <c r="AT70" s="43"/>
      <c r="AU70" s="47"/>
      <c r="AV70" s="136">
        <f t="shared" si="70"/>
        <v>0</v>
      </c>
      <c r="AW70" s="137">
        <f t="shared" si="71"/>
        <v>0</v>
      </c>
      <c r="AX70" s="138">
        <f t="shared" si="72"/>
        <v>0</v>
      </c>
      <c r="AY70" s="40"/>
      <c r="AZ70" s="42"/>
      <c r="BA70" s="46"/>
      <c r="BB70" s="43"/>
      <c r="BC70" s="46"/>
      <c r="BD70" s="43"/>
      <c r="BE70" s="47"/>
      <c r="BF70" s="45"/>
      <c r="BG70" s="46"/>
      <c r="BH70" s="43"/>
      <c r="BI70" s="46"/>
      <c r="BJ70" s="43"/>
      <c r="BK70" s="47"/>
      <c r="BL70" s="136">
        <f t="shared" si="73"/>
        <v>0</v>
      </c>
      <c r="BM70" s="137">
        <f t="shared" si="74"/>
        <v>0</v>
      </c>
      <c r="BN70" s="138">
        <f t="shared" si="75"/>
        <v>0</v>
      </c>
      <c r="BO70" s="40"/>
      <c r="BP70" s="42"/>
      <c r="BQ70" s="46"/>
      <c r="BR70" s="43"/>
      <c r="BS70" s="46"/>
      <c r="BT70" s="43"/>
      <c r="BU70" s="47"/>
      <c r="BV70" s="45"/>
      <c r="BW70" s="46"/>
      <c r="BX70" s="43"/>
      <c r="BY70" s="46"/>
      <c r="BZ70" s="43"/>
      <c r="CA70" s="47"/>
      <c r="CB70" s="136">
        <f t="shared" si="76"/>
        <v>0</v>
      </c>
      <c r="CC70" s="137">
        <f t="shared" si="77"/>
        <v>0</v>
      </c>
      <c r="CD70" s="138">
        <f t="shared" si="78"/>
        <v>0</v>
      </c>
      <c r="CE70" s="40"/>
      <c r="CF70" s="45"/>
      <c r="CG70" s="46"/>
      <c r="CH70" s="43"/>
      <c r="CI70" s="46"/>
      <c r="CJ70" s="43"/>
      <c r="CK70" s="47"/>
      <c r="CL70" s="45"/>
      <c r="CM70" s="46"/>
      <c r="CN70" s="43"/>
      <c r="CO70" s="46"/>
      <c r="CP70" s="43"/>
      <c r="CQ70" s="47"/>
      <c r="CR70" s="136">
        <f t="shared" si="79"/>
        <v>0</v>
      </c>
      <c r="CS70" s="137">
        <f t="shared" si="80"/>
        <v>0</v>
      </c>
      <c r="CT70" s="138">
        <f t="shared" si="81"/>
        <v>0</v>
      </c>
      <c r="CU70" s="40"/>
      <c r="CV70" s="45">
        <f t="shared" si="82"/>
        <v>0</v>
      </c>
      <c r="CW70" s="46" t="e">
        <f t="shared" si="96"/>
        <v>#DIV/0!</v>
      </c>
      <c r="CX70" s="43">
        <f t="shared" si="83"/>
        <v>0</v>
      </c>
      <c r="CY70" s="46" t="e">
        <f t="shared" si="84"/>
        <v>#DIV/0!</v>
      </c>
      <c r="CZ70" s="43">
        <f t="shared" si="85"/>
        <v>0</v>
      </c>
      <c r="DA70" s="47" t="e">
        <f t="shared" si="86"/>
        <v>#DIV/0!</v>
      </c>
      <c r="DB70" s="45">
        <f t="shared" si="87"/>
        <v>0</v>
      </c>
      <c r="DC70" s="46" t="e">
        <f t="shared" si="88"/>
        <v>#DIV/0!</v>
      </c>
      <c r="DD70" s="43">
        <f t="shared" si="89"/>
        <v>0</v>
      </c>
      <c r="DE70" s="46" t="e">
        <f t="shared" si="90"/>
        <v>#DIV/0!</v>
      </c>
      <c r="DF70" s="43">
        <f t="shared" si="91"/>
        <v>0</v>
      </c>
      <c r="DG70" s="47" t="e">
        <f t="shared" si="92"/>
        <v>#DIV/0!</v>
      </c>
      <c r="DH70" s="172"/>
      <c r="DI70" s="185" t="s">
        <v>70</v>
      </c>
      <c r="DJ70" s="45">
        <f t="shared" si="93"/>
        <v>0</v>
      </c>
      <c r="DK70" s="43">
        <f t="shared" si="94"/>
        <v>0</v>
      </c>
      <c r="DL70" s="44">
        <f t="shared" si="95"/>
        <v>0</v>
      </c>
      <c r="DM70"/>
    </row>
    <row r="71" spans="1:119" s="59" customFormat="1" ht="15.6" x14ac:dyDescent="0.3">
      <c r="A71" s="32">
        <v>57</v>
      </c>
      <c r="B71" s="32" t="s">
        <v>71</v>
      </c>
      <c r="C71" s="41"/>
      <c r="D71" s="42"/>
      <c r="E71" s="46"/>
      <c r="F71" s="43"/>
      <c r="G71" s="46"/>
      <c r="H71" s="43"/>
      <c r="I71" s="47"/>
      <c r="J71" s="274"/>
      <c r="K71" s="46"/>
      <c r="L71" s="43"/>
      <c r="M71" s="46"/>
      <c r="N71" s="43"/>
      <c r="O71" s="47"/>
      <c r="P71" s="136">
        <f t="shared" si="64"/>
        <v>0</v>
      </c>
      <c r="Q71" s="137">
        <f t="shared" si="65"/>
        <v>0</v>
      </c>
      <c r="R71" s="138">
        <f t="shared" si="66"/>
        <v>0</v>
      </c>
      <c r="S71" s="38"/>
      <c r="T71" s="42"/>
      <c r="U71" s="46"/>
      <c r="V71" s="43"/>
      <c r="W71" s="46"/>
      <c r="X71" s="43"/>
      <c r="Y71" s="47"/>
      <c r="Z71" s="45"/>
      <c r="AA71" s="46"/>
      <c r="AB71" s="43"/>
      <c r="AC71" s="46"/>
      <c r="AD71" s="43"/>
      <c r="AE71" s="47"/>
      <c r="AF71" s="136">
        <f t="shared" si="67"/>
        <v>0</v>
      </c>
      <c r="AG71" s="137">
        <f t="shared" si="68"/>
        <v>0</v>
      </c>
      <c r="AH71" s="138">
        <f t="shared" si="69"/>
        <v>0</v>
      </c>
      <c r="AI71" s="40"/>
      <c r="AJ71" s="42"/>
      <c r="AK71" s="46"/>
      <c r="AL71" s="43"/>
      <c r="AM71" s="46"/>
      <c r="AN71" s="43"/>
      <c r="AO71" s="47"/>
      <c r="AP71" s="45"/>
      <c r="AQ71" s="46"/>
      <c r="AR71" s="43"/>
      <c r="AS71" s="46"/>
      <c r="AT71" s="43"/>
      <c r="AU71" s="47"/>
      <c r="AV71" s="136">
        <f t="shared" si="70"/>
        <v>0</v>
      </c>
      <c r="AW71" s="137">
        <f t="shared" si="71"/>
        <v>0</v>
      </c>
      <c r="AX71" s="138">
        <f t="shared" si="72"/>
        <v>0</v>
      </c>
      <c r="AY71" s="40"/>
      <c r="AZ71" s="42"/>
      <c r="BA71" s="46"/>
      <c r="BB71" s="43"/>
      <c r="BC71" s="46"/>
      <c r="BD71" s="43"/>
      <c r="BE71" s="47"/>
      <c r="BF71" s="45"/>
      <c r="BG71" s="46"/>
      <c r="BH71" s="43"/>
      <c r="BI71" s="46"/>
      <c r="BJ71" s="43"/>
      <c r="BK71" s="47"/>
      <c r="BL71" s="136">
        <f t="shared" si="73"/>
        <v>0</v>
      </c>
      <c r="BM71" s="137">
        <f t="shared" si="74"/>
        <v>0</v>
      </c>
      <c r="BN71" s="138">
        <f t="shared" si="75"/>
        <v>0</v>
      </c>
      <c r="BO71" s="40"/>
      <c r="BP71" s="42"/>
      <c r="BQ71" s="46"/>
      <c r="BR71" s="43"/>
      <c r="BS71" s="46"/>
      <c r="BT71" s="43"/>
      <c r="BU71" s="47"/>
      <c r="BV71" s="45"/>
      <c r="BW71" s="46"/>
      <c r="BX71" s="43"/>
      <c r="BY71" s="46"/>
      <c r="BZ71" s="43"/>
      <c r="CA71" s="47"/>
      <c r="CB71" s="136">
        <f t="shared" si="76"/>
        <v>0</v>
      </c>
      <c r="CC71" s="137">
        <f t="shared" si="77"/>
        <v>0</v>
      </c>
      <c r="CD71" s="138">
        <f t="shared" si="78"/>
        <v>0</v>
      </c>
      <c r="CE71" s="40"/>
      <c r="CF71" s="45"/>
      <c r="CG71" s="46"/>
      <c r="CH71" s="43"/>
      <c r="CI71" s="46"/>
      <c r="CJ71" s="43"/>
      <c r="CK71" s="47"/>
      <c r="CL71" s="45"/>
      <c r="CM71" s="46"/>
      <c r="CN71" s="43"/>
      <c r="CO71" s="46"/>
      <c r="CP71" s="43"/>
      <c r="CQ71" s="47"/>
      <c r="CR71" s="136">
        <f t="shared" si="79"/>
        <v>0</v>
      </c>
      <c r="CS71" s="137">
        <f t="shared" si="80"/>
        <v>0</v>
      </c>
      <c r="CT71" s="138">
        <f t="shared" si="81"/>
        <v>0</v>
      </c>
      <c r="CU71" s="40"/>
      <c r="CV71" s="45">
        <f t="shared" si="82"/>
        <v>0</v>
      </c>
      <c r="CW71" s="46" t="e">
        <f t="shared" si="96"/>
        <v>#DIV/0!</v>
      </c>
      <c r="CX71" s="43">
        <f t="shared" si="83"/>
        <v>0</v>
      </c>
      <c r="CY71" s="46" t="e">
        <f t="shared" si="84"/>
        <v>#DIV/0!</v>
      </c>
      <c r="CZ71" s="43">
        <f t="shared" si="85"/>
        <v>0</v>
      </c>
      <c r="DA71" s="47" t="e">
        <f t="shared" si="86"/>
        <v>#DIV/0!</v>
      </c>
      <c r="DB71" s="45">
        <f t="shared" si="87"/>
        <v>0</v>
      </c>
      <c r="DC71" s="46" t="e">
        <f t="shared" si="88"/>
        <v>#DIV/0!</v>
      </c>
      <c r="DD71" s="43">
        <f t="shared" si="89"/>
        <v>0</v>
      </c>
      <c r="DE71" s="46" t="e">
        <f t="shared" si="90"/>
        <v>#DIV/0!</v>
      </c>
      <c r="DF71" s="43">
        <f t="shared" si="91"/>
        <v>0</v>
      </c>
      <c r="DG71" s="47" t="e">
        <f t="shared" si="92"/>
        <v>#DIV/0!</v>
      </c>
      <c r="DH71" s="172"/>
      <c r="DI71" s="185" t="s">
        <v>71</v>
      </c>
      <c r="DJ71" s="45">
        <f t="shared" si="93"/>
        <v>0</v>
      </c>
      <c r="DK71" s="43">
        <f t="shared" si="94"/>
        <v>0</v>
      </c>
      <c r="DL71" s="44">
        <f t="shared" si="95"/>
        <v>0</v>
      </c>
      <c r="DM71"/>
    </row>
    <row r="72" spans="1:119" s="59" customFormat="1" ht="15.6" x14ac:dyDescent="0.3">
      <c r="A72" s="32">
        <v>58</v>
      </c>
      <c r="B72" s="32" t="s">
        <v>72</v>
      </c>
      <c r="C72" s="41"/>
      <c r="D72" s="42"/>
      <c r="E72" s="46"/>
      <c r="F72" s="43"/>
      <c r="G72" s="46"/>
      <c r="H72" s="43"/>
      <c r="I72" s="47"/>
      <c r="J72" s="274"/>
      <c r="K72" s="46"/>
      <c r="L72" s="43"/>
      <c r="M72" s="46"/>
      <c r="N72" s="43"/>
      <c r="O72" s="47"/>
      <c r="P72" s="136">
        <f t="shared" si="64"/>
        <v>0</v>
      </c>
      <c r="Q72" s="137">
        <f t="shared" si="65"/>
        <v>0</v>
      </c>
      <c r="R72" s="138">
        <f t="shared" si="66"/>
        <v>0</v>
      </c>
      <c r="S72" s="38"/>
      <c r="T72" s="42"/>
      <c r="U72" s="46"/>
      <c r="V72" s="43"/>
      <c r="W72" s="46"/>
      <c r="X72" s="43"/>
      <c r="Y72" s="47"/>
      <c r="Z72" s="45"/>
      <c r="AA72" s="46"/>
      <c r="AB72" s="43"/>
      <c r="AC72" s="46"/>
      <c r="AD72" s="43"/>
      <c r="AE72" s="47"/>
      <c r="AF72" s="136">
        <f t="shared" si="67"/>
        <v>0</v>
      </c>
      <c r="AG72" s="137">
        <f t="shared" si="68"/>
        <v>0</v>
      </c>
      <c r="AH72" s="138">
        <f t="shared" si="69"/>
        <v>0</v>
      </c>
      <c r="AI72" s="40"/>
      <c r="AJ72" s="42"/>
      <c r="AK72" s="46"/>
      <c r="AL72" s="43"/>
      <c r="AM72" s="46"/>
      <c r="AN72" s="43"/>
      <c r="AO72" s="47"/>
      <c r="AP72" s="45"/>
      <c r="AQ72" s="46"/>
      <c r="AR72" s="43"/>
      <c r="AS72" s="46"/>
      <c r="AT72" s="43"/>
      <c r="AU72" s="47"/>
      <c r="AV72" s="136">
        <f t="shared" si="70"/>
        <v>0</v>
      </c>
      <c r="AW72" s="137">
        <f t="shared" si="71"/>
        <v>0</v>
      </c>
      <c r="AX72" s="138">
        <f t="shared" si="72"/>
        <v>0</v>
      </c>
      <c r="AY72" s="40"/>
      <c r="AZ72" s="42"/>
      <c r="BA72" s="46"/>
      <c r="BB72" s="43"/>
      <c r="BC72" s="46"/>
      <c r="BD72" s="43"/>
      <c r="BE72" s="47"/>
      <c r="BF72" s="45"/>
      <c r="BG72" s="46"/>
      <c r="BH72" s="43"/>
      <c r="BI72" s="46"/>
      <c r="BJ72" s="43"/>
      <c r="BK72" s="47"/>
      <c r="BL72" s="136">
        <f t="shared" si="73"/>
        <v>0</v>
      </c>
      <c r="BM72" s="137">
        <f t="shared" si="74"/>
        <v>0</v>
      </c>
      <c r="BN72" s="138">
        <f t="shared" si="75"/>
        <v>0</v>
      </c>
      <c r="BO72" s="40"/>
      <c r="BP72" s="42"/>
      <c r="BQ72" s="46"/>
      <c r="BR72" s="43"/>
      <c r="BS72" s="46"/>
      <c r="BT72" s="43"/>
      <c r="BU72" s="47"/>
      <c r="BV72" s="45"/>
      <c r="BW72" s="46"/>
      <c r="BX72" s="43"/>
      <c r="BY72" s="46"/>
      <c r="BZ72" s="43"/>
      <c r="CA72" s="47"/>
      <c r="CB72" s="136">
        <f t="shared" si="76"/>
        <v>0</v>
      </c>
      <c r="CC72" s="137">
        <f t="shared" si="77"/>
        <v>0</v>
      </c>
      <c r="CD72" s="138">
        <f t="shared" si="78"/>
        <v>0</v>
      </c>
      <c r="CE72" s="40"/>
      <c r="CF72" s="45"/>
      <c r="CG72" s="46"/>
      <c r="CH72" s="43"/>
      <c r="CI72" s="46"/>
      <c r="CJ72" s="43"/>
      <c r="CK72" s="47"/>
      <c r="CL72" s="45"/>
      <c r="CM72" s="46"/>
      <c r="CN72" s="43"/>
      <c r="CO72" s="46"/>
      <c r="CP72" s="43"/>
      <c r="CQ72" s="47"/>
      <c r="CR72" s="136">
        <f t="shared" si="79"/>
        <v>0</v>
      </c>
      <c r="CS72" s="137">
        <f t="shared" si="80"/>
        <v>0</v>
      </c>
      <c r="CT72" s="138">
        <f t="shared" si="81"/>
        <v>0</v>
      </c>
      <c r="CU72" s="40"/>
      <c r="CV72" s="45">
        <f t="shared" si="82"/>
        <v>0</v>
      </c>
      <c r="CW72" s="46" t="e">
        <f t="shared" si="96"/>
        <v>#DIV/0!</v>
      </c>
      <c r="CX72" s="43">
        <f t="shared" si="83"/>
        <v>0</v>
      </c>
      <c r="CY72" s="46" t="e">
        <f t="shared" si="84"/>
        <v>#DIV/0!</v>
      </c>
      <c r="CZ72" s="43">
        <f t="shared" si="85"/>
        <v>0</v>
      </c>
      <c r="DA72" s="47" t="e">
        <f t="shared" si="86"/>
        <v>#DIV/0!</v>
      </c>
      <c r="DB72" s="45">
        <f t="shared" si="87"/>
        <v>0</v>
      </c>
      <c r="DC72" s="46" t="e">
        <f t="shared" si="88"/>
        <v>#DIV/0!</v>
      </c>
      <c r="DD72" s="43">
        <f t="shared" si="89"/>
        <v>0</v>
      </c>
      <c r="DE72" s="46" t="e">
        <f t="shared" si="90"/>
        <v>#DIV/0!</v>
      </c>
      <c r="DF72" s="43">
        <f t="shared" si="91"/>
        <v>0</v>
      </c>
      <c r="DG72" s="47" t="e">
        <f t="shared" si="92"/>
        <v>#DIV/0!</v>
      </c>
      <c r="DH72" s="172"/>
      <c r="DI72" s="185" t="s">
        <v>72</v>
      </c>
      <c r="DJ72" s="45">
        <f t="shared" si="93"/>
        <v>0</v>
      </c>
      <c r="DK72" s="43">
        <f t="shared" si="94"/>
        <v>0</v>
      </c>
      <c r="DL72" s="44">
        <f t="shared" si="95"/>
        <v>0</v>
      </c>
      <c r="DM72"/>
    </row>
    <row r="73" spans="1:119" s="59" customFormat="1" ht="15.6" x14ac:dyDescent="0.3">
      <c r="A73" s="32">
        <v>59</v>
      </c>
      <c r="B73" s="32" t="s">
        <v>174</v>
      </c>
      <c r="C73" s="49"/>
      <c r="D73" s="50"/>
      <c r="E73" s="54"/>
      <c r="F73" s="51"/>
      <c r="G73" s="54"/>
      <c r="H73" s="51"/>
      <c r="I73" s="55"/>
      <c r="J73" s="275"/>
      <c r="K73" s="54"/>
      <c r="L73" s="51"/>
      <c r="M73" s="54"/>
      <c r="N73" s="51"/>
      <c r="O73" s="55"/>
      <c r="P73" s="142">
        <f t="shared" si="64"/>
        <v>0</v>
      </c>
      <c r="Q73" s="143">
        <f t="shared" si="65"/>
        <v>0</v>
      </c>
      <c r="R73" s="144">
        <f t="shared" si="66"/>
        <v>0</v>
      </c>
      <c r="S73" s="38"/>
      <c r="T73" s="50"/>
      <c r="U73" s="54"/>
      <c r="V73" s="51"/>
      <c r="W73" s="54"/>
      <c r="X73" s="51"/>
      <c r="Y73" s="55"/>
      <c r="Z73" s="53"/>
      <c r="AA73" s="54"/>
      <c r="AB73" s="51"/>
      <c r="AC73" s="54"/>
      <c r="AD73" s="51"/>
      <c r="AE73" s="55"/>
      <c r="AF73" s="142">
        <f t="shared" si="67"/>
        <v>0</v>
      </c>
      <c r="AG73" s="143">
        <f t="shared" si="68"/>
        <v>0</v>
      </c>
      <c r="AH73" s="144">
        <f t="shared" si="69"/>
        <v>0</v>
      </c>
      <c r="AI73" s="40"/>
      <c r="AJ73" s="50"/>
      <c r="AK73" s="54"/>
      <c r="AL73" s="51"/>
      <c r="AM73" s="54"/>
      <c r="AN73" s="51"/>
      <c r="AO73" s="55"/>
      <c r="AP73" s="53"/>
      <c r="AQ73" s="54"/>
      <c r="AR73" s="51"/>
      <c r="AS73" s="54"/>
      <c r="AT73" s="51"/>
      <c r="AU73" s="55"/>
      <c r="AV73" s="142">
        <f t="shared" si="70"/>
        <v>0</v>
      </c>
      <c r="AW73" s="143">
        <f t="shared" si="71"/>
        <v>0</v>
      </c>
      <c r="AX73" s="144">
        <f t="shared" si="72"/>
        <v>0</v>
      </c>
      <c r="AY73" s="40"/>
      <c r="AZ73" s="50"/>
      <c r="BA73" s="54"/>
      <c r="BB73" s="51"/>
      <c r="BC73" s="54"/>
      <c r="BD73" s="51"/>
      <c r="BE73" s="55"/>
      <c r="BF73" s="53"/>
      <c r="BG73" s="54"/>
      <c r="BH73" s="51"/>
      <c r="BI73" s="54"/>
      <c r="BJ73" s="51"/>
      <c r="BK73" s="55"/>
      <c r="BL73" s="142">
        <f t="shared" si="73"/>
        <v>0</v>
      </c>
      <c r="BM73" s="143">
        <f t="shared" si="74"/>
        <v>0</v>
      </c>
      <c r="BN73" s="144">
        <f t="shared" si="75"/>
        <v>0</v>
      </c>
      <c r="BO73" s="40"/>
      <c r="BP73" s="50"/>
      <c r="BQ73" s="54"/>
      <c r="BR73" s="51"/>
      <c r="BS73" s="54"/>
      <c r="BT73" s="51"/>
      <c r="BU73" s="55"/>
      <c r="BV73" s="53"/>
      <c r="BW73" s="54"/>
      <c r="BX73" s="51"/>
      <c r="BY73" s="54"/>
      <c r="BZ73" s="51"/>
      <c r="CA73" s="55"/>
      <c r="CB73" s="142">
        <f t="shared" si="76"/>
        <v>0</v>
      </c>
      <c r="CC73" s="143">
        <f t="shared" si="77"/>
        <v>0</v>
      </c>
      <c r="CD73" s="144">
        <f t="shared" si="78"/>
        <v>0</v>
      </c>
      <c r="CE73" s="40"/>
      <c r="CF73" s="53"/>
      <c r="CG73" s="54"/>
      <c r="CH73" s="51"/>
      <c r="CI73" s="54"/>
      <c r="CJ73" s="51"/>
      <c r="CK73" s="55"/>
      <c r="CL73" s="53"/>
      <c r="CM73" s="54"/>
      <c r="CN73" s="51"/>
      <c r="CO73" s="54"/>
      <c r="CP73" s="51"/>
      <c r="CQ73" s="55"/>
      <c r="CR73" s="142">
        <f t="shared" si="79"/>
        <v>0</v>
      </c>
      <c r="CS73" s="143">
        <f t="shared" si="80"/>
        <v>0</v>
      </c>
      <c r="CT73" s="144">
        <f t="shared" si="81"/>
        <v>0</v>
      </c>
      <c r="CU73" s="40"/>
      <c r="CV73" s="53">
        <f>SUM(CV66:CV72)</f>
        <v>0</v>
      </c>
      <c r="CW73" s="54" t="e">
        <f t="shared" si="96"/>
        <v>#DIV/0!</v>
      </c>
      <c r="CX73" s="51">
        <f>SUM(CX66:CX72)</f>
        <v>0</v>
      </c>
      <c r="CY73" s="54" t="e">
        <f t="shared" si="84"/>
        <v>#DIV/0!</v>
      </c>
      <c r="CZ73" s="51">
        <f t="shared" si="85"/>
        <v>0</v>
      </c>
      <c r="DA73" s="55" t="e">
        <f t="shared" si="86"/>
        <v>#DIV/0!</v>
      </c>
      <c r="DB73" s="53">
        <f>SUM(DB66:DB72)</f>
        <v>0</v>
      </c>
      <c r="DC73" s="54" t="e">
        <f t="shared" si="88"/>
        <v>#DIV/0!</v>
      </c>
      <c r="DD73" s="51">
        <f>SUM(DD66:DD72)</f>
        <v>0</v>
      </c>
      <c r="DE73" s="54" t="e">
        <f t="shared" si="90"/>
        <v>#DIV/0!</v>
      </c>
      <c r="DF73" s="51">
        <f>SUM(DF66:DF72)</f>
        <v>0</v>
      </c>
      <c r="DG73" s="55" t="e">
        <f t="shared" si="92"/>
        <v>#DIV/0!</v>
      </c>
      <c r="DH73" s="173"/>
      <c r="DI73" s="185" t="s">
        <v>174</v>
      </c>
      <c r="DJ73" s="53">
        <f t="shared" ref="DJ73:DK73" si="97">SUM(DJ66:DJ72)</f>
        <v>0</v>
      </c>
      <c r="DK73" s="51">
        <f t="shared" si="97"/>
        <v>0</v>
      </c>
      <c r="DL73" s="52">
        <f>SUM(DL66:DL72)</f>
        <v>0</v>
      </c>
      <c r="DM73"/>
      <c r="DO73" s="56"/>
    </row>
    <row r="74" spans="1:119" s="59" customFormat="1" ht="15.6" x14ac:dyDescent="0.3">
      <c r="A74" s="32"/>
      <c r="B74" s="31" t="s">
        <v>73</v>
      </c>
      <c r="C74" s="41"/>
      <c r="D74" s="42"/>
      <c r="E74" s="46"/>
      <c r="F74" s="46"/>
      <c r="G74" s="46"/>
      <c r="H74" s="46"/>
      <c r="I74" s="47"/>
      <c r="J74" s="274"/>
      <c r="K74" s="46"/>
      <c r="L74" s="43"/>
      <c r="M74" s="46"/>
      <c r="N74" s="43"/>
      <c r="O74" s="47"/>
      <c r="P74" s="145"/>
      <c r="Q74" s="146"/>
      <c r="R74" s="147"/>
      <c r="S74" s="38"/>
      <c r="T74" s="42"/>
      <c r="U74" s="46"/>
      <c r="V74" s="46"/>
      <c r="W74" s="46"/>
      <c r="X74" s="46"/>
      <c r="Y74" s="47"/>
      <c r="Z74" s="45"/>
      <c r="AA74" s="46"/>
      <c r="AB74" s="43"/>
      <c r="AC74" s="46"/>
      <c r="AD74" s="43"/>
      <c r="AE74" s="47"/>
      <c r="AF74" s="145"/>
      <c r="AG74" s="146"/>
      <c r="AH74" s="147"/>
      <c r="AI74" s="40"/>
      <c r="AJ74" s="42"/>
      <c r="AK74" s="46"/>
      <c r="AL74" s="46"/>
      <c r="AM74" s="46"/>
      <c r="AN74" s="46"/>
      <c r="AO74" s="47"/>
      <c r="AP74" s="45"/>
      <c r="AQ74" s="46"/>
      <c r="AR74" s="43"/>
      <c r="AS74" s="46"/>
      <c r="AT74" s="43"/>
      <c r="AU74" s="47"/>
      <c r="AV74" s="145"/>
      <c r="AW74" s="146"/>
      <c r="AX74" s="147"/>
      <c r="AY74" s="40"/>
      <c r="AZ74" s="42"/>
      <c r="BA74" s="46"/>
      <c r="BB74" s="46"/>
      <c r="BC74" s="46"/>
      <c r="BD74" s="46"/>
      <c r="BE74" s="47"/>
      <c r="BF74" s="45"/>
      <c r="BG74" s="46"/>
      <c r="BH74" s="43"/>
      <c r="BI74" s="46"/>
      <c r="BJ74" s="43"/>
      <c r="BK74" s="47"/>
      <c r="BL74" s="145"/>
      <c r="BM74" s="146"/>
      <c r="BN74" s="147"/>
      <c r="BO74" s="40"/>
      <c r="BP74" s="42"/>
      <c r="BQ74" s="46"/>
      <c r="BR74" s="46"/>
      <c r="BS74" s="46"/>
      <c r="BT74" s="46"/>
      <c r="BU74" s="47"/>
      <c r="BV74" s="45"/>
      <c r="BW74" s="46"/>
      <c r="BX74" s="43"/>
      <c r="BY74" s="46"/>
      <c r="BZ74" s="43"/>
      <c r="CA74" s="47"/>
      <c r="CB74" s="145"/>
      <c r="CC74" s="146"/>
      <c r="CD74" s="147"/>
      <c r="CE74" s="40"/>
      <c r="CF74" s="45"/>
      <c r="CG74" s="46"/>
      <c r="CH74" s="46"/>
      <c r="CI74" s="46"/>
      <c r="CJ74" s="46"/>
      <c r="CK74" s="47"/>
      <c r="CL74" s="45"/>
      <c r="CM74" s="46"/>
      <c r="CN74" s="43"/>
      <c r="CO74" s="46"/>
      <c r="CP74" s="43"/>
      <c r="CQ74" s="47"/>
      <c r="CR74" s="145"/>
      <c r="CS74" s="146"/>
      <c r="CT74" s="147"/>
      <c r="CU74" s="40"/>
      <c r="CV74" s="45"/>
      <c r="CW74" s="46"/>
      <c r="CX74" s="43"/>
      <c r="CY74" s="46"/>
      <c r="CZ74" s="43"/>
      <c r="DA74" s="47"/>
      <c r="DB74" s="57"/>
      <c r="DC74" s="46"/>
      <c r="DD74" s="43"/>
      <c r="DE74" s="46"/>
      <c r="DF74" s="43"/>
      <c r="DG74" s="47"/>
      <c r="DH74" s="172"/>
      <c r="DI74" s="184" t="s">
        <v>73</v>
      </c>
      <c r="DJ74" s="45"/>
      <c r="DK74" s="43"/>
      <c r="DL74" s="44"/>
      <c r="DM74"/>
    </row>
    <row r="75" spans="1:119" s="59" customFormat="1" ht="15.6" x14ac:dyDescent="0.3">
      <c r="A75" s="32">
        <v>60</v>
      </c>
      <c r="B75" s="32" t="s">
        <v>74</v>
      </c>
      <c r="C75" s="41"/>
      <c r="D75" s="42"/>
      <c r="E75" s="46"/>
      <c r="F75" s="46"/>
      <c r="G75" s="46"/>
      <c r="H75" s="43"/>
      <c r="I75" s="47"/>
      <c r="J75" s="274"/>
      <c r="K75" s="46"/>
      <c r="L75" s="43"/>
      <c r="M75" s="46"/>
      <c r="N75" s="43"/>
      <c r="O75" s="47"/>
      <c r="P75" s="136">
        <f t="shared" ref="P75:P96" si="98">+D75+J75</f>
        <v>0</v>
      </c>
      <c r="Q75" s="137">
        <f t="shared" ref="Q75:Q96" si="99">+F75+L75</f>
        <v>0</v>
      </c>
      <c r="R75" s="138">
        <f t="shared" ref="R75:R96" si="100">+P75+Q75</f>
        <v>0</v>
      </c>
      <c r="S75" s="38"/>
      <c r="T75" s="42"/>
      <c r="U75" s="46"/>
      <c r="V75" s="46"/>
      <c r="W75" s="46"/>
      <c r="X75" s="43"/>
      <c r="Y75" s="47"/>
      <c r="Z75" s="45"/>
      <c r="AA75" s="46"/>
      <c r="AB75" s="43"/>
      <c r="AC75" s="46"/>
      <c r="AD75" s="43"/>
      <c r="AE75" s="47"/>
      <c r="AF75" s="136">
        <f t="shared" ref="AF75:AF96" si="101">+T75+Z75</f>
        <v>0</v>
      </c>
      <c r="AG75" s="137">
        <f t="shared" ref="AG75:AG96" si="102">+V75+AB75</f>
        <v>0</v>
      </c>
      <c r="AH75" s="138">
        <f t="shared" ref="AH75:AH96" si="103">+AF75+AG75</f>
        <v>0</v>
      </c>
      <c r="AI75" s="40"/>
      <c r="AJ75" s="42"/>
      <c r="AK75" s="46"/>
      <c r="AL75" s="43"/>
      <c r="AM75" s="46"/>
      <c r="AN75" s="43"/>
      <c r="AO75" s="47"/>
      <c r="AP75" s="45"/>
      <c r="AQ75" s="46"/>
      <c r="AR75" s="43"/>
      <c r="AS75" s="46"/>
      <c r="AT75" s="43"/>
      <c r="AU75" s="47"/>
      <c r="AV75" s="136">
        <f t="shared" ref="AV75:AV96" si="104">+AJ75+AP75</f>
        <v>0</v>
      </c>
      <c r="AW75" s="137">
        <f t="shared" ref="AW75:AW96" si="105">+AL75+AR75</f>
        <v>0</v>
      </c>
      <c r="AX75" s="138">
        <f t="shared" ref="AX75:AX96" si="106">+AV75+AW75</f>
        <v>0</v>
      </c>
      <c r="AY75" s="40"/>
      <c r="AZ75" s="42"/>
      <c r="BA75" s="46"/>
      <c r="BB75" s="46"/>
      <c r="BC75" s="46"/>
      <c r="BD75" s="43"/>
      <c r="BE75" s="47"/>
      <c r="BF75" s="45"/>
      <c r="BG75" s="46"/>
      <c r="BH75" s="43"/>
      <c r="BI75" s="46"/>
      <c r="BJ75" s="43"/>
      <c r="BK75" s="47"/>
      <c r="BL75" s="136">
        <f t="shared" ref="BL75:BL96" si="107">+AZ75+BF75</f>
        <v>0</v>
      </c>
      <c r="BM75" s="137">
        <f t="shared" ref="BM75:BM96" si="108">+BB75+BH75</f>
        <v>0</v>
      </c>
      <c r="BN75" s="138">
        <f t="shared" ref="BN75:BN96" si="109">+BL75+BM75</f>
        <v>0</v>
      </c>
      <c r="BO75" s="40"/>
      <c r="BP75" s="42"/>
      <c r="BQ75" s="46"/>
      <c r="BR75" s="46"/>
      <c r="BS75" s="46"/>
      <c r="BT75" s="43"/>
      <c r="BU75" s="47"/>
      <c r="BV75" s="45"/>
      <c r="BW75" s="46"/>
      <c r="BX75" s="43"/>
      <c r="BY75" s="46"/>
      <c r="BZ75" s="43"/>
      <c r="CA75" s="47"/>
      <c r="CB75" s="136">
        <f t="shared" ref="CB75:CB96" si="110">+BP75+BV75</f>
        <v>0</v>
      </c>
      <c r="CC75" s="137">
        <f t="shared" ref="CC75:CC96" si="111">+BR75+BX75</f>
        <v>0</v>
      </c>
      <c r="CD75" s="138">
        <f t="shared" ref="CD75:CD96" si="112">+CB75+CC75</f>
        <v>0</v>
      </c>
      <c r="CE75" s="40"/>
      <c r="CF75" s="45"/>
      <c r="CG75" s="46"/>
      <c r="CH75" s="46"/>
      <c r="CI75" s="46"/>
      <c r="CJ75" s="43"/>
      <c r="CK75" s="47"/>
      <c r="CL75" s="45"/>
      <c r="CM75" s="46"/>
      <c r="CN75" s="43"/>
      <c r="CO75" s="46"/>
      <c r="CP75" s="43"/>
      <c r="CQ75" s="47"/>
      <c r="CR75" s="136">
        <f t="shared" ref="CR75:CR96" si="113">+CF75+CL75</f>
        <v>0</v>
      </c>
      <c r="CS75" s="137">
        <f t="shared" ref="CS75:CS96" si="114">+CH75+CN75</f>
        <v>0</v>
      </c>
      <c r="CT75" s="138">
        <f t="shared" ref="CT75:CT96" si="115">+CR75+CS75</f>
        <v>0</v>
      </c>
      <c r="CU75" s="40"/>
      <c r="CV75" s="45">
        <f t="shared" ref="CV75:CV94" si="116">+D75+T75+AJ75+AZ75+BP75+CF75</f>
        <v>0</v>
      </c>
      <c r="CW75" s="46" t="e">
        <f t="shared" si="96"/>
        <v>#DIV/0!</v>
      </c>
      <c r="CX75" s="43">
        <f t="shared" ref="CX75:CX94" si="117">+F75+V75+AL75+BB75+BR75+CH75</f>
        <v>0</v>
      </c>
      <c r="CY75" s="46" t="e">
        <f t="shared" ref="CY75:CY96" si="118">+CX75/$CX$111</f>
        <v>#DIV/0!</v>
      </c>
      <c r="CZ75" s="43">
        <f t="shared" ref="CZ75:CZ96" si="119">+CV75+CX75</f>
        <v>0</v>
      </c>
      <c r="DA75" s="47" t="e">
        <f t="shared" ref="DA75:DA96" si="120">+CZ75/$CZ$111</f>
        <v>#DIV/0!</v>
      </c>
      <c r="DB75" s="45">
        <f t="shared" ref="DB75:DB94" si="121">+J75+Z75+AP75+BF75+BV75+CL75</f>
        <v>0</v>
      </c>
      <c r="DC75" s="46" t="e">
        <f t="shared" si="88"/>
        <v>#DIV/0!</v>
      </c>
      <c r="DD75" s="43">
        <f t="shared" ref="DD75:DD94" si="122">+L75+AB75+AR75+BH75+BX75+CN75</f>
        <v>0</v>
      </c>
      <c r="DE75" s="46" t="e">
        <f t="shared" ref="DE75:DE96" si="123">+DD75/$DD$111</f>
        <v>#DIV/0!</v>
      </c>
      <c r="DF75" s="43">
        <f t="shared" ref="DF75:DF94" si="124">+DB75+DD75</f>
        <v>0</v>
      </c>
      <c r="DG75" s="47" t="e">
        <f t="shared" ref="DG75:DG96" si="125">+DF75/$DF$111</f>
        <v>#DIV/0!</v>
      </c>
      <c r="DH75" s="172"/>
      <c r="DI75" s="185" t="s">
        <v>74</v>
      </c>
      <c r="DJ75" s="45">
        <f t="shared" ref="DJ75:DJ94" si="126">+CZ75</f>
        <v>0</v>
      </c>
      <c r="DK75" s="43">
        <f t="shared" ref="DK75:DK94" si="127">+DF75</f>
        <v>0</v>
      </c>
      <c r="DL75" s="44">
        <f t="shared" ref="DL75:DL94" si="128">+DJ75+DK75</f>
        <v>0</v>
      </c>
      <c r="DM75"/>
    </row>
    <row r="76" spans="1:119" s="59" customFormat="1" ht="15.6" x14ac:dyDescent="0.3">
      <c r="A76" s="32">
        <v>61</v>
      </c>
      <c r="B76" s="32" t="s">
        <v>75</v>
      </c>
      <c r="C76" s="41"/>
      <c r="D76" s="42"/>
      <c r="E76" s="46"/>
      <c r="F76" s="46"/>
      <c r="G76" s="46"/>
      <c r="H76" s="43"/>
      <c r="I76" s="47"/>
      <c r="J76" s="274"/>
      <c r="K76" s="46"/>
      <c r="L76" s="43"/>
      <c r="M76" s="46"/>
      <c r="N76" s="43"/>
      <c r="O76" s="47"/>
      <c r="P76" s="136">
        <f t="shared" si="98"/>
        <v>0</v>
      </c>
      <c r="Q76" s="137">
        <f t="shared" si="99"/>
        <v>0</v>
      </c>
      <c r="R76" s="138">
        <f t="shared" si="100"/>
        <v>0</v>
      </c>
      <c r="S76" s="38"/>
      <c r="T76" s="42"/>
      <c r="U76" s="46"/>
      <c r="V76" s="46"/>
      <c r="W76" s="46"/>
      <c r="X76" s="43"/>
      <c r="Y76" s="47"/>
      <c r="Z76" s="45"/>
      <c r="AA76" s="46"/>
      <c r="AB76" s="43"/>
      <c r="AC76" s="46"/>
      <c r="AD76" s="43"/>
      <c r="AE76" s="47"/>
      <c r="AF76" s="136">
        <f t="shared" si="101"/>
        <v>0</v>
      </c>
      <c r="AG76" s="137">
        <f t="shared" si="102"/>
        <v>0</v>
      </c>
      <c r="AH76" s="138">
        <f t="shared" si="103"/>
        <v>0</v>
      </c>
      <c r="AI76" s="40"/>
      <c r="AJ76" s="42"/>
      <c r="AK76" s="46"/>
      <c r="AL76" s="43"/>
      <c r="AM76" s="46"/>
      <c r="AN76" s="43"/>
      <c r="AO76" s="47"/>
      <c r="AP76" s="45"/>
      <c r="AQ76" s="46"/>
      <c r="AR76" s="43"/>
      <c r="AS76" s="46"/>
      <c r="AT76" s="43"/>
      <c r="AU76" s="47"/>
      <c r="AV76" s="136">
        <f t="shared" si="104"/>
        <v>0</v>
      </c>
      <c r="AW76" s="137">
        <f t="shared" si="105"/>
        <v>0</v>
      </c>
      <c r="AX76" s="138">
        <f t="shared" si="106"/>
        <v>0</v>
      </c>
      <c r="AY76" s="40"/>
      <c r="AZ76" s="42"/>
      <c r="BA76" s="46"/>
      <c r="BB76" s="46"/>
      <c r="BC76" s="46"/>
      <c r="BD76" s="43"/>
      <c r="BE76" s="47"/>
      <c r="BF76" s="45"/>
      <c r="BG76" s="46"/>
      <c r="BH76" s="43"/>
      <c r="BI76" s="46"/>
      <c r="BJ76" s="43"/>
      <c r="BK76" s="47"/>
      <c r="BL76" s="136">
        <f t="shared" si="107"/>
        <v>0</v>
      </c>
      <c r="BM76" s="137">
        <f t="shared" si="108"/>
        <v>0</v>
      </c>
      <c r="BN76" s="138">
        <f t="shared" si="109"/>
        <v>0</v>
      </c>
      <c r="BO76" s="40"/>
      <c r="BP76" s="42"/>
      <c r="BQ76" s="46"/>
      <c r="BR76" s="46"/>
      <c r="BS76" s="46"/>
      <c r="BT76" s="43"/>
      <c r="BU76" s="47"/>
      <c r="BV76" s="45"/>
      <c r="BW76" s="46"/>
      <c r="BX76" s="43"/>
      <c r="BY76" s="46"/>
      <c r="BZ76" s="43"/>
      <c r="CA76" s="47"/>
      <c r="CB76" s="136">
        <f t="shared" si="110"/>
        <v>0</v>
      </c>
      <c r="CC76" s="137">
        <f t="shared" si="111"/>
        <v>0</v>
      </c>
      <c r="CD76" s="138">
        <f t="shared" si="112"/>
        <v>0</v>
      </c>
      <c r="CE76" s="40"/>
      <c r="CF76" s="45"/>
      <c r="CG76" s="46"/>
      <c r="CH76" s="46"/>
      <c r="CI76" s="46"/>
      <c r="CJ76" s="43"/>
      <c r="CK76" s="47"/>
      <c r="CL76" s="45"/>
      <c r="CM76" s="46"/>
      <c r="CN76" s="43"/>
      <c r="CO76" s="46"/>
      <c r="CP76" s="43"/>
      <c r="CQ76" s="47"/>
      <c r="CR76" s="136">
        <f t="shared" si="113"/>
        <v>0</v>
      </c>
      <c r="CS76" s="137">
        <f t="shared" si="114"/>
        <v>0</v>
      </c>
      <c r="CT76" s="138">
        <f t="shared" si="115"/>
        <v>0</v>
      </c>
      <c r="CU76" s="40"/>
      <c r="CV76" s="45">
        <f t="shared" si="116"/>
        <v>0</v>
      </c>
      <c r="CW76" s="46" t="e">
        <f t="shared" si="96"/>
        <v>#DIV/0!</v>
      </c>
      <c r="CX76" s="43">
        <f t="shared" si="117"/>
        <v>0</v>
      </c>
      <c r="CY76" s="46" t="e">
        <f t="shared" si="118"/>
        <v>#DIV/0!</v>
      </c>
      <c r="CZ76" s="43">
        <f t="shared" si="119"/>
        <v>0</v>
      </c>
      <c r="DA76" s="47" t="e">
        <f t="shared" si="120"/>
        <v>#DIV/0!</v>
      </c>
      <c r="DB76" s="45">
        <f t="shared" si="121"/>
        <v>0</v>
      </c>
      <c r="DC76" s="46" t="e">
        <f t="shared" si="88"/>
        <v>#DIV/0!</v>
      </c>
      <c r="DD76" s="43">
        <f t="shared" si="122"/>
        <v>0</v>
      </c>
      <c r="DE76" s="46" t="e">
        <f t="shared" si="123"/>
        <v>#DIV/0!</v>
      </c>
      <c r="DF76" s="43">
        <f t="shared" si="124"/>
        <v>0</v>
      </c>
      <c r="DG76" s="47" t="e">
        <f t="shared" si="125"/>
        <v>#DIV/0!</v>
      </c>
      <c r="DH76" s="172"/>
      <c r="DI76" s="185" t="s">
        <v>75</v>
      </c>
      <c r="DJ76" s="45">
        <f t="shared" si="126"/>
        <v>0</v>
      </c>
      <c r="DK76" s="43">
        <f t="shared" si="127"/>
        <v>0</v>
      </c>
      <c r="DL76" s="44">
        <f t="shared" si="128"/>
        <v>0</v>
      </c>
      <c r="DM76"/>
    </row>
    <row r="77" spans="1:119" s="59" customFormat="1" ht="15.6" x14ac:dyDescent="0.3">
      <c r="A77" s="32">
        <v>62</v>
      </c>
      <c r="B77" s="32" t="s">
        <v>76</v>
      </c>
      <c r="C77" s="41"/>
      <c r="D77" s="42"/>
      <c r="E77" s="46"/>
      <c r="F77" s="46"/>
      <c r="G77" s="46"/>
      <c r="H77" s="43"/>
      <c r="I77" s="47"/>
      <c r="J77" s="274"/>
      <c r="K77" s="46"/>
      <c r="L77" s="43"/>
      <c r="M77" s="46"/>
      <c r="N77" s="43"/>
      <c r="O77" s="47"/>
      <c r="P77" s="136">
        <f t="shared" si="98"/>
        <v>0</v>
      </c>
      <c r="Q77" s="137">
        <f t="shared" si="99"/>
        <v>0</v>
      </c>
      <c r="R77" s="138">
        <f t="shared" si="100"/>
        <v>0</v>
      </c>
      <c r="S77" s="38"/>
      <c r="T77" s="42"/>
      <c r="U77" s="46"/>
      <c r="V77" s="46"/>
      <c r="W77" s="46"/>
      <c r="X77" s="43"/>
      <c r="Y77" s="47"/>
      <c r="Z77" s="45"/>
      <c r="AA77" s="46"/>
      <c r="AB77" s="43"/>
      <c r="AC77" s="46"/>
      <c r="AD77" s="43"/>
      <c r="AE77" s="47"/>
      <c r="AF77" s="136">
        <f t="shared" si="101"/>
        <v>0</v>
      </c>
      <c r="AG77" s="137">
        <f t="shared" si="102"/>
        <v>0</v>
      </c>
      <c r="AH77" s="138">
        <f t="shared" si="103"/>
        <v>0</v>
      </c>
      <c r="AI77" s="40"/>
      <c r="AJ77" s="42"/>
      <c r="AK77" s="46"/>
      <c r="AL77" s="43"/>
      <c r="AM77" s="46"/>
      <c r="AN77" s="43"/>
      <c r="AO77" s="47"/>
      <c r="AP77" s="45"/>
      <c r="AQ77" s="46"/>
      <c r="AR77" s="43"/>
      <c r="AS77" s="46"/>
      <c r="AT77" s="43"/>
      <c r="AU77" s="47"/>
      <c r="AV77" s="136">
        <f t="shared" si="104"/>
        <v>0</v>
      </c>
      <c r="AW77" s="137">
        <f t="shared" si="105"/>
        <v>0</v>
      </c>
      <c r="AX77" s="138">
        <f t="shared" si="106"/>
        <v>0</v>
      </c>
      <c r="AY77" s="40"/>
      <c r="AZ77" s="42"/>
      <c r="BA77" s="46"/>
      <c r="BB77" s="46"/>
      <c r="BC77" s="46"/>
      <c r="BD77" s="43"/>
      <c r="BE77" s="47"/>
      <c r="BF77" s="45"/>
      <c r="BG77" s="46"/>
      <c r="BH77" s="43"/>
      <c r="BI77" s="46"/>
      <c r="BJ77" s="43"/>
      <c r="BK77" s="47"/>
      <c r="BL77" s="136">
        <f t="shared" si="107"/>
        <v>0</v>
      </c>
      <c r="BM77" s="137">
        <f t="shared" si="108"/>
        <v>0</v>
      </c>
      <c r="BN77" s="138">
        <f t="shared" si="109"/>
        <v>0</v>
      </c>
      <c r="BO77" s="40"/>
      <c r="BP77" s="42"/>
      <c r="BQ77" s="46"/>
      <c r="BR77" s="46"/>
      <c r="BS77" s="46"/>
      <c r="BT77" s="43"/>
      <c r="BU77" s="47"/>
      <c r="BV77" s="45"/>
      <c r="BW77" s="46"/>
      <c r="BX77" s="43"/>
      <c r="BY77" s="46"/>
      <c r="BZ77" s="43"/>
      <c r="CA77" s="47"/>
      <c r="CB77" s="136">
        <f t="shared" si="110"/>
        <v>0</v>
      </c>
      <c r="CC77" s="137">
        <f t="shared" si="111"/>
        <v>0</v>
      </c>
      <c r="CD77" s="138">
        <f t="shared" si="112"/>
        <v>0</v>
      </c>
      <c r="CE77" s="40"/>
      <c r="CF77" s="45"/>
      <c r="CG77" s="46"/>
      <c r="CH77" s="46"/>
      <c r="CI77" s="46"/>
      <c r="CJ77" s="43"/>
      <c r="CK77" s="47"/>
      <c r="CL77" s="45"/>
      <c r="CM77" s="46"/>
      <c r="CN77" s="43"/>
      <c r="CO77" s="46"/>
      <c r="CP77" s="43"/>
      <c r="CQ77" s="47"/>
      <c r="CR77" s="136">
        <f t="shared" si="113"/>
        <v>0</v>
      </c>
      <c r="CS77" s="137">
        <f t="shared" si="114"/>
        <v>0</v>
      </c>
      <c r="CT77" s="138">
        <f t="shared" si="115"/>
        <v>0</v>
      </c>
      <c r="CU77" s="40"/>
      <c r="CV77" s="45">
        <f t="shared" si="116"/>
        <v>0</v>
      </c>
      <c r="CW77" s="46" t="e">
        <f t="shared" si="96"/>
        <v>#DIV/0!</v>
      </c>
      <c r="CX77" s="43">
        <f t="shared" si="117"/>
        <v>0</v>
      </c>
      <c r="CY77" s="46" t="e">
        <f t="shared" si="118"/>
        <v>#DIV/0!</v>
      </c>
      <c r="CZ77" s="43">
        <f t="shared" si="119"/>
        <v>0</v>
      </c>
      <c r="DA77" s="47" t="e">
        <f t="shared" si="120"/>
        <v>#DIV/0!</v>
      </c>
      <c r="DB77" s="45">
        <f t="shared" si="121"/>
        <v>0</v>
      </c>
      <c r="DC77" s="46" t="e">
        <f t="shared" si="88"/>
        <v>#DIV/0!</v>
      </c>
      <c r="DD77" s="43">
        <f t="shared" si="122"/>
        <v>0</v>
      </c>
      <c r="DE77" s="46" t="e">
        <f t="shared" si="123"/>
        <v>#DIV/0!</v>
      </c>
      <c r="DF77" s="43">
        <f t="shared" si="124"/>
        <v>0</v>
      </c>
      <c r="DG77" s="47" t="e">
        <f t="shared" si="125"/>
        <v>#DIV/0!</v>
      </c>
      <c r="DH77" s="172"/>
      <c r="DI77" s="185" t="s">
        <v>76</v>
      </c>
      <c r="DJ77" s="45">
        <f t="shared" si="126"/>
        <v>0</v>
      </c>
      <c r="DK77" s="43">
        <f t="shared" si="127"/>
        <v>0</v>
      </c>
      <c r="DL77" s="44">
        <f t="shared" si="128"/>
        <v>0</v>
      </c>
      <c r="DM77"/>
    </row>
    <row r="78" spans="1:119" s="59" customFormat="1" ht="15.6" x14ac:dyDescent="0.3">
      <c r="A78" s="32">
        <v>63</v>
      </c>
      <c r="B78" s="32" t="s">
        <v>77</v>
      </c>
      <c r="C78" s="41"/>
      <c r="D78" s="42"/>
      <c r="E78" s="46"/>
      <c r="F78" s="46"/>
      <c r="G78" s="46"/>
      <c r="H78" s="43"/>
      <c r="I78" s="47"/>
      <c r="J78" s="274"/>
      <c r="K78" s="46"/>
      <c r="L78" s="43"/>
      <c r="M78" s="46"/>
      <c r="N78" s="43"/>
      <c r="O78" s="47"/>
      <c r="P78" s="136">
        <f t="shared" si="98"/>
        <v>0</v>
      </c>
      <c r="Q78" s="137">
        <f t="shared" si="99"/>
        <v>0</v>
      </c>
      <c r="R78" s="138">
        <f t="shared" si="100"/>
        <v>0</v>
      </c>
      <c r="S78" s="38"/>
      <c r="T78" s="42"/>
      <c r="U78" s="46"/>
      <c r="V78" s="46"/>
      <c r="W78" s="46"/>
      <c r="X78" s="43"/>
      <c r="Y78" s="47"/>
      <c r="Z78" s="45"/>
      <c r="AA78" s="46"/>
      <c r="AB78" s="43"/>
      <c r="AC78" s="46"/>
      <c r="AD78" s="43"/>
      <c r="AE78" s="47"/>
      <c r="AF78" s="136">
        <f t="shared" si="101"/>
        <v>0</v>
      </c>
      <c r="AG78" s="137">
        <f t="shared" si="102"/>
        <v>0</v>
      </c>
      <c r="AH78" s="138">
        <f t="shared" si="103"/>
        <v>0</v>
      </c>
      <c r="AI78" s="40"/>
      <c r="AJ78" s="42"/>
      <c r="AK78" s="46"/>
      <c r="AL78" s="43"/>
      <c r="AM78" s="46"/>
      <c r="AN78" s="43"/>
      <c r="AO78" s="47"/>
      <c r="AP78" s="45"/>
      <c r="AQ78" s="46"/>
      <c r="AR78" s="43"/>
      <c r="AS78" s="46"/>
      <c r="AT78" s="43"/>
      <c r="AU78" s="47"/>
      <c r="AV78" s="136">
        <f t="shared" si="104"/>
        <v>0</v>
      </c>
      <c r="AW78" s="137">
        <f t="shared" si="105"/>
        <v>0</v>
      </c>
      <c r="AX78" s="138">
        <f t="shared" si="106"/>
        <v>0</v>
      </c>
      <c r="AY78" s="40"/>
      <c r="AZ78" s="42"/>
      <c r="BA78" s="46"/>
      <c r="BB78" s="46"/>
      <c r="BC78" s="46"/>
      <c r="BD78" s="43"/>
      <c r="BE78" s="47"/>
      <c r="BF78" s="45"/>
      <c r="BG78" s="46"/>
      <c r="BH78" s="43"/>
      <c r="BI78" s="46"/>
      <c r="BJ78" s="43"/>
      <c r="BK78" s="47"/>
      <c r="BL78" s="136">
        <f t="shared" si="107"/>
        <v>0</v>
      </c>
      <c r="BM78" s="137">
        <f t="shared" si="108"/>
        <v>0</v>
      </c>
      <c r="BN78" s="138">
        <f t="shared" si="109"/>
        <v>0</v>
      </c>
      <c r="BO78" s="40"/>
      <c r="BP78" s="42"/>
      <c r="BQ78" s="46"/>
      <c r="BR78" s="46"/>
      <c r="BS78" s="46"/>
      <c r="BT78" s="43"/>
      <c r="BU78" s="47"/>
      <c r="BV78" s="45"/>
      <c r="BW78" s="46"/>
      <c r="BX78" s="43"/>
      <c r="BY78" s="46"/>
      <c r="BZ78" s="43"/>
      <c r="CA78" s="47"/>
      <c r="CB78" s="136">
        <f t="shared" si="110"/>
        <v>0</v>
      </c>
      <c r="CC78" s="137">
        <f t="shared" si="111"/>
        <v>0</v>
      </c>
      <c r="CD78" s="138">
        <f t="shared" si="112"/>
        <v>0</v>
      </c>
      <c r="CE78" s="40"/>
      <c r="CF78" s="45"/>
      <c r="CG78" s="46"/>
      <c r="CH78" s="46"/>
      <c r="CI78" s="46"/>
      <c r="CJ78" s="43"/>
      <c r="CK78" s="47"/>
      <c r="CL78" s="45"/>
      <c r="CM78" s="46"/>
      <c r="CN78" s="43"/>
      <c r="CO78" s="46"/>
      <c r="CP78" s="43"/>
      <c r="CQ78" s="47"/>
      <c r="CR78" s="136">
        <f t="shared" si="113"/>
        <v>0</v>
      </c>
      <c r="CS78" s="137">
        <f t="shared" si="114"/>
        <v>0</v>
      </c>
      <c r="CT78" s="138">
        <f t="shared" si="115"/>
        <v>0</v>
      </c>
      <c r="CU78" s="40"/>
      <c r="CV78" s="45">
        <f t="shared" si="116"/>
        <v>0</v>
      </c>
      <c r="CW78" s="46" t="e">
        <f t="shared" si="96"/>
        <v>#DIV/0!</v>
      </c>
      <c r="CX78" s="43">
        <f t="shared" si="117"/>
        <v>0</v>
      </c>
      <c r="CY78" s="46" t="e">
        <f t="shared" si="118"/>
        <v>#DIV/0!</v>
      </c>
      <c r="CZ78" s="43">
        <f t="shared" si="119"/>
        <v>0</v>
      </c>
      <c r="DA78" s="47" t="e">
        <f t="shared" si="120"/>
        <v>#DIV/0!</v>
      </c>
      <c r="DB78" s="45">
        <f t="shared" si="121"/>
        <v>0</v>
      </c>
      <c r="DC78" s="46" t="e">
        <f t="shared" si="88"/>
        <v>#DIV/0!</v>
      </c>
      <c r="DD78" s="43">
        <f t="shared" si="122"/>
        <v>0</v>
      </c>
      <c r="DE78" s="46" t="e">
        <f t="shared" si="123"/>
        <v>#DIV/0!</v>
      </c>
      <c r="DF78" s="43">
        <f t="shared" si="124"/>
        <v>0</v>
      </c>
      <c r="DG78" s="47" t="e">
        <f t="shared" si="125"/>
        <v>#DIV/0!</v>
      </c>
      <c r="DH78" s="172"/>
      <c r="DI78" s="185" t="s">
        <v>77</v>
      </c>
      <c r="DJ78" s="45">
        <f t="shared" si="126"/>
        <v>0</v>
      </c>
      <c r="DK78" s="43">
        <f t="shared" si="127"/>
        <v>0</v>
      </c>
      <c r="DL78" s="44">
        <f t="shared" si="128"/>
        <v>0</v>
      </c>
      <c r="DM78"/>
    </row>
    <row r="79" spans="1:119" s="59" customFormat="1" ht="15.6" x14ac:dyDescent="0.3">
      <c r="A79" s="32">
        <v>64</v>
      </c>
      <c r="B79" s="32" t="s">
        <v>78</v>
      </c>
      <c r="C79" s="41"/>
      <c r="D79" s="42"/>
      <c r="E79" s="46"/>
      <c r="F79" s="46"/>
      <c r="G79" s="46"/>
      <c r="H79" s="43"/>
      <c r="I79" s="47"/>
      <c r="J79" s="274"/>
      <c r="K79" s="46"/>
      <c r="L79" s="43"/>
      <c r="M79" s="46"/>
      <c r="N79" s="43"/>
      <c r="O79" s="47"/>
      <c r="P79" s="136">
        <f t="shared" si="98"/>
        <v>0</v>
      </c>
      <c r="Q79" s="137">
        <f t="shared" si="99"/>
        <v>0</v>
      </c>
      <c r="R79" s="138">
        <f t="shared" si="100"/>
        <v>0</v>
      </c>
      <c r="S79" s="38"/>
      <c r="T79" s="42"/>
      <c r="U79" s="46"/>
      <c r="V79" s="46"/>
      <c r="W79" s="46"/>
      <c r="X79" s="43"/>
      <c r="Y79" s="47"/>
      <c r="Z79" s="45"/>
      <c r="AA79" s="46"/>
      <c r="AB79" s="43"/>
      <c r="AC79" s="46"/>
      <c r="AD79" s="43"/>
      <c r="AE79" s="47"/>
      <c r="AF79" s="136">
        <f t="shared" si="101"/>
        <v>0</v>
      </c>
      <c r="AG79" s="137">
        <f t="shared" si="102"/>
        <v>0</v>
      </c>
      <c r="AH79" s="138">
        <f t="shared" si="103"/>
        <v>0</v>
      </c>
      <c r="AI79" s="40"/>
      <c r="AJ79" s="42"/>
      <c r="AK79" s="46"/>
      <c r="AL79" s="43"/>
      <c r="AM79" s="46"/>
      <c r="AN79" s="43"/>
      <c r="AO79" s="47"/>
      <c r="AP79" s="45"/>
      <c r="AQ79" s="46"/>
      <c r="AR79" s="43"/>
      <c r="AS79" s="46"/>
      <c r="AT79" s="43"/>
      <c r="AU79" s="47"/>
      <c r="AV79" s="136">
        <f t="shared" si="104"/>
        <v>0</v>
      </c>
      <c r="AW79" s="137">
        <f t="shared" si="105"/>
        <v>0</v>
      </c>
      <c r="AX79" s="138">
        <f t="shared" si="106"/>
        <v>0</v>
      </c>
      <c r="AY79" s="40"/>
      <c r="AZ79" s="42"/>
      <c r="BA79" s="46"/>
      <c r="BB79" s="46"/>
      <c r="BC79" s="46"/>
      <c r="BD79" s="43"/>
      <c r="BE79" s="47"/>
      <c r="BF79" s="45"/>
      <c r="BG79" s="46"/>
      <c r="BH79" s="43"/>
      <c r="BI79" s="46"/>
      <c r="BJ79" s="43"/>
      <c r="BK79" s="47"/>
      <c r="BL79" s="136">
        <f t="shared" si="107"/>
        <v>0</v>
      </c>
      <c r="BM79" s="137">
        <f t="shared" si="108"/>
        <v>0</v>
      </c>
      <c r="BN79" s="138">
        <f t="shared" si="109"/>
        <v>0</v>
      </c>
      <c r="BO79" s="40"/>
      <c r="BP79" s="42"/>
      <c r="BQ79" s="46"/>
      <c r="BR79" s="46"/>
      <c r="BS79" s="46"/>
      <c r="BT79" s="43"/>
      <c r="BU79" s="47"/>
      <c r="BV79" s="45"/>
      <c r="BW79" s="46"/>
      <c r="BX79" s="43"/>
      <c r="BY79" s="46"/>
      <c r="BZ79" s="43"/>
      <c r="CA79" s="47"/>
      <c r="CB79" s="136">
        <f t="shared" si="110"/>
        <v>0</v>
      </c>
      <c r="CC79" s="137">
        <f t="shared" si="111"/>
        <v>0</v>
      </c>
      <c r="CD79" s="138">
        <f t="shared" si="112"/>
        <v>0</v>
      </c>
      <c r="CE79" s="40"/>
      <c r="CF79" s="45"/>
      <c r="CG79" s="46"/>
      <c r="CH79" s="46"/>
      <c r="CI79" s="46"/>
      <c r="CJ79" s="43"/>
      <c r="CK79" s="47"/>
      <c r="CL79" s="45"/>
      <c r="CM79" s="46"/>
      <c r="CN79" s="43"/>
      <c r="CO79" s="46"/>
      <c r="CP79" s="43"/>
      <c r="CQ79" s="47"/>
      <c r="CR79" s="136">
        <f t="shared" si="113"/>
        <v>0</v>
      </c>
      <c r="CS79" s="137">
        <f t="shared" si="114"/>
        <v>0</v>
      </c>
      <c r="CT79" s="138">
        <f t="shared" si="115"/>
        <v>0</v>
      </c>
      <c r="CU79" s="40"/>
      <c r="CV79" s="45">
        <f t="shared" si="116"/>
        <v>0</v>
      </c>
      <c r="CW79" s="46" t="e">
        <f t="shared" si="96"/>
        <v>#DIV/0!</v>
      </c>
      <c r="CX79" s="43">
        <f t="shared" si="117"/>
        <v>0</v>
      </c>
      <c r="CY79" s="46" t="e">
        <f t="shared" si="118"/>
        <v>#DIV/0!</v>
      </c>
      <c r="CZ79" s="43">
        <f t="shared" si="119"/>
        <v>0</v>
      </c>
      <c r="DA79" s="47" t="e">
        <f t="shared" si="120"/>
        <v>#DIV/0!</v>
      </c>
      <c r="DB79" s="45">
        <f t="shared" si="121"/>
        <v>0</v>
      </c>
      <c r="DC79" s="46" t="e">
        <f t="shared" si="88"/>
        <v>#DIV/0!</v>
      </c>
      <c r="DD79" s="43">
        <f t="shared" si="122"/>
        <v>0</v>
      </c>
      <c r="DE79" s="46" t="e">
        <f t="shared" si="123"/>
        <v>#DIV/0!</v>
      </c>
      <c r="DF79" s="43">
        <f t="shared" si="124"/>
        <v>0</v>
      </c>
      <c r="DG79" s="47" t="e">
        <f t="shared" si="125"/>
        <v>#DIV/0!</v>
      </c>
      <c r="DH79" s="172"/>
      <c r="DI79" s="185" t="s">
        <v>78</v>
      </c>
      <c r="DJ79" s="45">
        <f t="shared" si="126"/>
        <v>0</v>
      </c>
      <c r="DK79" s="43">
        <f t="shared" si="127"/>
        <v>0</v>
      </c>
      <c r="DL79" s="44">
        <f t="shared" si="128"/>
        <v>0</v>
      </c>
      <c r="DM79"/>
    </row>
    <row r="80" spans="1:119" s="59" customFormat="1" ht="15.6" x14ac:dyDescent="0.3">
      <c r="A80" s="32">
        <v>65</v>
      </c>
      <c r="B80" s="32" t="s">
        <v>79</v>
      </c>
      <c r="C80" s="41"/>
      <c r="D80" s="42"/>
      <c r="E80" s="46"/>
      <c r="F80" s="46"/>
      <c r="G80" s="46"/>
      <c r="H80" s="43"/>
      <c r="I80" s="47"/>
      <c r="J80" s="274"/>
      <c r="K80" s="46"/>
      <c r="L80" s="43"/>
      <c r="M80" s="46"/>
      <c r="N80" s="43"/>
      <c r="O80" s="47"/>
      <c r="P80" s="136">
        <f t="shared" si="98"/>
        <v>0</v>
      </c>
      <c r="Q80" s="137">
        <f t="shared" si="99"/>
        <v>0</v>
      </c>
      <c r="R80" s="138">
        <f t="shared" si="100"/>
        <v>0</v>
      </c>
      <c r="S80" s="38"/>
      <c r="T80" s="42"/>
      <c r="U80" s="46"/>
      <c r="V80" s="46"/>
      <c r="W80" s="46"/>
      <c r="X80" s="43"/>
      <c r="Y80" s="47"/>
      <c r="Z80" s="45"/>
      <c r="AA80" s="46"/>
      <c r="AB80" s="43"/>
      <c r="AC80" s="46"/>
      <c r="AD80" s="43"/>
      <c r="AE80" s="47"/>
      <c r="AF80" s="136">
        <f t="shared" si="101"/>
        <v>0</v>
      </c>
      <c r="AG80" s="137">
        <f t="shared" si="102"/>
        <v>0</v>
      </c>
      <c r="AH80" s="138">
        <f t="shared" si="103"/>
        <v>0</v>
      </c>
      <c r="AI80" s="40"/>
      <c r="AJ80" s="42"/>
      <c r="AK80" s="46"/>
      <c r="AL80" s="43"/>
      <c r="AM80" s="46"/>
      <c r="AN80" s="43"/>
      <c r="AO80" s="47"/>
      <c r="AP80" s="45"/>
      <c r="AQ80" s="46"/>
      <c r="AR80" s="43"/>
      <c r="AS80" s="46"/>
      <c r="AT80" s="43"/>
      <c r="AU80" s="47"/>
      <c r="AV80" s="136">
        <f t="shared" si="104"/>
        <v>0</v>
      </c>
      <c r="AW80" s="137">
        <f t="shared" si="105"/>
        <v>0</v>
      </c>
      <c r="AX80" s="138">
        <f t="shared" si="106"/>
        <v>0</v>
      </c>
      <c r="AY80" s="40"/>
      <c r="AZ80" s="42"/>
      <c r="BA80" s="46"/>
      <c r="BB80" s="46"/>
      <c r="BC80" s="46"/>
      <c r="BD80" s="43"/>
      <c r="BE80" s="47"/>
      <c r="BF80" s="45"/>
      <c r="BG80" s="46"/>
      <c r="BH80" s="43"/>
      <c r="BI80" s="46"/>
      <c r="BJ80" s="43"/>
      <c r="BK80" s="47"/>
      <c r="BL80" s="136">
        <f t="shared" si="107"/>
        <v>0</v>
      </c>
      <c r="BM80" s="137">
        <f t="shared" si="108"/>
        <v>0</v>
      </c>
      <c r="BN80" s="138">
        <f t="shared" si="109"/>
        <v>0</v>
      </c>
      <c r="BO80" s="40"/>
      <c r="BP80" s="42"/>
      <c r="BQ80" s="46"/>
      <c r="BR80" s="46"/>
      <c r="BS80" s="46"/>
      <c r="BT80" s="43"/>
      <c r="BU80" s="47"/>
      <c r="BV80" s="45"/>
      <c r="BW80" s="46"/>
      <c r="BX80" s="43"/>
      <c r="BY80" s="46"/>
      <c r="BZ80" s="43"/>
      <c r="CA80" s="47"/>
      <c r="CB80" s="136">
        <f t="shared" si="110"/>
        <v>0</v>
      </c>
      <c r="CC80" s="137">
        <f t="shared" si="111"/>
        <v>0</v>
      </c>
      <c r="CD80" s="138">
        <f t="shared" si="112"/>
        <v>0</v>
      </c>
      <c r="CE80" s="40"/>
      <c r="CF80" s="45"/>
      <c r="CG80" s="46"/>
      <c r="CH80" s="46"/>
      <c r="CI80" s="46"/>
      <c r="CJ80" s="43"/>
      <c r="CK80" s="47"/>
      <c r="CL80" s="45"/>
      <c r="CM80" s="46"/>
      <c r="CN80" s="43"/>
      <c r="CO80" s="46"/>
      <c r="CP80" s="43"/>
      <c r="CQ80" s="47"/>
      <c r="CR80" s="136">
        <f t="shared" si="113"/>
        <v>0</v>
      </c>
      <c r="CS80" s="137">
        <f t="shared" si="114"/>
        <v>0</v>
      </c>
      <c r="CT80" s="138">
        <f t="shared" si="115"/>
        <v>0</v>
      </c>
      <c r="CU80" s="40"/>
      <c r="CV80" s="45">
        <f t="shared" si="116"/>
        <v>0</v>
      </c>
      <c r="CW80" s="46" t="e">
        <f t="shared" si="96"/>
        <v>#DIV/0!</v>
      </c>
      <c r="CX80" s="43">
        <f t="shared" si="117"/>
        <v>0</v>
      </c>
      <c r="CY80" s="46" t="e">
        <f t="shared" si="118"/>
        <v>#DIV/0!</v>
      </c>
      <c r="CZ80" s="43">
        <f t="shared" si="119"/>
        <v>0</v>
      </c>
      <c r="DA80" s="47" t="e">
        <f t="shared" si="120"/>
        <v>#DIV/0!</v>
      </c>
      <c r="DB80" s="45">
        <f t="shared" si="121"/>
        <v>0</v>
      </c>
      <c r="DC80" s="46" t="e">
        <f t="shared" si="88"/>
        <v>#DIV/0!</v>
      </c>
      <c r="DD80" s="43">
        <f t="shared" si="122"/>
        <v>0</v>
      </c>
      <c r="DE80" s="46" t="e">
        <f t="shared" si="123"/>
        <v>#DIV/0!</v>
      </c>
      <c r="DF80" s="43">
        <f t="shared" si="124"/>
        <v>0</v>
      </c>
      <c r="DG80" s="47" t="e">
        <f t="shared" si="125"/>
        <v>#DIV/0!</v>
      </c>
      <c r="DH80" s="172"/>
      <c r="DI80" s="185" t="s">
        <v>79</v>
      </c>
      <c r="DJ80" s="45">
        <f t="shared" si="126"/>
        <v>0</v>
      </c>
      <c r="DK80" s="43">
        <f t="shared" si="127"/>
        <v>0</v>
      </c>
      <c r="DL80" s="44">
        <f t="shared" si="128"/>
        <v>0</v>
      </c>
      <c r="DM80"/>
    </row>
    <row r="81" spans="1:119" s="59" customFormat="1" ht="15.6" x14ac:dyDescent="0.3">
      <c r="A81" s="32">
        <v>66</v>
      </c>
      <c r="B81" s="32" t="s">
        <v>80</v>
      </c>
      <c r="C81" s="41"/>
      <c r="D81" s="42"/>
      <c r="E81" s="46"/>
      <c r="F81" s="46"/>
      <c r="G81" s="46"/>
      <c r="H81" s="43"/>
      <c r="I81" s="47"/>
      <c r="J81" s="274"/>
      <c r="K81" s="46"/>
      <c r="L81" s="43"/>
      <c r="M81" s="46"/>
      <c r="N81" s="43"/>
      <c r="O81" s="47"/>
      <c r="P81" s="136">
        <f t="shared" si="98"/>
        <v>0</v>
      </c>
      <c r="Q81" s="137">
        <f t="shared" si="99"/>
        <v>0</v>
      </c>
      <c r="R81" s="138">
        <f t="shared" si="100"/>
        <v>0</v>
      </c>
      <c r="S81" s="38"/>
      <c r="T81" s="42"/>
      <c r="U81" s="46"/>
      <c r="V81" s="46"/>
      <c r="W81" s="46"/>
      <c r="X81" s="43"/>
      <c r="Y81" s="47"/>
      <c r="Z81" s="45"/>
      <c r="AA81" s="46"/>
      <c r="AB81" s="43"/>
      <c r="AC81" s="46"/>
      <c r="AD81" s="43"/>
      <c r="AE81" s="47"/>
      <c r="AF81" s="136">
        <f t="shared" si="101"/>
        <v>0</v>
      </c>
      <c r="AG81" s="137">
        <f t="shared" si="102"/>
        <v>0</v>
      </c>
      <c r="AH81" s="138">
        <f t="shared" si="103"/>
        <v>0</v>
      </c>
      <c r="AI81" s="40"/>
      <c r="AJ81" s="42"/>
      <c r="AK81" s="46"/>
      <c r="AL81" s="43"/>
      <c r="AM81" s="46"/>
      <c r="AN81" s="43"/>
      <c r="AO81" s="47"/>
      <c r="AP81" s="45"/>
      <c r="AQ81" s="46"/>
      <c r="AR81" s="43"/>
      <c r="AS81" s="46"/>
      <c r="AT81" s="43"/>
      <c r="AU81" s="47"/>
      <c r="AV81" s="136">
        <f t="shared" si="104"/>
        <v>0</v>
      </c>
      <c r="AW81" s="137">
        <f t="shared" si="105"/>
        <v>0</v>
      </c>
      <c r="AX81" s="138">
        <f t="shared" si="106"/>
        <v>0</v>
      </c>
      <c r="AY81" s="40"/>
      <c r="AZ81" s="42"/>
      <c r="BA81" s="46"/>
      <c r="BB81" s="46"/>
      <c r="BC81" s="46"/>
      <c r="BD81" s="43"/>
      <c r="BE81" s="47"/>
      <c r="BF81" s="45"/>
      <c r="BG81" s="46"/>
      <c r="BH81" s="43"/>
      <c r="BI81" s="46"/>
      <c r="BJ81" s="43"/>
      <c r="BK81" s="47"/>
      <c r="BL81" s="136">
        <f t="shared" si="107"/>
        <v>0</v>
      </c>
      <c r="BM81" s="137">
        <f t="shared" si="108"/>
        <v>0</v>
      </c>
      <c r="BN81" s="138">
        <f t="shared" si="109"/>
        <v>0</v>
      </c>
      <c r="BO81" s="40"/>
      <c r="BP81" s="42"/>
      <c r="BQ81" s="46"/>
      <c r="BR81" s="46"/>
      <c r="BS81" s="46"/>
      <c r="BT81" s="43"/>
      <c r="BU81" s="47"/>
      <c r="BV81" s="45"/>
      <c r="BW81" s="46"/>
      <c r="BX81" s="43"/>
      <c r="BY81" s="46"/>
      <c r="BZ81" s="43"/>
      <c r="CA81" s="47"/>
      <c r="CB81" s="136">
        <f t="shared" si="110"/>
        <v>0</v>
      </c>
      <c r="CC81" s="137">
        <f t="shared" si="111"/>
        <v>0</v>
      </c>
      <c r="CD81" s="138">
        <f t="shared" si="112"/>
        <v>0</v>
      </c>
      <c r="CE81" s="40"/>
      <c r="CF81" s="45"/>
      <c r="CG81" s="46"/>
      <c r="CH81" s="46"/>
      <c r="CI81" s="46"/>
      <c r="CJ81" s="43"/>
      <c r="CK81" s="47"/>
      <c r="CL81" s="45"/>
      <c r="CM81" s="46"/>
      <c r="CN81" s="43"/>
      <c r="CO81" s="46"/>
      <c r="CP81" s="43"/>
      <c r="CQ81" s="47"/>
      <c r="CR81" s="136">
        <f t="shared" si="113"/>
        <v>0</v>
      </c>
      <c r="CS81" s="137">
        <f t="shared" si="114"/>
        <v>0</v>
      </c>
      <c r="CT81" s="138">
        <f t="shared" si="115"/>
        <v>0</v>
      </c>
      <c r="CU81" s="40"/>
      <c r="CV81" s="45">
        <f t="shared" si="116"/>
        <v>0</v>
      </c>
      <c r="CW81" s="46" t="e">
        <f t="shared" si="96"/>
        <v>#DIV/0!</v>
      </c>
      <c r="CX81" s="43">
        <f t="shared" si="117"/>
        <v>0</v>
      </c>
      <c r="CY81" s="46" t="e">
        <f t="shared" si="118"/>
        <v>#DIV/0!</v>
      </c>
      <c r="CZ81" s="43">
        <f t="shared" si="119"/>
        <v>0</v>
      </c>
      <c r="DA81" s="47" t="e">
        <f t="shared" si="120"/>
        <v>#DIV/0!</v>
      </c>
      <c r="DB81" s="45">
        <f t="shared" si="121"/>
        <v>0</v>
      </c>
      <c r="DC81" s="46" t="e">
        <f t="shared" si="88"/>
        <v>#DIV/0!</v>
      </c>
      <c r="DD81" s="43">
        <f t="shared" si="122"/>
        <v>0</v>
      </c>
      <c r="DE81" s="46" t="e">
        <f t="shared" si="123"/>
        <v>#DIV/0!</v>
      </c>
      <c r="DF81" s="43">
        <f t="shared" si="124"/>
        <v>0</v>
      </c>
      <c r="DG81" s="47" t="e">
        <f t="shared" si="125"/>
        <v>#DIV/0!</v>
      </c>
      <c r="DH81" s="172"/>
      <c r="DI81" s="185" t="s">
        <v>80</v>
      </c>
      <c r="DJ81" s="45">
        <f t="shared" si="126"/>
        <v>0</v>
      </c>
      <c r="DK81" s="43">
        <f t="shared" si="127"/>
        <v>0</v>
      </c>
      <c r="DL81" s="44">
        <f t="shared" si="128"/>
        <v>0</v>
      </c>
      <c r="DM81"/>
    </row>
    <row r="82" spans="1:119" s="59" customFormat="1" ht="15.6" x14ac:dyDescent="0.3">
      <c r="A82" s="32">
        <v>67</v>
      </c>
      <c r="B82" s="32" t="s">
        <v>81</v>
      </c>
      <c r="C82" s="41"/>
      <c r="D82" s="42"/>
      <c r="E82" s="46"/>
      <c r="F82" s="46"/>
      <c r="G82" s="46"/>
      <c r="H82" s="43"/>
      <c r="I82" s="47"/>
      <c r="J82" s="274"/>
      <c r="K82" s="46"/>
      <c r="L82" s="43"/>
      <c r="M82" s="46"/>
      <c r="N82" s="43"/>
      <c r="O82" s="47"/>
      <c r="P82" s="136">
        <f t="shared" si="98"/>
        <v>0</v>
      </c>
      <c r="Q82" s="137">
        <f t="shared" si="99"/>
        <v>0</v>
      </c>
      <c r="R82" s="138">
        <f t="shared" si="100"/>
        <v>0</v>
      </c>
      <c r="S82" s="38"/>
      <c r="T82" s="42"/>
      <c r="U82" s="46"/>
      <c r="V82" s="46"/>
      <c r="W82" s="46"/>
      <c r="X82" s="43"/>
      <c r="Y82" s="47"/>
      <c r="Z82" s="45"/>
      <c r="AA82" s="46"/>
      <c r="AB82" s="43"/>
      <c r="AC82" s="46"/>
      <c r="AD82" s="43"/>
      <c r="AE82" s="47"/>
      <c r="AF82" s="136">
        <f t="shared" si="101"/>
        <v>0</v>
      </c>
      <c r="AG82" s="137">
        <f t="shared" si="102"/>
        <v>0</v>
      </c>
      <c r="AH82" s="138">
        <f t="shared" si="103"/>
        <v>0</v>
      </c>
      <c r="AI82" s="40"/>
      <c r="AJ82" s="42"/>
      <c r="AK82" s="46"/>
      <c r="AL82" s="43"/>
      <c r="AM82" s="46"/>
      <c r="AN82" s="43"/>
      <c r="AO82" s="47"/>
      <c r="AP82" s="45"/>
      <c r="AQ82" s="46"/>
      <c r="AR82" s="43"/>
      <c r="AS82" s="46"/>
      <c r="AT82" s="43"/>
      <c r="AU82" s="47"/>
      <c r="AV82" s="136">
        <f t="shared" si="104"/>
        <v>0</v>
      </c>
      <c r="AW82" s="137">
        <f t="shared" si="105"/>
        <v>0</v>
      </c>
      <c r="AX82" s="138">
        <f t="shared" si="106"/>
        <v>0</v>
      </c>
      <c r="AY82" s="40"/>
      <c r="AZ82" s="42"/>
      <c r="BA82" s="46"/>
      <c r="BB82" s="46"/>
      <c r="BC82" s="46"/>
      <c r="BD82" s="43"/>
      <c r="BE82" s="47"/>
      <c r="BF82" s="45"/>
      <c r="BG82" s="46"/>
      <c r="BH82" s="43"/>
      <c r="BI82" s="46"/>
      <c r="BJ82" s="43"/>
      <c r="BK82" s="47"/>
      <c r="BL82" s="136">
        <f t="shared" si="107"/>
        <v>0</v>
      </c>
      <c r="BM82" s="137">
        <f t="shared" si="108"/>
        <v>0</v>
      </c>
      <c r="BN82" s="138">
        <f t="shared" si="109"/>
        <v>0</v>
      </c>
      <c r="BO82" s="40"/>
      <c r="BP82" s="42"/>
      <c r="BQ82" s="46"/>
      <c r="BR82" s="46"/>
      <c r="BS82" s="46"/>
      <c r="BT82" s="43"/>
      <c r="BU82" s="47"/>
      <c r="BV82" s="45"/>
      <c r="BW82" s="46"/>
      <c r="BX82" s="43"/>
      <c r="BY82" s="46"/>
      <c r="BZ82" s="43"/>
      <c r="CA82" s="47"/>
      <c r="CB82" s="136">
        <f t="shared" si="110"/>
        <v>0</v>
      </c>
      <c r="CC82" s="137">
        <f t="shared" si="111"/>
        <v>0</v>
      </c>
      <c r="CD82" s="138">
        <f t="shared" si="112"/>
        <v>0</v>
      </c>
      <c r="CE82" s="40"/>
      <c r="CF82" s="45"/>
      <c r="CG82" s="46"/>
      <c r="CH82" s="46"/>
      <c r="CI82" s="46"/>
      <c r="CJ82" s="43"/>
      <c r="CK82" s="47"/>
      <c r="CL82" s="45"/>
      <c r="CM82" s="46"/>
      <c r="CN82" s="43"/>
      <c r="CO82" s="46"/>
      <c r="CP82" s="43"/>
      <c r="CQ82" s="47"/>
      <c r="CR82" s="136">
        <f t="shared" si="113"/>
        <v>0</v>
      </c>
      <c r="CS82" s="137">
        <f t="shared" si="114"/>
        <v>0</v>
      </c>
      <c r="CT82" s="138">
        <f t="shared" si="115"/>
        <v>0</v>
      </c>
      <c r="CU82" s="40"/>
      <c r="CV82" s="45">
        <f t="shared" si="116"/>
        <v>0</v>
      </c>
      <c r="CW82" s="46" t="e">
        <f t="shared" si="96"/>
        <v>#DIV/0!</v>
      </c>
      <c r="CX82" s="43">
        <f t="shared" si="117"/>
        <v>0</v>
      </c>
      <c r="CY82" s="46" t="e">
        <f t="shared" si="118"/>
        <v>#DIV/0!</v>
      </c>
      <c r="CZ82" s="43">
        <f t="shared" si="119"/>
        <v>0</v>
      </c>
      <c r="DA82" s="47" t="e">
        <f t="shared" si="120"/>
        <v>#DIV/0!</v>
      </c>
      <c r="DB82" s="45">
        <f t="shared" si="121"/>
        <v>0</v>
      </c>
      <c r="DC82" s="46" t="e">
        <f t="shared" si="88"/>
        <v>#DIV/0!</v>
      </c>
      <c r="DD82" s="43">
        <f t="shared" si="122"/>
        <v>0</v>
      </c>
      <c r="DE82" s="46" t="e">
        <f t="shared" si="123"/>
        <v>#DIV/0!</v>
      </c>
      <c r="DF82" s="43">
        <f t="shared" si="124"/>
        <v>0</v>
      </c>
      <c r="DG82" s="47" t="e">
        <f t="shared" si="125"/>
        <v>#DIV/0!</v>
      </c>
      <c r="DH82" s="172"/>
      <c r="DI82" s="185" t="s">
        <v>81</v>
      </c>
      <c r="DJ82" s="45">
        <f t="shared" si="126"/>
        <v>0</v>
      </c>
      <c r="DK82" s="43">
        <f t="shared" si="127"/>
        <v>0</v>
      </c>
      <c r="DL82" s="44">
        <f t="shared" si="128"/>
        <v>0</v>
      </c>
      <c r="DM82"/>
    </row>
    <row r="83" spans="1:119" s="59" customFormat="1" ht="15.6" x14ac:dyDescent="0.3">
      <c r="A83" s="32">
        <v>68</v>
      </c>
      <c r="B83" s="32" t="s">
        <v>82</v>
      </c>
      <c r="C83" s="41"/>
      <c r="D83" s="42"/>
      <c r="E83" s="46"/>
      <c r="F83" s="46"/>
      <c r="G83" s="46"/>
      <c r="H83" s="43"/>
      <c r="I83" s="47"/>
      <c r="J83" s="274"/>
      <c r="K83" s="46"/>
      <c r="L83" s="43"/>
      <c r="M83" s="46"/>
      <c r="N83" s="43"/>
      <c r="O83" s="47"/>
      <c r="P83" s="136">
        <f t="shared" si="98"/>
        <v>0</v>
      </c>
      <c r="Q83" s="137">
        <f t="shared" si="99"/>
        <v>0</v>
      </c>
      <c r="R83" s="138">
        <f t="shared" si="100"/>
        <v>0</v>
      </c>
      <c r="S83" s="38"/>
      <c r="T83" s="42"/>
      <c r="U83" s="46"/>
      <c r="V83" s="46"/>
      <c r="W83" s="46"/>
      <c r="X83" s="43"/>
      <c r="Y83" s="47"/>
      <c r="Z83" s="45"/>
      <c r="AA83" s="46"/>
      <c r="AB83" s="43"/>
      <c r="AC83" s="46"/>
      <c r="AD83" s="43"/>
      <c r="AE83" s="47"/>
      <c r="AF83" s="136">
        <f t="shared" si="101"/>
        <v>0</v>
      </c>
      <c r="AG83" s="137">
        <f t="shared" si="102"/>
        <v>0</v>
      </c>
      <c r="AH83" s="138">
        <f t="shared" si="103"/>
        <v>0</v>
      </c>
      <c r="AI83" s="40"/>
      <c r="AJ83" s="42"/>
      <c r="AK83" s="46"/>
      <c r="AL83" s="43"/>
      <c r="AM83" s="46"/>
      <c r="AN83" s="43"/>
      <c r="AO83" s="47"/>
      <c r="AP83" s="45"/>
      <c r="AQ83" s="46"/>
      <c r="AR83" s="43"/>
      <c r="AS83" s="46"/>
      <c r="AT83" s="43"/>
      <c r="AU83" s="47"/>
      <c r="AV83" s="136">
        <f t="shared" si="104"/>
        <v>0</v>
      </c>
      <c r="AW83" s="137">
        <f t="shared" si="105"/>
        <v>0</v>
      </c>
      <c r="AX83" s="138">
        <f t="shared" si="106"/>
        <v>0</v>
      </c>
      <c r="AY83" s="40"/>
      <c r="AZ83" s="42"/>
      <c r="BA83" s="46"/>
      <c r="BB83" s="46"/>
      <c r="BC83" s="46"/>
      <c r="BD83" s="43"/>
      <c r="BE83" s="47"/>
      <c r="BF83" s="45"/>
      <c r="BG83" s="46"/>
      <c r="BH83" s="43"/>
      <c r="BI83" s="46"/>
      <c r="BJ83" s="43"/>
      <c r="BK83" s="47"/>
      <c r="BL83" s="136">
        <f t="shared" si="107"/>
        <v>0</v>
      </c>
      <c r="BM83" s="137">
        <f t="shared" si="108"/>
        <v>0</v>
      </c>
      <c r="BN83" s="138">
        <f t="shared" si="109"/>
        <v>0</v>
      </c>
      <c r="BO83" s="40"/>
      <c r="BP83" s="42"/>
      <c r="BQ83" s="46"/>
      <c r="BR83" s="46"/>
      <c r="BS83" s="46"/>
      <c r="BT83" s="43"/>
      <c r="BU83" s="47"/>
      <c r="BV83" s="45"/>
      <c r="BW83" s="46"/>
      <c r="BX83" s="43"/>
      <c r="BY83" s="46"/>
      <c r="BZ83" s="43"/>
      <c r="CA83" s="47"/>
      <c r="CB83" s="136">
        <f t="shared" si="110"/>
        <v>0</v>
      </c>
      <c r="CC83" s="137">
        <f t="shared" si="111"/>
        <v>0</v>
      </c>
      <c r="CD83" s="138">
        <f t="shared" si="112"/>
        <v>0</v>
      </c>
      <c r="CE83" s="40"/>
      <c r="CF83" s="45"/>
      <c r="CG83" s="46"/>
      <c r="CH83" s="46"/>
      <c r="CI83" s="46"/>
      <c r="CJ83" s="43"/>
      <c r="CK83" s="47"/>
      <c r="CL83" s="45"/>
      <c r="CM83" s="46"/>
      <c r="CN83" s="43"/>
      <c r="CO83" s="46"/>
      <c r="CP83" s="43"/>
      <c r="CQ83" s="47"/>
      <c r="CR83" s="136">
        <f t="shared" si="113"/>
        <v>0</v>
      </c>
      <c r="CS83" s="137">
        <f t="shared" si="114"/>
        <v>0</v>
      </c>
      <c r="CT83" s="138">
        <f t="shared" si="115"/>
        <v>0</v>
      </c>
      <c r="CU83" s="40"/>
      <c r="CV83" s="45">
        <f t="shared" si="116"/>
        <v>0</v>
      </c>
      <c r="CW83" s="46" t="e">
        <f t="shared" si="96"/>
        <v>#DIV/0!</v>
      </c>
      <c r="CX83" s="43">
        <f t="shared" si="117"/>
        <v>0</v>
      </c>
      <c r="CY83" s="46" t="e">
        <f t="shared" si="118"/>
        <v>#DIV/0!</v>
      </c>
      <c r="CZ83" s="43">
        <f t="shared" si="119"/>
        <v>0</v>
      </c>
      <c r="DA83" s="47" t="e">
        <f t="shared" si="120"/>
        <v>#DIV/0!</v>
      </c>
      <c r="DB83" s="45">
        <f t="shared" si="121"/>
        <v>0</v>
      </c>
      <c r="DC83" s="46" t="e">
        <f t="shared" si="88"/>
        <v>#DIV/0!</v>
      </c>
      <c r="DD83" s="43">
        <f t="shared" si="122"/>
        <v>0</v>
      </c>
      <c r="DE83" s="46" t="e">
        <f t="shared" si="123"/>
        <v>#DIV/0!</v>
      </c>
      <c r="DF83" s="43">
        <f t="shared" si="124"/>
        <v>0</v>
      </c>
      <c r="DG83" s="47" t="e">
        <f t="shared" si="125"/>
        <v>#DIV/0!</v>
      </c>
      <c r="DH83" s="172"/>
      <c r="DI83" s="185" t="s">
        <v>82</v>
      </c>
      <c r="DJ83" s="45">
        <f t="shared" si="126"/>
        <v>0</v>
      </c>
      <c r="DK83" s="43">
        <f t="shared" si="127"/>
        <v>0</v>
      </c>
      <c r="DL83" s="44">
        <f t="shared" si="128"/>
        <v>0</v>
      </c>
      <c r="DM83"/>
    </row>
    <row r="84" spans="1:119" s="59" customFormat="1" ht="15.6" x14ac:dyDescent="0.3">
      <c r="A84" s="32">
        <v>69</v>
      </c>
      <c r="B84" s="32" t="s">
        <v>83</v>
      </c>
      <c r="C84" s="41"/>
      <c r="D84" s="42"/>
      <c r="E84" s="46"/>
      <c r="F84" s="46"/>
      <c r="G84" s="46"/>
      <c r="H84" s="43"/>
      <c r="I84" s="47"/>
      <c r="J84" s="274"/>
      <c r="K84" s="46"/>
      <c r="L84" s="43"/>
      <c r="M84" s="46"/>
      <c r="N84" s="43"/>
      <c r="O84" s="47"/>
      <c r="P84" s="136">
        <f t="shared" si="98"/>
        <v>0</v>
      </c>
      <c r="Q84" s="137">
        <f t="shared" si="99"/>
        <v>0</v>
      </c>
      <c r="R84" s="138">
        <f t="shared" si="100"/>
        <v>0</v>
      </c>
      <c r="S84" s="38"/>
      <c r="T84" s="42"/>
      <c r="U84" s="46"/>
      <c r="V84" s="46"/>
      <c r="W84" s="46"/>
      <c r="X84" s="43"/>
      <c r="Y84" s="47"/>
      <c r="Z84" s="45"/>
      <c r="AA84" s="46"/>
      <c r="AB84" s="43"/>
      <c r="AC84" s="46"/>
      <c r="AD84" s="43"/>
      <c r="AE84" s="47"/>
      <c r="AF84" s="136">
        <f t="shared" si="101"/>
        <v>0</v>
      </c>
      <c r="AG84" s="137">
        <f t="shared" si="102"/>
        <v>0</v>
      </c>
      <c r="AH84" s="138">
        <f t="shared" si="103"/>
        <v>0</v>
      </c>
      <c r="AI84" s="40"/>
      <c r="AJ84" s="42"/>
      <c r="AK84" s="46"/>
      <c r="AL84" s="43"/>
      <c r="AM84" s="46"/>
      <c r="AN84" s="43"/>
      <c r="AO84" s="47"/>
      <c r="AP84" s="45"/>
      <c r="AQ84" s="46"/>
      <c r="AR84" s="43"/>
      <c r="AS84" s="46"/>
      <c r="AT84" s="43"/>
      <c r="AU84" s="47"/>
      <c r="AV84" s="136">
        <f t="shared" si="104"/>
        <v>0</v>
      </c>
      <c r="AW84" s="137">
        <f t="shared" si="105"/>
        <v>0</v>
      </c>
      <c r="AX84" s="138">
        <f t="shared" si="106"/>
        <v>0</v>
      </c>
      <c r="AY84" s="40"/>
      <c r="AZ84" s="42"/>
      <c r="BA84" s="46"/>
      <c r="BB84" s="46"/>
      <c r="BC84" s="46"/>
      <c r="BD84" s="43"/>
      <c r="BE84" s="47"/>
      <c r="BF84" s="45"/>
      <c r="BG84" s="46"/>
      <c r="BH84" s="43"/>
      <c r="BI84" s="46"/>
      <c r="BJ84" s="43"/>
      <c r="BK84" s="47"/>
      <c r="BL84" s="136">
        <f t="shared" si="107"/>
        <v>0</v>
      </c>
      <c r="BM84" s="137">
        <f t="shared" si="108"/>
        <v>0</v>
      </c>
      <c r="BN84" s="138">
        <f t="shared" si="109"/>
        <v>0</v>
      </c>
      <c r="BO84" s="40"/>
      <c r="BP84" s="42"/>
      <c r="BQ84" s="46"/>
      <c r="BR84" s="46"/>
      <c r="BS84" s="46"/>
      <c r="BT84" s="43"/>
      <c r="BU84" s="47"/>
      <c r="BV84" s="45"/>
      <c r="BW84" s="46"/>
      <c r="BX84" s="43"/>
      <c r="BY84" s="46"/>
      <c r="BZ84" s="43"/>
      <c r="CA84" s="47"/>
      <c r="CB84" s="136">
        <f t="shared" si="110"/>
        <v>0</v>
      </c>
      <c r="CC84" s="137">
        <f t="shared" si="111"/>
        <v>0</v>
      </c>
      <c r="CD84" s="138">
        <f t="shared" si="112"/>
        <v>0</v>
      </c>
      <c r="CE84" s="40"/>
      <c r="CF84" s="45"/>
      <c r="CG84" s="46"/>
      <c r="CH84" s="46"/>
      <c r="CI84" s="46"/>
      <c r="CJ84" s="43"/>
      <c r="CK84" s="47"/>
      <c r="CL84" s="45"/>
      <c r="CM84" s="46"/>
      <c r="CN84" s="43"/>
      <c r="CO84" s="46"/>
      <c r="CP84" s="43"/>
      <c r="CQ84" s="47"/>
      <c r="CR84" s="136">
        <f t="shared" si="113"/>
        <v>0</v>
      </c>
      <c r="CS84" s="137">
        <f t="shared" si="114"/>
        <v>0</v>
      </c>
      <c r="CT84" s="138">
        <f t="shared" si="115"/>
        <v>0</v>
      </c>
      <c r="CU84" s="40"/>
      <c r="CV84" s="45">
        <f t="shared" si="116"/>
        <v>0</v>
      </c>
      <c r="CW84" s="46" t="e">
        <f t="shared" si="96"/>
        <v>#DIV/0!</v>
      </c>
      <c r="CX84" s="43">
        <f t="shared" si="117"/>
        <v>0</v>
      </c>
      <c r="CY84" s="46" t="e">
        <f t="shared" si="118"/>
        <v>#DIV/0!</v>
      </c>
      <c r="CZ84" s="43">
        <f t="shared" si="119"/>
        <v>0</v>
      </c>
      <c r="DA84" s="47" t="e">
        <f t="shared" si="120"/>
        <v>#DIV/0!</v>
      </c>
      <c r="DB84" s="45">
        <f t="shared" si="121"/>
        <v>0</v>
      </c>
      <c r="DC84" s="46" t="e">
        <f t="shared" si="88"/>
        <v>#DIV/0!</v>
      </c>
      <c r="DD84" s="43">
        <f t="shared" si="122"/>
        <v>0</v>
      </c>
      <c r="DE84" s="46" t="e">
        <f t="shared" si="123"/>
        <v>#DIV/0!</v>
      </c>
      <c r="DF84" s="43">
        <f t="shared" si="124"/>
        <v>0</v>
      </c>
      <c r="DG84" s="47" t="e">
        <f t="shared" si="125"/>
        <v>#DIV/0!</v>
      </c>
      <c r="DH84" s="172"/>
      <c r="DI84" s="185" t="s">
        <v>83</v>
      </c>
      <c r="DJ84" s="45">
        <f t="shared" si="126"/>
        <v>0</v>
      </c>
      <c r="DK84" s="43">
        <f t="shared" si="127"/>
        <v>0</v>
      </c>
      <c r="DL84" s="44">
        <f t="shared" si="128"/>
        <v>0</v>
      </c>
      <c r="DM84"/>
    </row>
    <row r="85" spans="1:119" s="59" customFormat="1" ht="15.6" x14ac:dyDescent="0.3">
      <c r="A85" s="32">
        <v>70</v>
      </c>
      <c r="B85" s="32" t="s">
        <v>84</v>
      </c>
      <c r="C85" s="41"/>
      <c r="D85" s="42"/>
      <c r="E85" s="46"/>
      <c r="F85" s="46"/>
      <c r="G85" s="46"/>
      <c r="H85" s="43"/>
      <c r="I85" s="47"/>
      <c r="J85" s="274"/>
      <c r="K85" s="46"/>
      <c r="L85" s="43"/>
      <c r="M85" s="46"/>
      <c r="N85" s="43"/>
      <c r="O85" s="47"/>
      <c r="P85" s="136">
        <f t="shared" si="98"/>
        <v>0</v>
      </c>
      <c r="Q85" s="137">
        <f t="shared" si="99"/>
        <v>0</v>
      </c>
      <c r="R85" s="138">
        <f t="shared" si="100"/>
        <v>0</v>
      </c>
      <c r="S85" s="38"/>
      <c r="T85" s="42"/>
      <c r="U85" s="46"/>
      <c r="V85" s="46"/>
      <c r="W85" s="46"/>
      <c r="X85" s="43"/>
      <c r="Y85" s="47"/>
      <c r="Z85" s="45"/>
      <c r="AA85" s="46"/>
      <c r="AB85" s="43"/>
      <c r="AC85" s="46"/>
      <c r="AD85" s="43"/>
      <c r="AE85" s="47"/>
      <c r="AF85" s="136">
        <f t="shared" si="101"/>
        <v>0</v>
      </c>
      <c r="AG85" s="137">
        <f t="shared" si="102"/>
        <v>0</v>
      </c>
      <c r="AH85" s="138">
        <f t="shared" si="103"/>
        <v>0</v>
      </c>
      <c r="AI85" s="40"/>
      <c r="AJ85" s="42"/>
      <c r="AK85" s="46"/>
      <c r="AL85" s="43"/>
      <c r="AM85" s="46"/>
      <c r="AN85" s="43"/>
      <c r="AO85" s="47"/>
      <c r="AP85" s="45"/>
      <c r="AQ85" s="46"/>
      <c r="AR85" s="43"/>
      <c r="AS85" s="46"/>
      <c r="AT85" s="43"/>
      <c r="AU85" s="47"/>
      <c r="AV85" s="136">
        <f t="shared" si="104"/>
        <v>0</v>
      </c>
      <c r="AW85" s="137">
        <f t="shared" si="105"/>
        <v>0</v>
      </c>
      <c r="AX85" s="138">
        <f t="shared" si="106"/>
        <v>0</v>
      </c>
      <c r="AY85" s="40"/>
      <c r="AZ85" s="42"/>
      <c r="BA85" s="46"/>
      <c r="BB85" s="46"/>
      <c r="BC85" s="46"/>
      <c r="BD85" s="43"/>
      <c r="BE85" s="47"/>
      <c r="BF85" s="45"/>
      <c r="BG85" s="46"/>
      <c r="BH85" s="43"/>
      <c r="BI85" s="46"/>
      <c r="BJ85" s="43"/>
      <c r="BK85" s="47"/>
      <c r="BL85" s="136">
        <f t="shared" si="107"/>
        <v>0</v>
      </c>
      <c r="BM85" s="137">
        <f t="shared" si="108"/>
        <v>0</v>
      </c>
      <c r="BN85" s="138">
        <f t="shared" si="109"/>
        <v>0</v>
      </c>
      <c r="BO85" s="40"/>
      <c r="BP85" s="42"/>
      <c r="BQ85" s="46"/>
      <c r="BR85" s="46"/>
      <c r="BS85" s="46"/>
      <c r="BT85" s="43"/>
      <c r="BU85" s="47"/>
      <c r="BV85" s="45"/>
      <c r="BW85" s="46"/>
      <c r="BX85" s="43"/>
      <c r="BY85" s="46"/>
      <c r="BZ85" s="43"/>
      <c r="CA85" s="47"/>
      <c r="CB85" s="136">
        <f t="shared" si="110"/>
        <v>0</v>
      </c>
      <c r="CC85" s="137">
        <f t="shared" si="111"/>
        <v>0</v>
      </c>
      <c r="CD85" s="138">
        <f t="shared" si="112"/>
        <v>0</v>
      </c>
      <c r="CE85" s="40"/>
      <c r="CF85" s="45"/>
      <c r="CG85" s="46"/>
      <c r="CH85" s="46"/>
      <c r="CI85" s="46"/>
      <c r="CJ85" s="43"/>
      <c r="CK85" s="47"/>
      <c r="CL85" s="45"/>
      <c r="CM85" s="46"/>
      <c r="CN85" s="43"/>
      <c r="CO85" s="46"/>
      <c r="CP85" s="43"/>
      <c r="CQ85" s="47"/>
      <c r="CR85" s="136">
        <f t="shared" si="113"/>
        <v>0</v>
      </c>
      <c r="CS85" s="137">
        <f t="shared" si="114"/>
        <v>0</v>
      </c>
      <c r="CT85" s="138">
        <f t="shared" si="115"/>
        <v>0</v>
      </c>
      <c r="CU85" s="40"/>
      <c r="CV85" s="45">
        <f t="shared" si="116"/>
        <v>0</v>
      </c>
      <c r="CW85" s="46" t="e">
        <f t="shared" si="96"/>
        <v>#DIV/0!</v>
      </c>
      <c r="CX85" s="43">
        <f t="shared" si="117"/>
        <v>0</v>
      </c>
      <c r="CY85" s="46" t="e">
        <f t="shared" si="118"/>
        <v>#DIV/0!</v>
      </c>
      <c r="CZ85" s="43">
        <f t="shared" si="119"/>
        <v>0</v>
      </c>
      <c r="DA85" s="47" t="e">
        <f t="shared" si="120"/>
        <v>#DIV/0!</v>
      </c>
      <c r="DB85" s="45">
        <f t="shared" si="121"/>
        <v>0</v>
      </c>
      <c r="DC85" s="46" t="e">
        <f t="shared" si="88"/>
        <v>#DIV/0!</v>
      </c>
      <c r="DD85" s="43">
        <f t="shared" si="122"/>
        <v>0</v>
      </c>
      <c r="DE85" s="46" t="e">
        <f t="shared" si="123"/>
        <v>#DIV/0!</v>
      </c>
      <c r="DF85" s="43">
        <f t="shared" si="124"/>
        <v>0</v>
      </c>
      <c r="DG85" s="47" t="e">
        <f t="shared" si="125"/>
        <v>#DIV/0!</v>
      </c>
      <c r="DH85" s="172"/>
      <c r="DI85" s="185" t="s">
        <v>84</v>
      </c>
      <c r="DJ85" s="45">
        <f t="shared" si="126"/>
        <v>0</v>
      </c>
      <c r="DK85" s="43">
        <f t="shared" si="127"/>
        <v>0</v>
      </c>
      <c r="DL85" s="44">
        <f t="shared" si="128"/>
        <v>0</v>
      </c>
      <c r="DM85"/>
    </row>
    <row r="86" spans="1:119" s="59" customFormat="1" ht="15.6" x14ac:dyDescent="0.3">
      <c r="A86" s="32">
        <v>71</v>
      </c>
      <c r="B86" s="32" t="s">
        <v>85</v>
      </c>
      <c r="C86" s="41"/>
      <c r="D86" s="42"/>
      <c r="E86" s="46"/>
      <c r="F86" s="46"/>
      <c r="G86" s="46"/>
      <c r="H86" s="43"/>
      <c r="I86" s="47"/>
      <c r="J86" s="274"/>
      <c r="K86" s="46"/>
      <c r="L86" s="43"/>
      <c r="M86" s="46"/>
      <c r="N86" s="43"/>
      <c r="O86" s="47"/>
      <c r="P86" s="136">
        <f t="shared" si="98"/>
        <v>0</v>
      </c>
      <c r="Q86" s="137">
        <f t="shared" si="99"/>
        <v>0</v>
      </c>
      <c r="R86" s="138">
        <f t="shared" si="100"/>
        <v>0</v>
      </c>
      <c r="S86" s="38"/>
      <c r="T86" s="42"/>
      <c r="U86" s="46"/>
      <c r="V86" s="46"/>
      <c r="W86" s="46"/>
      <c r="X86" s="43"/>
      <c r="Y86" s="47"/>
      <c r="Z86" s="45"/>
      <c r="AA86" s="46"/>
      <c r="AB86" s="43"/>
      <c r="AC86" s="46"/>
      <c r="AD86" s="43"/>
      <c r="AE86" s="47"/>
      <c r="AF86" s="136">
        <f t="shared" si="101"/>
        <v>0</v>
      </c>
      <c r="AG86" s="137">
        <f t="shared" si="102"/>
        <v>0</v>
      </c>
      <c r="AH86" s="138">
        <f t="shared" si="103"/>
        <v>0</v>
      </c>
      <c r="AI86" s="40"/>
      <c r="AJ86" s="42"/>
      <c r="AK86" s="46"/>
      <c r="AL86" s="43"/>
      <c r="AM86" s="46"/>
      <c r="AN86" s="43"/>
      <c r="AO86" s="47"/>
      <c r="AP86" s="45"/>
      <c r="AQ86" s="46"/>
      <c r="AR86" s="43"/>
      <c r="AS86" s="46"/>
      <c r="AT86" s="43"/>
      <c r="AU86" s="47"/>
      <c r="AV86" s="136">
        <f t="shared" si="104"/>
        <v>0</v>
      </c>
      <c r="AW86" s="137">
        <f t="shared" si="105"/>
        <v>0</v>
      </c>
      <c r="AX86" s="138">
        <f t="shared" si="106"/>
        <v>0</v>
      </c>
      <c r="AY86" s="40"/>
      <c r="AZ86" s="42"/>
      <c r="BA86" s="46"/>
      <c r="BB86" s="46"/>
      <c r="BC86" s="46"/>
      <c r="BD86" s="43"/>
      <c r="BE86" s="47"/>
      <c r="BF86" s="45"/>
      <c r="BG86" s="46"/>
      <c r="BH86" s="43"/>
      <c r="BI86" s="46"/>
      <c r="BJ86" s="43"/>
      <c r="BK86" s="47"/>
      <c r="BL86" s="136">
        <f t="shared" si="107"/>
        <v>0</v>
      </c>
      <c r="BM86" s="137">
        <f t="shared" si="108"/>
        <v>0</v>
      </c>
      <c r="BN86" s="138">
        <f t="shared" si="109"/>
        <v>0</v>
      </c>
      <c r="BO86" s="40"/>
      <c r="BP86" s="42"/>
      <c r="BQ86" s="46"/>
      <c r="BR86" s="46"/>
      <c r="BS86" s="46"/>
      <c r="BT86" s="43"/>
      <c r="BU86" s="47"/>
      <c r="BV86" s="45"/>
      <c r="BW86" s="46"/>
      <c r="BX86" s="43"/>
      <c r="BY86" s="46"/>
      <c r="BZ86" s="43"/>
      <c r="CA86" s="47"/>
      <c r="CB86" s="136">
        <f t="shared" si="110"/>
        <v>0</v>
      </c>
      <c r="CC86" s="137">
        <f t="shared" si="111"/>
        <v>0</v>
      </c>
      <c r="CD86" s="138">
        <f t="shared" si="112"/>
        <v>0</v>
      </c>
      <c r="CE86" s="40"/>
      <c r="CF86" s="45"/>
      <c r="CG86" s="46"/>
      <c r="CH86" s="46"/>
      <c r="CI86" s="46"/>
      <c r="CJ86" s="43"/>
      <c r="CK86" s="47"/>
      <c r="CL86" s="45"/>
      <c r="CM86" s="46"/>
      <c r="CN86" s="43"/>
      <c r="CO86" s="46"/>
      <c r="CP86" s="43"/>
      <c r="CQ86" s="47"/>
      <c r="CR86" s="136">
        <f t="shared" si="113"/>
        <v>0</v>
      </c>
      <c r="CS86" s="137">
        <f t="shared" si="114"/>
        <v>0</v>
      </c>
      <c r="CT86" s="138">
        <f t="shared" si="115"/>
        <v>0</v>
      </c>
      <c r="CU86" s="40"/>
      <c r="CV86" s="45">
        <f t="shared" si="116"/>
        <v>0</v>
      </c>
      <c r="CW86" s="46" t="e">
        <f t="shared" si="96"/>
        <v>#DIV/0!</v>
      </c>
      <c r="CX86" s="43">
        <f t="shared" si="117"/>
        <v>0</v>
      </c>
      <c r="CY86" s="46" t="e">
        <f t="shared" si="118"/>
        <v>#DIV/0!</v>
      </c>
      <c r="CZ86" s="43">
        <f t="shared" si="119"/>
        <v>0</v>
      </c>
      <c r="DA86" s="47" t="e">
        <f t="shared" si="120"/>
        <v>#DIV/0!</v>
      </c>
      <c r="DB86" s="45">
        <f t="shared" si="121"/>
        <v>0</v>
      </c>
      <c r="DC86" s="46" t="e">
        <f t="shared" si="88"/>
        <v>#DIV/0!</v>
      </c>
      <c r="DD86" s="43">
        <f t="shared" si="122"/>
        <v>0</v>
      </c>
      <c r="DE86" s="46" t="e">
        <f t="shared" si="123"/>
        <v>#DIV/0!</v>
      </c>
      <c r="DF86" s="43">
        <f t="shared" si="124"/>
        <v>0</v>
      </c>
      <c r="DG86" s="47" t="e">
        <f t="shared" si="125"/>
        <v>#DIV/0!</v>
      </c>
      <c r="DH86" s="172"/>
      <c r="DI86" s="185" t="s">
        <v>85</v>
      </c>
      <c r="DJ86" s="45">
        <f t="shared" si="126"/>
        <v>0</v>
      </c>
      <c r="DK86" s="43">
        <f t="shared" si="127"/>
        <v>0</v>
      </c>
      <c r="DL86" s="44">
        <f t="shared" si="128"/>
        <v>0</v>
      </c>
      <c r="DM86"/>
    </row>
    <row r="87" spans="1:119" s="59" customFormat="1" ht="15.6" x14ac:dyDescent="0.3">
      <c r="A87" s="32">
        <v>72</v>
      </c>
      <c r="B87" s="32" t="s">
        <v>86</v>
      </c>
      <c r="C87" s="41"/>
      <c r="D87" s="42"/>
      <c r="E87" s="46"/>
      <c r="F87" s="46"/>
      <c r="G87" s="46"/>
      <c r="H87" s="43"/>
      <c r="I87" s="47"/>
      <c r="J87" s="274"/>
      <c r="K87" s="46"/>
      <c r="L87" s="43"/>
      <c r="M87" s="46"/>
      <c r="N87" s="43"/>
      <c r="O87" s="47"/>
      <c r="P87" s="136">
        <f t="shared" si="98"/>
        <v>0</v>
      </c>
      <c r="Q87" s="137">
        <f t="shared" si="99"/>
        <v>0</v>
      </c>
      <c r="R87" s="138">
        <f t="shared" si="100"/>
        <v>0</v>
      </c>
      <c r="S87" s="38"/>
      <c r="T87" s="42"/>
      <c r="U87" s="46"/>
      <c r="V87" s="46"/>
      <c r="W87" s="46"/>
      <c r="X87" s="43"/>
      <c r="Y87" s="47"/>
      <c r="Z87" s="45"/>
      <c r="AA87" s="46"/>
      <c r="AB87" s="43"/>
      <c r="AC87" s="46"/>
      <c r="AD87" s="43"/>
      <c r="AE87" s="47"/>
      <c r="AF87" s="136">
        <f t="shared" si="101"/>
        <v>0</v>
      </c>
      <c r="AG87" s="137">
        <f t="shared" si="102"/>
        <v>0</v>
      </c>
      <c r="AH87" s="138">
        <f t="shared" si="103"/>
        <v>0</v>
      </c>
      <c r="AI87" s="40"/>
      <c r="AJ87" s="42"/>
      <c r="AK87" s="46"/>
      <c r="AL87" s="43"/>
      <c r="AM87" s="46"/>
      <c r="AN87" s="43"/>
      <c r="AO87" s="47"/>
      <c r="AP87" s="45"/>
      <c r="AQ87" s="46"/>
      <c r="AR87" s="43"/>
      <c r="AS87" s="46"/>
      <c r="AT87" s="43"/>
      <c r="AU87" s="47"/>
      <c r="AV87" s="136">
        <f t="shared" si="104"/>
        <v>0</v>
      </c>
      <c r="AW87" s="137">
        <f t="shared" si="105"/>
        <v>0</v>
      </c>
      <c r="AX87" s="138">
        <f t="shared" si="106"/>
        <v>0</v>
      </c>
      <c r="AY87" s="40"/>
      <c r="AZ87" s="42"/>
      <c r="BA87" s="46"/>
      <c r="BB87" s="46"/>
      <c r="BC87" s="46"/>
      <c r="BD87" s="43"/>
      <c r="BE87" s="47"/>
      <c r="BF87" s="45"/>
      <c r="BG87" s="46"/>
      <c r="BH87" s="43"/>
      <c r="BI87" s="46"/>
      <c r="BJ87" s="43"/>
      <c r="BK87" s="47"/>
      <c r="BL87" s="136">
        <f t="shared" si="107"/>
        <v>0</v>
      </c>
      <c r="BM87" s="137">
        <f t="shared" si="108"/>
        <v>0</v>
      </c>
      <c r="BN87" s="138">
        <f t="shared" si="109"/>
        <v>0</v>
      </c>
      <c r="BO87" s="40"/>
      <c r="BP87" s="42"/>
      <c r="BQ87" s="46"/>
      <c r="BR87" s="46"/>
      <c r="BS87" s="46"/>
      <c r="BT87" s="43"/>
      <c r="BU87" s="47"/>
      <c r="BV87" s="45"/>
      <c r="BW87" s="46"/>
      <c r="BX87" s="43"/>
      <c r="BY87" s="46"/>
      <c r="BZ87" s="43"/>
      <c r="CA87" s="47"/>
      <c r="CB87" s="136">
        <f t="shared" si="110"/>
        <v>0</v>
      </c>
      <c r="CC87" s="137">
        <f t="shared" si="111"/>
        <v>0</v>
      </c>
      <c r="CD87" s="138">
        <f t="shared" si="112"/>
        <v>0</v>
      </c>
      <c r="CE87" s="40"/>
      <c r="CF87" s="45"/>
      <c r="CG87" s="46"/>
      <c r="CH87" s="46"/>
      <c r="CI87" s="46"/>
      <c r="CJ87" s="43"/>
      <c r="CK87" s="47"/>
      <c r="CL87" s="45"/>
      <c r="CM87" s="46"/>
      <c r="CN87" s="43"/>
      <c r="CO87" s="46"/>
      <c r="CP87" s="43"/>
      <c r="CQ87" s="47"/>
      <c r="CR87" s="136">
        <f t="shared" si="113"/>
        <v>0</v>
      </c>
      <c r="CS87" s="137">
        <f t="shared" si="114"/>
        <v>0</v>
      </c>
      <c r="CT87" s="138">
        <f t="shared" si="115"/>
        <v>0</v>
      </c>
      <c r="CU87" s="40"/>
      <c r="CV87" s="45">
        <f t="shared" si="116"/>
        <v>0</v>
      </c>
      <c r="CW87" s="46" t="e">
        <f t="shared" si="96"/>
        <v>#DIV/0!</v>
      </c>
      <c r="CX87" s="43">
        <f t="shared" si="117"/>
        <v>0</v>
      </c>
      <c r="CY87" s="46" t="e">
        <f t="shared" si="118"/>
        <v>#DIV/0!</v>
      </c>
      <c r="CZ87" s="43">
        <f t="shared" si="119"/>
        <v>0</v>
      </c>
      <c r="DA87" s="47" t="e">
        <f t="shared" si="120"/>
        <v>#DIV/0!</v>
      </c>
      <c r="DB87" s="45">
        <f t="shared" si="121"/>
        <v>0</v>
      </c>
      <c r="DC87" s="46" t="e">
        <f t="shared" si="88"/>
        <v>#DIV/0!</v>
      </c>
      <c r="DD87" s="43">
        <f t="shared" si="122"/>
        <v>0</v>
      </c>
      <c r="DE87" s="46" t="e">
        <f t="shared" si="123"/>
        <v>#DIV/0!</v>
      </c>
      <c r="DF87" s="43">
        <f t="shared" si="124"/>
        <v>0</v>
      </c>
      <c r="DG87" s="47" t="e">
        <f t="shared" si="125"/>
        <v>#DIV/0!</v>
      </c>
      <c r="DH87" s="172"/>
      <c r="DI87" s="185" t="s">
        <v>86</v>
      </c>
      <c r="DJ87" s="45">
        <f t="shared" si="126"/>
        <v>0</v>
      </c>
      <c r="DK87" s="43">
        <f t="shared" si="127"/>
        <v>0</v>
      </c>
      <c r="DL87" s="44">
        <f t="shared" si="128"/>
        <v>0</v>
      </c>
      <c r="DM87"/>
    </row>
    <row r="88" spans="1:119" s="59" customFormat="1" ht="15.6" x14ac:dyDescent="0.3">
      <c r="A88" s="32">
        <v>73</v>
      </c>
      <c r="B88" s="32" t="s">
        <v>87</v>
      </c>
      <c r="C88" s="41"/>
      <c r="D88" s="42"/>
      <c r="E88" s="46"/>
      <c r="F88" s="46"/>
      <c r="G88" s="46"/>
      <c r="H88" s="43"/>
      <c r="I88" s="47"/>
      <c r="J88" s="274"/>
      <c r="K88" s="46"/>
      <c r="L88" s="43"/>
      <c r="M88" s="46"/>
      <c r="N88" s="43"/>
      <c r="O88" s="47"/>
      <c r="P88" s="136">
        <f t="shared" si="98"/>
        <v>0</v>
      </c>
      <c r="Q88" s="137">
        <f t="shared" si="99"/>
        <v>0</v>
      </c>
      <c r="R88" s="138">
        <f t="shared" si="100"/>
        <v>0</v>
      </c>
      <c r="S88" s="38"/>
      <c r="T88" s="42"/>
      <c r="U88" s="46"/>
      <c r="V88" s="46"/>
      <c r="W88" s="46"/>
      <c r="X88" s="43"/>
      <c r="Y88" s="47"/>
      <c r="Z88" s="45"/>
      <c r="AA88" s="46"/>
      <c r="AB88" s="43"/>
      <c r="AC88" s="46"/>
      <c r="AD88" s="43"/>
      <c r="AE88" s="47"/>
      <c r="AF88" s="136">
        <f t="shared" si="101"/>
        <v>0</v>
      </c>
      <c r="AG88" s="137">
        <f t="shared" si="102"/>
        <v>0</v>
      </c>
      <c r="AH88" s="138">
        <f t="shared" si="103"/>
        <v>0</v>
      </c>
      <c r="AI88" s="40"/>
      <c r="AJ88" s="42"/>
      <c r="AK88" s="46"/>
      <c r="AL88" s="43"/>
      <c r="AM88" s="46"/>
      <c r="AN88" s="43"/>
      <c r="AO88" s="47"/>
      <c r="AP88" s="45"/>
      <c r="AQ88" s="46"/>
      <c r="AR88" s="43"/>
      <c r="AS88" s="46"/>
      <c r="AT88" s="43"/>
      <c r="AU88" s="47"/>
      <c r="AV88" s="136">
        <f t="shared" si="104"/>
        <v>0</v>
      </c>
      <c r="AW88" s="137">
        <f t="shared" si="105"/>
        <v>0</v>
      </c>
      <c r="AX88" s="138">
        <f t="shared" si="106"/>
        <v>0</v>
      </c>
      <c r="AY88" s="40"/>
      <c r="AZ88" s="42"/>
      <c r="BA88" s="46"/>
      <c r="BB88" s="46"/>
      <c r="BC88" s="46"/>
      <c r="BD88" s="43"/>
      <c r="BE88" s="47"/>
      <c r="BF88" s="45"/>
      <c r="BG88" s="46"/>
      <c r="BH88" s="43"/>
      <c r="BI88" s="46"/>
      <c r="BJ88" s="43"/>
      <c r="BK88" s="47"/>
      <c r="BL88" s="136">
        <f t="shared" si="107"/>
        <v>0</v>
      </c>
      <c r="BM88" s="137">
        <f t="shared" si="108"/>
        <v>0</v>
      </c>
      <c r="BN88" s="138">
        <f t="shared" si="109"/>
        <v>0</v>
      </c>
      <c r="BO88" s="40"/>
      <c r="BP88" s="42"/>
      <c r="BQ88" s="46"/>
      <c r="BR88" s="46"/>
      <c r="BS88" s="46"/>
      <c r="BT88" s="43"/>
      <c r="BU88" s="47"/>
      <c r="BV88" s="45"/>
      <c r="BW88" s="46"/>
      <c r="BX88" s="43"/>
      <c r="BY88" s="46"/>
      <c r="BZ88" s="43"/>
      <c r="CA88" s="47"/>
      <c r="CB88" s="136">
        <f t="shared" si="110"/>
        <v>0</v>
      </c>
      <c r="CC88" s="137">
        <f t="shared" si="111"/>
        <v>0</v>
      </c>
      <c r="CD88" s="138">
        <f t="shared" si="112"/>
        <v>0</v>
      </c>
      <c r="CE88" s="40"/>
      <c r="CF88" s="45"/>
      <c r="CG88" s="46"/>
      <c r="CH88" s="46"/>
      <c r="CI88" s="46"/>
      <c r="CJ88" s="43"/>
      <c r="CK88" s="47"/>
      <c r="CL88" s="45"/>
      <c r="CM88" s="46"/>
      <c r="CN88" s="43"/>
      <c r="CO88" s="46"/>
      <c r="CP88" s="43"/>
      <c r="CQ88" s="47"/>
      <c r="CR88" s="136">
        <f t="shared" si="113"/>
        <v>0</v>
      </c>
      <c r="CS88" s="137">
        <f t="shared" si="114"/>
        <v>0</v>
      </c>
      <c r="CT88" s="138">
        <f t="shared" si="115"/>
        <v>0</v>
      </c>
      <c r="CU88" s="40"/>
      <c r="CV88" s="45">
        <f t="shared" si="116"/>
        <v>0</v>
      </c>
      <c r="CW88" s="46" t="e">
        <f t="shared" si="96"/>
        <v>#DIV/0!</v>
      </c>
      <c r="CX88" s="43">
        <f t="shared" si="117"/>
        <v>0</v>
      </c>
      <c r="CY88" s="46" t="e">
        <f t="shared" si="118"/>
        <v>#DIV/0!</v>
      </c>
      <c r="CZ88" s="43">
        <f t="shared" si="119"/>
        <v>0</v>
      </c>
      <c r="DA88" s="47" t="e">
        <f t="shared" si="120"/>
        <v>#DIV/0!</v>
      </c>
      <c r="DB88" s="45">
        <f t="shared" si="121"/>
        <v>0</v>
      </c>
      <c r="DC88" s="46" t="e">
        <f t="shared" si="88"/>
        <v>#DIV/0!</v>
      </c>
      <c r="DD88" s="43">
        <f t="shared" si="122"/>
        <v>0</v>
      </c>
      <c r="DE88" s="46" t="e">
        <f t="shared" si="123"/>
        <v>#DIV/0!</v>
      </c>
      <c r="DF88" s="43">
        <f t="shared" si="124"/>
        <v>0</v>
      </c>
      <c r="DG88" s="47" t="e">
        <f t="shared" si="125"/>
        <v>#DIV/0!</v>
      </c>
      <c r="DH88" s="172"/>
      <c r="DI88" s="185" t="s">
        <v>87</v>
      </c>
      <c r="DJ88" s="45">
        <f t="shared" si="126"/>
        <v>0</v>
      </c>
      <c r="DK88" s="43">
        <f t="shared" si="127"/>
        <v>0</v>
      </c>
      <c r="DL88" s="44">
        <f t="shared" si="128"/>
        <v>0</v>
      </c>
      <c r="DM88"/>
    </row>
    <row r="89" spans="1:119" s="59" customFormat="1" ht="15.6" x14ac:dyDescent="0.3">
      <c r="A89" s="32">
        <v>74</v>
      </c>
      <c r="B89" s="32" t="s">
        <v>88</v>
      </c>
      <c r="C89" s="41"/>
      <c r="D89" s="42"/>
      <c r="E89" s="46"/>
      <c r="F89" s="46"/>
      <c r="G89" s="46"/>
      <c r="H89" s="43"/>
      <c r="I89" s="47"/>
      <c r="J89" s="274"/>
      <c r="K89" s="46"/>
      <c r="L89" s="43"/>
      <c r="M89" s="46"/>
      <c r="N89" s="43"/>
      <c r="O89" s="47"/>
      <c r="P89" s="136">
        <f t="shared" si="98"/>
        <v>0</v>
      </c>
      <c r="Q89" s="137">
        <f t="shared" si="99"/>
        <v>0</v>
      </c>
      <c r="R89" s="138">
        <f t="shared" si="100"/>
        <v>0</v>
      </c>
      <c r="S89" s="38"/>
      <c r="T89" s="42"/>
      <c r="U89" s="46"/>
      <c r="V89" s="46"/>
      <c r="W89" s="46"/>
      <c r="X89" s="43"/>
      <c r="Y89" s="47"/>
      <c r="Z89" s="45"/>
      <c r="AA89" s="46"/>
      <c r="AB89" s="43"/>
      <c r="AC89" s="46"/>
      <c r="AD89" s="43"/>
      <c r="AE89" s="47"/>
      <c r="AF89" s="136">
        <f t="shared" si="101"/>
        <v>0</v>
      </c>
      <c r="AG89" s="137">
        <f t="shared" si="102"/>
        <v>0</v>
      </c>
      <c r="AH89" s="138">
        <f t="shared" si="103"/>
        <v>0</v>
      </c>
      <c r="AI89" s="40"/>
      <c r="AJ89" s="42"/>
      <c r="AK89" s="46"/>
      <c r="AL89" s="43"/>
      <c r="AM89" s="46"/>
      <c r="AN89" s="43"/>
      <c r="AO89" s="47"/>
      <c r="AP89" s="45"/>
      <c r="AQ89" s="46"/>
      <c r="AR89" s="43"/>
      <c r="AS89" s="46"/>
      <c r="AT89" s="43"/>
      <c r="AU89" s="47"/>
      <c r="AV89" s="136">
        <f t="shared" si="104"/>
        <v>0</v>
      </c>
      <c r="AW89" s="137">
        <f t="shared" si="105"/>
        <v>0</v>
      </c>
      <c r="AX89" s="138">
        <f t="shared" si="106"/>
        <v>0</v>
      </c>
      <c r="AY89" s="40"/>
      <c r="AZ89" s="42"/>
      <c r="BA89" s="46"/>
      <c r="BB89" s="46"/>
      <c r="BC89" s="46"/>
      <c r="BD89" s="43"/>
      <c r="BE89" s="47"/>
      <c r="BF89" s="45"/>
      <c r="BG89" s="46"/>
      <c r="BH89" s="43"/>
      <c r="BI89" s="46"/>
      <c r="BJ89" s="43"/>
      <c r="BK89" s="47"/>
      <c r="BL89" s="136">
        <f t="shared" si="107"/>
        <v>0</v>
      </c>
      <c r="BM89" s="137">
        <f t="shared" si="108"/>
        <v>0</v>
      </c>
      <c r="BN89" s="138">
        <f t="shared" si="109"/>
        <v>0</v>
      </c>
      <c r="BO89" s="40"/>
      <c r="BP89" s="42"/>
      <c r="BQ89" s="46"/>
      <c r="BR89" s="46"/>
      <c r="BS89" s="46"/>
      <c r="BT89" s="43"/>
      <c r="BU89" s="47"/>
      <c r="BV89" s="45"/>
      <c r="BW89" s="46"/>
      <c r="BX89" s="43"/>
      <c r="BY89" s="46"/>
      <c r="BZ89" s="43"/>
      <c r="CA89" s="47"/>
      <c r="CB89" s="136">
        <f t="shared" si="110"/>
        <v>0</v>
      </c>
      <c r="CC89" s="137">
        <f t="shared" si="111"/>
        <v>0</v>
      </c>
      <c r="CD89" s="138">
        <f t="shared" si="112"/>
        <v>0</v>
      </c>
      <c r="CE89" s="40"/>
      <c r="CF89" s="45"/>
      <c r="CG89" s="46"/>
      <c r="CH89" s="46"/>
      <c r="CI89" s="46"/>
      <c r="CJ89" s="43"/>
      <c r="CK89" s="47"/>
      <c r="CL89" s="45"/>
      <c r="CM89" s="46"/>
      <c r="CN89" s="43"/>
      <c r="CO89" s="46"/>
      <c r="CP89" s="43"/>
      <c r="CQ89" s="47"/>
      <c r="CR89" s="136">
        <f t="shared" si="113"/>
        <v>0</v>
      </c>
      <c r="CS89" s="137">
        <f t="shared" si="114"/>
        <v>0</v>
      </c>
      <c r="CT89" s="138">
        <f t="shared" si="115"/>
        <v>0</v>
      </c>
      <c r="CU89" s="40"/>
      <c r="CV89" s="45">
        <f t="shared" si="116"/>
        <v>0</v>
      </c>
      <c r="CW89" s="46" t="e">
        <f t="shared" si="96"/>
        <v>#DIV/0!</v>
      </c>
      <c r="CX89" s="43">
        <f t="shared" si="117"/>
        <v>0</v>
      </c>
      <c r="CY89" s="46" t="e">
        <f t="shared" si="118"/>
        <v>#DIV/0!</v>
      </c>
      <c r="CZ89" s="43">
        <f t="shared" si="119"/>
        <v>0</v>
      </c>
      <c r="DA89" s="47" t="e">
        <f t="shared" si="120"/>
        <v>#DIV/0!</v>
      </c>
      <c r="DB89" s="45">
        <f t="shared" si="121"/>
        <v>0</v>
      </c>
      <c r="DC89" s="46" t="e">
        <f t="shared" si="88"/>
        <v>#DIV/0!</v>
      </c>
      <c r="DD89" s="43">
        <f t="shared" si="122"/>
        <v>0</v>
      </c>
      <c r="DE89" s="46" t="e">
        <f t="shared" si="123"/>
        <v>#DIV/0!</v>
      </c>
      <c r="DF89" s="43">
        <f t="shared" si="124"/>
        <v>0</v>
      </c>
      <c r="DG89" s="47" t="e">
        <f t="shared" si="125"/>
        <v>#DIV/0!</v>
      </c>
      <c r="DH89" s="172"/>
      <c r="DI89" s="185" t="s">
        <v>88</v>
      </c>
      <c r="DJ89" s="45">
        <f t="shared" si="126"/>
        <v>0</v>
      </c>
      <c r="DK89" s="43">
        <f t="shared" si="127"/>
        <v>0</v>
      </c>
      <c r="DL89" s="44">
        <f t="shared" si="128"/>
        <v>0</v>
      </c>
      <c r="DM89"/>
    </row>
    <row r="90" spans="1:119" s="59" customFormat="1" ht="15.6" x14ac:dyDescent="0.3">
      <c r="A90" s="32">
        <v>75</v>
      </c>
      <c r="B90" s="32" t="s">
        <v>89</v>
      </c>
      <c r="C90" s="41"/>
      <c r="D90" s="42"/>
      <c r="E90" s="46"/>
      <c r="F90" s="46"/>
      <c r="G90" s="46"/>
      <c r="H90" s="43"/>
      <c r="I90" s="47"/>
      <c r="J90" s="274"/>
      <c r="K90" s="46"/>
      <c r="L90" s="43"/>
      <c r="M90" s="46"/>
      <c r="N90" s="43"/>
      <c r="O90" s="47"/>
      <c r="P90" s="136">
        <f t="shared" si="98"/>
        <v>0</v>
      </c>
      <c r="Q90" s="137">
        <f t="shared" si="99"/>
        <v>0</v>
      </c>
      <c r="R90" s="138">
        <f t="shared" si="100"/>
        <v>0</v>
      </c>
      <c r="S90" s="38"/>
      <c r="T90" s="42"/>
      <c r="U90" s="46"/>
      <c r="V90" s="46"/>
      <c r="W90" s="46"/>
      <c r="X90" s="43"/>
      <c r="Y90" s="47"/>
      <c r="Z90" s="45"/>
      <c r="AA90" s="46"/>
      <c r="AB90" s="43"/>
      <c r="AC90" s="46"/>
      <c r="AD90" s="43"/>
      <c r="AE90" s="47"/>
      <c r="AF90" s="136">
        <f t="shared" si="101"/>
        <v>0</v>
      </c>
      <c r="AG90" s="137">
        <f t="shared" si="102"/>
        <v>0</v>
      </c>
      <c r="AH90" s="138">
        <f t="shared" si="103"/>
        <v>0</v>
      </c>
      <c r="AI90" s="40"/>
      <c r="AJ90" s="42"/>
      <c r="AK90" s="46"/>
      <c r="AL90" s="43"/>
      <c r="AM90" s="46"/>
      <c r="AN90" s="43"/>
      <c r="AO90" s="47"/>
      <c r="AP90" s="45"/>
      <c r="AQ90" s="46"/>
      <c r="AR90" s="43"/>
      <c r="AS90" s="46"/>
      <c r="AT90" s="43"/>
      <c r="AU90" s="47"/>
      <c r="AV90" s="136">
        <f t="shared" si="104"/>
        <v>0</v>
      </c>
      <c r="AW90" s="137">
        <f t="shared" si="105"/>
        <v>0</v>
      </c>
      <c r="AX90" s="138">
        <f t="shared" si="106"/>
        <v>0</v>
      </c>
      <c r="AY90" s="40"/>
      <c r="AZ90" s="42"/>
      <c r="BA90" s="46"/>
      <c r="BB90" s="46"/>
      <c r="BC90" s="46"/>
      <c r="BD90" s="43"/>
      <c r="BE90" s="47"/>
      <c r="BF90" s="45"/>
      <c r="BG90" s="46"/>
      <c r="BH90" s="43"/>
      <c r="BI90" s="46"/>
      <c r="BJ90" s="43"/>
      <c r="BK90" s="47"/>
      <c r="BL90" s="136">
        <f t="shared" si="107"/>
        <v>0</v>
      </c>
      <c r="BM90" s="137">
        <f t="shared" si="108"/>
        <v>0</v>
      </c>
      <c r="BN90" s="138">
        <f t="shared" si="109"/>
        <v>0</v>
      </c>
      <c r="BO90" s="40"/>
      <c r="BP90" s="42"/>
      <c r="BQ90" s="46"/>
      <c r="BR90" s="46"/>
      <c r="BS90" s="46"/>
      <c r="BT90" s="43"/>
      <c r="BU90" s="47"/>
      <c r="BV90" s="45"/>
      <c r="BW90" s="46"/>
      <c r="BX90" s="43"/>
      <c r="BY90" s="46"/>
      <c r="BZ90" s="43"/>
      <c r="CA90" s="47"/>
      <c r="CB90" s="136">
        <f t="shared" si="110"/>
        <v>0</v>
      </c>
      <c r="CC90" s="137">
        <f t="shared" si="111"/>
        <v>0</v>
      </c>
      <c r="CD90" s="138">
        <f t="shared" si="112"/>
        <v>0</v>
      </c>
      <c r="CE90" s="40"/>
      <c r="CF90" s="45"/>
      <c r="CG90" s="46"/>
      <c r="CH90" s="46"/>
      <c r="CI90" s="46"/>
      <c r="CJ90" s="43"/>
      <c r="CK90" s="47"/>
      <c r="CL90" s="45"/>
      <c r="CM90" s="46"/>
      <c r="CN90" s="43"/>
      <c r="CO90" s="46"/>
      <c r="CP90" s="43"/>
      <c r="CQ90" s="47"/>
      <c r="CR90" s="136">
        <f t="shared" si="113"/>
        <v>0</v>
      </c>
      <c r="CS90" s="137">
        <f t="shared" si="114"/>
        <v>0</v>
      </c>
      <c r="CT90" s="138">
        <f t="shared" si="115"/>
        <v>0</v>
      </c>
      <c r="CU90" s="40"/>
      <c r="CV90" s="45">
        <f t="shared" si="116"/>
        <v>0</v>
      </c>
      <c r="CW90" s="46" t="e">
        <f t="shared" si="96"/>
        <v>#DIV/0!</v>
      </c>
      <c r="CX90" s="43">
        <f t="shared" si="117"/>
        <v>0</v>
      </c>
      <c r="CY90" s="46" t="e">
        <f t="shared" si="118"/>
        <v>#DIV/0!</v>
      </c>
      <c r="CZ90" s="43">
        <f t="shared" si="119"/>
        <v>0</v>
      </c>
      <c r="DA90" s="47" t="e">
        <f t="shared" si="120"/>
        <v>#DIV/0!</v>
      </c>
      <c r="DB90" s="45">
        <f t="shared" si="121"/>
        <v>0</v>
      </c>
      <c r="DC90" s="46" t="e">
        <f t="shared" si="88"/>
        <v>#DIV/0!</v>
      </c>
      <c r="DD90" s="43">
        <f t="shared" si="122"/>
        <v>0</v>
      </c>
      <c r="DE90" s="46" t="e">
        <f t="shared" si="123"/>
        <v>#DIV/0!</v>
      </c>
      <c r="DF90" s="43">
        <f t="shared" si="124"/>
        <v>0</v>
      </c>
      <c r="DG90" s="47" t="e">
        <f t="shared" si="125"/>
        <v>#DIV/0!</v>
      </c>
      <c r="DH90" s="172"/>
      <c r="DI90" s="185" t="s">
        <v>89</v>
      </c>
      <c r="DJ90" s="45">
        <f t="shared" si="126"/>
        <v>0</v>
      </c>
      <c r="DK90" s="43">
        <f t="shared" si="127"/>
        <v>0</v>
      </c>
      <c r="DL90" s="44">
        <f t="shared" si="128"/>
        <v>0</v>
      </c>
      <c r="DM90"/>
    </row>
    <row r="91" spans="1:119" s="59" customFormat="1" ht="15.6" x14ac:dyDescent="0.3">
      <c r="A91" s="32">
        <v>76</v>
      </c>
      <c r="B91" s="32" t="s">
        <v>100</v>
      </c>
      <c r="C91" s="41"/>
      <c r="D91" s="42"/>
      <c r="E91" s="46"/>
      <c r="F91" s="46"/>
      <c r="G91" s="46"/>
      <c r="H91" s="43"/>
      <c r="I91" s="47"/>
      <c r="J91" s="274"/>
      <c r="K91" s="46"/>
      <c r="L91" s="43"/>
      <c r="M91" s="46"/>
      <c r="N91" s="43"/>
      <c r="O91" s="47"/>
      <c r="P91" s="136">
        <f t="shared" si="98"/>
        <v>0</v>
      </c>
      <c r="Q91" s="137">
        <f t="shared" si="99"/>
        <v>0</v>
      </c>
      <c r="R91" s="138">
        <f t="shared" si="100"/>
        <v>0</v>
      </c>
      <c r="S91" s="38"/>
      <c r="T91" s="42"/>
      <c r="U91" s="46"/>
      <c r="V91" s="46"/>
      <c r="W91" s="46"/>
      <c r="X91" s="43"/>
      <c r="Y91" s="47"/>
      <c r="Z91" s="45"/>
      <c r="AA91" s="46"/>
      <c r="AB91" s="43"/>
      <c r="AC91" s="46"/>
      <c r="AD91" s="43"/>
      <c r="AE91" s="47"/>
      <c r="AF91" s="136">
        <f t="shared" si="101"/>
        <v>0</v>
      </c>
      <c r="AG91" s="137">
        <f t="shared" si="102"/>
        <v>0</v>
      </c>
      <c r="AH91" s="138">
        <f t="shared" si="103"/>
        <v>0</v>
      </c>
      <c r="AI91" s="40"/>
      <c r="AJ91" s="42"/>
      <c r="AK91" s="46"/>
      <c r="AL91" s="43"/>
      <c r="AM91" s="46"/>
      <c r="AN91" s="43"/>
      <c r="AO91" s="47"/>
      <c r="AP91" s="45"/>
      <c r="AQ91" s="46"/>
      <c r="AR91" s="43"/>
      <c r="AS91" s="46"/>
      <c r="AT91" s="43"/>
      <c r="AU91" s="47"/>
      <c r="AV91" s="136">
        <f t="shared" si="104"/>
        <v>0</v>
      </c>
      <c r="AW91" s="137">
        <f t="shared" si="105"/>
        <v>0</v>
      </c>
      <c r="AX91" s="138">
        <f t="shared" si="106"/>
        <v>0</v>
      </c>
      <c r="AY91" s="40"/>
      <c r="AZ91" s="42"/>
      <c r="BA91" s="46"/>
      <c r="BB91" s="46"/>
      <c r="BC91" s="46"/>
      <c r="BD91" s="43"/>
      <c r="BE91" s="47"/>
      <c r="BF91" s="45"/>
      <c r="BG91" s="46"/>
      <c r="BH91" s="43"/>
      <c r="BI91" s="46"/>
      <c r="BJ91" s="43"/>
      <c r="BK91" s="47"/>
      <c r="BL91" s="136">
        <f t="shared" si="107"/>
        <v>0</v>
      </c>
      <c r="BM91" s="137">
        <f t="shared" si="108"/>
        <v>0</v>
      </c>
      <c r="BN91" s="138">
        <f t="shared" si="109"/>
        <v>0</v>
      </c>
      <c r="BO91" s="40"/>
      <c r="BP91" s="42"/>
      <c r="BQ91" s="46"/>
      <c r="BR91" s="46"/>
      <c r="BS91" s="46"/>
      <c r="BT91" s="43"/>
      <c r="BU91" s="47"/>
      <c r="BV91" s="45"/>
      <c r="BW91" s="46"/>
      <c r="BX91" s="43"/>
      <c r="BY91" s="46"/>
      <c r="BZ91" s="43"/>
      <c r="CA91" s="47"/>
      <c r="CB91" s="136">
        <f t="shared" si="110"/>
        <v>0</v>
      </c>
      <c r="CC91" s="137">
        <f t="shared" si="111"/>
        <v>0</v>
      </c>
      <c r="CD91" s="138">
        <f t="shared" si="112"/>
        <v>0</v>
      </c>
      <c r="CE91" s="40"/>
      <c r="CF91" s="45"/>
      <c r="CG91" s="46"/>
      <c r="CH91" s="46"/>
      <c r="CI91" s="46"/>
      <c r="CJ91" s="43"/>
      <c r="CK91" s="47"/>
      <c r="CL91" s="45"/>
      <c r="CM91" s="46"/>
      <c r="CN91" s="43"/>
      <c r="CO91" s="46"/>
      <c r="CP91" s="43"/>
      <c r="CQ91" s="47"/>
      <c r="CR91" s="136">
        <f t="shared" si="113"/>
        <v>0</v>
      </c>
      <c r="CS91" s="137">
        <f t="shared" si="114"/>
        <v>0</v>
      </c>
      <c r="CT91" s="138">
        <f t="shared" si="115"/>
        <v>0</v>
      </c>
      <c r="CU91" s="40"/>
      <c r="CV91" s="45">
        <f t="shared" si="116"/>
        <v>0</v>
      </c>
      <c r="CW91" s="46" t="e">
        <f t="shared" si="96"/>
        <v>#DIV/0!</v>
      </c>
      <c r="CX91" s="43">
        <f t="shared" si="117"/>
        <v>0</v>
      </c>
      <c r="CY91" s="46" t="e">
        <f t="shared" si="118"/>
        <v>#DIV/0!</v>
      </c>
      <c r="CZ91" s="43">
        <f t="shared" si="119"/>
        <v>0</v>
      </c>
      <c r="DA91" s="47" t="e">
        <f t="shared" si="120"/>
        <v>#DIV/0!</v>
      </c>
      <c r="DB91" s="45">
        <f t="shared" si="121"/>
        <v>0</v>
      </c>
      <c r="DC91" s="46" t="e">
        <f t="shared" si="88"/>
        <v>#DIV/0!</v>
      </c>
      <c r="DD91" s="43">
        <f t="shared" si="122"/>
        <v>0</v>
      </c>
      <c r="DE91" s="46" t="e">
        <f t="shared" si="123"/>
        <v>#DIV/0!</v>
      </c>
      <c r="DF91" s="43">
        <f t="shared" si="124"/>
        <v>0</v>
      </c>
      <c r="DG91" s="47" t="e">
        <f t="shared" si="125"/>
        <v>#DIV/0!</v>
      </c>
      <c r="DH91" s="172"/>
      <c r="DI91" s="185" t="s">
        <v>100</v>
      </c>
      <c r="DJ91" s="45">
        <f t="shared" si="126"/>
        <v>0</v>
      </c>
      <c r="DK91" s="43">
        <f t="shared" si="127"/>
        <v>0</v>
      </c>
      <c r="DL91" s="44">
        <f t="shared" si="128"/>
        <v>0</v>
      </c>
      <c r="DM91"/>
    </row>
    <row r="92" spans="1:119" s="59" customFormat="1" ht="15.6" x14ac:dyDescent="0.3">
      <c r="A92" s="32">
        <v>77</v>
      </c>
      <c r="B92" s="32" t="s">
        <v>101</v>
      </c>
      <c r="C92" s="41"/>
      <c r="D92" s="42"/>
      <c r="E92" s="46"/>
      <c r="F92" s="46"/>
      <c r="G92" s="46"/>
      <c r="H92" s="43"/>
      <c r="I92" s="47"/>
      <c r="J92" s="274"/>
      <c r="K92" s="46"/>
      <c r="L92" s="43"/>
      <c r="M92" s="46"/>
      <c r="N92" s="43"/>
      <c r="O92" s="47"/>
      <c r="P92" s="136">
        <f t="shared" si="98"/>
        <v>0</v>
      </c>
      <c r="Q92" s="137">
        <f t="shared" si="99"/>
        <v>0</v>
      </c>
      <c r="R92" s="138">
        <f t="shared" si="100"/>
        <v>0</v>
      </c>
      <c r="S92" s="38"/>
      <c r="T92" s="42"/>
      <c r="U92" s="46"/>
      <c r="V92" s="46"/>
      <c r="W92" s="46"/>
      <c r="X92" s="43"/>
      <c r="Y92" s="47"/>
      <c r="Z92" s="45"/>
      <c r="AA92" s="46"/>
      <c r="AB92" s="43"/>
      <c r="AC92" s="46"/>
      <c r="AD92" s="43"/>
      <c r="AE92" s="47"/>
      <c r="AF92" s="136">
        <f t="shared" si="101"/>
        <v>0</v>
      </c>
      <c r="AG92" s="137">
        <f t="shared" si="102"/>
        <v>0</v>
      </c>
      <c r="AH92" s="138">
        <f t="shared" si="103"/>
        <v>0</v>
      </c>
      <c r="AI92" s="40"/>
      <c r="AJ92" s="42"/>
      <c r="AK92" s="46"/>
      <c r="AL92" s="43"/>
      <c r="AM92" s="46"/>
      <c r="AN92" s="43"/>
      <c r="AO92" s="47"/>
      <c r="AP92" s="45"/>
      <c r="AQ92" s="46"/>
      <c r="AR92" s="43"/>
      <c r="AS92" s="46"/>
      <c r="AT92" s="43"/>
      <c r="AU92" s="47"/>
      <c r="AV92" s="136">
        <f t="shared" si="104"/>
        <v>0</v>
      </c>
      <c r="AW92" s="137">
        <f t="shared" si="105"/>
        <v>0</v>
      </c>
      <c r="AX92" s="138">
        <f t="shared" si="106"/>
        <v>0</v>
      </c>
      <c r="AY92" s="40"/>
      <c r="AZ92" s="42"/>
      <c r="BA92" s="46"/>
      <c r="BB92" s="46"/>
      <c r="BC92" s="46"/>
      <c r="BD92" s="43"/>
      <c r="BE92" s="47"/>
      <c r="BF92" s="45"/>
      <c r="BG92" s="46"/>
      <c r="BH92" s="43"/>
      <c r="BI92" s="46"/>
      <c r="BJ92" s="43"/>
      <c r="BK92" s="47"/>
      <c r="BL92" s="136">
        <f t="shared" si="107"/>
        <v>0</v>
      </c>
      <c r="BM92" s="137">
        <f t="shared" si="108"/>
        <v>0</v>
      </c>
      <c r="BN92" s="138">
        <f t="shared" si="109"/>
        <v>0</v>
      </c>
      <c r="BO92" s="40"/>
      <c r="BP92" s="42"/>
      <c r="BQ92" s="46"/>
      <c r="BR92" s="46"/>
      <c r="BS92" s="46"/>
      <c r="BT92" s="43"/>
      <c r="BU92" s="47"/>
      <c r="BV92" s="45"/>
      <c r="BW92" s="46"/>
      <c r="BX92" s="43"/>
      <c r="BY92" s="46"/>
      <c r="BZ92" s="43"/>
      <c r="CA92" s="47"/>
      <c r="CB92" s="136">
        <f t="shared" si="110"/>
        <v>0</v>
      </c>
      <c r="CC92" s="137">
        <f t="shared" si="111"/>
        <v>0</v>
      </c>
      <c r="CD92" s="138">
        <f t="shared" si="112"/>
        <v>0</v>
      </c>
      <c r="CE92" s="40"/>
      <c r="CF92" s="45"/>
      <c r="CG92" s="46"/>
      <c r="CH92" s="46"/>
      <c r="CI92" s="46"/>
      <c r="CJ92" s="43"/>
      <c r="CK92" s="47"/>
      <c r="CL92" s="45"/>
      <c r="CM92" s="46"/>
      <c r="CN92" s="43"/>
      <c r="CO92" s="46"/>
      <c r="CP92" s="43"/>
      <c r="CQ92" s="47"/>
      <c r="CR92" s="136">
        <f t="shared" si="113"/>
        <v>0</v>
      </c>
      <c r="CS92" s="137">
        <f t="shared" si="114"/>
        <v>0</v>
      </c>
      <c r="CT92" s="138">
        <f t="shared" si="115"/>
        <v>0</v>
      </c>
      <c r="CU92" s="40"/>
      <c r="CV92" s="45">
        <f t="shared" si="116"/>
        <v>0</v>
      </c>
      <c r="CW92" s="46" t="e">
        <f t="shared" si="96"/>
        <v>#DIV/0!</v>
      </c>
      <c r="CX92" s="43">
        <f t="shared" si="117"/>
        <v>0</v>
      </c>
      <c r="CY92" s="46" t="e">
        <f t="shared" si="118"/>
        <v>#DIV/0!</v>
      </c>
      <c r="CZ92" s="43">
        <f t="shared" si="119"/>
        <v>0</v>
      </c>
      <c r="DA92" s="47" t="e">
        <f t="shared" si="120"/>
        <v>#DIV/0!</v>
      </c>
      <c r="DB92" s="45">
        <f t="shared" si="121"/>
        <v>0</v>
      </c>
      <c r="DC92" s="46" t="e">
        <f t="shared" si="88"/>
        <v>#DIV/0!</v>
      </c>
      <c r="DD92" s="43">
        <f t="shared" si="122"/>
        <v>0</v>
      </c>
      <c r="DE92" s="46" t="e">
        <f t="shared" si="123"/>
        <v>#DIV/0!</v>
      </c>
      <c r="DF92" s="43">
        <f t="shared" si="124"/>
        <v>0</v>
      </c>
      <c r="DG92" s="47" t="e">
        <f t="shared" si="125"/>
        <v>#DIV/0!</v>
      </c>
      <c r="DH92" s="172"/>
      <c r="DI92" s="185" t="s">
        <v>101</v>
      </c>
      <c r="DJ92" s="45">
        <f t="shared" si="126"/>
        <v>0</v>
      </c>
      <c r="DK92" s="43">
        <f t="shared" si="127"/>
        <v>0</v>
      </c>
      <c r="DL92" s="44">
        <f t="shared" si="128"/>
        <v>0</v>
      </c>
      <c r="DM92"/>
    </row>
    <row r="93" spans="1:119" s="59" customFormat="1" ht="15.6" x14ac:dyDescent="0.3">
      <c r="A93" s="32">
        <v>78</v>
      </c>
      <c r="B93" s="32" t="s">
        <v>90</v>
      </c>
      <c r="C93" s="41"/>
      <c r="D93" s="42"/>
      <c r="E93" s="46"/>
      <c r="F93" s="46"/>
      <c r="G93" s="46"/>
      <c r="H93" s="43"/>
      <c r="I93" s="47"/>
      <c r="J93" s="274"/>
      <c r="K93" s="46"/>
      <c r="L93" s="43"/>
      <c r="M93" s="46"/>
      <c r="N93" s="43"/>
      <c r="O93" s="47"/>
      <c r="P93" s="136">
        <f t="shared" si="98"/>
        <v>0</v>
      </c>
      <c r="Q93" s="137">
        <f t="shared" si="99"/>
        <v>0</v>
      </c>
      <c r="R93" s="138">
        <f t="shared" si="100"/>
        <v>0</v>
      </c>
      <c r="S93" s="38"/>
      <c r="T93" s="42"/>
      <c r="U93" s="46"/>
      <c r="V93" s="46"/>
      <c r="W93" s="46"/>
      <c r="X93" s="43"/>
      <c r="Y93" s="47"/>
      <c r="Z93" s="45"/>
      <c r="AA93" s="46"/>
      <c r="AB93" s="43"/>
      <c r="AC93" s="46"/>
      <c r="AD93" s="43"/>
      <c r="AE93" s="47"/>
      <c r="AF93" s="136">
        <f t="shared" si="101"/>
        <v>0</v>
      </c>
      <c r="AG93" s="137">
        <f t="shared" si="102"/>
        <v>0</v>
      </c>
      <c r="AH93" s="138">
        <f t="shared" si="103"/>
        <v>0</v>
      </c>
      <c r="AI93" s="40"/>
      <c r="AJ93" s="42"/>
      <c r="AK93" s="46"/>
      <c r="AL93" s="43"/>
      <c r="AM93" s="46"/>
      <c r="AN93" s="43"/>
      <c r="AO93" s="47"/>
      <c r="AP93" s="45"/>
      <c r="AQ93" s="46"/>
      <c r="AR93" s="43"/>
      <c r="AS93" s="46"/>
      <c r="AT93" s="43"/>
      <c r="AU93" s="47"/>
      <c r="AV93" s="136">
        <f t="shared" si="104"/>
        <v>0</v>
      </c>
      <c r="AW93" s="146">
        <f t="shared" si="105"/>
        <v>0</v>
      </c>
      <c r="AX93" s="138">
        <f t="shared" si="106"/>
        <v>0</v>
      </c>
      <c r="AY93" s="40"/>
      <c r="AZ93" s="42"/>
      <c r="BA93" s="46"/>
      <c r="BB93" s="46"/>
      <c r="BC93" s="46"/>
      <c r="BD93" s="43"/>
      <c r="BE93" s="47"/>
      <c r="BF93" s="45"/>
      <c r="BG93" s="46"/>
      <c r="BH93" s="43"/>
      <c r="BI93" s="46"/>
      <c r="BJ93" s="43"/>
      <c r="BK93" s="47"/>
      <c r="BL93" s="136">
        <f t="shared" si="107"/>
        <v>0</v>
      </c>
      <c r="BM93" s="137">
        <f t="shared" si="108"/>
        <v>0</v>
      </c>
      <c r="BN93" s="138">
        <f t="shared" si="109"/>
        <v>0</v>
      </c>
      <c r="BO93" s="40"/>
      <c r="BP93" s="42"/>
      <c r="BQ93" s="46"/>
      <c r="BR93" s="46"/>
      <c r="BS93" s="46"/>
      <c r="BT93" s="43"/>
      <c r="BU93" s="47"/>
      <c r="BV93" s="45"/>
      <c r="BW93" s="46"/>
      <c r="BX93" s="43"/>
      <c r="BY93" s="46"/>
      <c r="BZ93" s="43"/>
      <c r="CA93" s="47"/>
      <c r="CB93" s="136">
        <f t="shared" si="110"/>
        <v>0</v>
      </c>
      <c r="CC93" s="137">
        <f t="shared" si="111"/>
        <v>0</v>
      </c>
      <c r="CD93" s="138">
        <f t="shared" si="112"/>
        <v>0</v>
      </c>
      <c r="CE93" s="40"/>
      <c r="CF93" s="45"/>
      <c r="CG93" s="46"/>
      <c r="CH93" s="46"/>
      <c r="CI93" s="46"/>
      <c r="CJ93" s="43"/>
      <c r="CK93" s="47"/>
      <c r="CL93" s="45"/>
      <c r="CM93" s="46"/>
      <c r="CN93" s="43"/>
      <c r="CO93" s="46"/>
      <c r="CP93" s="43"/>
      <c r="CQ93" s="47"/>
      <c r="CR93" s="136">
        <f t="shared" si="113"/>
        <v>0</v>
      </c>
      <c r="CS93" s="137">
        <f t="shared" si="114"/>
        <v>0</v>
      </c>
      <c r="CT93" s="138">
        <f t="shared" si="115"/>
        <v>0</v>
      </c>
      <c r="CU93" s="40"/>
      <c r="CV93" s="45">
        <f t="shared" si="116"/>
        <v>0</v>
      </c>
      <c r="CW93" s="46" t="e">
        <f t="shared" si="96"/>
        <v>#DIV/0!</v>
      </c>
      <c r="CX93" s="43">
        <f t="shared" si="117"/>
        <v>0</v>
      </c>
      <c r="CY93" s="46" t="e">
        <f t="shared" si="118"/>
        <v>#DIV/0!</v>
      </c>
      <c r="CZ93" s="43">
        <f t="shared" si="119"/>
        <v>0</v>
      </c>
      <c r="DA93" s="47" t="e">
        <f t="shared" si="120"/>
        <v>#DIV/0!</v>
      </c>
      <c r="DB93" s="45">
        <f t="shared" si="121"/>
        <v>0</v>
      </c>
      <c r="DC93" s="46" t="e">
        <f t="shared" si="88"/>
        <v>#DIV/0!</v>
      </c>
      <c r="DD93" s="43">
        <f t="shared" si="122"/>
        <v>0</v>
      </c>
      <c r="DE93" s="46" t="e">
        <f t="shared" si="123"/>
        <v>#DIV/0!</v>
      </c>
      <c r="DF93" s="43">
        <f t="shared" si="124"/>
        <v>0</v>
      </c>
      <c r="DG93" s="47" t="e">
        <f t="shared" si="125"/>
        <v>#DIV/0!</v>
      </c>
      <c r="DH93" s="172"/>
      <c r="DI93" s="185" t="s">
        <v>90</v>
      </c>
      <c r="DJ93" s="45">
        <f t="shared" si="126"/>
        <v>0</v>
      </c>
      <c r="DK93" s="43">
        <f t="shared" si="127"/>
        <v>0</v>
      </c>
      <c r="DL93" s="44">
        <f t="shared" si="128"/>
        <v>0</v>
      </c>
      <c r="DM93"/>
    </row>
    <row r="94" spans="1:119" s="59" customFormat="1" ht="15.6" x14ac:dyDescent="0.3">
      <c r="A94" s="32">
        <v>79</v>
      </c>
      <c r="B94" s="32" t="s">
        <v>91</v>
      </c>
      <c r="C94" s="41"/>
      <c r="D94" s="42"/>
      <c r="E94" s="46"/>
      <c r="F94" s="46"/>
      <c r="G94" s="46"/>
      <c r="H94" s="43"/>
      <c r="I94" s="47"/>
      <c r="J94" s="274"/>
      <c r="K94" s="46"/>
      <c r="L94" s="43"/>
      <c r="M94" s="46"/>
      <c r="N94" s="43"/>
      <c r="O94" s="47"/>
      <c r="P94" s="136">
        <f t="shared" si="98"/>
        <v>0</v>
      </c>
      <c r="Q94" s="137">
        <f t="shared" si="99"/>
        <v>0</v>
      </c>
      <c r="R94" s="138">
        <f t="shared" si="100"/>
        <v>0</v>
      </c>
      <c r="S94" s="38"/>
      <c r="T94" s="42"/>
      <c r="U94" s="46"/>
      <c r="V94" s="46"/>
      <c r="W94" s="46"/>
      <c r="X94" s="43"/>
      <c r="Y94" s="47"/>
      <c r="Z94" s="45"/>
      <c r="AA94" s="46"/>
      <c r="AB94" s="43"/>
      <c r="AC94" s="46"/>
      <c r="AD94" s="43"/>
      <c r="AE94" s="47"/>
      <c r="AF94" s="136">
        <f t="shared" si="101"/>
        <v>0</v>
      </c>
      <c r="AG94" s="137">
        <f t="shared" si="102"/>
        <v>0</v>
      </c>
      <c r="AH94" s="138">
        <f t="shared" si="103"/>
        <v>0</v>
      </c>
      <c r="AI94" s="40"/>
      <c r="AJ94" s="42"/>
      <c r="AK94" s="46"/>
      <c r="AL94" s="43"/>
      <c r="AM94" s="46"/>
      <c r="AN94" s="43"/>
      <c r="AO94" s="47"/>
      <c r="AP94" s="45"/>
      <c r="AQ94" s="46"/>
      <c r="AR94" s="43"/>
      <c r="AS94" s="46"/>
      <c r="AT94" s="43"/>
      <c r="AU94" s="47"/>
      <c r="AV94" s="136">
        <f t="shared" si="104"/>
        <v>0</v>
      </c>
      <c r="AW94" s="137">
        <f t="shared" si="105"/>
        <v>0</v>
      </c>
      <c r="AX94" s="138">
        <f t="shared" si="106"/>
        <v>0</v>
      </c>
      <c r="AY94" s="40"/>
      <c r="AZ94" s="42"/>
      <c r="BA94" s="46"/>
      <c r="BB94" s="46"/>
      <c r="BC94" s="46"/>
      <c r="BD94" s="43"/>
      <c r="BE94" s="47"/>
      <c r="BF94" s="45"/>
      <c r="BG94" s="46"/>
      <c r="BH94" s="43"/>
      <c r="BI94" s="46"/>
      <c r="BJ94" s="43"/>
      <c r="BK94" s="47"/>
      <c r="BL94" s="136">
        <f t="shared" si="107"/>
        <v>0</v>
      </c>
      <c r="BM94" s="137">
        <f t="shared" si="108"/>
        <v>0</v>
      </c>
      <c r="BN94" s="138">
        <f t="shared" si="109"/>
        <v>0</v>
      </c>
      <c r="BO94" s="40"/>
      <c r="BP94" s="42"/>
      <c r="BQ94" s="46"/>
      <c r="BR94" s="46"/>
      <c r="BS94" s="46"/>
      <c r="BT94" s="43"/>
      <c r="BU94" s="47"/>
      <c r="BV94" s="45"/>
      <c r="BW94" s="46"/>
      <c r="BX94" s="43"/>
      <c r="BY94" s="46"/>
      <c r="BZ94" s="43"/>
      <c r="CA94" s="47"/>
      <c r="CB94" s="136">
        <f t="shared" si="110"/>
        <v>0</v>
      </c>
      <c r="CC94" s="137">
        <f t="shared" si="111"/>
        <v>0</v>
      </c>
      <c r="CD94" s="138">
        <f t="shared" si="112"/>
        <v>0</v>
      </c>
      <c r="CE94" s="40"/>
      <c r="CF94" s="45"/>
      <c r="CG94" s="46"/>
      <c r="CH94" s="46"/>
      <c r="CI94" s="46"/>
      <c r="CJ94" s="43"/>
      <c r="CK94" s="47"/>
      <c r="CL94" s="45"/>
      <c r="CM94" s="46"/>
      <c r="CN94" s="43"/>
      <c r="CO94" s="46"/>
      <c r="CP94" s="43"/>
      <c r="CQ94" s="47"/>
      <c r="CR94" s="136">
        <f t="shared" si="113"/>
        <v>0</v>
      </c>
      <c r="CS94" s="137">
        <f t="shared" si="114"/>
        <v>0</v>
      </c>
      <c r="CT94" s="138">
        <f t="shared" si="115"/>
        <v>0</v>
      </c>
      <c r="CU94" s="40"/>
      <c r="CV94" s="45">
        <f t="shared" si="116"/>
        <v>0</v>
      </c>
      <c r="CW94" s="46" t="e">
        <f t="shared" si="96"/>
        <v>#DIV/0!</v>
      </c>
      <c r="CX94" s="43">
        <f t="shared" si="117"/>
        <v>0</v>
      </c>
      <c r="CY94" s="46" t="e">
        <f t="shared" si="118"/>
        <v>#DIV/0!</v>
      </c>
      <c r="CZ94" s="43">
        <f t="shared" si="119"/>
        <v>0</v>
      </c>
      <c r="DA94" s="47" t="e">
        <f t="shared" si="120"/>
        <v>#DIV/0!</v>
      </c>
      <c r="DB94" s="45">
        <f t="shared" si="121"/>
        <v>0</v>
      </c>
      <c r="DC94" s="46" t="e">
        <f t="shared" si="88"/>
        <v>#DIV/0!</v>
      </c>
      <c r="DD94" s="43">
        <f t="shared" si="122"/>
        <v>0</v>
      </c>
      <c r="DE94" s="46" t="e">
        <f t="shared" si="123"/>
        <v>#DIV/0!</v>
      </c>
      <c r="DF94" s="43">
        <f t="shared" si="124"/>
        <v>0</v>
      </c>
      <c r="DG94" s="47" t="e">
        <f t="shared" si="125"/>
        <v>#DIV/0!</v>
      </c>
      <c r="DH94" s="172"/>
      <c r="DI94" s="185" t="s">
        <v>91</v>
      </c>
      <c r="DJ94" s="45">
        <f t="shared" si="126"/>
        <v>0</v>
      </c>
      <c r="DK94" s="43">
        <f t="shared" si="127"/>
        <v>0</v>
      </c>
      <c r="DL94" s="44">
        <f t="shared" si="128"/>
        <v>0</v>
      </c>
      <c r="DM94"/>
    </row>
    <row r="95" spans="1:119" s="59" customFormat="1" ht="15.6" x14ac:dyDescent="0.3">
      <c r="A95" s="32">
        <v>80</v>
      </c>
      <c r="B95" s="32" t="s">
        <v>175</v>
      </c>
      <c r="C95" s="49"/>
      <c r="D95" s="50"/>
      <c r="E95" s="54"/>
      <c r="F95" s="51"/>
      <c r="G95" s="54"/>
      <c r="H95" s="51"/>
      <c r="I95" s="55"/>
      <c r="J95" s="275"/>
      <c r="K95" s="54"/>
      <c r="L95" s="51"/>
      <c r="M95" s="54"/>
      <c r="N95" s="51"/>
      <c r="O95" s="55"/>
      <c r="P95" s="142">
        <f t="shared" si="98"/>
        <v>0</v>
      </c>
      <c r="Q95" s="148">
        <f t="shared" si="99"/>
        <v>0</v>
      </c>
      <c r="R95" s="149">
        <f t="shared" si="100"/>
        <v>0</v>
      </c>
      <c r="S95" s="38"/>
      <c r="T95" s="50"/>
      <c r="U95" s="54"/>
      <c r="V95" s="51"/>
      <c r="W95" s="54"/>
      <c r="X95" s="51"/>
      <c r="Y95" s="55"/>
      <c r="Z95" s="53"/>
      <c r="AA95" s="54"/>
      <c r="AB95" s="51"/>
      <c r="AC95" s="54"/>
      <c r="AD95" s="51"/>
      <c r="AE95" s="55"/>
      <c r="AF95" s="142">
        <f t="shared" si="101"/>
        <v>0</v>
      </c>
      <c r="AG95" s="148">
        <f t="shared" si="102"/>
        <v>0</v>
      </c>
      <c r="AH95" s="149">
        <f t="shared" si="103"/>
        <v>0</v>
      </c>
      <c r="AI95" s="40"/>
      <c r="AJ95" s="50"/>
      <c r="AK95" s="54"/>
      <c r="AL95" s="51"/>
      <c r="AM95" s="54"/>
      <c r="AN95" s="51"/>
      <c r="AO95" s="55"/>
      <c r="AP95" s="53"/>
      <c r="AQ95" s="54"/>
      <c r="AR95" s="51"/>
      <c r="AS95" s="54"/>
      <c r="AT95" s="51"/>
      <c r="AU95" s="55"/>
      <c r="AV95" s="142">
        <f t="shared" si="104"/>
        <v>0</v>
      </c>
      <c r="AW95" s="148">
        <f t="shared" si="105"/>
        <v>0</v>
      </c>
      <c r="AX95" s="149">
        <f t="shared" si="106"/>
        <v>0</v>
      </c>
      <c r="AY95" s="40"/>
      <c r="AZ95" s="50"/>
      <c r="BA95" s="54"/>
      <c r="BB95" s="51"/>
      <c r="BC95" s="54"/>
      <c r="BD95" s="51"/>
      <c r="BE95" s="55"/>
      <c r="BF95" s="53"/>
      <c r="BG95" s="54"/>
      <c r="BH95" s="51"/>
      <c r="BI95" s="54"/>
      <c r="BJ95" s="51"/>
      <c r="BK95" s="55"/>
      <c r="BL95" s="142">
        <f t="shared" si="107"/>
        <v>0</v>
      </c>
      <c r="BM95" s="148">
        <f t="shared" si="108"/>
        <v>0</v>
      </c>
      <c r="BN95" s="149">
        <f t="shared" si="109"/>
        <v>0</v>
      </c>
      <c r="BO95" s="40"/>
      <c r="BP95" s="50"/>
      <c r="BQ95" s="54"/>
      <c r="BR95" s="51"/>
      <c r="BS95" s="54"/>
      <c r="BT95" s="51"/>
      <c r="BU95" s="55"/>
      <c r="BV95" s="53"/>
      <c r="BW95" s="54"/>
      <c r="BX95" s="51"/>
      <c r="BY95" s="54"/>
      <c r="BZ95" s="51"/>
      <c r="CA95" s="55"/>
      <c r="CB95" s="142">
        <f t="shared" si="110"/>
        <v>0</v>
      </c>
      <c r="CC95" s="148">
        <f t="shared" si="111"/>
        <v>0</v>
      </c>
      <c r="CD95" s="149">
        <f t="shared" si="112"/>
        <v>0</v>
      </c>
      <c r="CE95" s="40"/>
      <c r="CF95" s="53"/>
      <c r="CG95" s="54"/>
      <c r="CH95" s="51"/>
      <c r="CI95" s="54"/>
      <c r="CJ95" s="51"/>
      <c r="CK95" s="55"/>
      <c r="CL95" s="53"/>
      <c r="CM95" s="54"/>
      <c r="CN95" s="51"/>
      <c r="CO95" s="54"/>
      <c r="CP95" s="51"/>
      <c r="CQ95" s="55"/>
      <c r="CR95" s="142">
        <f t="shared" si="113"/>
        <v>0</v>
      </c>
      <c r="CS95" s="148">
        <f t="shared" si="114"/>
        <v>0</v>
      </c>
      <c r="CT95" s="149">
        <f t="shared" si="115"/>
        <v>0</v>
      </c>
      <c r="CU95" s="40"/>
      <c r="CV95" s="53">
        <f>SUM(CV75:CV94)</f>
        <v>0</v>
      </c>
      <c r="CW95" s="54" t="e">
        <f t="shared" si="96"/>
        <v>#DIV/0!</v>
      </c>
      <c r="CX95" s="51">
        <f>SUM(CX75:CX94)</f>
        <v>0</v>
      </c>
      <c r="CY95" s="54" t="e">
        <f t="shared" si="118"/>
        <v>#DIV/0!</v>
      </c>
      <c r="CZ95" s="51">
        <f t="shared" si="119"/>
        <v>0</v>
      </c>
      <c r="DA95" s="55" t="e">
        <f t="shared" si="120"/>
        <v>#DIV/0!</v>
      </c>
      <c r="DB95" s="53">
        <f>SUM(DB75:DB94)</f>
        <v>0</v>
      </c>
      <c r="DC95" s="54" t="e">
        <f t="shared" si="88"/>
        <v>#DIV/0!</v>
      </c>
      <c r="DD95" s="51">
        <f>SUM(DD75:DD94)</f>
        <v>0</v>
      </c>
      <c r="DE95" s="54" t="e">
        <f t="shared" si="123"/>
        <v>#DIV/0!</v>
      </c>
      <c r="DF95" s="51">
        <f>SUM(DF75:DF94)</f>
        <v>0</v>
      </c>
      <c r="DG95" s="55" t="e">
        <f t="shared" si="125"/>
        <v>#DIV/0!</v>
      </c>
      <c r="DH95" s="173"/>
      <c r="DI95" s="185" t="s">
        <v>175</v>
      </c>
      <c r="DJ95" s="53">
        <f t="shared" ref="DJ95:DK95" si="129">SUM(DJ75:DJ94)</f>
        <v>0</v>
      </c>
      <c r="DK95" s="51">
        <f t="shared" si="129"/>
        <v>0</v>
      </c>
      <c r="DL95" s="52">
        <f>SUM(DL75:DL94)</f>
        <v>0</v>
      </c>
      <c r="DM95"/>
      <c r="DO95" s="56"/>
    </row>
    <row r="96" spans="1:119" s="59" customFormat="1" ht="15.6" x14ac:dyDescent="0.3">
      <c r="A96" s="32">
        <v>81</v>
      </c>
      <c r="B96" s="31" t="s">
        <v>176</v>
      </c>
      <c r="C96" s="49"/>
      <c r="D96" s="50"/>
      <c r="E96" s="54"/>
      <c r="F96" s="51"/>
      <c r="G96" s="54"/>
      <c r="H96" s="51"/>
      <c r="I96" s="55"/>
      <c r="J96" s="275"/>
      <c r="K96" s="54"/>
      <c r="L96" s="51"/>
      <c r="M96" s="54"/>
      <c r="N96" s="51"/>
      <c r="O96" s="55"/>
      <c r="P96" s="142">
        <f t="shared" si="98"/>
        <v>0</v>
      </c>
      <c r="Q96" s="148">
        <f t="shared" si="99"/>
        <v>0</v>
      </c>
      <c r="R96" s="149">
        <f t="shared" si="100"/>
        <v>0</v>
      </c>
      <c r="S96" s="38"/>
      <c r="T96" s="50"/>
      <c r="U96" s="54"/>
      <c r="V96" s="51"/>
      <c r="W96" s="54"/>
      <c r="X96" s="51"/>
      <c r="Y96" s="55"/>
      <c r="Z96" s="53"/>
      <c r="AA96" s="54"/>
      <c r="AB96" s="51"/>
      <c r="AC96" s="54"/>
      <c r="AD96" s="51"/>
      <c r="AE96" s="55"/>
      <c r="AF96" s="142">
        <f t="shared" si="101"/>
        <v>0</v>
      </c>
      <c r="AG96" s="148">
        <f t="shared" si="102"/>
        <v>0</v>
      </c>
      <c r="AH96" s="149">
        <f t="shared" si="103"/>
        <v>0</v>
      </c>
      <c r="AI96" s="40"/>
      <c r="AJ96" s="50"/>
      <c r="AK96" s="54"/>
      <c r="AL96" s="51"/>
      <c r="AM96" s="54"/>
      <c r="AN96" s="51"/>
      <c r="AO96" s="55"/>
      <c r="AP96" s="53"/>
      <c r="AQ96" s="54"/>
      <c r="AR96" s="51"/>
      <c r="AS96" s="54"/>
      <c r="AT96" s="51"/>
      <c r="AU96" s="55"/>
      <c r="AV96" s="142">
        <f t="shared" si="104"/>
        <v>0</v>
      </c>
      <c r="AW96" s="148">
        <f t="shared" si="105"/>
        <v>0</v>
      </c>
      <c r="AX96" s="149">
        <f t="shared" si="106"/>
        <v>0</v>
      </c>
      <c r="AY96" s="40"/>
      <c r="AZ96" s="50"/>
      <c r="BA96" s="54"/>
      <c r="BB96" s="51"/>
      <c r="BC96" s="54"/>
      <c r="BD96" s="51"/>
      <c r="BE96" s="55"/>
      <c r="BF96" s="53"/>
      <c r="BG96" s="54"/>
      <c r="BH96" s="51"/>
      <c r="BI96" s="54"/>
      <c r="BJ96" s="51"/>
      <c r="BK96" s="55"/>
      <c r="BL96" s="142">
        <f t="shared" si="107"/>
        <v>0</v>
      </c>
      <c r="BM96" s="148">
        <f t="shared" si="108"/>
        <v>0</v>
      </c>
      <c r="BN96" s="149">
        <f t="shared" si="109"/>
        <v>0</v>
      </c>
      <c r="BO96" s="40"/>
      <c r="BP96" s="50"/>
      <c r="BQ96" s="54"/>
      <c r="BR96" s="51"/>
      <c r="BS96" s="54"/>
      <c r="BT96" s="51"/>
      <c r="BU96" s="55"/>
      <c r="BV96" s="53"/>
      <c r="BW96" s="54"/>
      <c r="BX96" s="51"/>
      <c r="BY96" s="54"/>
      <c r="BZ96" s="51"/>
      <c r="CA96" s="55"/>
      <c r="CB96" s="142">
        <f t="shared" si="110"/>
        <v>0</v>
      </c>
      <c r="CC96" s="148">
        <f t="shared" si="111"/>
        <v>0</v>
      </c>
      <c r="CD96" s="149">
        <f t="shared" si="112"/>
        <v>0</v>
      </c>
      <c r="CE96" s="40"/>
      <c r="CF96" s="53"/>
      <c r="CG96" s="54"/>
      <c r="CH96" s="51"/>
      <c r="CI96" s="54"/>
      <c r="CJ96" s="51"/>
      <c r="CK96" s="55"/>
      <c r="CL96" s="53"/>
      <c r="CM96" s="54"/>
      <c r="CN96" s="51"/>
      <c r="CO96" s="54"/>
      <c r="CP96" s="51"/>
      <c r="CQ96" s="55"/>
      <c r="CR96" s="142">
        <f t="shared" si="113"/>
        <v>0</v>
      </c>
      <c r="CS96" s="148">
        <f t="shared" si="114"/>
        <v>0</v>
      </c>
      <c r="CT96" s="149">
        <f t="shared" si="115"/>
        <v>0</v>
      </c>
      <c r="CU96" s="40"/>
      <c r="CV96" s="53">
        <f>+CV73+CV95</f>
        <v>0</v>
      </c>
      <c r="CW96" s="54" t="e">
        <f t="shared" si="96"/>
        <v>#DIV/0!</v>
      </c>
      <c r="CX96" s="51">
        <f>+CX73+CX95</f>
        <v>0</v>
      </c>
      <c r="CY96" s="54" t="e">
        <f t="shared" si="118"/>
        <v>#DIV/0!</v>
      </c>
      <c r="CZ96" s="51">
        <f t="shared" si="119"/>
        <v>0</v>
      </c>
      <c r="DA96" s="55" t="e">
        <f t="shared" si="120"/>
        <v>#DIV/0!</v>
      </c>
      <c r="DB96" s="53">
        <f>+DB73+DB95</f>
        <v>0</v>
      </c>
      <c r="DC96" s="54" t="e">
        <f t="shared" si="88"/>
        <v>#DIV/0!</v>
      </c>
      <c r="DD96" s="51">
        <f>+DD73+DD95</f>
        <v>0</v>
      </c>
      <c r="DE96" s="54" t="e">
        <f t="shared" si="123"/>
        <v>#DIV/0!</v>
      </c>
      <c r="DF96" s="51">
        <f>+DF73+DF95</f>
        <v>0</v>
      </c>
      <c r="DG96" s="55" t="e">
        <f t="shared" si="125"/>
        <v>#DIV/0!</v>
      </c>
      <c r="DH96" s="173"/>
      <c r="DI96" s="184" t="s">
        <v>176</v>
      </c>
      <c r="DJ96" s="53">
        <f>+DJ73+DJ95</f>
        <v>0</v>
      </c>
      <c r="DK96" s="51">
        <f t="shared" ref="DK96:DL96" si="130">+DK73+DK95</f>
        <v>0</v>
      </c>
      <c r="DL96" s="52">
        <f t="shared" si="130"/>
        <v>0</v>
      </c>
      <c r="DM96"/>
      <c r="DO96" s="56"/>
    </row>
    <row r="97" spans="1:119" s="59" customFormat="1" ht="15.6" x14ac:dyDescent="0.3">
      <c r="A97" s="32"/>
      <c r="B97" s="31"/>
      <c r="C97" s="41"/>
      <c r="D97" s="42"/>
      <c r="E97" s="46"/>
      <c r="F97" s="46"/>
      <c r="G97" s="46"/>
      <c r="H97" s="46"/>
      <c r="I97" s="47"/>
      <c r="J97" s="274"/>
      <c r="K97" s="46"/>
      <c r="L97" s="43"/>
      <c r="M97" s="46"/>
      <c r="N97" s="43"/>
      <c r="O97" s="47"/>
      <c r="P97" s="145"/>
      <c r="Q97" s="146"/>
      <c r="R97" s="147"/>
      <c r="S97" s="38"/>
      <c r="T97" s="42"/>
      <c r="U97" s="46"/>
      <c r="V97" s="46"/>
      <c r="W97" s="46"/>
      <c r="X97" s="46"/>
      <c r="Y97" s="47"/>
      <c r="Z97" s="45"/>
      <c r="AA97" s="46"/>
      <c r="AB97" s="43"/>
      <c r="AC97" s="46"/>
      <c r="AD97" s="43"/>
      <c r="AE97" s="47"/>
      <c r="AF97" s="145"/>
      <c r="AG97" s="146"/>
      <c r="AH97" s="147"/>
      <c r="AI97" s="40"/>
      <c r="AJ97" s="42"/>
      <c r="AK97" s="46"/>
      <c r="AL97" s="46"/>
      <c r="AM97" s="46"/>
      <c r="AN97" s="46"/>
      <c r="AO97" s="47"/>
      <c r="AP97" s="45"/>
      <c r="AQ97" s="46"/>
      <c r="AR97" s="43"/>
      <c r="AS97" s="46"/>
      <c r="AT97" s="43"/>
      <c r="AU97" s="47"/>
      <c r="AV97" s="145"/>
      <c r="AW97" s="146"/>
      <c r="AX97" s="147"/>
      <c r="AY97" s="40"/>
      <c r="AZ97" s="42"/>
      <c r="BA97" s="46"/>
      <c r="BB97" s="46"/>
      <c r="BC97" s="46"/>
      <c r="BD97" s="46"/>
      <c r="BE97" s="47"/>
      <c r="BF97" s="45"/>
      <c r="BG97" s="46"/>
      <c r="BH97" s="43"/>
      <c r="BI97" s="46"/>
      <c r="BJ97" s="43"/>
      <c r="BK97" s="47"/>
      <c r="BL97" s="145"/>
      <c r="BM97" s="146"/>
      <c r="BN97" s="147"/>
      <c r="BO97" s="40"/>
      <c r="BP97" s="42"/>
      <c r="BQ97" s="46"/>
      <c r="BR97" s="46"/>
      <c r="BS97" s="46"/>
      <c r="BT97" s="46"/>
      <c r="BU97" s="47"/>
      <c r="BV97" s="45"/>
      <c r="BW97" s="46"/>
      <c r="BX97" s="43"/>
      <c r="BY97" s="46"/>
      <c r="BZ97" s="43"/>
      <c r="CA97" s="47"/>
      <c r="CB97" s="145"/>
      <c r="CC97" s="146"/>
      <c r="CD97" s="147"/>
      <c r="CE97" s="40"/>
      <c r="CF97" s="45"/>
      <c r="CG97" s="46"/>
      <c r="CH97" s="46"/>
      <c r="CI97" s="46"/>
      <c r="CJ97" s="46"/>
      <c r="CK97" s="47"/>
      <c r="CL97" s="45"/>
      <c r="CM97" s="46"/>
      <c r="CN97" s="43"/>
      <c r="CO97" s="46"/>
      <c r="CP97" s="43"/>
      <c r="CQ97" s="47"/>
      <c r="CR97" s="145"/>
      <c r="CS97" s="146"/>
      <c r="CT97" s="147"/>
      <c r="CU97" s="40"/>
      <c r="CV97" s="45"/>
      <c r="CW97" s="46"/>
      <c r="CX97" s="43"/>
      <c r="CY97" s="46"/>
      <c r="CZ97" s="43"/>
      <c r="DA97" s="47"/>
      <c r="DB97" s="57"/>
      <c r="DC97" s="46"/>
      <c r="DD97" s="43"/>
      <c r="DE97" s="46"/>
      <c r="DF97" s="43"/>
      <c r="DG97" s="47"/>
      <c r="DH97" s="172"/>
      <c r="DI97" s="184"/>
      <c r="DJ97" s="45"/>
      <c r="DK97" s="43"/>
      <c r="DL97" s="44"/>
      <c r="DM97"/>
      <c r="DO97" s="65"/>
    </row>
    <row r="98" spans="1:119" s="59" customFormat="1" ht="15.6" x14ac:dyDescent="0.3">
      <c r="A98" s="32">
        <v>82</v>
      </c>
      <c r="B98" s="67" t="s">
        <v>54</v>
      </c>
      <c r="C98" s="41"/>
      <c r="D98" s="42"/>
      <c r="E98" s="46"/>
      <c r="F98" s="46"/>
      <c r="G98" s="46"/>
      <c r="H98" s="43"/>
      <c r="I98" s="47"/>
      <c r="J98" s="274"/>
      <c r="K98" s="46"/>
      <c r="L98" s="43"/>
      <c r="M98" s="46"/>
      <c r="N98" s="43"/>
      <c r="O98" s="47"/>
      <c r="P98" s="136">
        <f t="shared" ref="P98:P102" si="131">+D98+J98</f>
        <v>0</v>
      </c>
      <c r="Q98" s="137">
        <f t="shared" ref="Q98:Q102" si="132">+F98+L98</f>
        <v>0</v>
      </c>
      <c r="R98" s="138">
        <f t="shared" ref="R98:R102" si="133">+P98+Q98</f>
        <v>0</v>
      </c>
      <c r="S98" s="38"/>
      <c r="T98" s="42"/>
      <c r="U98" s="46"/>
      <c r="V98" s="46"/>
      <c r="W98" s="46"/>
      <c r="X98" s="43"/>
      <c r="Y98" s="47"/>
      <c r="Z98" s="45"/>
      <c r="AA98" s="46"/>
      <c r="AB98" s="43"/>
      <c r="AC98" s="46"/>
      <c r="AD98" s="43"/>
      <c r="AE98" s="47"/>
      <c r="AF98" s="136">
        <f t="shared" ref="AF98:AF102" si="134">+T98+Z98</f>
        <v>0</v>
      </c>
      <c r="AG98" s="137">
        <f t="shared" ref="AG98:AG102" si="135">+V98+AB98</f>
        <v>0</v>
      </c>
      <c r="AH98" s="138">
        <f t="shared" ref="AH98:AH102" si="136">+AF98+AG98</f>
        <v>0</v>
      </c>
      <c r="AI98" s="40"/>
      <c r="AJ98" s="42"/>
      <c r="AK98" s="46"/>
      <c r="AL98" s="46"/>
      <c r="AM98" s="46"/>
      <c r="AN98" s="43"/>
      <c r="AO98" s="47"/>
      <c r="AP98" s="45"/>
      <c r="AQ98" s="46"/>
      <c r="AR98" s="43"/>
      <c r="AS98" s="46"/>
      <c r="AT98" s="43"/>
      <c r="AU98" s="47"/>
      <c r="AV98" s="136">
        <f t="shared" ref="AV98:AV102" si="137">+AJ98+AP98</f>
        <v>0</v>
      </c>
      <c r="AW98" s="137">
        <f t="shared" ref="AW98:AW102" si="138">+AL98+AR98</f>
        <v>0</v>
      </c>
      <c r="AX98" s="138">
        <f t="shared" ref="AX98:AX101" si="139">+AV98+AW98</f>
        <v>0</v>
      </c>
      <c r="AY98" s="40"/>
      <c r="AZ98" s="42"/>
      <c r="BA98" s="46"/>
      <c r="BB98" s="46"/>
      <c r="BC98" s="46"/>
      <c r="BD98" s="43"/>
      <c r="BE98" s="47"/>
      <c r="BF98" s="45"/>
      <c r="BG98" s="46"/>
      <c r="BH98" s="43"/>
      <c r="BI98" s="46"/>
      <c r="BJ98" s="43"/>
      <c r="BK98" s="47"/>
      <c r="BL98" s="136">
        <f t="shared" ref="BL98:BL102" si="140">+AZ98+BF98</f>
        <v>0</v>
      </c>
      <c r="BM98" s="137">
        <f t="shared" ref="BM98:BM102" si="141">+BB98+BH98</f>
        <v>0</v>
      </c>
      <c r="BN98" s="138">
        <f t="shared" ref="BN98:BN101" si="142">+BL98+BM98</f>
        <v>0</v>
      </c>
      <c r="BO98" s="40"/>
      <c r="BP98" s="42"/>
      <c r="BQ98" s="46"/>
      <c r="BR98" s="46"/>
      <c r="BS98" s="46"/>
      <c r="BT98" s="43"/>
      <c r="BU98" s="47"/>
      <c r="BV98" s="45"/>
      <c r="BW98" s="46"/>
      <c r="BX98" s="43"/>
      <c r="BY98" s="46"/>
      <c r="BZ98" s="43"/>
      <c r="CA98" s="47"/>
      <c r="CB98" s="136">
        <f t="shared" ref="CB98:CB101" si="143">+BP98+BV98</f>
        <v>0</v>
      </c>
      <c r="CC98" s="137">
        <f t="shared" ref="CC98:CC102" si="144">+BR98+BX98</f>
        <v>0</v>
      </c>
      <c r="CD98" s="138">
        <f t="shared" ref="CD98:CD101" si="145">+CB98+CC98</f>
        <v>0</v>
      </c>
      <c r="CE98" s="40"/>
      <c r="CF98" s="45"/>
      <c r="CG98" s="46"/>
      <c r="CH98" s="46"/>
      <c r="CI98" s="46"/>
      <c r="CJ98" s="43"/>
      <c r="CK98" s="47"/>
      <c r="CL98" s="45"/>
      <c r="CM98" s="46"/>
      <c r="CN98" s="43"/>
      <c r="CO98" s="46"/>
      <c r="CP98" s="43"/>
      <c r="CQ98" s="47"/>
      <c r="CR98" s="136">
        <f t="shared" ref="CR98:CR102" si="146">+CF98+CL98</f>
        <v>0</v>
      </c>
      <c r="CS98" s="137">
        <f t="shared" ref="CS98:CS102" si="147">+CH98+CN98</f>
        <v>0</v>
      </c>
      <c r="CT98" s="138">
        <f t="shared" ref="CT98:CT101" si="148">+CR98+CS98</f>
        <v>0</v>
      </c>
      <c r="CU98" s="40"/>
      <c r="CV98" s="45">
        <f>+D98+T98+AJ98+AZ98+BP98+CF98</f>
        <v>0</v>
      </c>
      <c r="CW98" s="46" t="e">
        <f t="shared" si="96"/>
        <v>#DIV/0!</v>
      </c>
      <c r="CX98" s="43">
        <f>+F98+V98+AL98+BB98+BR98+CH98</f>
        <v>0</v>
      </c>
      <c r="CY98" s="46" t="e">
        <f t="shared" ref="CY98:CY102" si="149">+CX98/$CX$111</f>
        <v>#DIV/0!</v>
      </c>
      <c r="CZ98" s="43">
        <f t="shared" ref="CZ98:CZ100" si="150">+CV98+CX98</f>
        <v>0</v>
      </c>
      <c r="DA98" s="47" t="e">
        <f t="shared" ref="DA98:DA102" si="151">+CZ98/$CZ$111</f>
        <v>#DIV/0!</v>
      </c>
      <c r="DB98" s="45">
        <f t="shared" ref="DB98:DB100" si="152">+J98+Z98+AP98+BF98+BV98+CL98</f>
        <v>0</v>
      </c>
      <c r="DC98" s="46" t="e">
        <f t="shared" si="88"/>
        <v>#DIV/0!</v>
      </c>
      <c r="DD98" s="43">
        <f t="shared" ref="DD98:DD100" si="153">+L98+AB98+AR98+BH98+BX98+CN98</f>
        <v>0</v>
      </c>
      <c r="DE98" s="231" t="e">
        <f t="shared" ref="DE98:DE102" si="154">+DD98/$DD$111</f>
        <v>#DIV/0!</v>
      </c>
      <c r="DF98" s="43">
        <f t="shared" ref="DF98:DF100" si="155">+DB98+DD98</f>
        <v>0</v>
      </c>
      <c r="DG98" s="47" t="e">
        <f t="shared" ref="DG98:DG102" si="156">+DF98/$DF$111</f>
        <v>#DIV/0!</v>
      </c>
      <c r="DH98" s="172"/>
      <c r="DI98" s="188" t="s">
        <v>54</v>
      </c>
      <c r="DJ98" s="45">
        <f t="shared" ref="DJ98:DJ100" si="157">+CZ98</f>
        <v>0</v>
      </c>
      <c r="DK98" s="43">
        <f t="shared" ref="DK98:DK100" si="158">+DF98</f>
        <v>0</v>
      </c>
      <c r="DL98" s="44">
        <f t="shared" ref="DL98:DL100" si="159">+DJ98+DK98</f>
        <v>0</v>
      </c>
      <c r="DM98"/>
    </row>
    <row r="99" spans="1:119" s="59" customFormat="1" ht="15.6" x14ac:dyDescent="0.3">
      <c r="A99" s="32">
        <v>83</v>
      </c>
      <c r="B99" s="68" t="s">
        <v>13</v>
      </c>
      <c r="C99" s="41"/>
      <c r="D99" s="42"/>
      <c r="E99" s="46"/>
      <c r="F99" s="46"/>
      <c r="G99" s="46"/>
      <c r="H99" s="43"/>
      <c r="I99" s="47"/>
      <c r="J99" s="274"/>
      <c r="K99" s="46"/>
      <c r="L99" s="43"/>
      <c r="M99" s="46"/>
      <c r="N99" s="43"/>
      <c r="O99" s="47"/>
      <c r="P99" s="136">
        <f t="shared" si="131"/>
        <v>0</v>
      </c>
      <c r="Q99" s="137">
        <f t="shared" si="132"/>
        <v>0</v>
      </c>
      <c r="R99" s="138">
        <f t="shared" si="133"/>
        <v>0</v>
      </c>
      <c r="S99" s="38"/>
      <c r="T99" s="42"/>
      <c r="U99" s="46"/>
      <c r="V99" s="46"/>
      <c r="W99" s="46"/>
      <c r="X99" s="43"/>
      <c r="Y99" s="47"/>
      <c r="Z99" s="45"/>
      <c r="AA99" s="46"/>
      <c r="AB99" s="43"/>
      <c r="AC99" s="46"/>
      <c r="AD99" s="43"/>
      <c r="AE99" s="47"/>
      <c r="AF99" s="136">
        <f t="shared" si="134"/>
        <v>0</v>
      </c>
      <c r="AG99" s="137">
        <f t="shared" si="135"/>
        <v>0</v>
      </c>
      <c r="AH99" s="138">
        <f t="shared" si="136"/>
        <v>0</v>
      </c>
      <c r="AI99" s="40"/>
      <c r="AJ99" s="42"/>
      <c r="AK99" s="46"/>
      <c r="AL99" s="46"/>
      <c r="AM99" s="46"/>
      <c r="AN99" s="43"/>
      <c r="AO99" s="47"/>
      <c r="AP99" s="45"/>
      <c r="AQ99" s="46"/>
      <c r="AR99" s="43"/>
      <c r="AS99" s="46"/>
      <c r="AT99" s="43"/>
      <c r="AU99" s="47"/>
      <c r="AV99" s="136">
        <f t="shared" si="137"/>
        <v>0</v>
      </c>
      <c r="AW99" s="137">
        <f t="shared" si="138"/>
        <v>0</v>
      </c>
      <c r="AX99" s="138">
        <f t="shared" si="139"/>
        <v>0</v>
      </c>
      <c r="AY99" s="40"/>
      <c r="AZ99" s="42"/>
      <c r="BA99" s="46"/>
      <c r="BB99" s="46"/>
      <c r="BC99" s="46"/>
      <c r="BD99" s="43"/>
      <c r="BE99" s="47"/>
      <c r="BF99" s="45"/>
      <c r="BG99" s="46"/>
      <c r="BH99" s="43"/>
      <c r="BI99" s="46"/>
      <c r="BJ99" s="43"/>
      <c r="BK99" s="47"/>
      <c r="BL99" s="136">
        <f t="shared" si="140"/>
        <v>0</v>
      </c>
      <c r="BM99" s="137">
        <f t="shared" si="141"/>
        <v>0</v>
      </c>
      <c r="BN99" s="138">
        <f t="shared" si="142"/>
        <v>0</v>
      </c>
      <c r="BO99" s="40"/>
      <c r="BP99" s="42"/>
      <c r="BQ99" s="46"/>
      <c r="BR99" s="46"/>
      <c r="BS99" s="46"/>
      <c r="BT99" s="43"/>
      <c r="BU99" s="47"/>
      <c r="BV99" s="45"/>
      <c r="BW99" s="46"/>
      <c r="BX99" s="43"/>
      <c r="BY99" s="46"/>
      <c r="BZ99" s="43"/>
      <c r="CA99" s="47"/>
      <c r="CB99" s="136">
        <f t="shared" si="143"/>
        <v>0</v>
      </c>
      <c r="CC99" s="137">
        <f t="shared" si="144"/>
        <v>0</v>
      </c>
      <c r="CD99" s="138">
        <f t="shared" si="145"/>
        <v>0</v>
      </c>
      <c r="CE99" s="40"/>
      <c r="CF99" s="45"/>
      <c r="CG99" s="46"/>
      <c r="CH99" s="46"/>
      <c r="CI99" s="46"/>
      <c r="CJ99" s="43"/>
      <c r="CK99" s="47"/>
      <c r="CL99" s="45"/>
      <c r="CM99" s="46"/>
      <c r="CN99" s="43"/>
      <c r="CO99" s="46"/>
      <c r="CP99" s="43"/>
      <c r="CQ99" s="47"/>
      <c r="CR99" s="136">
        <f t="shared" si="146"/>
        <v>0</v>
      </c>
      <c r="CS99" s="137">
        <f t="shared" si="147"/>
        <v>0</v>
      </c>
      <c r="CT99" s="138">
        <f t="shared" si="148"/>
        <v>0</v>
      </c>
      <c r="CU99" s="40"/>
      <c r="CV99" s="45">
        <f>+D99+T99+AJ99+AZ99+BP99+CF99</f>
        <v>0</v>
      </c>
      <c r="CW99" s="46" t="e">
        <f t="shared" si="96"/>
        <v>#DIV/0!</v>
      </c>
      <c r="CX99" s="43">
        <f>+F99+V99+AL99+BB99+BR99+CH99</f>
        <v>0</v>
      </c>
      <c r="CY99" s="46" t="e">
        <f t="shared" si="149"/>
        <v>#DIV/0!</v>
      </c>
      <c r="CZ99" s="43">
        <f t="shared" si="150"/>
        <v>0</v>
      </c>
      <c r="DA99" s="47" t="e">
        <f t="shared" si="151"/>
        <v>#DIV/0!</v>
      </c>
      <c r="DB99" s="45">
        <f t="shared" si="152"/>
        <v>0</v>
      </c>
      <c r="DC99" s="46" t="e">
        <f t="shared" si="88"/>
        <v>#DIV/0!</v>
      </c>
      <c r="DD99" s="43">
        <f t="shared" si="153"/>
        <v>0</v>
      </c>
      <c r="DE99" s="231" t="e">
        <f t="shared" si="154"/>
        <v>#DIV/0!</v>
      </c>
      <c r="DF99" s="43">
        <f t="shared" si="155"/>
        <v>0</v>
      </c>
      <c r="DG99" s="47" t="e">
        <f t="shared" si="156"/>
        <v>#DIV/0!</v>
      </c>
      <c r="DH99" s="174"/>
      <c r="DI99" s="189" t="s">
        <v>13</v>
      </c>
      <c r="DJ99" s="45">
        <f t="shared" si="157"/>
        <v>0</v>
      </c>
      <c r="DK99" s="43">
        <f t="shared" si="158"/>
        <v>0</v>
      </c>
      <c r="DL99" s="44">
        <f t="shared" si="159"/>
        <v>0</v>
      </c>
      <c r="DM99"/>
    </row>
    <row r="100" spans="1:119" s="59" customFormat="1" ht="15.6" x14ac:dyDescent="0.3">
      <c r="A100" s="32">
        <v>84</v>
      </c>
      <c r="B100" s="32" t="s">
        <v>9</v>
      </c>
      <c r="C100" s="41"/>
      <c r="D100" s="42"/>
      <c r="E100" s="46"/>
      <c r="F100" s="46"/>
      <c r="G100" s="46"/>
      <c r="H100" s="43"/>
      <c r="I100" s="47"/>
      <c r="J100" s="274"/>
      <c r="K100" s="46"/>
      <c r="L100" s="43"/>
      <c r="M100" s="46"/>
      <c r="N100" s="43"/>
      <c r="O100" s="47"/>
      <c r="P100" s="136">
        <f t="shared" si="131"/>
        <v>0</v>
      </c>
      <c r="Q100" s="137">
        <f t="shared" si="132"/>
        <v>0</v>
      </c>
      <c r="R100" s="138">
        <f t="shared" si="133"/>
        <v>0</v>
      </c>
      <c r="S100" s="38"/>
      <c r="T100" s="42"/>
      <c r="U100" s="46"/>
      <c r="V100" s="46"/>
      <c r="W100" s="46"/>
      <c r="X100" s="43"/>
      <c r="Y100" s="47"/>
      <c r="Z100" s="45"/>
      <c r="AA100" s="46"/>
      <c r="AB100" s="43"/>
      <c r="AC100" s="46"/>
      <c r="AD100" s="43"/>
      <c r="AE100" s="47"/>
      <c r="AF100" s="136">
        <f t="shared" si="134"/>
        <v>0</v>
      </c>
      <c r="AG100" s="137">
        <f t="shared" si="135"/>
        <v>0</v>
      </c>
      <c r="AH100" s="138">
        <f t="shared" si="136"/>
        <v>0</v>
      </c>
      <c r="AI100" s="40"/>
      <c r="AJ100" s="42"/>
      <c r="AK100" s="46"/>
      <c r="AL100" s="46"/>
      <c r="AM100" s="46"/>
      <c r="AN100" s="43"/>
      <c r="AO100" s="47"/>
      <c r="AP100" s="45"/>
      <c r="AQ100" s="46"/>
      <c r="AR100" s="43"/>
      <c r="AS100" s="46"/>
      <c r="AT100" s="43"/>
      <c r="AU100" s="47"/>
      <c r="AV100" s="136">
        <f t="shared" si="137"/>
        <v>0</v>
      </c>
      <c r="AW100" s="137">
        <f t="shared" si="138"/>
        <v>0</v>
      </c>
      <c r="AX100" s="138">
        <f t="shared" si="139"/>
        <v>0</v>
      </c>
      <c r="AY100" s="40"/>
      <c r="AZ100" s="42"/>
      <c r="BA100" s="46"/>
      <c r="BB100" s="46"/>
      <c r="BC100" s="46"/>
      <c r="BD100" s="43"/>
      <c r="BE100" s="47"/>
      <c r="BF100" s="45"/>
      <c r="BG100" s="46"/>
      <c r="BH100" s="43"/>
      <c r="BI100" s="46"/>
      <c r="BJ100" s="43"/>
      <c r="BK100" s="47"/>
      <c r="BL100" s="136">
        <f t="shared" si="140"/>
        <v>0</v>
      </c>
      <c r="BM100" s="137">
        <f t="shared" si="141"/>
        <v>0</v>
      </c>
      <c r="BN100" s="138">
        <f t="shared" si="142"/>
        <v>0</v>
      </c>
      <c r="BO100" s="40"/>
      <c r="BP100" s="42"/>
      <c r="BQ100" s="46"/>
      <c r="BR100" s="46"/>
      <c r="BS100" s="46"/>
      <c r="BT100" s="43"/>
      <c r="BU100" s="47"/>
      <c r="BV100" s="45"/>
      <c r="BW100" s="46"/>
      <c r="BX100" s="43"/>
      <c r="BY100" s="46"/>
      <c r="BZ100" s="43"/>
      <c r="CA100" s="47"/>
      <c r="CB100" s="136">
        <f t="shared" si="143"/>
        <v>0</v>
      </c>
      <c r="CC100" s="137">
        <f t="shared" si="144"/>
        <v>0</v>
      </c>
      <c r="CD100" s="138">
        <f t="shared" si="145"/>
        <v>0</v>
      </c>
      <c r="CE100" s="40"/>
      <c r="CF100" s="45"/>
      <c r="CG100" s="46"/>
      <c r="CH100" s="46"/>
      <c r="CI100" s="46"/>
      <c r="CJ100" s="43"/>
      <c r="CK100" s="47"/>
      <c r="CL100" s="45"/>
      <c r="CM100" s="46"/>
      <c r="CN100" s="43"/>
      <c r="CO100" s="46"/>
      <c r="CP100" s="43"/>
      <c r="CQ100" s="47"/>
      <c r="CR100" s="136">
        <f t="shared" si="146"/>
        <v>0</v>
      </c>
      <c r="CS100" s="137">
        <f t="shared" si="147"/>
        <v>0</v>
      </c>
      <c r="CT100" s="138">
        <f t="shared" si="148"/>
        <v>0</v>
      </c>
      <c r="CU100" s="40"/>
      <c r="CV100" s="45">
        <f>+D100+T100+AJ100+AZ100+BP100+CF100</f>
        <v>0</v>
      </c>
      <c r="CW100" s="46" t="e">
        <f t="shared" si="96"/>
        <v>#DIV/0!</v>
      </c>
      <c r="CX100" s="43">
        <f>+F100+V100+AL100+BB100+BR100+CH100</f>
        <v>0</v>
      </c>
      <c r="CY100" s="46" t="e">
        <f t="shared" si="149"/>
        <v>#DIV/0!</v>
      </c>
      <c r="CZ100" s="43">
        <f t="shared" si="150"/>
        <v>0</v>
      </c>
      <c r="DA100" s="47" t="e">
        <f t="shared" si="151"/>
        <v>#DIV/0!</v>
      </c>
      <c r="DB100" s="45">
        <f t="shared" si="152"/>
        <v>0</v>
      </c>
      <c r="DC100" s="46" t="e">
        <f t="shared" si="88"/>
        <v>#DIV/0!</v>
      </c>
      <c r="DD100" s="43">
        <f t="shared" si="153"/>
        <v>0</v>
      </c>
      <c r="DE100" s="231" t="e">
        <f t="shared" si="154"/>
        <v>#DIV/0!</v>
      </c>
      <c r="DF100" s="43">
        <f t="shared" si="155"/>
        <v>0</v>
      </c>
      <c r="DG100" s="47" t="e">
        <f t="shared" si="156"/>
        <v>#DIV/0!</v>
      </c>
      <c r="DH100" s="174"/>
      <c r="DI100" s="185" t="s">
        <v>9</v>
      </c>
      <c r="DJ100" s="45">
        <f t="shared" si="157"/>
        <v>0</v>
      </c>
      <c r="DK100" s="43">
        <f t="shared" si="158"/>
        <v>0</v>
      </c>
      <c r="DL100" s="44">
        <f t="shared" si="159"/>
        <v>0</v>
      </c>
      <c r="DM100"/>
      <c r="DN100" s="59" t="s">
        <v>169</v>
      </c>
    </row>
    <row r="101" spans="1:119" s="24" customFormat="1" ht="16.2" thickBot="1" x14ac:dyDescent="0.35">
      <c r="A101" s="32">
        <v>85</v>
      </c>
      <c r="B101" s="48" t="s">
        <v>177</v>
      </c>
      <c r="C101" s="49"/>
      <c r="D101" s="50"/>
      <c r="E101" s="54"/>
      <c r="F101" s="51"/>
      <c r="G101" s="54"/>
      <c r="H101" s="51"/>
      <c r="I101" s="55"/>
      <c r="J101" s="275"/>
      <c r="K101" s="54"/>
      <c r="L101" s="51"/>
      <c r="M101" s="54"/>
      <c r="N101" s="51"/>
      <c r="O101" s="55"/>
      <c r="P101" s="142">
        <f t="shared" si="131"/>
        <v>0</v>
      </c>
      <c r="Q101" s="148">
        <f t="shared" si="132"/>
        <v>0</v>
      </c>
      <c r="R101" s="149">
        <f t="shared" si="133"/>
        <v>0</v>
      </c>
      <c r="S101" s="38"/>
      <c r="T101" s="50"/>
      <c r="U101" s="54"/>
      <c r="V101" s="51"/>
      <c r="W101" s="54"/>
      <c r="X101" s="51"/>
      <c r="Y101" s="55"/>
      <c r="Z101" s="53"/>
      <c r="AA101" s="54"/>
      <c r="AB101" s="51"/>
      <c r="AC101" s="54"/>
      <c r="AD101" s="51"/>
      <c r="AE101" s="55"/>
      <c r="AF101" s="142">
        <f t="shared" si="134"/>
        <v>0</v>
      </c>
      <c r="AG101" s="148">
        <f t="shared" si="135"/>
        <v>0</v>
      </c>
      <c r="AH101" s="149">
        <f t="shared" si="136"/>
        <v>0</v>
      </c>
      <c r="AI101" s="40"/>
      <c r="AJ101" s="50"/>
      <c r="AK101" s="54"/>
      <c r="AL101" s="51"/>
      <c r="AM101" s="54"/>
      <c r="AN101" s="51"/>
      <c r="AO101" s="55"/>
      <c r="AP101" s="53"/>
      <c r="AQ101" s="54"/>
      <c r="AR101" s="51"/>
      <c r="AS101" s="54"/>
      <c r="AT101" s="51"/>
      <c r="AU101" s="55"/>
      <c r="AV101" s="142">
        <f t="shared" si="137"/>
        <v>0</v>
      </c>
      <c r="AW101" s="148">
        <f t="shared" si="138"/>
        <v>0</v>
      </c>
      <c r="AX101" s="149">
        <f t="shared" si="139"/>
        <v>0</v>
      </c>
      <c r="AY101" s="40"/>
      <c r="AZ101" s="50"/>
      <c r="BA101" s="54"/>
      <c r="BB101" s="51"/>
      <c r="BC101" s="54"/>
      <c r="BD101" s="43"/>
      <c r="BE101" s="55"/>
      <c r="BF101" s="53"/>
      <c r="BG101" s="54"/>
      <c r="BH101" s="51"/>
      <c r="BI101" s="54"/>
      <c r="BJ101" s="51"/>
      <c r="BK101" s="55"/>
      <c r="BL101" s="142">
        <f t="shared" si="140"/>
        <v>0</v>
      </c>
      <c r="BM101" s="148">
        <f t="shared" si="141"/>
        <v>0</v>
      </c>
      <c r="BN101" s="149">
        <f t="shared" si="142"/>
        <v>0</v>
      </c>
      <c r="BO101" s="40"/>
      <c r="BP101" s="50"/>
      <c r="BQ101" s="54"/>
      <c r="BR101" s="51"/>
      <c r="BS101" s="54"/>
      <c r="BT101" s="51"/>
      <c r="BU101" s="55"/>
      <c r="BV101" s="53"/>
      <c r="BW101" s="54"/>
      <c r="BX101" s="53"/>
      <c r="BY101" s="54"/>
      <c r="BZ101" s="53"/>
      <c r="CA101" s="55"/>
      <c r="CB101" s="142">
        <f t="shared" si="143"/>
        <v>0</v>
      </c>
      <c r="CC101" s="148">
        <f t="shared" si="144"/>
        <v>0</v>
      </c>
      <c r="CD101" s="149">
        <f t="shared" si="145"/>
        <v>0</v>
      </c>
      <c r="CE101" s="40"/>
      <c r="CF101" s="53"/>
      <c r="CG101" s="54"/>
      <c r="CH101" s="51"/>
      <c r="CI101" s="54"/>
      <c r="CJ101" s="51"/>
      <c r="CK101" s="55"/>
      <c r="CL101" s="53"/>
      <c r="CM101" s="54"/>
      <c r="CN101" s="51"/>
      <c r="CO101" s="54"/>
      <c r="CP101" s="51"/>
      <c r="CQ101" s="55"/>
      <c r="CR101" s="142">
        <f t="shared" si="146"/>
        <v>0</v>
      </c>
      <c r="CS101" s="148">
        <f t="shared" si="147"/>
        <v>0</v>
      </c>
      <c r="CT101" s="149">
        <f t="shared" si="148"/>
        <v>0</v>
      </c>
      <c r="CU101" s="40"/>
      <c r="CV101" s="69">
        <f>+CV63+CV96+CV98+CV99+CV100</f>
        <v>0</v>
      </c>
      <c r="CW101" s="70" t="e">
        <f t="shared" si="96"/>
        <v>#DIV/0!</v>
      </c>
      <c r="CX101" s="71">
        <f>+CX63+CX96+CX98+CX99+CX100</f>
        <v>0</v>
      </c>
      <c r="CY101" s="70" t="e">
        <f t="shared" si="149"/>
        <v>#DIV/0!</v>
      </c>
      <c r="CZ101" s="71">
        <f>+CZ63+CZ96+CZ98+CZ99+CZ100</f>
        <v>0</v>
      </c>
      <c r="DA101" s="55" t="e">
        <f t="shared" si="151"/>
        <v>#DIV/0!</v>
      </c>
      <c r="DB101" s="53">
        <f>+DB63+DB96+DB98+DB99+DB100</f>
        <v>0</v>
      </c>
      <c r="DC101" s="54" t="e">
        <f t="shared" si="88"/>
        <v>#DIV/0!</v>
      </c>
      <c r="DD101" s="51">
        <f>+DD63+DD96+DD98+DD99+DD100</f>
        <v>0</v>
      </c>
      <c r="DE101" s="230" t="e">
        <f t="shared" si="154"/>
        <v>#DIV/0!</v>
      </c>
      <c r="DF101" s="71">
        <f>+DF63+DF96+DF98+DF99+DF100</f>
        <v>0</v>
      </c>
      <c r="DG101" s="55" t="e">
        <f t="shared" si="156"/>
        <v>#DIV/0!</v>
      </c>
      <c r="DH101" s="201"/>
      <c r="DI101" s="186" t="s">
        <v>177</v>
      </c>
      <c r="DJ101" s="53">
        <f>+DJ63+DJ96+DJ98+DJ99+DJ100</f>
        <v>0</v>
      </c>
      <c r="DK101" s="51">
        <f t="shared" ref="DK101:DL101" si="160">+DK63+DK96+DK98+DK99+DK100</f>
        <v>0</v>
      </c>
      <c r="DL101" s="52">
        <f t="shared" si="160"/>
        <v>0</v>
      </c>
      <c r="DM101"/>
      <c r="DN101" s="56">
        <f>+R102+AH102+AX102+BN102+CD102+CT102</f>
        <v>0</v>
      </c>
      <c r="DO101" s="56"/>
    </row>
    <row r="102" spans="1:119" s="24" customFormat="1" ht="16.2" thickBot="1" x14ac:dyDescent="0.35">
      <c r="A102" s="32">
        <v>86</v>
      </c>
      <c r="B102" s="48" t="s">
        <v>178</v>
      </c>
      <c r="C102" s="41"/>
      <c r="D102" s="72"/>
      <c r="E102" s="73"/>
      <c r="F102" s="76"/>
      <c r="G102" s="73"/>
      <c r="H102" s="76"/>
      <c r="I102" s="75"/>
      <c r="J102" s="276"/>
      <c r="K102" s="73"/>
      <c r="L102" s="76"/>
      <c r="M102" s="73"/>
      <c r="N102" s="76"/>
      <c r="O102" s="75"/>
      <c r="P102" s="116">
        <f t="shared" si="131"/>
        <v>0</v>
      </c>
      <c r="Q102" s="117">
        <f t="shared" si="132"/>
        <v>0</v>
      </c>
      <c r="R102" s="118">
        <f t="shared" si="133"/>
        <v>0</v>
      </c>
      <c r="S102" s="38"/>
      <c r="T102" s="72"/>
      <c r="U102" s="73"/>
      <c r="V102" s="76"/>
      <c r="W102" s="73"/>
      <c r="X102" s="76"/>
      <c r="Y102" s="75"/>
      <c r="Z102" s="74"/>
      <c r="AA102" s="73"/>
      <c r="AB102" s="76"/>
      <c r="AC102" s="73"/>
      <c r="AD102" s="76"/>
      <c r="AE102" s="75"/>
      <c r="AF102" s="116">
        <f t="shared" si="134"/>
        <v>0</v>
      </c>
      <c r="AG102" s="117">
        <f t="shared" si="135"/>
        <v>0</v>
      </c>
      <c r="AH102" s="118">
        <f t="shared" si="136"/>
        <v>0</v>
      </c>
      <c r="AI102" s="40"/>
      <c r="AJ102" s="72"/>
      <c r="AK102" s="73"/>
      <c r="AL102" s="76"/>
      <c r="AM102" s="73"/>
      <c r="AN102" s="76"/>
      <c r="AO102" s="75"/>
      <c r="AP102" s="74"/>
      <c r="AQ102" s="73"/>
      <c r="AR102" s="76"/>
      <c r="AS102" s="73"/>
      <c r="AT102" s="76"/>
      <c r="AU102" s="75"/>
      <c r="AV102" s="116">
        <f t="shared" si="137"/>
        <v>0</v>
      </c>
      <c r="AW102" s="117">
        <f t="shared" si="138"/>
        <v>0</v>
      </c>
      <c r="AX102" s="118">
        <f>+AV102+AW102</f>
        <v>0</v>
      </c>
      <c r="AY102" s="40"/>
      <c r="AZ102" s="72"/>
      <c r="BA102" s="73"/>
      <c r="BB102" s="76"/>
      <c r="BC102" s="73"/>
      <c r="BD102" s="76"/>
      <c r="BE102" s="75"/>
      <c r="BF102" s="74"/>
      <c r="BG102" s="73"/>
      <c r="BH102" s="76"/>
      <c r="BI102" s="73"/>
      <c r="BJ102" s="76"/>
      <c r="BK102" s="75"/>
      <c r="BL102" s="116">
        <f t="shared" si="140"/>
        <v>0</v>
      </c>
      <c r="BM102" s="117">
        <f t="shared" si="141"/>
        <v>0</v>
      </c>
      <c r="BN102" s="118">
        <f>+BL102+BM102</f>
        <v>0</v>
      </c>
      <c r="BO102" s="40"/>
      <c r="BP102" s="72"/>
      <c r="BQ102" s="73"/>
      <c r="BR102" s="76"/>
      <c r="BS102" s="73"/>
      <c r="BT102" s="76"/>
      <c r="BU102" s="75"/>
      <c r="BV102" s="74"/>
      <c r="BW102" s="73"/>
      <c r="BX102" s="74"/>
      <c r="BY102" s="73"/>
      <c r="BZ102" s="74"/>
      <c r="CA102" s="75"/>
      <c r="CB102" s="116">
        <f>+BP102+BV102</f>
        <v>0</v>
      </c>
      <c r="CC102" s="117">
        <f t="shared" si="144"/>
        <v>0</v>
      </c>
      <c r="CD102" s="118">
        <f>+CB102+CC102</f>
        <v>0</v>
      </c>
      <c r="CE102" s="40"/>
      <c r="CF102" s="74"/>
      <c r="CG102" s="73"/>
      <c r="CH102" s="76"/>
      <c r="CI102" s="73"/>
      <c r="CJ102" s="76"/>
      <c r="CK102" s="75"/>
      <c r="CL102" s="74"/>
      <c r="CM102" s="73"/>
      <c r="CN102" s="76"/>
      <c r="CO102" s="73"/>
      <c r="CP102" s="76"/>
      <c r="CQ102" s="75"/>
      <c r="CR102" s="116">
        <f t="shared" si="146"/>
        <v>0</v>
      </c>
      <c r="CS102" s="117">
        <f t="shared" si="147"/>
        <v>0</v>
      </c>
      <c r="CT102" s="118">
        <f>+CR102+CS102</f>
        <v>0</v>
      </c>
      <c r="CU102" s="40"/>
      <c r="CV102" s="77">
        <f>+CV16-CV101</f>
        <v>0</v>
      </c>
      <c r="CW102" s="73" t="e">
        <f t="shared" si="96"/>
        <v>#DIV/0!</v>
      </c>
      <c r="CX102" s="77">
        <f>+CX16-CX101</f>
        <v>0</v>
      </c>
      <c r="CY102" s="78" t="e">
        <f t="shared" si="149"/>
        <v>#DIV/0!</v>
      </c>
      <c r="CZ102" s="77">
        <f>+CZ16-CZ101</f>
        <v>0</v>
      </c>
      <c r="DA102" s="79" t="e">
        <f t="shared" si="151"/>
        <v>#DIV/0!</v>
      </c>
      <c r="DB102" s="77">
        <f>+DB16-DB101</f>
        <v>0</v>
      </c>
      <c r="DC102" s="73" t="e">
        <f t="shared" si="88"/>
        <v>#DIV/0!</v>
      </c>
      <c r="DD102" s="77">
        <f>+DD16-DD101</f>
        <v>0</v>
      </c>
      <c r="DE102" s="79" t="e">
        <f t="shared" si="154"/>
        <v>#DIV/0!</v>
      </c>
      <c r="DF102" s="77">
        <f>+DF16-DF101</f>
        <v>0</v>
      </c>
      <c r="DG102" s="79" t="e">
        <f t="shared" si="156"/>
        <v>#DIV/0!</v>
      </c>
      <c r="DH102" s="201"/>
      <c r="DI102" s="186" t="s">
        <v>178</v>
      </c>
      <c r="DJ102" s="77">
        <f>+DJ16-DJ101</f>
        <v>0</v>
      </c>
      <c r="DK102" s="77">
        <f t="shared" ref="DK102" si="161">+DK16-DK101</f>
        <v>0</v>
      </c>
      <c r="DL102" s="77">
        <f>+DL16-DL101</f>
        <v>0</v>
      </c>
      <c r="DM102"/>
      <c r="DN102" s="56">
        <f>+D102+F102+J102+L102+T102+V102+Z102+AB102++AJ102+AL102+AP102+AR102+AZ102+BB102+BF102+BH102+BP102+BR102+BV102+BX102+CF102+CH102+CL102+CN102</f>
        <v>0</v>
      </c>
      <c r="DO102" s="56"/>
    </row>
    <row r="103" spans="1:119" s="59" customFormat="1" ht="15.6" x14ac:dyDescent="0.3">
      <c r="A103" s="32"/>
      <c r="B103" s="32"/>
      <c r="C103" s="41"/>
      <c r="D103" s="42"/>
      <c r="E103" s="43"/>
      <c r="F103" s="43"/>
      <c r="G103" s="43"/>
      <c r="H103" s="43"/>
      <c r="I103" s="44"/>
      <c r="J103" s="274"/>
      <c r="K103" s="43"/>
      <c r="L103" s="43"/>
      <c r="M103" s="43"/>
      <c r="N103" s="43"/>
      <c r="O103" s="44"/>
      <c r="P103" s="136"/>
      <c r="Q103" s="137"/>
      <c r="R103" s="138"/>
      <c r="S103" s="38"/>
      <c r="T103" s="42"/>
      <c r="U103" s="43"/>
      <c r="V103" s="43"/>
      <c r="W103" s="43"/>
      <c r="X103" s="43"/>
      <c r="Y103" s="44"/>
      <c r="Z103" s="45"/>
      <c r="AA103" s="43"/>
      <c r="AB103" s="43"/>
      <c r="AC103" s="43"/>
      <c r="AD103" s="43"/>
      <c r="AE103" s="44"/>
      <c r="AF103" s="136"/>
      <c r="AG103" s="137"/>
      <c r="AH103" s="138"/>
      <c r="AI103" s="40"/>
      <c r="AJ103" s="42"/>
      <c r="AK103" s="43"/>
      <c r="AL103" s="43"/>
      <c r="AM103" s="43"/>
      <c r="AN103" s="43"/>
      <c r="AO103" s="44"/>
      <c r="AP103" s="45"/>
      <c r="AQ103" s="43"/>
      <c r="AR103" s="43"/>
      <c r="AS103" s="43"/>
      <c r="AT103" s="43"/>
      <c r="AU103" s="44"/>
      <c r="AV103" s="136"/>
      <c r="AW103" s="137"/>
      <c r="AX103" s="138"/>
      <c r="AY103" s="40"/>
      <c r="AZ103" s="42"/>
      <c r="BA103" s="43"/>
      <c r="BB103" s="43"/>
      <c r="BC103" s="43"/>
      <c r="BD103" s="43"/>
      <c r="BE103" s="44"/>
      <c r="BF103" s="45"/>
      <c r="BG103" s="43"/>
      <c r="BH103" s="43"/>
      <c r="BI103" s="43"/>
      <c r="BJ103" s="43"/>
      <c r="BK103" s="44"/>
      <c r="BL103" s="136"/>
      <c r="BM103" s="137"/>
      <c r="BN103" s="138"/>
      <c r="BO103" s="40"/>
      <c r="BP103" s="42"/>
      <c r="BQ103" s="43"/>
      <c r="BR103" s="43"/>
      <c r="BS103" s="43"/>
      <c r="BT103" s="43"/>
      <c r="BU103" s="44"/>
      <c r="BV103" s="45"/>
      <c r="BW103" s="43"/>
      <c r="BX103" s="43"/>
      <c r="BY103" s="43"/>
      <c r="BZ103" s="43"/>
      <c r="CA103" s="44"/>
      <c r="CB103" s="136"/>
      <c r="CC103" s="137"/>
      <c r="CD103" s="138"/>
      <c r="CE103" s="40"/>
      <c r="CF103" s="45"/>
      <c r="CG103" s="43"/>
      <c r="CH103" s="43"/>
      <c r="CI103" s="43"/>
      <c r="CJ103" s="43"/>
      <c r="CK103" s="44"/>
      <c r="CL103" s="45"/>
      <c r="CM103" s="43"/>
      <c r="CN103" s="43"/>
      <c r="CO103" s="43"/>
      <c r="CP103" s="43"/>
      <c r="CQ103" s="44"/>
      <c r="CR103" s="136"/>
      <c r="CS103" s="137"/>
      <c r="CT103" s="138"/>
      <c r="CU103" s="40"/>
      <c r="CV103" s="80"/>
      <c r="CW103" s="81"/>
      <c r="CX103" s="43"/>
      <c r="CY103" s="81"/>
      <c r="CZ103" s="82"/>
      <c r="DA103" s="47"/>
      <c r="DB103" s="57"/>
      <c r="DC103" s="46"/>
      <c r="DD103" s="46"/>
      <c r="DE103" s="46"/>
      <c r="DF103" s="43"/>
      <c r="DG103" s="47"/>
      <c r="DH103" s="174"/>
      <c r="DI103" s="185"/>
      <c r="DJ103" s="45"/>
      <c r="DK103" s="43"/>
      <c r="DL103" s="44"/>
      <c r="DM103"/>
      <c r="DO103" s="66"/>
    </row>
    <row r="104" spans="1:119" s="59" customFormat="1" ht="15.6" x14ac:dyDescent="0.3">
      <c r="A104" s="32"/>
      <c r="B104" s="32"/>
      <c r="C104" s="33"/>
      <c r="D104" s="34"/>
      <c r="E104" s="35"/>
      <c r="F104" s="35"/>
      <c r="G104" s="35"/>
      <c r="H104" s="35"/>
      <c r="I104" s="36"/>
      <c r="J104" s="273"/>
      <c r="K104" s="35"/>
      <c r="L104" s="35"/>
      <c r="M104" s="35"/>
      <c r="N104" s="35"/>
      <c r="O104" s="36"/>
      <c r="P104" s="150"/>
      <c r="Q104" s="151"/>
      <c r="R104" s="152"/>
      <c r="S104" s="38"/>
      <c r="T104" s="34"/>
      <c r="U104" s="35"/>
      <c r="V104" s="35"/>
      <c r="W104" s="35"/>
      <c r="X104" s="35"/>
      <c r="Y104" s="36"/>
      <c r="Z104" s="37"/>
      <c r="AA104" s="35"/>
      <c r="AB104" s="35"/>
      <c r="AC104" s="35"/>
      <c r="AD104" s="35"/>
      <c r="AE104" s="36"/>
      <c r="AF104" s="150"/>
      <c r="AG104" s="151"/>
      <c r="AH104" s="152"/>
      <c r="AI104" s="40"/>
      <c r="AJ104" s="34"/>
      <c r="AK104" s="35"/>
      <c r="AL104" s="35"/>
      <c r="AM104" s="35"/>
      <c r="AN104" s="35"/>
      <c r="AO104" s="36"/>
      <c r="AP104" s="37"/>
      <c r="AQ104" s="35"/>
      <c r="AR104" s="35"/>
      <c r="AS104" s="35"/>
      <c r="AT104" s="35"/>
      <c r="AU104" s="36"/>
      <c r="AV104" s="150"/>
      <c r="AW104" s="151"/>
      <c r="AX104" s="152"/>
      <c r="AY104" s="40"/>
      <c r="AZ104" s="34"/>
      <c r="BA104" s="35"/>
      <c r="BB104" s="35"/>
      <c r="BC104" s="35"/>
      <c r="BD104" s="35"/>
      <c r="BE104" s="36"/>
      <c r="BF104" s="37"/>
      <c r="BG104" s="35"/>
      <c r="BH104" s="35"/>
      <c r="BI104" s="35"/>
      <c r="BJ104" s="35"/>
      <c r="BK104" s="36"/>
      <c r="BL104" s="150"/>
      <c r="BM104" s="151"/>
      <c r="BN104" s="152"/>
      <c r="BO104" s="40"/>
      <c r="BP104" s="34"/>
      <c r="BQ104" s="35"/>
      <c r="BR104" s="35"/>
      <c r="BS104" s="35"/>
      <c r="BT104" s="35"/>
      <c r="BU104" s="36"/>
      <c r="BV104" s="37"/>
      <c r="BW104" s="35"/>
      <c r="BX104" s="35"/>
      <c r="BY104" s="35"/>
      <c r="BZ104" s="35"/>
      <c r="CA104" s="36"/>
      <c r="CB104" s="150"/>
      <c r="CC104" s="151"/>
      <c r="CD104" s="152"/>
      <c r="CE104" s="40"/>
      <c r="CF104" s="37"/>
      <c r="CG104" s="35"/>
      <c r="CH104" s="35"/>
      <c r="CI104" s="35"/>
      <c r="CJ104" s="35"/>
      <c r="CK104" s="36"/>
      <c r="CL104" s="37"/>
      <c r="CM104" s="35"/>
      <c r="CN104" s="35"/>
      <c r="CO104" s="35"/>
      <c r="CP104" s="35"/>
      <c r="CQ104" s="36"/>
      <c r="CR104" s="150"/>
      <c r="CS104" s="151"/>
      <c r="CT104" s="152"/>
      <c r="CU104" s="40"/>
      <c r="CV104" s="37"/>
      <c r="CW104" s="83"/>
      <c r="CX104" s="35"/>
      <c r="CY104" s="83"/>
      <c r="CZ104" s="35"/>
      <c r="DA104" s="84"/>
      <c r="DB104" s="85"/>
      <c r="DC104" s="83"/>
      <c r="DD104" s="83"/>
      <c r="DE104" s="83"/>
      <c r="DF104" s="35"/>
      <c r="DG104" s="84"/>
      <c r="DH104" s="175"/>
      <c r="DI104" s="185"/>
      <c r="DJ104" s="37"/>
      <c r="DK104" s="35"/>
      <c r="DL104" s="36"/>
      <c r="DM104"/>
    </row>
    <row r="105" spans="1:119" s="59" customFormat="1" ht="15.6" x14ac:dyDescent="0.3">
      <c r="A105" s="48">
        <v>87</v>
      </c>
      <c r="B105" s="67" t="s">
        <v>49</v>
      </c>
      <c r="C105" s="41"/>
      <c r="D105" s="42"/>
      <c r="E105" s="43"/>
      <c r="F105" s="43"/>
      <c r="G105" s="43"/>
      <c r="H105" s="43"/>
      <c r="I105" s="44"/>
      <c r="J105" s="274"/>
      <c r="K105" s="43"/>
      <c r="L105" s="43"/>
      <c r="M105" s="43"/>
      <c r="N105" s="43"/>
      <c r="O105" s="44"/>
      <c r="P105" s="136">
        <f t="shared" ref="P105:P107" si="162">+D105+J105</f>
        <v>0</v>
      </c>
      <c r="Q105" s="137">
        <f t="shared" ref="Q105:Q107" si="163">+F105+L105</f>
        <v>0</v>
      </c>
      <c r="R105" s="138">
        <f t="shared" ref="R105:R107" si="164">+P105+Q105</f>
        <v>0</v>
      </c>
      <c r="S105" s="38"/>
      <c r="T105" s="42"/>
      <c r="U105" s="43"/>
      <c r="V105" s="43"/>
      <c r="W105" s="43"/>
      <c r="X105" s="43"/>
      <c r="Y105" s="44"/>
      <c r="Z105" s="45"/>
      <c r="AA105" s="43"/>
      <c r="AB105" s="43"/>
      <c r="AC105" s="43"/>
      <c r="AD105" s="43"/>
      <c r="AE105" s="44"/>
      <c r="AF105" s="136">
        <f t="shared" ref="AF105:AF107" si="165">+T105+Z105</f>
        <v>0</v>
      </c>
      <c r="AG105" s="137">
        <f t="shared" ref="AG105:AG107" si="166">+V105+AB105</f>
        <v>0</v>
      </c>
      <c r="AH105" s="138">
        <f t="shared" ref="AH105:AH107" si="167">+AF105+AG105</f>
        <v>0</v>
      </c>
      <c r="AI105" s="40"/>
      <c r="AJ105" s="42"/>
      <c r="AK105" s="43"/>
      <c r="AL105" s="43"/>
      <c r="AM105" s="43"/>
      <c r="AN105" s="43"/>
      <c r="AO105" s="44"/>
      <c r="AP105" s="45"/>
      <c r="AQ105" s="43"/>
      <c r="AR105" s="43"/>
      <c r="AS105" s="43"/>
      <c r="AT105" s="43"/>
      <c r="AU105" s="44"/>
      <c r="AV105" s="136">
        <f t="shared" ref="AV105:AV107" si="168">+AJ105+AP105</f>
        <v>0</v>
      </c>
      <c r="AW105" s="137">
        <f t="shared" ref="AW105:AW107" si="169">+AL105+AR105</f>
        <v>0</v>
      </c>
      <c r="AX105" s="138">
        <f t="shared" ref="AX105:AX107" si="170">+AV105+AW105</f>
        <v>0</v>
      </c>
      <c r="AY105" s="40"/>
      <c r="AZ105" s="42"/>
      <c r="BA105" s="43"/>
      <c r="BB105" s="43"/>
      <c r="BC105" s="43"/>
      <c r="BD105" s="43"/>
      <c r="BE105" s="44"/>
      <c r="BF105" s="45"/>
      <c r="BG105" s="43"/>
      <c r="BH105" s="43"/>
      <c r="BI105" s="43"/>
      <c r="BJ105" s="43"/>
      <c r="BK105" s="44"/>
      <c r="BL105" s="136">
        <f t="shared" ref="BL105:BL107" si="171">+AZ105+BF105</f>
        <v>0</v>
      </c>
      <c r="BM105" s="137">
        <f t="shared" ref="BM105:BM107" si="172">+BB105+BH105</f>
        <v>0</v>
      </c>
      <c r="BN105" s="138">
        <f t="shared" ref="BN105:BN107" si="173">+BL105+BM105</f>
        <v>0</v>
      </c>
      <c r="BO105" s="40"/>
      <c r="BP105" s="42"/>
      <c r="BQ105" s="43"/>
      <c r="BR105" s="43"/>
      <c r="BS105" s="43"/>
      <c r="BT105" s="43"/>
      <c r="BU105" s="44"/>
      <c r="BV105" s="45"/>
      <c r="BW105" s="43"/>
      <c r="BX105" s="43"/>
      <c r="BY105" s="43"/>
      <c r="BZ105" s="43"/>
      <c r="CA105" s="44"/>
      <c r="CB105" s="136">
        <f t="shared" ref="CB105:CB107" si="174">+BP105+BV105</f>
        <v>0</v>
      </c>
      <c r="CC105" s="137">
        <f t="shared" ref="CC105:CC107" si="175">+BR105+BX105</f>
        <v>0</v>
      </c>
      <c r="CD105" s="138">
        <f t="shared" ref="CD105:CD107" si="176">+CB105+CC105</f>
        <v>0</v>
      </c>
      <c r="CE105" s="40"/>
      <c r="CF105" s="45"/>
      <c r="CG105" s="43"/>
      <c r="CH105" s="43"/>
      <c r="CI105" s="43"/>
      <c r="CJ105" s="43"/>
      <c r="CK105" s="44"/>
      <c r="CL105" s="45"/>
      <c r="CM105" s="43"/>
      <c r="CN105" s="43"/>
      <c r="CO105" s="43"/>
      <c r="CP105" s="43"/>
      <c r="CQ105" s="44"/>
      <c r="CR105" s="136">
        <f t="shared" ref="CR105:CR107" si="177">+CF105+CL105</f>
        <v>0</v>
      </c>
      <c r="CS105" s="137">
        <f t="shared" ref="CS105:CS107" si="178">+CH105+CN105</f>
        <v>0</v>
      </c>
      <c r="CT105" s="138">
        <f t="shared" ref="CT105:CT107" si="179">+CR105+CS105</f>
        <v>0</v>
      </c>
      <c r="CU105" s="40"/>
      <c r="CV105" s="45">
        <f>+D105+T105+AJ105+AZ105+BP105+CF105</f>
        <v>0</v>
      </c>
      <c r="CW105" s="46"/>
      <c r="CX105" s="43">
        <f>+F105+V105+AL105+BB105+BR105+CH105</f>
        <v>0</v>
      </c>
      <c r="CY105" s="46"/>
      <c r="CZ105" s="43">
        <f>+CV105+CX105</f>
        <v>0</v>
      </c>
      <c r="DA105" s="47"/>
      <c r="DB105" s="45">
        <f t="shared" ref="DB105:DB107" si="180">+J105+Z105+AP105+BF105+BV105+CL105</f>
        <v>0</v>
      </c>
      <c r="DC105" s="46"/>
      <c r="DD105" s="43">
        <f t="shared" ref="DD105:DD107" si="181">+L105+AB105+AR105+BH105+BX105+CN105</f>
        <v>0</v>
      </c>
      <c r="DE105" s="46"/>
      <c r="DF105" s="43">
        <f t="shared" ref="DF105:DF107" si="182">+DB105+DD105</f>
        <v>0</v>
      </c>
      <c r="DG105" s="47"/>
      <c r="DH105" s="174"/>
      <c r="DI105" s="188" t="s">
        <v>49</v>
      </c>
      <c r="DJ105" s="45">
        <f t="shared" ref="DJ105:DJ107" si="183">+CZ105</f>
        <v>0</v>
      </c>
      <c r="DK105" s="43">
        <f t="shared" ref="DK105:DK107" si="184">+DF105</f>
        <v>0</v>
      </c>
      <c r="DL105" s="44">
        <f t="shared" ref="DL105:DL107" si="185">+DJ105+DK105</f>
        <v>0</v>
      </c>
      <c r="DM105"/>
    </row>
    <row r="106" spans="1:119" s="59" customFormat="1" ht="15.6" x14ac:dyDescent="0.3">
      <c r="A106" s="48">
        <v>88</v>
      </c>
      <c r="B106" s="67" t="s">
        <v>50</v>
      </c>
      <c r="C106" s="41"/>
      <c r="D106" s="42"/>
      <c r="E106" s="43"/>
      <c r="F106" s="43"/>
      <c r="G106" s="43"/>
      <c r="H106" s="43"/>
      <c r="I106" s="44"/>
      <c r="J106" s="274"/>
      <c r="K106" s="43"/>
      <c r="L106" s="43"/>
      <c r="M106" s="43"/>
      <c r="N106" s="43"/>
      <c r="O106" s="44"/>
      <c r="P106" s="136">
        <f t="shared" si="162"/>
        <v>0</v>
      </c>
      <c r="Q106" s="137">
        <f t="shared" si="163"/>
        <v>0</v>
      </c>
      <c r="R106" s="138">
        <f t="shared" si="164"/>
        <v>0</v>
      </c>
      <c r="S106" s="38"/>
      <c r="T106" s="42"/>
      <c r="U106" s="43"/>
      <c r="V106" s="43"/>
      <c r="W106" s="43"/>
      <c r="X106" s="43"/>
      <c r="Y106" s="44"/>
      <c r="Z106" s="45"/>
      <c r="AA106" s="43"/>
      <c r="AB106" s="43"/>
      <c r="AC106" s="43"/>
      <c r="AD106" s="43"/>
      <c r="AE106" s="44"/>
      <c r="AF106" s="136">
        <f t="shared" si="165"/>
        <v>0</v>
      </c>
      <c r="AG106" s="137">
        <f t="shared" si="166"/>
        <v>0</v>
      </c>
      <c r="AH106" s="138">
        <f t="shared" si="167"/>
        <v>0</v>
      </c>
      <c r="AI106" s="40"/>
      <c r="AJ106" s="42"/>
      <c r="AK106" s="43"/>
      <c r="AL106" s="43"/>
      <c r="AM106" s="43"/>
      <c r="AN106" s="43"/>
      <c r="AO106" s="44"/>
      <c r="AP106" s="45"/>
      <c r="AQ106" s="43"/>
      <c r="AR106" s="43"/>
      <c r="AS106" s="43"/>
      <c r="AT106" s="43"/>
      <c r="AU106" s="44"/>
      <c r="AV106" s="136">
        <f t="shared" si="168"/>
        <v>0</v>
      </c>
      <c r="AW106" s="137">
        <f t="shared" si="169"/>
        <v>0</v>
      </c>
      <c r="AX106" s="138">
        <f t="shared" si="170"/>
        <v>0</v>
      </c>
      <c r="AY106" s="40"/>
      <c r="AZ106" s="42"/>
      <c r="BA106" s="43"/>
      <c r="BB106" s="43"/>
      <c r="BC106" s="43"/>
      <c r="BD106" s="43"/>
      <c r="BE106" s="44"/>
      <c r="BF106" s="45"/>
      <c r="BG106" s="43"/>
      <c r="BH106" s="43"/>
      <c r="BI106" s="43"/>
      <c r="BJ106" s="43"/>
      <c r="BK106" s="44"/>
      <c r="BL106" s="136">
        <f t="shared" si="171"/>
        <v>0</v>
      </c>
      <c r="BM106" s="137">
        <f t="shared" si="172"/>
        <v>0</v>
      </c>
      <c r="BN106" s="138">
        <f t="shared" si="173"/>
        <v>0</v>
      </c>
      <c r="BO106" s="40"/>
      <c r="BP106" s="42"/>
      <c r="BQ106" s="43"/>
      <c r="BR106" s="43"/>
      <c r="BS106" s="43"/>
      <c r="BT106" s="43"/>
      <c r="BU106" s="44"/>
      <c r="BV106" s="45"/>
      <c r="BW106" s="43"/>
      <c r="BX106" s="43"/>
      <c r="BY106" s="43"/>
      <c r="BZ106" s="43"/>
      <c r="CA106" s="44"/>
      <c r="CB106" s="136">
        <f t="shared" si="174"/>
        <v>0</v>
      </c>
      <c r="CC106" s="137">
        <f t="shared" si="175"/>
        <v>0</v>
      </c>
      <c r="CD106" s="138">
        <f t="shared" si="176"/>
        <v>0</v>
      </c>
      <c r="CE106" s="40"/>
      <c r="CF106" s="45"/>
      <c r="CG106" s="43"/>
      <c r="CH106" s="43"/>
      <c r="CI106" s="43"/>
      <c r="CJ106" s="43"/>
      <c r="CK106" s="44"/>
      <c r="CL106" s="45"/>
      <c r="CM106" s="43"/>
      <c r="CN106" s="43"/>
      <c r="CO106" s="43"/>
      <c r="CP106" s="43"/>
      <c r="CQ106" s="44"/>
      <c r="CR106" s="136">
        <f t="shared" si="177"/>
        <v>0</v>
      </c>
      <c r="CS106" s="137">
        <f t="shared" si="178"/>
        <v>0</v>
      </c>
      <c r="CT106" s="138">
        <f t="shared" si="179"/>
        <v>0</v>
      </c>
      <c r="CU106" s="40"/>
      <c r="CV106" s="45">
        <f>+D106+T106+AJ106+AZ106+BP106+CF106</f>
        <v>0</v>
      </c>
      <c r="CW106" s="46"/>
      <c r="CX106" s="43">
        <f>+F106+V106+AL106+BB106+BR106+CH106</f>
        <v>0</v>
      </c>
      <c r="CY106" s="46"/>
      <c r="CZ106" s="43">
        <f t="shared" ref="CZ106:CZ107" si="186">+CV106+CX106</f>
        <v>0</v>
      </c>
      <c r="DA106" s="47"/>
      <c r="DB106" s="45">
        <f t="shared" si="180"/>
        <v>0</v>
      </c>
      <c r="DC106" s="46"/>
      <c r="DD106" s="43">
        <f t="shared" si="181"/>
        <v>0</v>
      </c>
      <c r="DE106" s="46"/>
      <c r="DF106" s="43">
        <f t="shared" si="182"/>
        <v>0</v>
      </c>
      <c r="DG106" s="47"/>
      <c r="DH106" s="172"/>
      <c r="DI106" s="188" t="s">
        <v>50</v>
      </c>
      <c r="DJ106" s="45">
        <f t="shared" si="183"/>
        <v>0</v>
      </c>
      <c r="DK106" s="43">
        <f t="shared" si="184"/>
        <v>0</v>
      </c>
      <c r="DL106" s="44">
        <f t="shared" si="185"/>
        <v>0</v>
      </c>
      <c r="DM106"/>
    </row>
    <row r="107" spans="1:119" s="59" customFormat="1" ht="15.6" x14ac:dyDescent="0.3">
      <c r="A107" s="48">
        <v>89</v>
      </c>
      <c r="B107" s="67" t="s">
        <v>48</v>
      </c>
      <c r="C107" s="41"/>
      <c r="D107" s="42"/>
      <c r="E107" s="43"/>
      <c r="F107" s="43"/>
      <c r="G107" s="43"/>
      <c r="H107" s="43"/>
      <c r="I107" s="44"/>
      <c r="J107" s="274"/>
      <c r="K107" s="43"/>
      <c r="L107" s="43"/>
      <c r="M107" s="43"/>
      <c r="N107" s="43"/>
      <c r="O107" s="44"/>
      <c r="P107" s="136">
        <f t="shared" si="162"/>
        <v>0</v>
      </c>
      <c r="Q107" s="137">
        <f t="shared" si="163"/>
        <v>0</v>
      </c>
      <c r="R107" s="138">
        <f t="shared" si="164"/>
        <v>0</v>
      </c>
      <c r="S107" s="38"/>
      <c r="T107" s="42"/>
      <c r="U107" s="43"/>
      <c r="V107" s="43"/>
      <c r="W107" s="43"/>
      <c r="X107" s="43"/>
      <c r="Y107" s="44"/>
      <c r="Z107" s="45"/>
      <c r="AA107" s="43"/>
      <c r="AB107" s="43"/>
      <c r="AC107" s="43"/>
      <c r="AD107" s="43"/>
      <c r="AE107" s="44"/>
      <c r="AF107" s="136">
        <f t="shared" si="165"/>
        <v>0</v>
      </c>
      <c r="AG107" s="137">
        <f t="shared" si="166"/>
        <v>0</v>
      </c>
      <c r="AH107" s="138">
        <f t="shared" si="167"/>
        <v>0</v>
      </c>
      <c r="AI107" s="40"/>
      <c r="AJ107" s="42"/>
      <c r="AK107" s="43"/>
      <c r="AL107" s="43"/>
      <c r="AM107" s="43"/>
      <c r="AN107" s="43"/>
      <c r="AO107" s="44"/>
      <c r="AP107" s="45"/>
      <c r="AQ107" s="43"/>
      <c r="AR107" s="43"/>
      <c r="AS107" s="43"/>
      <c r="AT107" s="43"/>
      <c r="AU107" s="44"/>
      <c r="AV107" s="136">
        <f t="shared" si="168"/>
        <v>0</v>
      </c>
      <c r="AW107" s="137">
        <f t="shared" si="169"/>
        <v>0</v>
      </c>
      <c r="AX107" s="138">
        <f t="shared" si="170"/>
        <v>0</v>
      </c>
      <c r="AY107" s="40"/>
      <c r="AZ107" s="42"/>
      <c r="BA107" s="43"/>
      <c r="BB107" s="43"/>
      <c r="BC107" s="43"/>
      <c r="BD107" s="43"/>
      <c r="BE107" s="44"/>
      <c r="BF107" s="45"/>
      <c r="BG107" s="43"/>
      <c r="BH107" s="43"/>
      <c r="BI107" s="43"/>
      <c r="BJ107" s="43"/>
      <c r="BK107" s="44"/>
      <c r="BL107" s="136">
        <f t="shared" si="171"/>
        <v>0</v>
      </c>
      <c r="BM107" s="137">
        <f t="shared" si="172"/>
        <v>0</v>
      </c>
      <c r="BN107" s="138">
        <f t="shared" si="173"/>
        <v>0</v>
      </c>
      <c r="BO107" s="40"/>
      <c r="BP107" s="42"/>
      <c r="BQ107" s="43"/>
      <c r="BR107" s="43"/>
      <c r="BS107" s="43"/>
      <c r="BT107" s="43"/>
      <c r="BU107" s="44"/>
      <c r="BV107" s="45"/>
      <c r="BW107" s="43"/>
      <c r="BX107" s="43"/>
      <c r="BY107" s="43"/>
      <c r="BZ107" s="43"/>
      <c r="CA107" s="44"/>
      <c r="CB107" s="136">
        <f t="shared" si="174"/>
        <v>0</v>
      </c>
      <c r="CC107" s="137">
        <f t="shared" si="175"/>
        <v>0</v>
      </c>
      <c r="CD107" s="138">
        <f t="shared" si="176"/>
        <v>0</v>
      </c>
      <c r="CE107" s="40"/>
      <c r="CF107" s="45"/>
      <c r="CG107" s="43"/>
      <c r="CH107" s="43"/>
      <c r="CI107" s="43"/>
      <c r="CJ107" s="43"/>
      <c r="CK107" s="44"/>
      <c r="CL107" s="45"/>
      <c r="CM107" s="43"/>
      <c r="CN107" s="43"/>
      <c r="CO107" s="43"/>
      <c r="CP107" s="43"/>
      <c r="CQ107" s="44"/>
      <c r="CR107" s="136">
        <f t="shared" si="177"/>
        <v>0</v>
      </c>
      <c r="CS107" s="137">
        <f t="shared" si="178"/>
        <v>0</v>
      </c>
      <c r="CT107" s="138">
        <f t="shared" si="179"/>
        <v>0</v>
      </c>
      <c r="CU107" s="40"/>
      <c r="CV107" s="45">
        <f>+D107+T107+AJ107+AZ107+BP107+CF107</f>
        <v>0</v>
      </c>
      <c r="CW107" s="43"/>
      <c r="CX107" s="43">
        <f>+F107+V107+AL107+BB107+BR107+CH107</f>
        <v>0</v>
      </c>
      <c r="CY107" s="46"/>
      <c r="CZ107" s="43">
        <f t="shared" si="186"/>
        <v>0</v>
      </c>
      <c r="DA107" s="47"/>
      <c r="DB107" s="45">
        <f t="shared" si="180"/>
        <v>0</v>
      </c>
      <c r="DC107" s="46"/>
      <c r="DD107" s="43">
        <f t="shared" si="181"/>
        <v>0</v>
      </c>
      <c r="DE107" s="46"/>
      <c r="DF107" s="43">
        <f t="shared" si="182"/>
        <v>0</v>
      </c>
      <c r="DG107" s="47"/>
      <c r="DH107" s="172"/>
      <c r="DI107" s="188" t="s">
        <v>48</v>
      </c>
      <c r="DJ107" s="45">
        <f t="shared" si="183"/>
        <v>0</v>
      </c>
      <c r="DK107" s="43">
        <f t="shared" si="184"/>
        <v>0</v>
      </c>
      <c r="DL107" s="44">
        <f t="shared" si="185"/>
        <v>0</v>
      </c>
      <c r="DM107"/>
    </row>
    <row r="108" spans="1:119" s="59" customFormat="1" ht="15.6" x14ac:dyDescent="0.3">
      <c r="A108" s="32" t="s">
        <v>102</v>
      </c>
      <c r="B108" s="32"/>
      <c r="C108" s="33"/>
      <c r="D108" s="86"/>
      <c r="E108" s="87"/>
      <c r="F108" s="87"/>
      <c r="G108" s="87"/>
      <c r="H108" s="87"/>
      <c r="I108" s="88"/>
      <c r="J108" s="277"/>
      <c r="K108" s="87"/>
      <c r="L108" s="87"/>
      <c r="M108" s="87"/>
      <c r="N108" s="87"/>
      <c r="O108" s="88"/>
      <c r="P108" s="150"/>
      <c r="Q108" s="151"/>
      <c r="R108" s="152"/>
      <c r="S108" s="38"/>
      <c r="T108" s="86"/>
      <c r="U108" s="87"/>
      <c r="V108" s="87"/>
      <c r="W108" s="87"/>
      <c r="X108" s="87"/>
      <c r="Y108" s="88"/>
      <c r="Z108" s="89"/>
      <c r="AA108" s="87"/>
      <c r="AB108" s="87"/>
      <c r="AC108" s="87"/>
      <c r="AD108" s="87"/>
      <c r="AE108" s="88"/>
      <c r="AF108" s="150"/>
      <c r="AG108" s="151"/>
      <c r="AH108" s="152"/>
      <c r="AI108" s="40"/>
      <c r="AJ108" s="86"/>
      <c r="AK108" s="87"/>
      <c r="AL108" s="87"/>
      <c r="AM108" s="87"/>
      <c r="AN108" s="87"/>
      <c r="AO108" s="88"/>
      <c r="AP108" s="89"/>
      <c r="AQ108" s="87"/>
      <c r="AR108" s="87"/>
      <c r="AS108" s="87"/>
      <c r="AT108" s="87"/>
      <c r="AU108" s="88"/>
      <c r="AV108" s="150"/>
      <c r="AW108" s="151"/>
      <c r="AX108" s="152"/>
      <c r="AY108" s="40"/>
      <c r="AZ108" s="86"/>
      <c r="BA108" s="87"/>
      <c r="BB108" s="87"/>
      <c r="BC108" s="87"/>
      <c r="BD108" s="87"/>
      <c r="BE108" s="88"/>
      <c r="BF108" s="89"/>
      <c r="BG108" s="87"/>
      <c r="BH108" s="87"/>
      <c r="BI108" s="87"/>
      <c r="BJ108" s="87"/>
      <c r="BK108" s="88"/>
      <c r="BL108" s="150"/>
      <c r="BM108" s="151"/>
      <c r="BN108" s="152"/>
      <c r="BO108" s="40"/>
      <c r="BP108" s="86"/>
      <c r="BQ108" s="87"/>
      <c r="BR108" s="87"/>
      <c r="BS108" s="87"/>
      <c r="BT108" s="87"/>
      <c r="BU108" s="88"/>
      <c r="BV108" s="89"/>
      <c r="BW108" s="87"/>
      <c r="BX108" s="87"/>
      <c r="BY108" s="87"/>
      <c r="BZ108" s="87"/>
      <c r="CA108" s="88"/>
      <c r="CB108" s="150"/>
      <c r="CC108" s="151"/>
      <c r="CD108" s="152"/>
      <c r="CE108" s="40"/>
      <c r="CF108" s="89"/>
      <c r="CG108" s="87"/>
      <c r="CH108" s="87"/>
      <c r="CI108" s="87"/>
      <c r="CJ108" s="87"/>
      <c r="CK108" s="88"/>
      <c r="CL108" s="89"/>
      <c r="CM108" s="87"/>
      <c r="CN108" s="87"/>
      <c r="CO108" s="87"/>
      <c r="CP108" s="87"/>
      <c r="CQ108" s="88"/>
      <c r="CR108" s="150"/>
      <c r="CS108" s="151"/>
      <c r="CT108" s="152"/>
      <c r="CU108" s="40"/>
      <c r="CV108" s="89"/>
      <c r="CW108" s="87"/>
      <c r="CX108" s="87"/>
      <c r="CY108" s="87"/>
      <c r="CZ108" s="87"/>
      <c r="DA108" s="88"/>
      <c r="DB108" s="89"/>
      <c r="DC108" s="87"/>
      <c r="DD108" s="87"/>
      <c r="DE108" s="87"/>
      <c r="DF108" s="87"/>
      <c r="DG108" s="88"/>
      <c r="DH108" s="176"/>
      <c r="DI108" s="185"/>
      <c r="DJ108" s="89"/>
      <c r="DK108" s="87"/>
      <c r="DL108" s="88"/>
      <c r="DM108"/>
    </row>
    <row r="109" spans="1:119" s="59" customFormat="1" ht="15.6" x14ac:dyDescent="0.3">
      <c r="A109" s="32"/>
      <c r="B109" s="32"/>
      <c r="C109" s="33"/>
      <c r="D109" s="86"/>
      <c r="E109" s="87"/>
      <c r="F109" s="87"/>
      <c r="G109" s="87"/>
      <c r="H109" s="87"/>
      <c r="I109" s="88"/>
      <c r="J109" s="277"/>
      <c r="K109" s="87"/>
      <c r="L109" s="87"/>
      <c r="M109" s="87"/>
      <c r="N109" s="87"/>
      <c r="O109" s="88"/>
      <c r="P109" s="150"/>
      <c r="Q109" s="151"/>
      <c r="R109" s="152"/>
      <c r="S109" s="38"/>
      <c r="T109" s="86"/>
      <c r="U109" s="87"/>
      <c r="V109" s="87"/>
      <c r="W109" s="87"/>
      <c r="X109" s="87"/>
      <c r="Y109" s="88"/>
      <c r="Z109" s="89"/>
      <c r="AA109" s="87"/>
      <c r="AB109" s="87"/>
      <c r="AC109" s="87"/>
      <c r="AD109" s="87"/>
      <c r="AE109" s="88"/>
      <c r="AF109" s="150"/>
      <c r="AG109" s="151"/>
      <c r="AH109" s="152"/>
      <c r="AI109" s="40"/>
      <c r="AJ109" s="86"/>
      <c r="AK109" s="87"/>
      <c r="AL109" s="87"/>
      <c r="AM109" s="87"/>
      <c r="AN109" s="87"/>
      <c r="AO109" s="88"/>
      <c r="AP109" s="89"/>
      <c r="AQ109" s="87"/>
      <c r="AR109" s="87"/>
      <c r="AS109" s="87"/>
      <c r="AT109" s="87"/>
      <c r="AU109" s="88"/>
      <c r="AV109" s="150"/>
      <c r="AW109" s="151"/>
      <c r="AX109" s="152"/>
      <c r="AY109" s="40"/>
      <c r="AZ109" s="86"/>
      <c r="BA109" s="87"/>
      <c r="BB109" s="87"/>
      <c r="BC109" s="87"/>
      <c r="BD109" s="87"/>
      <c r="BE109" s="88"/>
      <c r="BF109" s="89"/>
      <c r="BG109" s="87"/>
      <c r="BH109" s="87"/>
      <c r="BI109" s="87"/>
      <c r="BJ109" s="87"/>
      <c r="BK109" s="88"/>
      <c r="BL109" s="150"/>
      <c r="BM109" s="151"/>
      <c r="BN109" s="152"/>
      <c r="BO109" s="40"/>
      <c r="BP109" s="86"/>
      <c r="BQ109" s="87"/>
      <c r="BR109" s="87"/>
      <c r="BS109" s="87"/>
      <c r="BT109" s="87"/>
      <c r="BU109" s="88"/>
      <c r="BV109" s="89"/>
      <c r="BW109" s="87"/>
      <c r="BX109" s="87"/>
      <c r="BY109" s="87"/>
      <c r="BZ109" s="87"/>
      <c r="CA109" s="88"/>
      <c r="CB109" s="150"/>
      <c r="CC109" s="151"/>
      <c r="CD109" s="152"/>
      <c r="CE109" s="40"/>
      <c r="CF109" s="89"/>
      <c r="CG109" s="87"/>
      <c r="CH109" s="87"/>
      <c r="CI109" s="87"/>
      <c r="CJ109" s="87"/>
      <c r="CK109" s="88"/>
      <c r="CL109" s="89"/>
      <c r="CM109" s="87"/>
      <c r="CN109" s="87"/>
      <c r="CO109" s="87"/>
      <c r="CP109" s="87"/>
      <c r="CQ109" s="88"/>
      <c r="CR109" s="150"/>
      <c r="CS109" s="151"/>
      <c r="CT109" s="152"/>
      <c r="CU109" s="40"/>
      <c r="CV109" s="89"/>
      <c r="CW109" s="87"/>
      <c r="CX109" s="87"/>
      <c r="CY109" s="87"/>
      <c r="CZ109" s="87"/>
      <c r="DA109" s="88"/>
      <c r="DB109" s="89"/>
      <c r="DC109" s="87"/>
      <c r="DD109" s="87"/>
      <c r="DE109" s="87"/>
      <c r="DF109" s="87"/>
      <c r="DG109" s="88"/>
      <c r="DH109" s="176"/>
      <c r="DI109" s="185"/>
      <c r="DJ109" s="89"/>
      <c r="DK109" s="87"/>
      <c r="DL109" s="88"/>
      <c r="DM109"/>
    </row>
    <row r="110" spans="1:119" s="59" customFormat="1" ht="15.6" x14ac:dyDescent="0.3">
      <c r="A110" s="48">
        <v>90</v>
      </c>
      <c r="B110" s="48" t="s">
        <v>10</v>
      </c>
      <c r="C110" s="41"/>
      <c r="D110" s="90"/>
      <c r="E110" s="43"/>
      <c r="F110" s="91"/>
      <c r="G110" s="43"/>
      <c r="H110" s="91"/>
      <c r="I110" s="44"/>
      <c r="J110" s="91"/>
      <c r="K110" s="91"/>
      <c r="L110" s="91"/>
      <c r="M110" s="91"/>
      <c r="N110" s="91"/>
      <c r="O110" s="44"/>
      <c r="P110" s="153">
        <f t="shared" ref="P110:P111" si="187">+D110+J110</f>
        <v>0</v>
      </c>
      <c r="Q110" s="154">
        <f t="shared" ref="Q110:Q111" si="188">+F110+L110</f>
        <v>0</v>
      </c>
      <c r="R110" s="155">
        <f t="shared" ref="R110:R111" si="189">+P110+Q110</f>
        <v>0</v>
      </c>
      <c r="S110" s="38"/>
      <c r="T110" s="90"/>
      <c r="U110" s="43"/>
      <c r="V110" s="91"/>
      <c r="W110" s="43"/>
      <c r="X110" s="91"/>
      <c r="Y110" s="44"/>
      <c r="Z110" s="91"/>
      <c r="AA110" s="91"/>
      <c r="AB110" s="91"/>
      <c r="AC110" s="91"/>
      <c r="AD110" s="91"/>
      <c r="AE110" s="44"/>
      <c r="AF110" s="153">
        <f t="shared" ref="AF110:AF111" si="190">+T110+Z110</f>
        <v>0</v>
      </c>
      <c r="AG110" s="154">
        <f t="shared" ref="AG110:AG111" si="191">+V110+AB110</f>
        <v>0</v>
      </c>
      <c r="AH110" s="155">
        <f t="shared" ref="AH110:AH111" si="192">+AF110+AG110</f>
        <v>0</v>
      </c>
      <c r="AI110" s="40"/>
      <c r="AJ110" s="90"/>
      <c r="AK110" s="43"/>
      <c r="AL110" s="91"/>
      <c r="AM110" s="43"/>
      <c r="AN110" s="91"/>
      <c r="AO110" s="44"/>
      <c r="AP110" s="91"/>
      <c r="AQ110" s="91"/>
      <c r="AR110" s="91"/>
      <c r="AS110" s="91"/>
      <c r="AT110" s="91"/>
      <c r="AU110" s="44"/>
      <c r="AV110" s="153">
        <f t="shared" ref="AV110:AV111" si="193">+AJ110+AP110</f>
        <v>0</v>
      </c>
      <c r="AW110" s="154">
        <f t="shared" ref="AW110:AW111" si="194">+AL110+AR110</f>
        <v>0</v>
      </c>
      <c r="AX110" s="155">
        <f t="shared" ref="AX110:AX111" si="195">+AV110+AW110</f>
        <v>0</v>
      </c>
      <c r="AY110" s="40"/>
      <c r="AZ110" s="90"/>
      <c r="BA110" s="43"/>
      <c r="BB110" s="91"/>
      <c r="BC110" s="43"/>
      <c r="BD110" s="91"/>
      <c r="BE110" s="44"/>
      <c r="BF110" s="91"/>
      <c r="BG110" s="91"/>
      <c r="BH110" s="91"/>
      <c r="BI110" s="91"/>
      <c r="BJ110" s="91"/>
      <c r="BK110" s="44"/>
      <c r="BL110" s="153">
        <f t="shared" ref="BL110:BL111" si="196">+AZ110+BF110</f>
        <v>0</v>
      </c>
      <c r="BM110" s="154">
        <f t="shared" ref="BM110:BM111" si="197">+BB110+BH110</f>
        <v>0</v>
      </c>
      <c r="BN110" s="155">
        <f t="shared" ref="BN110:BN111" si="198">+BL110+BM110</f>
        <v>0</v>
      </c>
      <c r="BO110" s="40"/>
      <c r="BP110" s="90"/>
      <c r="BQ110" s="43"/>
      <c r="BR110" s="91"/>
      <c r="BS110" s="43"/>
      <c r="BT110" s="91"/>
      <c r="BU110" s="44"/>
      <c r="BV110" s="91"/>
      <c r="BW110" s="91"/>
      <c r="BX110" s="91"/>
      <c r="BY110" s="91"/>
      <c r="BZ110" s="91"/>
      <c r="CA110" s="44"/>
      <c r="CB110" s="153">
        <f t="shared" ref="CB110:CB111" si="199">+BP110+BV110</f>
        <v>0</v>
      </c>
      <c r="CC110" s="154">
        <f t="shared" ref="CC110:CC111" si="200">+BR110+BX110</f>
        <v>0</v>
      </c>
      <c r="CD110" s="155">
        <f t="shared" ref="CD110:CD111" si="201">+CB110+CC110</f>
        <v>0</v>
      </c>
      <c r="CE110" s="40"/>
      <c r="CF110" s="92"/>
      <c r="CG110" s="43"/>
      <c r="CH110" s="91"/>
      <c r="CI110" s="43"/>
      <c r="CJ110" s="91"/>
      <c r="CK110" s="44"/>
      <c r="CL110" s="91"/>
      <c r="CM110" s="91"/>
      <c r="CN110" s="91"/>
      <c r="CO110" s="91"/>
      <c r="CP110" s="91"/>
      <c r="CQ110" s="44"/>
      <c r="CR110" s="153">
        <f t="shared" ref="CR110:CR111" si="202">+CF110+CL110</f>
        <v>0</v>
      </c>
      <c r="CS110" s="154">
        <f t="shared" ref="CS110:CS111" si="203">+CH110+CN110</f>
        <v>0</v>
      </c>
      <c r="CT110" s="155">
        <f t="shared" ref="CT110:CT111" si="204">+CR110+CS110</f>
        <v>0</v>
      </c>
      <c r="CU110" s="40"/>
      <c r="CV110" s="92">
        <f>+D110+T110+AJ110+AZ110+BP110+CF110</f>
        <v>0</v>
      </c>
      <c r="CW110" s="91"/>
      <c r="CX110" s="91">
        <f>+F110+V110+AL110+BB110+BR110+CH110</f>
        <v>0</v>
      </c>
      <c r="CY110" s="91"/>
      <c r="CZ110" s="91">
        <f t="shared" ref="CZ110:CZ111" si="205">+CV110+CX110</f>
        <v>0</v>
      </c>
      <c r="DA110" s="93"/>
      <c r="DB110" s="92">
        <f t="shared" ref="DB110:DB111" si="206">+J110+Z110+AP110+BF110+BV110+CL110</f>
        <v>0</v>
      </c>
      <c r="DC110" s="91"/>
      <c r="DD110" s="91">
        <f t="shared" ref="DD110:DD111" si="207">+L110+AB110+AR110+BH110+BX110+CN110</f>
        <v>0</v>
      </c>
      <c r="DE110" s="91"/>
      <c r="DF110" s="91">
        <f t="shared" ref="DF110:DF111" si="208">+DB110+DD110</f>
        <v>0</v>
      </c>
      <c r="DG110" s="93"/>
      <c r="DH110" s="177"/>
      <c r="DI110" s="186" t="s">
        <v>10</v>
      </c>
      <c r="DJ110" s="92">
        <f t="shared" ref="DJ110:DJ111" si="209">+CZ110</f>
        <v>0</v>
      </c>
      <c r="DK110" s="91">
        <f t="shared" ref="DK110:DK111" si="210">+DF110</f>
        <v>0</v>
      </c>
      <c r="DL110" s="94">
        <f t="shared" ref="DL110:DL111" si="211">+DJ110+DK110</f>
        <v>0</v>
      </c>
      <c r="DM110"/>
    </row>
    <row r="111" spans="1:119" s="59" customFormat="1" ht="15.6" x14ac:dyDescent="0.3">
      <c r="A111" s="48">
        <v>91</v>
      </c>
      <c r="B111" s="48" t="s">
        <v>11</v>
      </c>
      <c r="C111" s="41"/>
      <c r="D111" s="90"/>
      <c r="E111" s="43"/>
      <c r="F111" s="91"/>
      <c r="G111" s="43"/>
      <c r="H111" s="91"/>
      <c r="I111" s="44"/>
      <c r="J111" s="274"/>
      <c r="K111" s="91"/>
      <c r="L111" s="91"/>
      <c r="M111" s="91"/>
      <c r="N111" s="91"/>
      <c r="O111" s="44"/>
      <c r="P111" s="153">
        <f t="shared" si="187"/>
        <v>0</v>
      </c>
      <c r="Q111" s="154">
        <f t="shared" si="188"/>
        <v>0</v>
      </c>
      <c r="R111" s="155">
        <f t="shared" si="189"/>
        <v>0</v>
      </c>
      <c r="S111" s="38"/>
      <c r="T111" s="90"/>
      <c r="U111" s="43"/>
      <c r="V111" s="91"/>
      <c r="W111" s="43"/>
      <c r="X111" s="91"/>
      <c r="Y111" s="44"/>
      <c r="Z111" s="91"/>
      <c r="AA111" s="91"/>
      <c r="AB111" s="91"/>
      <c r="AC111" s="91"/>
      <c r="AD111" s="91"/>
      <c r="AE111" s="44"/>
      <c r="AF111" s="153">
        <f t="shared" si="190"/>
        <v>0</v>
      </c>
      <c r="AG111" s="154">
        <f t="shared" si="191"/>
        <v>0</v>
      </c>
      <c r="AH111" s="155">
        <f t="shared" si="192"/>
        <v>0</v>
      </c>
      <c r="AI111" s="40"/>
      <c r="AJ111" s="90"/>
      <c r="AK111" s="43"/>
      <c r="AL111" s="91"/>
      <c r="AM111" s="43"/>
      <c r="AN111" s="91"/>
      <c r="AO111" s="44"/>
      <c r="AP111" s="91"/>
      <c r="AQ111" s="91"/>
      <c r="AR111" s="91"/>
      <c r="AS111" s="91"/>
      <c r="AT111" s="91"/>
      <c r="AU111" s="44"/>
      <c r="AV111" s="153">
        <f t="shared" si="193"/>
        <v>0</v>
      </c>
      <c r="AW111" s="154">
        <f t="shared" si="194"/>
        <v>0</v>
      </c>
      <c r="AX111" s="155">
        <f t="shared" si="195"/>
        <v>0</v>
      </c>
      <c r="AY111" s="40"/>
      <c r="AZ111" s="90"/>
      <c r="BA111" s="43"/>
      <c r="BB111" s="91"/>
      <c r="BC111" s="43"/>
      <c r="BD111" s="91"/>
      <c r="BE111" s="44"/>
      <c r="BF111" s="91"/>
      <c r="BG111" s="91"/>
      <c r="BH111" s="91"/>
      <c r="BI111" s="91"/>
      <c r="BJ111" s="91"/>
      <c r="BK111" s="44"/>
      <c r="BL111" s="153">
        <f t="shared" si="196"/>
        <v>0</v>
      </c>
      <c r="BM111" s="154">
        <f t="shared" si="197"/>
        <v>0</v>
      </c>
      <c r="BN111" s="155">
        <f t="shared" si="198"/>
        <v>0</v>
      </c>
      <c r="BO111" s="40"/>
      <c r="BP111" s="90"/>
      <c r="BQ111" s="43"/>
      <c r="BR111" s="91"/>
      <c r="BS111" s="43"/>
      <c r="BT111" s="91"/>
      <c r="BU111" s="44"/>
      <c r="BV111" s="91"/>
      <c r="BW111" s="91"/>
      <c r="BX111" s="91"/>
      <c r="BY111" s="91"/>
      <c r="BZ111" s="91"/>
      <c r="CA111" s="44"/>
      <c r="CB111" s="153">
        <f t="shared" si="199"/>
        <v>0</v>
      </c>
      <c r="CC111" s="154">
        <f t="shared" si="200"/>
        <v>0</v>
      </c>
      <c r="CD111" s="155">
        <f t="shared" si="201"/>
        <v>0</v>
      </c>
      <c r="CE111" s="40"/>
      <c r="CF111" s="92"/>
      <c r="CG111" s="43"/>
      <c r="CH111" s="91"/>
      <c r="CI111" s="43"/>
      <c r="CJ111" s="91"/>
      <c r="CK111" s="44"/>
      <c r="CL111" s="91"/>
      <c r="CM111" s="91"/>
      <c r="CN111" s="91"/>
      <c r="CO111" s="91"/>
      <c r="CP111" s="91"/>
      <c r="CQ111" s="44"/>
      <c r="CR111" s="153">
        <f t="shared" si="202"/>
        <v>0</v>
      </c>
      <c r="CS111" s="154">
        <f t="shared" si="203"/>
        <v>0</v>
      </c>
      <c r="CT111" s="155">
        <f t="shared" si="204"/>
        <v>0</v>
      </c>
      <c r="CU111" s="40"/>
      <c r="CV111" s="92">
        <f>+D111+T111+AJ111+AZ111+BP111+CF111</f>
        <v>0</v>
      </c>
      <c r="CW111" s="91"/>
      <c r="CX111" s="91">
        <f>+F111+V111+AL111+BB111+BR111+CH111</f>
        <v>0</v>
      </c>
      <c r="CY111" s="91"/>
      <c r="CZ111" s="91">
        <f t="shared" si="205"/>
        <v>0</v>
      </c>
      <c r="DA111" s="93"/>
      <c r="DB111" s="92">
        <f t="shared" si="206"/>
        <v>0</v>
      </c>
      <c r="DC111" s="91"/>
      <c r="DD111" s="91">
        <f t="shared" si="207"/>
        <v>0</v>
      </c>
      <c r="DE111" s="91"/>
      <c r="DF111" s="91">
        <f t="shared" si="208"/>
        <v>0</v>
      </c>
      <c r="DG111" s="93"/>
      <c r="DH111" s="177"/>
      <c r="DI111" s="186" t="s">
        <v>11</v>
      </c>
      <c r="DJ111" s="92">
        <f t="shared" si="209"/>
        <v>0</v>
      </c>
      <c r="DK111" s="91">
        <f t="shared" si="210"/>
        <v>0</v>
      </c>
      <c r="DL111" s="94">
        <f t="shared" si="211"/>
        <v>0</v>
      </c>
      <c r="DM111"/>
    </row>
    <row r="112" spans="1:119" s="59" customFormat="1" ht="15.6" x14ac:dyDescent="0.3">
      <c r="A112" s="48">
        <v>92</v>
      </c>
      <c r="B112" s="48" t="s">
        <v>12</v>
      </c>
      <c r="C112" s="41"/>
      <c r="D112" s="95"/>
      <c r="E112" s="96"/>
      <c r="F112" s="97"/>
      <c r="G112" s="97"/>
      <c r="H112" s="97"/>
      <c r="I112" s="98"/>
      <c r="J112" s="278"/>
      <c r="K112" s="97"/>
      <c r="L112" s="97"/>
      <c r="M112" s="97"/>
      <c r="N112" s="97"/>
      <c r="O112" s="100"/>
      <c r="P112" s="156" t="e">
        <f>+P10/P111</f>
        <v>#DIV/0!</v>
      </c>
      <c r="Q112" s="156" t="e">
        <f t="shared" ref="Q112:R112" si="212">+Q10/Q111</f>
        <v>#DIV/0!</v>
      </c>
      <c r="R112" s="228" t="e">
        <f t="shared" si="212"/>
        <v>#DIV/0!</v>
      </c>
      <c r="S112" s="38"/>
      <c r="T112" s="95"/>
      <c r="U112" s="96"/>
      <c r="V112" s="97"/>
      <c r="W112" s="97"/>
      <c r="X112" s="97"/>
      <c r="Y112" s="98"/>
      <c r="Z112" s="99"/>
      <c r="AA112" s="97"/>
      <c r="AB112" s="97"/>
      <c r="AC112" s="97"/>
      <c r="AD112" s="97"/>
      <c r="AE112" s="100"/>
      <c r="AF112" s="156" t="e">
        <f>+AF10/AF111</f>
        <v>#DIV/0!</v>
      </c>
      <c r="AG112" s="156" t="e">
        <f t="shared" ref="AG112:AH112" si="213">+AG10/AG111</f>
        <v>#DIV/0!</v>
      </c>
      <c r="AH112" s="228" t="e">
        <f t="shared" si="213"/>
        <v>#DIV/0!</v>
      </c>
      <c r="AI112" s="40"/>
      <c r="AJ112" s="95"/>
      <c r="AK112" s="96"/>
      <c r="AL112" s="97"/>
      <c r="AM112" s="97"/>
      <c r="AN112" s="97"/>
      <c r="AO112" s="98"/>
      <c r="AP112" s="99"/>
      <c r="AQ112" s="97"/>
      <c r="AR112" s="97"/>
      <c r="AS112" s="97"/>
      <c r="AT112" s="97"/>
      <c r="AU112" s="100"/>
      <c r="AV112" s="156" t="e">
        <f>+AV10/AV111</f>
        <v>#DIV/0!</v>
      </c>
      <c r="AW112" s="157" t="e">
        <f t="shared" ref="AW112:AX112" si="214">+AW10/AW111</f>
        <v>#DIV/0!</v>
      </c>
      <c r="AX112" s="158" t="e">
        <f t="shared" si="214"/>
        <v>#DIV/0!</v>
      </c>
      <c r="AY112" s="40"/>
      <c r="AZ112" s="95"/>
      <c r="BA112" s="96"/>
      <c r="BB112" s="97"/>
      <c r="BC112" s="97"/>
      <c r="BD112" s="97"/>
      <c r="BE112" s="98"/>
      <c r="BF112" s="99"/>
      <c r="BG112" s="97"/>
      <c r="BH112" s="97"/>
      <c r="BI112" s="97"/>
      <c r="BJ112" s="97"/>
      <c r="BK112" s="100"/>
      <c r="BL112" s="156" t="e">
        <f>+BL10/BL111</f>
        <v>#DIV/0!</v>
      </c>
      <c r="BM112" s="157" t="e">
        <f t="shared" ref="BM112:BN112" si="215">+BM10/BM111</f>
        <v>#DIV/0!</v>
      </c>
      <c r="BN112" s="158" t="e">
        <f t="shared" si="215"/>
        <v>#DIV/0!</v>
      </c>
      <c r="BO112" s="40"/>
      <c r="BP112" s="95"/>
      <c r="BQ112" s="96"/>
      <c r="BR112" s="97"/>
      <c r="BS112" s="97"/>
      <c r="BT112" s="97"/>
      <c r="BU112" s="98"/>
      <c r="BV112" s="99"/>
      <c r="BW112" s="97"/>
      <c r="BX112" s="97"/>
      <c r="BY112" s="97"/>
      <c r="BZ112" s="97"/>
      <c r="CA112" s="100"/>
      <c r="CB112" s="156" t="e">
        <f>+CB10/CB111</f>
        <v>#DIV/0!</v>
      </c>
      <c r="CC112" s="157" t="e">
        <f t="shared" ref="CC112:CD112" si="216">+CC10/CC111</f>
        <v>#DIV/0!</v>
      </c>
      <c r="CD112" s="158" t="e">
        <f t="shared" si="216"/>
        <v>#DIV/0!</v>
      </c>
      <c r="CE112" s="40"/>
      <c r="CF112" s="99"/>
      <c r="CG112" s="96"/>
      <c r="CH112" s="97"/>
      <c r="CI112" s="97"/>
      <c r="CJ112" s="97"/>
      <c r="CK112" s="98"/>
      <c r="CL112" s="99"/>
      <c r="CM112" s="97"/>
      <c r="CN112" s="97"/>
      <c r="CO112" s="97"/>
      <c r="CP112" s="97"/>
      <c r="CQ112" s="100"/>
      <c r="CR112" s="156" t="e">
        <f>+CR10/CR111</f>
        <v>#DIV/0!</v>
      </c>
      <c r="CS112" s="157" t="e">
        <f t="shared" ref="CS112:CT112" si="217">+CS10/CS111</f>
        <v>#DIV/0!</v>
      </c>
      <c r="CT112" s="158" t="e">
        <f t="shared" si="217"/>
        <v>#DIV/0!</v>
      </c>
      <c r="CU112" s="40"/>
      <c r="CV112" s="99" t="e">
        <f>+CV10/CV111</f>
        <v>#DIV/0!</v>
      </c>
      <c r="CW112" s="97"/>
      <c r="CX112" s="97" t="e">
        <f>+CX10/CX111</f>
        <v>#DIV/0!</v>
      </c>
      <c r="CY112" s="96"/>
      <c r="CZ112" s="97" t="e">
        <f>+CZ10/CZ111</f>
        <v>#DIV/0!</v>
      </c>
      <c r="DA112" s="100"/>
      <c r="DB112" s="99" t="e">
        <f>+DB10/DB111</f>
        <v>#DIV/0!</v>
      </c>
      <c r="DC112" s="96"/>
      <c r="DD112" s="97" t="e">
        <f>+DD10/DD111</f>
        <v>#DIV/0!</v>
      </c>
      <c r="DE112" s="97"/>
      <c r="DF112" s="97" t="e">
        <f>+DF10/DF111</f>
        <v>#DIV/0!</v>
      </c>
      <c r="DG112" s="100"/>
      <c r="DH112" s="178"/>
      <c r="DI112" s="186" t="s">
        <v>12</v>
      </c>
      <c r="DJ112" s="99" t="e">
        <f>+DJ10/DJ111</f>
        <v>#DIV/0!</v>
      </c>
      <c r="DK112" s="97" t="e">
        <f t="shared" ref="DK112:DL112" si="218">+DK10/DK111</f>
        <v>#DIV/0!</v>
      </c>
      <c r="DL112" s="98" t="e">
        <f t="shared" si="218"/>
        <v>#DIV/0!</v>
      </c>
      <c r="DM112"/>
    </row>
    <row r="113" spans="1:117" s="59" customFormat="1" ht="15.6" x14ac:dyDescent="0.3">
      <c r="A113" s="48"/>
      <c r="B113" s="48"/>
      <c r="C113" s="41"/>
      <c r="D113" s="42"/>
      <c r="E113" s="43"/>
      <c r="F113" s="43"/>
      <c r="G113" s="43"/>
      <c r="H113" s="43"/>
      <c r="I113" s="44"/>
      <c r="J113" s="274"/>
      <c r="K113" s="43"/>
      <c r="L113" s="43"/>
      <c r="M113" s="43"/>
      <c r="N113" s="43"/>
      <c r="O113" s="44"/>
      <c r="P113" s="159"/>
      <c r="Q113" s="160"/>
      <c r="R113" s="161"/>
      <c r="S113" s="38"/>
      <c r="T113" s="42"/>
      <c r="U113" s="43"/>
      <c r="V113" s="43"/>
      <c r="W113" s="43"/>
      <c r="X113" s="43"/>
      <c r="Y113" s="44"/>
      <c r="Z113" s="45"/>
      <c r="AA113" s="43"/>
      <c r="AB113" s="43"/>
      <c r="AC113" s="43"/>
      <c r="AD113" s="43"/>
      <c r="AE113" s="44"/>
      <c r="AF113" s="159"/>
      <c r="AG113" s="160"/>
      <c r="AH113" s="161"/>
      <c r="AI113" s="40"/>
      <c r="AJ113" s="42"/>
      <c r="AK113" s="43"/>
      <c r="AL113" s="43"/>
      <c r="AM113" s="43"/>
      <c r="AN113" s="43"/>
      <c r="AO113" s="44"/>
      <c r="AP113" s="45"/>
      <c r="AQ113" s="43"/>
      <c r="AR113" s="43"/>
      <c r="AS113" s="43"/>
      <c r="AT113" s="43"/>
      <c r="AU113" s="44"/>
      <c r="AV113" s="159"/>
      <c r="AW113" s="160"/>
      <c r="AX113" s="161"/>
      <c r="AY113" s="40"/>
      <c r="AZ113" s="42"/>
      <c r="BA113" s="43"/>
      <c r="BB113" s="43"/>
      <c r="BC113" s="43"/>
      <c r="BD113" s="43"/>
      <c r="BE113" s="44"/>
      <c r="BF113" s="45"/>
      <c r="BG113" s="43"/>
      <c r="BH113" s="43"/>
      <c r="BI113" s="43"/>
      <c r="BJ113" s="43"/>
      <c r="BK113" s="44"/>
      <c r="BL113" s="159"/>
      <c r="BM113" s="160"/>
      <c r="BN113" s="161"/>
      <c r="BO113" s="40"/>
      <c r="BP113" s="42"/>
      <c r="BQ113" s="43"/>
      <c r="BR113" s="43"/>
      <c r="BS113" s="43"/>
      <c r="BT113" s="43"/>
      <c r="BU113" s="44"/>
      <c r="BV113" s="45"/>
      <c r="BW113" s="43"/>
      <c r="BX113" s="43"/>
      <c r="BY113" s="43"/>
      <c r="BZ113" s="43"/>
      <c r="CA113" s="44"/>
      <c r="CB113" s="159"/>
      <c r="CC113" s="160"/>
      <c r="CD113" s="161"/>
      <c r="CE113" s="40"/>
      <c r="CF113" s="45"/>
      <c r="CG113" s="43"/>
      <c r="CH113" s="43"/>
      <c r="CI113" s="43"/>
      <c r="CJ113" s="43"/>
      <c r="CK113" s="44"/>
      <c r="CL113" s="45"/>
      <c r="CM113" s="43"/>
      <c r="CN113" s="43"/>
      <c r="CO113" s="43"/>
      <c r="CP113" s="43"/>
      <c r="CQ113" s="44"/>
      <c r="CR113" s="159"/>
      <c r="CS113" s="160"/>
      <c r="CT113" s="161"/>
      <c r="CU113" s="40"/>
      <c r="CV113" s="92"/>
      <c r="CW113" s="91"/>
      <c r="CX113" s="91"/>
      <c r="CY113" s="91"/>
      <c r="CZ113" s="91"/>
      <c r="DA113" s="93"/>
      <c r="DB113" s="92"/>
      <c r="DC113" s="91"/>
      <c r="DD113" s="91"/>
      <c r="DE113" s="91"/>
      <c r="DF113" s="91"/>
      <c r="DG113" s="93"/>
      <c r="DH113" s="177"/>
      <c r="DI113" s="186"/>
      <c r="DJ113" s="92"/>
      <c r="DK113" s="91"/>
      <c r="DL113" s="93"/>
      <c r="DM113"/>
    </row>
    <row r="114" spans="1:117" s="59" customFormat="1" ht="15.6" x14ac:dyDescent="0.3">
      <c r="A114" s="48"/>
      <c r="B114" s="101" t="s">
        <v>95</v>
      </c>
      <c r="C114" s="41"/>
      <c r="D114" s="90">
        <f>+D102</f>
        <v>0</v>
      </c>
      <c r="E114" s="43"/>
      <c r="F114" s="91">
        <f>+F102</f>
        <v>0</v>
      </c>
      <c r="G114" s="43"/>
      <c r="H114" s="91">
        <f>+H102</f>
        <v>0</v>
      </c>
      <c r="I114" s="44"/>
      <c r="J114" s="274">
        <f>+J102</f>
        <v>0</v>
      </c>
      <c r="K114" s="43"/>
      <c r="L114" s="91">
        <f>+L102</f>
        <v>0</v>
      </c>
      <c r="M114" s="43"/>
      <c r="N114" s="91">
        <f>+N102</f>
        <v>0</v>
      </c>
      <c r="O114" s="44"/>
      <c r="P114" s="136">
        <f>+P16-P101</f>
        <v>0</v>
      </c>
      <c r="Q114" s="160">
        <f>+Q16-Q101</f>
        <v>0</v>
      </c>
      <c r="R114" s="161">
        <f>+R16-R101</f>
        <v>0</v>
      </c>
      <c r="S114" s="38"/>
      <c r="T114" s="90">
        <f>+T102</f>
        <v>0</v>
      </c>
      <c r="U114" s="43"/>
      <c r="V114" s="91">
        <f>+V102</f>
        <v>0</v>
      </c>
      <c r="W114" s="43"/>
      <c r="X114" s="91">
        <f>+X102</f>
        <v>0</v>
      </c>
      <c r="Y114" s="44"/>
      <c r="Z114" s="91">
        <f>+Z102</f>
        <v>0</v>
      </c>
      <c r="AA114" s="43"/>
      <c r="AB114" s="91">
        <f>+AB102</f>
        <v>0</v>
      </c>
      <c r="AC114" s="43"/>
      <c r="AD114" s="91">
        <f>+AD102</f>
        <v>0</v>
      </c>
      <c r="AE114" s="44"/>
      <c r="AF114" s="136">
        <f>+AF16-AF101</f>
        <v>0</v>
      </c>
      <c r="AG114" s="160">
        <f>+AG16-AG101</f>
        <v>0</v>
      </c>
      <c r="AH114" s="161">
        <f>+AH16-AH101</f>
        <v>0</v>
      </c>
      <c r="AI114" s="40"/>
      <c r="AJ114" s="90">
        <f>+AJ102</f>
        <v>0</v>
      </c>
      <c r="AK114" s="43"/>
      <c r="AL114" s="91">
        <f>+AL102</f>
        <v>0</v>
      </c>
      <c r="AM114" s="43"/>
      <c r="AN114" s="91">
        <f>+AN102</f>
        <v>0</v>
      </c>
      <c r="AO114" s="44"/>
      <c r="AP114" s="91">
        <f>+AP102</f>
        <v>0</v>
      </c>
      <c r="AQ114" s="43"/>
      <c r="AR114" s="91">
        <f>+AR102</f>
        <v>0</v>
      </c>
      <c r="AS114" s="43"/>
      <c r="AT114" s="91">
        <f>+AT102</f>
        <v>0</v>
      </c>
      <c r="AU114" s="44"/>
      <c r="AV114" s="136">
        <f>+AV16-AV101</f>
        <v>0</v>
      </c>
      <c r="AW114" s="160">
        <f>+AW16-AW101</f>
        <v>0</v>
      </c>
      <c r="AX114" s="138">
        <f>+AX16-AX101</f>
        <v>0</v>
      </c>
      <c r="AY114" s="40"/>
      <c r="AZ114" s="90">
        <f>+AZ102</f>
        <v>0</v>
      </c>
      <c r="BA114" s="43"/>
      <c r="BB114" s="91">
        <f>+BB102</f>
        <v>0</v>
      </c>
      <c r="BC114" s="43"/>
      <c r="BD114" s="91">
        <f>+BD102</f>
        <v>0</v>
      </c>
      <c r="BE114" s="44"/>
      <c r="BF114" s="91">
        <f>+BF102</f>
        <v>0</v>
      </c>
      <c r="BG114" s="43"/>
      <c r="BH114" s="91">
        <f>+BH102</f>
        <v>0</v>
      </c>
      <c r="BI114" s="43"/>
      <c r="BJ114" s="91">
        <f>+BJ102</f>
        <v>0</v>
      </c>
      <c r="BK114" s="44"/>
      <c r="BL114" s="136">
        <f>+BL16-BL101</f>
        <v>0</v>
      </c>
      <c r="BM114" s="160">
        <f>+BM16-BM101</f>
        <v>0</v>
      </c>
      <c r="BN114" s="161">
        <f>+BN16-BN101</f>
        <v>0</v>
      </c>
      <c r="BO114" s="40"/>
      <c r="BP114" s="91">
        <f>+BP102</f>
        <v>0</v>
      </c>
      <c r="BQ114" s="43"/>
      <c r="BR114" s="91">
        <f>+BR102</f>
        <v>0</v>
      </c>
      <c r="BS114" s="43"/>
      <c r="BT114" s="91">
        <f>+BT102</f>
        <v>0</v>
      </c>
      <c r="BU114" s="44"/>
      <c r="BV114" s="91">
        <f>+BV102</f>
        <v>0</v>
      </c>
      <c r="BW114" s="43"/>
      <c r="BX114" s="91">
        <f>+BX102</f>
        <v>0</v>
      </c>
      <c r="BY114" s="43"/>
      <c r="BZ114" s="91">
        <f>+BZ102</f>
        <v>0</v>
      </c>
      <c r="CA114" s="44"/>
      <c r="CB114" s="136">
        <f>+CB16-CB101</f>
        <v>0</v>
      </c>
      <c r="CC114" s="160">
        <f>+CC16-CC101</f>
        <v>0</v>
      </c>
      <c r="CD114" s="161">
        <f>+CD16-CD101</f>
        <v>0</v>
      </c>
      <c r="CE114" s="40"/>
      <c r="CF114" s="92">
        <f>+CF102</f>
        <v>0</v>
      </c>
      <c r="CG114" s="43"/>
      <c r="CH114" s="91">
        <f>+CH102</f>
        <v>0</v>
      </c>
      <c r="CI114" s="43"/>
      <c r="CJ114" s="91">
        <f>+CJ102</f>
        <v>0</v>
      </c>
      <c r="CK114" s="44"/>
      <c r="CL114" s="91">
        <f>+CL102</f>
        <v>0</v>
      </c>
      <c r="CM114" s="43"/>
      <c r="CN114" s="91">
        <f>+CN102</f>
        <v>0</v>
      </c>
      <c r="CO114" s="43"/>
      <c r="CP114" s="91">
        <f>+CP102</f>
        <v>0</v>
      </c>
      <c r="CQ114" s="44"/>
      <c r="CR114" s="136">
        <f>+CR16-CR101</f>
        <v>0</v>
      </c>
      <c r="CS114" s="160">
        <f>+CS16-CS101</f>
        <v>0</v>
      </c>
      <c r="CT114" s="161">
        <f>+CT16-CT101</f>
        <v>0</v>
      </c>
      <c r="CU114" s="40"/>
      <c r="CV114" s="92">
        <f>+CV102</f>
        <v>0</v>
      </c>
      <c r="CW114" s="91"/>
      <c r="CX114" s="91">
        <f>+CX102</f>
        <v>0</v>
      </c>
      <c r="CY114" s="91"/>
      <c r="CZ114" s="91">
        <f>+CZ102</f>
        <v>0</v>
      </c>
      <c r="DA114" s="93"/>
      <c r="DB114" s="92">
        <f>+DB102</f>
        <v>0</v>
      </c>
      <c r="DC114" s="91"/>
      <c r="DD114" s="91">
        <f>+DD102</f>
        <v>0</v>
      </c>
      <c r="DE114" s="91"/>
      <c r="DF114" s="91">
        <f>+DF102</f>
        <v>0</v>
      </c>
      <c r="DG114" s="93"/>
      <c r="DH114" s="177"/>
      <c r="DI114" s="190" t="s">
        <v>95</v>
      </c>
      <c r="DJ114" s="92">
        <f>+DJ102</f>
        <v>0</v>
      </c>
      <c r="DK114" s="91">
        <f>+DK102</f>
        <v>0</v>
      </c>
      <c r="DL114" s="93">
        <f>+DL102</f>
        <v>0</v>
      </c>
      <c r="DM114"/>
    </row>
    <row r="115" spans="1:117" s="59" customFormat="1" ht="4.5" customHeight="1" x14ac:dyDescent="0.3">
      <c r="A115" s="48"/>
      <c r="B115" s="101"/>
      <c r="C115" s="41"/>
      <c r="D115" s="90"/>
      <c r="E115" s="43"/>
      <c r="F115" s="91"/>
      <c r="G115" s="43"/>
      <c r="H115" s="91"/>
      <c r="I115" s="44"/>
      <c r="J115" s="279"/>
      <c r="K115" s="43"/>
      <c r="L115" s="91"/>
      <c r="M115" s="43"/>
      <c r="N115" s="91"/>
      <c r="O115" s="44"/>
      <c r="P115" s="159"/>
      <c r="Q115" s="160"/>
      <c r="R115" s="161"/>
      <c r="S115" s="38"/>
      <c r="T115" s="90"/>
      <c r="U115" s="43"/>
      <c r="V115" s="91"/>
      <c r="W115" s="43"/>
      <c r="X115" s="91"/>
      <c r="Y115" s="44"/>
      <c r="Z115" s="91"/>
      <c r="AA115" s="43"/>
      <c r="AB115" s="91"/>
      <c r="AC115" s="43"/>
      <c r="AD115" s="91"/>
      <c r="AE115" s="44"/>
      <c r="AF115" s="159"/>
      <c r="AG115" s="160"/>
      <c r="AH115" s="161"/>
      <c r="AI115" s="40"/>
      <c r="AJ115" s="90"/>
      <c r="AK115" s="43"/>
      <c r="AL115" s="91"/>
      <c r="AM115" s="43"/>
      <c r="AN115" s="91"/>
      <c r="AO115" s="44"/>
      <c r="AP115" s="91"/>
      <c r="AQ115" s="43"/>
      <c r="AR115" s="91"/>
      <c r="AS115" s="43"/>
      <c r="AT115" s="91"/>
      <c r="AU115" s="44"/>
      <c r="AV115" s="159"/>
      <c r="AW115" s="160"/>
      <c r="AX115" s="161"/>
      <c r="AY115" s="40"/>
      <c r="AZ115" s="90"/>
      <c r="BA115" s="43"/>
      <c r="BB115" s="91"/>
      <c r="BC115" s="43"/>
      <c r="BD115" s="91"/>
      <c r="BE115" s="44"/>
      <c r="BF115" s="91"/>
      <c r="BG115" s="43"/>
      <c r="BH115" s="91"/>
      <c r="BI115" s="43"/>
      <c r="BJ115" s="91"/>
      <c r="BK115" s="44"/>
      <c r="BL115" s="159"/>
      <c r="BM115" s="160"/>
      <c r="BN115" s="161"/>
      <c r="BO115" s="40"/>
      <c r="BP115" s="91"/>
      <c r="BQ115" s="43"/>
      <c r="BR115" s="91"/>
      <c r="BS115" s="43"/>
      <c r="BT115" s="91"/>
      <c r="BU115" s="44"/>
      <c r="BV115" s="91"/>
      <c r="BW115" s="43"/>
      <c r="BX115" s="91"/>
      <c r="BY115" s="43"/>
      <c r="BZ115" s="91"/>
      <c r="CA115" s="44"/>
      <c r="CB115" s="159"/>
      <c r="CC115" s="160"/>
      <c r="CD115" s="161"/>
      <c r="CE115" s="40"/>
      <c r="CF115" s="92"/>
      <c r="CG115" s="43"/>
      <c r="CH115" s="91"/>
      <c r="CI115" s="43"/>
      <c r="CJ115" s="91"/>
      <c r="CK115" s="44"/>
      <c r="CL115" s="91"/>
      <c r="CM115" s="43"/>
      <c r="CN115" s="91"/>
      <c r="CO115" s="43"/>
      <c r="CP115" s="91"/>
      <c r="CQ115" s="44"/>
      <c r="CR115" s="159"/>
      <c r="CS115" s="160"/>
      <c r="CT115" s="161"/>
      <c r="CU115" s="40"/>
      <c r="CV115" s="92"/>
      <c r="CW115" s="91"/>
      <c r="CX115" s="91"/>
      <c r="CY115" s="91"/>
      <c r="CZ115" s="91"/>
      <c r="DA115" s="93"/>
      <c r="DB115" s="92"/>
      <c r="DC115" s="91"/>
      <c r="DD115" s="91"/>
      <c r="DE115" s="91"/>
      <c r="DF115" s="91"/>
      <c r="DG115" s="93"/>
      <c r="DH115" s="177"/>
      <c r="DI115" s="190"/>
      <c r="DJ115" s="92"/>
      <c r="DK115" s="91"/>
      <c r="DL115" s="93"/>
      <c r="DM115"/>
    </row>
    <row r="116" spans="1:117" s="59" customFormat="1" ht="15.6" x14ac:dyDescent="0.3">
      <c r="A116" s="48"/>
      <c r="B116" s="58" t="s">
        <v>97</v>
      </c>
      <c r="C116" s="41"/>
      <c r="D116" s="102" t="e">
        <f>+D102/D16</f>
        <v>#DIV/0!</v>
      </c>
      <c r="E116" s="103"/>
      <c r="F116" s="104" t="e">
        <f>+F102/F16</f>
        <v>#DIV/0!</v>
      </c>
      <c r="G116" s="103"/>
      <c r="H116" s="104" t="e">
        <f>+H102/H16</f>
        <v>#DIV/0!</v>
      </c>
      <c r="I116" s="105"/>
      <c r="J116" s="280" t="e">
        <f>+J102/J16</f>
        <v>#DIV/0!</v>
      </c>
      <c r="K116" s="103"/>
      <c r="L116" s="104" t="e">
        <f>+L102/L16</f>
        <v>#DIV/0!</v>
      </c>
      <c r="M116" s="103"/>
      <c r="N116" s="104" t="e">
        <f>+N102/N16</f>
        <v>#DIV/0!</v>
      </c>
      <c r="O116" s="105"/>
      <c r="P116" s="162" t="e">
        <f>+P102/P16</f>
        <v>#DIV/0!</v>
      </c>
      <c r="Q116" s="163" t="e">
        <f>+Q102/Q16</f>
        <v>#DIV/0!</v>
      </c>
      <c r="R116" s="164" t="e">
        <f>+R102/R16</f>
        <v>#DIV/0!</v>
      </c>
      <c r="S116" s="38"/>
      <c r="T116" s="102" t="e">
        <f>+T102/T16</f>
        <v>#DIV/0!</v>
      </c>
      <c r="U116" s="103"/>
      <c r="V116" s="104" t="e">
        <f>+V102/V16</f>
        <v>#DIV/0!</v>
      </c>
      <c r="W116" s="103"/>
      <c r="X116" s="104" t="e">
        <f>+X102/X16</f>
        <v>#DIV/0!</v>
      </c>
      <c r="Y116" s="105"/>
      <c r="Z116" s="104" t="e">
        <f>+Z102/Z16</f>
        <v>#DIV/0!</v>
      </c>
      <c r="AA116" s="103"/>
      <c r="AB116" s="104" t="e">
        <f>+AB102/AB16</f>
        <v>#DIV/0!</v>
      </c>
      <c r="AC116" s="103"/>
      <c r="AD116" s="104" t="e">
        <f>+AD102/AD16</f>
        <v>#DIV/0!</v>
      </c>
      <c r="AE116" s="105"/>
      <c r="AF116" s="162" t="e">
        <f>+AF102/AF16</f>
        <v>#DIV/0!</v>
      </c>
      <c r="AG116" s="163" t="e">
        <f>+AG102/AG16</f>
        <v>#DIV/0!</v>
      </c>
      <c r="AH116" s="164" t="e">
        <f>+AH102/AH16</f>
        <v>#DIV/0!</v>
      </c>
      <c r="AI116" s="40"/>
      <c r="AJ116" s="102" t="e">
        <f>+AJ102/AJ16</f>
        <v>#DIV/0!</v>
      </c>
      <c r="AK116" s="103"/>
      <c r="AL116" s="104" t="e">
        <f>+AL102/AL16</f>
        <v>#DIV/0!</v>
      </c>
      <c r="AM116" s="103"/>
      <c r="AN116" s="104" t="e">
        <f>+AN102/AN16</f>
        <v>#DIV/0!</v>
      </c>
      <c r="AO116" s="105"/>
      <c r="AP116" s="104" t="e">
        <f>+AP102/AP16</f>
        <v>#DIV/0!</v>
      </c>
      <c r="AQ116" s="103"/>
      <c r="AR116" s="104" t="e">
        <f>+AR102/AR16</f>
        <v>#DIV/0!</v>
      </c>
      <c r="AS116" s="103"/>
      <c r="AT116" s="104" t="e">
        <f>+AT102/AT16</f>
        <v>#DIV/0!</v>
      </c>
      <c r="AU116" s="105"/>
      <c r="AV116" s="162" t="e">
        <f>+AV102/AV16</f>
        <v>#DIV/0!</v>
      </c>
      <c r="AW116" s="163" t="e">
        <f>+AW102/AW16</f>
        <v>#DIV/0!</v>
      </c>
      <c r="AX116" s="164" t="e">
        <f>+AX102/AX16</f>
        <v>#DIV/0!</v>
      </c>
      <c r="AY116" s="40"/>
      <c r="AZ116" s="102" t="e">
        <f>+AZ102/AZ16</f>
        <v>#DIV/0!</v>
      </c>
      <c r="BA116" s="103"/>
      <c r="BB116" s="104" t="e">
        <f>+BB102/BB16</f>
        <v>#DIV/0!</v>
      </c>
      <c r="BC116" s="103"/>
      <c r="BD116" s="104" t="e">
        <f>+BD102/BD16</f>
        <v>#DIV/0!</v>
      </c>
      <c r="BE116" s="105"/>
      <c r="BF116" s="104" t="e">
        <f>+BF102/BF16</f>
        <v>#DIV/0!</v>
      </c>
      <c r="BG116" s="103"/>
      <c r="BH116" s="104" t="e">
        <f>+BH102/BH16</f>
        <v>#DIV/0!</v>
      </c>
      <c r="BI116" s="103"/>
      <c r="BJ116" s="104" t="e">
        <f>+BJ102/BJ16</f>
        <v>#DIV/0!</v>
      </c>
      <c r="BK116" s="105"/>
      <c r="BL116" s="162" t="e">
        <f>+BL102/BL16</f>
        <v>#DIV/0!</v>
      </c>
      <c r="BM116" s="163" t="e">
        <f>+BM102/BM16</f>
        <v>#DIV/0!</v>
      </c>
      <c r="BN116" s="164" t="e">
        <f>+BN102/BN16</f>
        <v>#DIV/0!</v>
      </c>
      <c r="BO116" s="40"/>
      <c r="BP116" s="104" t="e">
        <f>+BP102/BP16</f>
        <v>#DIV/0!</v>
      </c>
      <c r="BQ116" s="103"/>
      <c r="BR116" s="104" t="e">
        <f>+BR102/BR16</f>
        <v>#DIV/0!</v>
      </c>
      <c r="BS116" s="103"/>
      <c r="BT116" s="104" t="e">
        <f>+BT102/BT16</f>
        <v>#DIV/0!</v>
      </c>
      <c r="BU116" s="105"/>
      <c r="BV116" s="104" t="e">
        <f>+BV102/BV16</f>
        <v>#DIV/0!</v>
      </c>
      <c r="BW116" s="103"/>
      <c r="BX116" s="104" t="e">
        <f>+BX102/BX16</f>
        <v>#DIV/0!</v>
      </c>
      <c r="BY116" s="103"/>
      <c r="BZ116" s="104" t="e">
        <f>+BZ102/BZ16</f>
        <v>#DIV/0!</v>
      </c>
      <c r="CA116" s="105"/>
      <c r="CB116" s="162" t="e">
        <f>+CB102/CB16</f>
        <v>#DIV/0!</v>
      </c>
      <c r="CC116" s="163" t="e">
        <f>+CC102/CC16</f>
        <v>#DIV/0!</v>
      </c>
      <c r="CD116" s="164" t="e">
        <f>+CD102/CD16</f>
        <v>#DIV/0!</v>
      </c>
      <c r="CE116" s="40"/>
      <c r="CF116" s="106" t="e">
        <f>+CF102/CF16</f>
        <v>#DIV/0!</v>
      </c>
      <c r="CG116" s="103"/>
      <c r="CH116" s="104" t="e">
        <f>+CH102/CH16</f>
        <v>#DIV/0!</v>
      </c>
      <c r="CI116" s="103"/>
      <c r="CJ116" s="104" t="e">
        <f>+CJ102/CJ16</f>
        <v>#DIV/0!</v>
      </c>
      <c r="CK116" s="105"/>
      <c r="CL116" s="104" t="e">
        <f>+CL102/CL16</f>
        <v>#DIV/0!</v>
      </c>
      <c r="CM116" s="103"/>
      <c r="CN116" s="104" t="e">
        <f>+CN102/CN16</f>
        <v>#DIV/0!</v>
      </c>
      <c r="CO116" s="103"/>
      <c r="CP116" s="104" t="e">
        <f>+CP102/CP16</f>
        <v>#DIV/0!</v>
      </c>
      <c r="CQ116" s="105"/>
      <c r="CR116" s="162" t="e">
        <f>+CR102/CR16</f>
        <v>#DIV/0!</v>
      </c>
      <c r="CS116" s="163" t="e">
        <f>+CS102/CS16</f>
        <v>#DIV/0!</v>
      </c>
      <c r="CT116" s="164" t="e">
        <f>+CT102/CT16</f>
        <v>#DIV/0!</v>
      </c>
      <c r="CU116" s="40"/>
      <c r="CV116" s="106" t="e">
        <f>+CV102/CV16</f>
        <v>#DIV/0!</v>
      </c>
      <c r="CW116" s="104"/>
      <c r="CX116" s="104" t="e">
        <f>+CX102/CX16</f>
        <v>#DIV/0!</v>
      </c>
      <c r="CY116" s="104"/>
      <c r="CZ116" s="104" t="e">
        <f>+CZ102/CZ16</f>
        <v>#DIV/0!</v>
      </c>
      <c r="DA116" s="105"/>
      <c r="DB116" s="107" t="e">
        <f>+DB102/DB16</f>
        <v>#DIV/0!</v>
      </c>
      <c r="DC116" s="103"/>
      <c r="DD116" s="103" t="e">
        <f>+DD102/DD16</f>
        <v>#DIV/0!</v>
      </c>
      <c r="DE116" s="103"/>
      <c r="DF116" s="103" t="e">
        <f>+DF102/DF16</f>
        <v>#DIV/0!</v>
      </c>
      <c r="DG116" s="105"/>
      <c r="DH116" s="179"/>
      <c r="DI116" s="187" t="s">
        <v>97</v>
      </c>
      <c r="DJ116" s="206" t="e">
        <f>+DJ102/DJ16</f>
        <v>#DIV/0!</v>
      </c>
      <c r="DK116" s="198" t="e">
        <f>+DK102/DK16</f>
        <v>#DIV/0!</v>
      </c>
      <c r="DL116" s="207" t="e">
        <f>+DL102/DL16</f>
        <v>#DIV/0!</v>
      </c>
      <c r="DM116"/>
    </row>
    <row r="117" spans="1:117" s="59" customFormat="1" ht="5.25" customHeight="1" x14ac:dyDescent="0.3">
      <c r="A117" s="48"/>
      <c r="B117" s="58"/>
      <c r="C117" s="41"/>
      <c r="D117" s="108"/>
      <c r="E117" s="103"/>
      <c r="F117" s="103"/>
      <c r="G117" s="103"/>
      <c r="H117" s="103"/>
      <c r="I117" s="105"/>
      <c r="J117" s="281"/>
      <c r="K117" s="103"/>
      <c r="L117" s="103"/>
      <c r="M117" s="103"/>
      <c r="N117" s="103"/>
      <c r="O117" s="105"/>
      <c r="P117" s="162"/>
      <c r="Q117" s="163"/>
      <c r="R117" s="164"/>
      <c r="S117" s="38"/>
      <c r="T117" s="108"/>
      <c r="U117" s="103"/>
      <c r="V117" s="103"/>
      <c r="W117" s="103"/>
      <c r="X117" s="103"/>
      <c r="Y117" s="105"/>
      <c r="Z117" s="103"/>
      <c r="AA117" s="103"/>
      <c r="AB117" s="103"/>
      <c r="AC117" s="103"/>
      <c r="AD117" s="103"/>
      <c r="AE117" s="105"/>
      <c r="AF117" s="162"/>
      <c r="AG117" s="163"/>
      <c r="AH117" s="164"/>
      <c r="AI117" s="40"/>
      <c r="AJ117" s="108"/>
      <c r="AK117" s="103"/>
      <c r="AL117" s="103"/>
      <c r="AM117" s="103"/>
      <c r="AN117" s="103"/>
      <c r="AO117" s="105"/>
      <c r="AP117" s="103"/>
      <c r="AQ117" s="103"/>
      <c r="AR117" s="103"/>
      <c r="AS117" s="103"/>
      <c r="AT117" s="103"/>
      <c r="AU117" s="105"/>
      <c r="AV117" s="162"/>
      <c r="AW117" s="163"/>
      <c r="AX117" s="164"/>
      <c r="AY117" s="40"/>
      <c r="AZ117" s="108"/>
      <c r="BA117" s="103"/>
      <c r="BB117" s="103"/>
      <c r="BC117" s="103"/>
      <c r="BD117" s="103"/>
      <c r="BE117" s="105"/>
      <c r="BF117" s="103"/>
      <c r="BG117" s="103"/>
      <c r="BH117" s="103"/>
      <c r="BI117" s="103"/>
      <c r="BJ117" s="103"/>
      <c r="BK117" s="105"/>
      <c r="BL117" s="162"/>
      <c r="BM117" s="163"/>
      <c r="BN117" s="164"/>
      <c r="BO117" s="40"/>
      <c r="BP117" s="103"/>
      <c r="BQ117" s="103"/>
      <c r="BR117" s="103"/>
      <c r="BS117" s="103"/>
      <c r="BT117" s="103"/>
      <c r="BU117" s="105"/>
      <c r="BV117" s="103"/>
      <c r="BW117" s="103"/>
      <c r="BX117" s="103"/>
      <c r="BY117" s="103"/>
      <c r="BZ117" s="103"/>
      <c r="CA117" s="105"/>
      <c r="CB117" s="162"/>
      <c r="CC117" s="163"/>
      <c r="CD117" s="164"/>
      <c r="CE117" s="40"/>
      <c r="CF117" s="107"/>
      <c r="CG117" s="103"/>
      <c r="CH117" s="103"/>
      <c r="CI117" s="103"/>
      <c r="CJ117" s="103"/>
      <c r="CK117" s="105"/>
      <c r="CL117" s="103"/>
      <c r="CM117" s="103"/>
      <c r="CN117" s="103"/>
      <c r="CO117" s="103"/>
      <c r="CP117" s="103"/>
      <c r="CQ117" s="105"/>
      <c r="CR117" s="162"/>
      <c r="CS117" s="163"/>
      <c r="CT117" s="164"/>
      <c r="CU117" s="40"/>
      <c r="CV117" s="107"/>
      <c r="CW117" s="103"/>
      <c r="CX117" s="103"/>
      <c r="CY117" s="103"/>
      <c r="CZ117" s="103"/>
      <c r="DA117" s="105"/>
      <c r="DB117" s="107"/>
      <c r="DC117" s="103"/>
      <c r="DD117" s="103"/>
      <c r="DE117" s="103"/>
      <c r="DF117" s="103"/>
      <c r="DG117" s="105"/>
      <c r="DH117" s="179"/>
      <c r="DI117" s="187"/>
      <c r="DJ117" s="206"/>
      <c r="DK117" s="198"/>
      <c r="DL117" s="207"/>
      <c r="DM117"/>
    </row>
    <row r="118" spans="1:117" s="59" customFormat="1" ht="15.6" x14ac:dyDescent="0.3">
      <c r="A118" s="48"/>
      <c r="B118" s="58" t="s">
        <v>93</v>
      </c>
      <c r="C118" s="41"/>
      <c r="D118" s="102" t="e">
        <f>+D63/D16</f>
        <v>#DIV/0!</v>
      </c>
      <c r="E118" s="103"/>
      <c r="F118" s="104" t="e">
        <f>+F63/F16</f>
        <v>#DIV/0!</v>
      </c>
      <c r="G118" s="103"/>
      <c r="H118" s="104" t="e">
        <f>+H63/H16</f>
        <v>#DIV/0!</v>
      </c>
      <c r="I118" s="105"/>
      <c r="J118" s="280" t="e">
        <f>+J63/J16</f>
        <v>#DIV/0!</v>
      </c>
      <c r="K118" s="103"/>
      <c r="L118" s="104" t="e">
        <f>+L63/L16</f>
        <v>#DIV/0!</v>
      </c>
      <c r="M118" s="103"/>
      <c r="N118" s="104" t="e">
        <f>+N63/N16</f>
        <v>#DIV/0!</v>
      </c>
      <c r="O118" s="105"/>
      <c r="P118" s="162" t="e">
        <f>+P63/P16</f>
        <v>#DIV/0!</v>
      </c>
      <c r="Q118" s="163" t="e">
        <f>+Q63/Q16</f>
        <v>#DIV/0!</v>
      </c>
      <c r="R118" s="164" t="e">
        <f>+R63/R16</f>
        <v>#DIV/0!</v>
      </c>
      <c r="S118" s="38"/>
      <c r="T118" s="102" t="e">
        <f>+T63/T16</f>
        <v>#DIV/0!</v>
      </c>
      <c r="U118" s="103"/>
      <c r="V118" s="104" t="e">
        <f>+V63/V16</f>
        <v>#DIV/0!</v>
      </c>
      <c r="W118" s="103"/>
      <c r="X118" s="104" t="e">
        <f>+X63/X16</f>
        <v>#DIV/0!</v>
      </c>
      <c r="Y118" s="105"/>
      <c r="Z118" s="104" t="e">
        <f>+Z63/Z16</f>
        <v>#DIV/0!</v>
      </c>
      <c r="AA118" s="103"/>
      <c r="AB118" s="104" t="e">
        <f>+AB63/AB16</f>
        <v>#DIV/0!</v>
      </c>
      <c r="AC118" s="103"/>
      <c r="AD118" s="104" t="e">
        <f>+AD63/AD16</f>
        <v>#DIV/0!</v>
      </c>
      <c r="AE118" s="105"/>
      <c r="AF118" s="162" t="e">
        <f>+AF63/AF16</f>
        <v>#DIV/0!</v>
      </c>
      <c r="AG118" s="163" t="e">
        <f>+AG63/AG16</f>
        <v>#DIV/0!</v>
      </c>
      <c r="AH118" s="164" t="e">
        <f>+AH63/AH16</f>
        <v>#DIV/0!</v>
      </c>
      <c r="AI118" s="40"/>
      <c r="AJ118" s="102" t="e">
        <f>+AJ63/AJ16</f>
        <v>#DIV/0!</v>
      </c>
      <c r="AK118" s="103"/>
      <c r="AL118" s="104" t="e">
        <f>+AL63/AL16</f>
        <v>#DIV/0!</v>
      </c>
      <c r="AM118" s="103"/>
      <c r="AN118" s="104" t="e">
        <f>+AN63/AN16</f>
        <v>#DIV/0!</v>
      </c>
      <c r="AO118" s="105"/>
      <c r="AP118" s="104" t="e">
        <f>+AP63/AP16</f>
        <v>#DIV/0!</v>
      </c>
      <c r="AQ118" s="103"/>
      <c r="AR118" s="104" t="e">
        <f>+AR63/AR16</f>
        <v>#DIV/0!</v>
      </c>
      <c r="AS118" s="103"/>
      <c r="AT118" s="104" t="e">
        <f>+AT63/AT16</f>
        <v>#DIV/0!</v>
      </c>
      <c r="AU118" s="105"/>
      <c r="AV118" s="162" t="e">
        <f>+AV63/AV16</f>
        <v>#DIV/0!</v>
      </c>
      <c r="AW118" s="163" t="e">
        <f>+AW63/AW16</f>
        <v>#DIV/0!</v>
      </c>
      <c r="AX118" s="164" t="e">
        <f>+AX63/AX16</f>
        <v>#DIV/0!</v>
      </c>
      <c r="AY118" s="40"/>
      <c r="AZ118" s="102" t="e">
        <f>+AZ63/AZ16</f>
        <v>#DIV/0!</v>
      </c>
      <c r="BA118" s="103"/>
      <c r="BB118" s="104" t="e">
        <f>+BB63/BB16</f>
        <v>#DIV/0!</v>
      </c>
      <c r="BC118" s="103"/>
      <c r="BD118" s="104" t="e">
        <f>+BD63/BD16</f>
        <v>#DIV/0!</v>
      </c>
      <c r="BE118" s="105"/>
      <c r="BF118" s="104" t="e">
        <f>+BF63/BF16</f>
        <v>#DIV/0!</v>
      </c>
      <c r="BG118" s="103"/>
      <c r="BH118" s="104" t="e">
        <f>+BH63/BH16</f>
        <v>#DIV/0!</v>
      </c>
      <c r="BI118" s="103"/>
      <c r="BJ118" s="104" t="e">
        <f>+BJ63/BJ16</f>
        <v>#DIV/0!</v>
      </c>
      <c r="BK118" s="105"/>
      <c r="BL118" s="162" t="e">
        <f>+BL63/BL16</f>
        <v>#DIV/0!</v>
      </c>
      <c r="BM118" s="163" t="e">
        <f>+BM63/BM16</f>
        <v>#DIV/0!</v>
      </c>
      <c r="BN118" s="164" t="e">
        <f>+BN63/BN16</f>
        <v>#DIV/0!</v>
      </c>
      <c r="BO118" s="40"/>
      <c r="BP118" s="104" t="e">
        <f>+BP63/BP16</f>
        <v>#DIV/0!</v>
      </c>
      <c r="BQ118" s="103"/>
      <c r="BR118" s="104" t="e">
        <f>+BR63/BR16</f>
        <v>#DIV/0!</v>
      </c>
      <c r="BS118" s="103"/>
      <c r="BT118" s="104" t="e">
        <f>+BT63/BT16</f>
        <v>#DIV/0!</v>
      </c>
      <c r="BU118" s="105"/>
      <c r="BV118" s="104" t="e">
        <f>+BV63/BV16</f>
        <v>#DIV/0!</v>
      </c>
      <c r="BW118" s="103"/>
      <c r="BX118" s="104" t="e">
        <f>+BX63/BX16</f>
        <v>#DIV/0!</v>
      </c>
      <c r="BY118" s="103"/>
      <c r="BZ118" s="104" t="e">
        <f>+BZ63/BZ16</f>
        <v>#DIV/0!</v>
      </c>
      <c r="CA118" s="105"/>
      <c r="CB118" s="162" t="e">
        <f>+CB63/CB16</f>
        <v>#DIV/0!</v>
      </c>
      <c r="CC118" s="163" t="e">
        <f>+CC63/CC16</f>
        <v>#DIV/0!</v>
      </c>
      <c r="CD118" s="164" t="e">
        <f>+CD63/CD16</f>
        <v>#DIV/0!</v>
      </c>
      <c r="CE118" s="40"/>
      <c r="CF118" s="106" t="e">
        <f>+CF63/CF16</f>
        <v>#DIV/0!</v>
      </c>
      <c r="CG118" s="103"/>
      <c r="CH118" s="104" t="e">
        <f>+CH63/CH16</f>
        <v>#DIV/0!</v>
      </c>
      <c r="CI118" s="103"/>
      <c r="CJ118" s="104" t="e">
        <f>+CJ63/CJ16</f>
        <v>#DIV/0!</v>
      </c>
      <c r="CK118" s="105"/>
      <c r="CL118" s="104" t="e">
        <f>+CL63/CL16</f>
        <v>#DIV/0!</v>
      </c>
      <c r="CM118" s="103"/>
      <c r="CN118" s="104" t="e">
        <f>+CN63/CN16</f>
        <v>#DIV/0!</v>
      </c>
      <c r="CO118" s="103"/>
      <c r="CP118" s="104" t="e">
        <f>+CP63/CP16</f>
        <v>#DIV/0!</v>
      </c>
      <c r="CQ118" s="105"/>
      <c r="CR118" s="162" t="e">
        <f>+CR63/CR16</f>
        <v>#DIV/0!</v>
      </c>
      <c r="CS118" s="163" t="e">
        <f>+CS63/CS16</f>
        <v>#DIV/0!</v>
      </c>
      <c r="CT118" s="164" t="e">
        <f>+CT63/CT16</f>
        <v>#DIV/0!</v>
      </c>
      <c r="CU118" s="40"/>
      <c r="CV118" s="106" t="e">
        <f>+CV63/CV16</f>
        <v>#DIV/0!</v>
      </c>
      <c r="CW118" s="104"/>
      <c r="CX118" s="104" t="e">
        <f>+CX63/CX16</f>
        <v>#DIV/0!</v>
      </c>
      <c r="CY118" s="104"/>
      <c r="CZ118" s="104" t="e">
        <f>+CZ63/CZ16</f>
        <v>#DIV/0!</v>
      </c>
      <c r="DA118" s="105"/>
      <c r="DB118" s="107" t="e">
        <f>+DB63/DB16</f>
        <v>#DIV/0!</v>
      </c>
      <c r="DC118" s="103"/>
      <c r="DD118" s="103" t="e">
        <f>+DD63/DD16</f>
        <v>#DIV/0!</v>
      </c>
      <c r="DE118" s="103"/>
      <c r="DF118" s="103" t="e">
        <f>+DF63/DF16</f>
        <v>#DIV/0!</v>
      </c>
      <c r="DG118" s="105"/>
      <c r="DH118" s="179"/>
      <c r="DI118" s="187" t="s">
        <v>93</v>
      </c>
      <c r="DJ118" s="206" t="e">
        <f>+DJ63/DJ16</f>
        <v>#DIV/0!</v>
      </c>
      <c r="DK118" s="198" t="e">
        <f>+DK63/DK16</f>
        <v>#DIV/0!</v>
      </c>
      <c r="DL118" s="207" t="e">
        <f>+DL63/DL16</f>
        <v>#DIV/0!</v>
      </c>
      <c r="DM118"/>
    </row>
    <row r="119" spans="1:117" s="59" customFormat="1" ht="4.5" customHeight="1" x14ac:dyDescent="0.3">
      <c r="A119" s="48"/>
      <c r="B119" s="58"/>
      <c r="C119" s="41"/>
      <c r="D119" s="108"/>
      <c r="E119" s="103"/>
      <c r="F119" s="103"/>
      <c r="G119" s="103"/>
      <c r="H119" s="103"/>
      <c r="I119" s="105"/>
      <c r="J119" s="281"/>
      <c r="K119" s="103"/>
      <c r="L119" s="103"/>
      <c r="M119" s="103"/>
      <c r="N119" s="103"/>
      <c r="O119" s="105"/>
      <c r="P119" s="162"/>
      <c r="Q119" s="163"/>
      <c r="R119" s="164"/>
      <c r="S119" s="38"/>
      <c r="T119" s="108"/>
      <c r="U119" s="103"/>
      <c r="V119" s="103"/>
      <c r="W119" s="103"/>
      <c r="X119" s="103"/>
      <c r="Y119" s="105"/>
      <c r="Z119" s="103"/>
      <c r="AA119" s="103"/>
      <c r="AB119" s="103"/>
      <c r="AC119" s="103"/>
      <c r="AD119" s="103"/>
      <c r="AE119" s="105"/>
      <c r="AF119" s="162"/>
      <c r="AG119" s="163"/>
      <c r="AH119" s="164"/>
      <c r="AI119" s="40"/>
      <c r="AJ119" s="108"/>
      <c r="AK119" s="103"/>
      <c r="AL119" s="103"/>
      <c r="AM119" s="103"/>
      <c r="AN119" s="103"/>
      <c r="AO119" s="105"/>
      <c r="AP119" s="103"/>
      <c r="AQ119" s="103"/>
      <c r="AR119" s="103"/>
      <c r="AS119" s="103"/>
      <c r="AT119" s="103"/>
      <c r="AU119" s="105"/>
      <c r="AV119" s="162"/>
      <c r="AW119" s="163"/>
      <c r="AX119" s="164"/>
      <c r="AY119" s="40"/>
      <c r="AZ119" s="108"/>
      <c r="BA119" s="103"/>
      <c r="BB119" s="103"/>
      <c r="BC119" s="103"/>
      <c r="BD119" s="103"/>
      <c r="BE119" s="105"/>
      <c r="BF119" s="103"/>
      <c r="BG119" s="103"/>
      <c r="BH119" s="103"/>
      <c r="BI119" s="103"/>
      <c r="BJ119" s="103"/>
      <c r="BK119" s="105"/>
      <c r="BL119" s="162"/>
      <c r="BM119" s="163"/>
      <c r="BN119" s="164"/>
      <c r="BO119" s="40"/>
      <c r="BP119" s="103"/>
      <c r="BQ119" s="103"/>
      <c r="BR119" s="103"/>
      <c r="BS119" s="103"/>
      <c r="BT119" s="103"/>
      <c r="BU119" s="105"/>
      <c r="BV119" s="103"/>
      <c r="BW119" s="103"/>
      <c r="BX119" s="103"/>
      <c r="BY119" s="103"/>
      <c r="BZ119" s="103"/>
      <c r="CA119" s="105"/>
      <c r="CB119" s="162"/>
      <c r="CC119" s="163"/>
      <c r="CD119" s="164"/>
      <c r="CE119" s="40"/>
      <c r="CF119" s="107"/>
      <c r="CG119" s="103"/>
      <c r="CH119" s="103"/>
      <c r="CI119" s="103"/>
      <c r="CJ119" s="103"/>
      <c r="CK119" s="105"/>
      <c r="CL119" s="103"/>
      <c r="CM119" s="103"/>
      <c r="CN119" s="103"/>
      <c r="CO119" s="103"/>
      <c r="CP119" s="103"/>
      <c r="CQ119" s="105"/>
      <c r="CR119" s="162"/>
      <c r="CS119" s="163"/>
      <c r="CT119" s="164"/>
      <c r="CU119" s="40"/>
      <c r="CV119" s="107"/>
      <c r="CW119" s="103"/>
      <c r="CX119" s="103"/>
      <c r="CY119" s="103"/>
      <c r="CZ119" s="103"/>
      <c r="DA119" s="105"/>
      <c r="DB119" s="107"/>
      <c r="DC119" s="103"/>
      <c r="DD119" s="103"/>
      <c r="DE119" s="103"/>
      <c r="DF119" s="103"/>
      <c r="DG119" s="105"/>
      <c r="DH119" s="179"/>
      <c r="DI119" s="187"/>
      <c r="DJ119" s="206"/>
      <c r="DK119" s="198"/>
      <c r="DL119" s="207"/>
      <c r="DM119"/>
    </row>
    <row r="120" spans="1:117" s="59" customFormat="1" ht="15.6" x14ac:dyDescent="0.3">
      <c r="A120" s="48"/>
      <c r="B120" s="58" t="s">
        <v>94</v>
      </c>
      <c r="C120" s="41"/>
      <c r="D120" s="102" t="e">
        <f>+D95/D16</f>
        <v>#DIV/0!</v>
      </c>
      <c r="E120" s="103"/>
      <c r="F120" s="104" t="e">
        <f>+F95/F16</f>
        <v>#DIV/0!</v>
      </c>
      <c r="G120" s="103"/>
      <c r="H120" s="104" t="e">
        <f>+H95/H16</f>
        <v>#DIV/0!</v>
      </c>
      <c r="I120" s="105"/>
      <c r="J120" s="280" t="e">
        <f>+J95/J16</f>
        <v>#DIV/0!</v>
      </c>
      <c r="K120" s="103"/>
      <c r="L120" s="104" t="e">
        <f>+L95/L16</f>
        <v>#DIV/0!</v>
      </c>
      <c r="M120" s="103"/>
      <c r="N120" s="104" t="e">
        <f>+N95/N16</f>
        <v>#DIV/0!</v>
      </c>
      <c r="O120" s="105"/>
      <c r="P120" s="162" t="e">
        <f>+P95/P16</f>
        <v>#DIV/0!</v>
      </c>
      <c r="Q120" s="163" t="e">
        <f>+Q95/Q16</f>
        <v>#DIV/0!</v>
      </c>
      <c r="R120" s="164" t="e">
        <f>+R95/R16</f>
        <v>#DIV/0!</v>
      </c>
      <c r="S120" s="38"/>
      <c r="T120" s="102" t="e">
        <f>+T95/T16</f>
        <v>#DIV/0!</v>
      </c>
      <c r="U120" s="103"/>
      <c r="V120" s="104" t="e">
        <f>+V95/V16</f>
        <v>#DIV/0!</v>
      </c>
      <c r="W120" s="103"/>
      <c r="X120" s="104" t="e">
        <f>+X95/X16</f>
        <v>#DIV/0!</v>
      </c>
      <c r="Y120" s="105"/>
      <c r="Z120" s="104" t="e">
        <f>+Z95/Z16</f>
        <v>#DIV/0!</v>
      </c>
      <c r="AA120" s="103"/>
      <c r="AB120" s="104" t="e">
        <f>+AB95/AB16</f>
        <v>#DIV/0!</v>
      </c>
      <c r="AC120" s="103"/>
      <c r="AD120" s="104" t="e">
        <f>+AD95/AD16</f>
        <v>#DIV/0!</v>
      </c>
      <c r="AE120" s="105"/>
      <c r="AF120" s="162" t="e">
        <f>+AF95/AF16</f>
        <v>#DIV/0!</v>
      </c>
      <c r="AG120" s="163" t="e">
        <f>+AG95/AG16</f>
        <v>#DIV/0!</v>
      </c>
      <c r="AH120" s="164" t="e">
        <f>+AH95/AH16</f>
        <v>#DIV/0!</v>
      </c>
      <c r="AI120" s="40"/>
      <c r="AJ120" s="102" t="e">
        <f>+AJ95/AJ16</f>
        <v>#DIV/0!</v>
      </c>
      <c r="AK120" s="103"/>
      <c r="AL120" s="104" t="e">
        <f>+AL95/AL16</f>
        <v>#DIV/0!</v>
      </c>
      <c r="AM120" s="103"/>
      <c r="AN120" s="104" t="e">
        <f>+AN95/AN16</f>
        <v>#DIV/0!</v>
      </c>
      <c r="AO120" s="105"/>
      <c r="AP120" s="104" t="e">
        <f>+AP95/AP16</f>
        <v>#DIV/0!</v>
      </c>
      <c r="AQ120" s="103"/>
      <c r="AR120" s="104" t="e">
        <f>+AR95/AR16</f>
        <v>#DIV/0!</v>
      </c>
      <c r="AS120" s="103"/>
      <c r="AT120" s="104" t="e">
        <f>+AT95/AT16</f>
        <v>#DIV/0!</v>
      </c>
      <c r="AU120" s="105"/>
      <c r="AV120" s="162" t="e">
        <f>+AV95/AV16</f>
        <v>#DIV/0!</v>
      </c>
      <c r="AW120" s="163" t="e">
        <f>+AW95/AW16</f>
        <v>#DIV/0!</v>
      </c>
      <c r="AX120" s="164" t="e">
        <f>+AX95/AX16</f>
        <v>#DIV/0!</v>
      </c>
      <c r="AY120" s="40"/>
      <c r="AZ120" s="102" t="e">
        <f>+AZ95/AZ16</f>
        <v>#DIV/0!</v>
      </c>
      <c r="BA120" s="103"/>
      <c r="BB120" s="104" t="e">
        <f>+BB95/BB16</f>
        <v>#DIV/0!</v>
      </c>
      <c r="BC120" s="103"/>
      <c r="BD120" s="104" t="e">
        <f>+BD95/BD16</f>
        <v>#DIV/0!</v>
      </c>
      <c r="BE120" s="105"/>
      <c r="BF120" s="104" t="e">
        <f>+BF95/BF16</f>
        <v>#DIV/0!</v>
      </c>
      <c r="BG120" s="103"/>
      <c r="BH120" s="104" t="e">
        <f>+BH95/BH16</f>
        <v>#DIV/0!</v>
      </c>
      <c r="BI120" s="103"/>
      <c r="BJ120" s="104" t="e">
        <f>+BJ95/BJ16</f>
        <v>#DIV/0!</v>
      </c>
      <c r="BK120" s="105"/>
      <c r="BL120" s="162" t="e">
        <f>+BL95/BL16</f>
        <v>#DIV/0!</v>
      </c>
      <c r="BM120" s="163" t="e">
        <f>+BM95/BM16</f>
        <v>#DIV/0!</v>
      </c>
      <c r="BN120" s="164" t="e">
        <f>+BN95/BN16</f>
        <v>#DIV/0!</v>
      </c>
      <c r="BO120" s="40"/>
      <c r="BP120" s="104" t="e">
        <f>+BP95/BP16</f>
        <v>#DIV/0!</v>
      </c>
      <c r="BQ120" s="103"/>
      <c r="BR120" s="104" t="e">
        <f>+BR95/BR16</f>
        <v>#DIV/0!</v>
      </c>
      <c r="BS120" s="103"/>
      <c r="BT120" s="104" t="e">
        <f>+BT95/BT16</f>
        <v>#DIV/0!</v>
      </c>
      <c r="BU120" s="105"/>
      <c r="BV120" s="104" t="e">
        <f>+BV95/BV16</f>
        <v>#DIV/0!</v>
      </c>
      <c r="BW120" s="103"/>
      <c r="BX120" s="104" t="e">
        <f>+BX95/BX16</f>
        <v>#DIV/0!</v>
      </c>
      <c r="BY120" s="103"/>
      <c r="BZ120" s="104" t="e">
        <f>+BZ95/BZ16</f>
        <v>#DIV/0!</v>
      </c>
      <c r="CA120" s="105"/>
      <c r="CB120" s="162" t="e">
        <f>+CB95/CB16</f>
        <v>#DIV/0!</v>
      </c>
      <c r="CC120" s="163" t="e">
        <f>+CC95/CC16</f>
        <v>#DIV/0!</v>
      </c>
      <c r="CD120" s="164" t="e">
        <f>+CD95/CD16</f>
        <v>#DIV/0!</v>
      </c>
      <c r="CE120" s="40"/>
      <c r="CF120" s="106" t="e">
        <f>+CF95/CF16</f>
        <v>#DIV/0!</v>
      </c>
      <c r="CG120" s="103"/>
      <c r="CH120" s="104" t="e">
        <f>+CH95/CH16</f>
        <v>#DIV/0!</v>
      </c>
      <c r="CI120" s="103"/>
      <c r="CJ120" s="104" t="e">
        <f>+CJ95/CJ16</f>
        <v>#DIV/0!</v>
      </c>
      <c r="CK120" s="105"/>
      <c r="CL120" s="104" t="e">
        <f>+CL95/CL16</f>
        <v>#DIV/0!</v>
      </c>
      <c r="CM120" s="103"/>
      <c r="CN120" s="104" t="e">
        <f>+CN95/CN16</f>
        <v>#DIV/0!</v>
      </c>
      <c r="CO120" s="103"/>
      <c r="CP120" s="104" t="e">
        <f>+CP95/CP16</f>
        <v>#DIV/0!</v>
      </c>
      <c r="CQ120" s="105"/>
      <c r="CR120" s="162" t="e">
        <f>+CR95/CR16</f>
        <v>#DIV/0!</v>
      </c>
      <c r="CS120" s="163" t="e">
        <f>+CS95/CS16</f>
        <v>#DIV/0!</v>
      </c>
      <c r="CT120" s="164" t="e">
        <f>+CT95/CT16</f>
        <v>#DIV/0!</v>
      </c>
      <c r="CU120" s="40"/>
      <c r="CV120" s="106" t="e">
        <f>+CV95/CV16</f>
        <v>#DIV/0!</v>
      </c>
      <c r="CW120" s="104"/>
      <c r="CX120" s="104" t="e">
        <f>+CX95/CX16</f>
        <v>#DIV/0!</v>
      </c>
      <c r="CY120" s="104"/>
      <c r="CZ120" s="104" t="e">
        <f>+CZ95/CZ16</f>
        <v>#DIV/0!</v>
      </c>
      <c r="DA120" s="105"/>
      <c r="DB120" s="107" t="e">
        <f>+DB95/DB16</f>
        <v>#DIV/0!</v>
      </c>
      <c r="DC120" s="103"/>
      <c r="DD120" s="103" t="e">
        <f>+DD95/DD16</f>
        <v>#DIV/0!</v>
      </c>
      <c r="DE120" s="103"/>
      <c r="DF120" s="103" t="e">
        <f>+DF95/DF16</f>
        <v>#DIV/0!</v>
      </c>
      <c r="DG120" s="105"/>
      <c r="DH120" s="179"/>
      <c r="DI120" s="187" t="s">
        <v>94</v>
      </c>
      <c r="DJ120" s="206" t="e">
        <f>+DJ95/DJ16</f>
        <v>#DIV/0!</v>
      </c>
      <c r="DK120" s="198" t="e">
        <f>+DK95/DK16</f>
        <v>#DIV/0!</v>
      </c>
      <c r="DL120" s="207" t="e">
        <f>+DL95/DL16</f>
        <v>#DIV/0!</v>
      </c>
      <c r="DM120"/>
    </row>
    <row r="121" spans="1:117" s="59" customFormat="1" ht="5.25" customHeight="1" x14ac:dyDescent="0.3">
      <c r="A121" s="48"/>
      <c r="B121" s="48"/>
      <c r="C121" s="41"/>
      <c r="D121" s="42"/>
      <c r="E121" s="43"/>
      <c r="F121" s="43"/>
      <c r="G121" s="43"/>
      <c r="H121" s="43"/>
      <c r="I121" s="44"/>
      <c r="J121" s="274"/>
      <c r="K121" s="43"/>
      <c r="L121" s="43"/>
      <c r="M121" s="43"/>
      <c r="N121" s="43"/>
      <c r="O121" s="44"/>
      <c r="P121" s="136"/>
      <c r="Q121" s="137"/>
      <c r="R121" s="138"/>
      <c r="S121" s="38"/>
      <c r="T121" s="42"/>
      <c r="U121" s="43"/>
      <c r="V121" s="43"/>
      <c r="W121" s="43"/>
      <c r="X121" s="43"/>
      <c r="Y121" s="44"/>
      <c r="Z121" s="43"/>
      <c r="AA121" s="43"/>
      <c r="AB121" s="43"/>
      <c r="AC121" s="43"/>
      <c r="AD121" s="43"/>
      <c r="AE121" s="44"/>
      <c r="AF121" s="136"/>
      <c r="AG121" s="137"/>
      <c r="AH121" s="138"/>
      <c r="AI121" s="40"/>
      <c r="AJ121" s="42"/>
      <c r="AK121" s="43"/>
      <c r="AL121" s="43"/>
      <c r="AM121" s="43"/>
      <c r="AN121" s="43"/>
      <c r="AO121" s="44"/>
      <c r="AP121" s="43"/>
      <c r="AQ121" s="43"/>
      <c r="AR121" s="43"/>
      <c r="AS121" s="43"/>
      <c r="AT121" s="43"/>
      <c r="AU121" s="44"/>
      <c r="AV121" s="136"/>
      <c r="AW121" s="137"/>
      <c r="AX121" s="138"/>
      <c r="AY121" s="40"/>
      <c r="AZ121" s="42"/>
      <c r="BA121" s="43"/>
      <c r="BB121" s="43"/>
      <c r="BC121" s="43"/>
      <c r="BD121" s="43"/>
      <c r="BE121" s="44"/>
      <c r="BF121" s="43"/>
      <c r="BG121" s="43"/>
      <c r="BH121" s="43"/>
      <c r="BI121" s="43"/>
      <c r="BJ121" s="43"/>
      <c r="BK121" s="44"/>
      <c r="BL121" s="136"/>
      <c r="BM121" s="137"/>
      <c r="BN121" s="138"/>
      <c r="BO121" s="40"/>
      <c r="BP121" s="43"/>
      <c r="BQ121" s="43"/>
      <c r="BR121" s="43"/>
      <c r="BS121" s="43"/>
      <c r="BT121" s="43"/>
      <c r="BU121" s="44"/>
      <c r="BV121" s="43"/>
      <c r="BW121" s="43"/>
      <c r="BX121" s="43"/>
      <c r="BY121" s="43"/>
      <c r="BZ121" s="43"/>
      <c r="CA121" s="44"/>
      <c r="CB121" s="136"/>
      <c r="CC121" s="137"/>
      <c r="CD121" s="138"/>
      <c r="CE121" s="40"/>
      <c r="CF121" s="45"/>
      <c r="CG121" s="43"/>
      <c r="CH121" s="43"/>
      <c r="CI121" s="43"/>
      <c r="CJ121" s="43"/>
      <c r="CK121" s="44"/>
      <c r="CL121" s="43"/>
      <c r="CM121" s="43"/>
      <c r="CN121" s="43"/>
      <c r="CO121" s="43"/>
      <c r="CP121" s="43"/>
      <c r="CQ121" s="44"/>
      <c r="CR121" s="136"/>
      <c r="CS121" s="137"/>
      <c r="CT121" s="138"/>
      <c r="CU121" s="40"/>
      <c r="CV121" s="45"/>
      <c r="CW121" s="43"/>
      <c r="CX121" s="43"/>
      <c r="CY121" s="43"/>
      <c r="CZ121" s="43"/>
      <c r="DA121" s="44"/>
      <c r="DB121" s="45"/>
      <c r="DC121" s="43"/>
      <c r="DD121" s="43"/>
      <c r="DE121" s="43"/>
      <c r="DF121" s="43"/>
      <c r="DG121" s="44"/>
      <c r="DH121" s="171"/>
      <c r="DI121" s="186"/>
      <c r="DJ121" s="206"/>
      <c r="DK121" s="198"/>
      <c r="DL121" s="207"/>
      <c r="DM121"/>
    </row>
    <row r="122" spans="1:117" s="59" customFormat="1" ht="15.6" x14ac:dyDescent="0.3">
      <c r="A122" s="48"/>
      <c r="B122" s="58" t="s">
        <v>99</v>
      </c>
      <c r="C122" s="41"/>
      <c r="D122" s="102" t="e">
        <f>+D73/D16</f>
        <v>#DIV/0!</v>
      </c>
      <c r="E122" s="43"/>
      <c r="F122" s="104" t="e">
        <f>+F73/F16</f>
        <v>#DIV/0!</v>
      </c>
      <c r="G122" s="43"/>
      <c r="H122" s="104" t="e">
        <f>+H73/H16</f>
        <v>#DIV/0!</v>
      </c>
      <c r="I122" s="44"/>
      <c r="J122" s="280" t="e">
        <f>+J73/J16</f>
        <v>#DIV/0!</v>
      </c>
      <c r="K122" s="43"/>
      <c r="L122" s="104" t="e">
        <f>+L73/L16</f>
        <v>#DIV/0!</v>
      </c>
      <c r="M122" s="43"/>
      <c r="N122" s="104" t="e">
        <f>+N73/N16</f>
        <v>#DIV/0!</v>
      </c>
      <c r="O122" s="44"/>
      <c r="P122" s="162" t="e">
        <f>+P73/P16</f>
        <v>#DIV/0!</v>
      </c>
      <c r="Q122" s="163" t="e">
        <f>+Q73/Q16</f>
        <v>#DIV/0!</v>
      </c>
      <c r="R122" s="164" t="e">
        <f>+R73/R16</f>
        <v>#DIV/0!</v>
      </c>
      <c r="S122" s="38"/>
      <c r="T122" s="102" t="e">
        <f>+T73/T16</f>
        <v>#DIV/0!</v>
      </c>
      <c r="U122" s="43"/>
      <c r="V122" s="104" t="e">
        <f>+V73/V16</f>
        <v>#DIV/0!</v>
      </c>
      <c r="W122" s="43"/>
      <c r="X122" s="104" t="e">
        <f>+X73/X16</f>
        <v>#DIV/0!</v>
      </c>
      <c r="Y122" s="44"/>
      <c r="Z122" s="104" t="e">
        <f>+Z73/Z16</f>
        <v>#DIV/0!</v>
      </c>
      <c r="AA122" s="43"/>
      <c r="AB122" s="104" t="e">
        <f>+AB73/AB16</f>
        <v>#DIV/0!</v>
      </c>
      <c r="AC122" s="43"/>
      <c r="AD122" s="104" t="e">
        <f>+AD73/AD16</f>
        <v>#DIV/0!</v>
      </c>
      <c r="AE122" s="44"/>
      <c r="AF122" s="162" t="e">
        <f>+AF73/AF16</f>
        <v>#DIV/0!</v>
      </c>
      <c r="AG122" s="163" t="e">
        <f>+AG73/AG16</f>
        <v>#DIV/0!</v>
      </c>
      <c r="AH122" s="164" t="e">
        <f>+AH73/AH16</f>
        <v>#DIV/0!</v>
      </c>
      <c r="AI122" s="40"/>
      <c r="AJ122" s="102" t="e">
        <f>+AJ73/AJ16</f>
        <v>#DIV/0!</v>
      </c>
      <c r="AK122" s="43"/>
      <c r="AL122" s="104" t="e">
        <f>+AL73/AL16</f>
        <v>#DIV/0!</v>
      </c>
      <c r="AM122" s="43"/>
      <c r="AN122" s="104" t="e">
        <f>+AN73/AN16</f>
        <v>#DIV/0!</v>
      </c>
      <c r="AO122" s="44"/>
      <c r="AP122" s="104" t="e">
        <f>+AP73/AP16</f>
        <v>#DIV/0!</v>
      </c>
      <c r="AQ122" s="43"/>
      <c r="AR122" s="104" t="e">
        <f>+AR73/AR16</f>
        <v>#DIV/0!</v>
      </c>
      <c r="AS122" s="43"/>
      <c r="AT122" s="104" t="e">
        <f>+AT73/AT16</f>
        <v>#DIV/0!</v>
      </c>
      <c r="AU122" s="44"/>
      <c r="AV122" s="162" t="e">
        <f>+AV73/AV16</f>
        <v>#DIV/0!</v>
      </c>
      <c r="AW122" s="163" t="e">
        <f>+AW73/AW16</f>
        <v>#DIV/0!</v>
      </c>
      <c r="AX122" s="164" t="e">
        <f>+AX73/AX16</f>
        <v>#DIV/0!</v>
      </c>
      <c r="AY122" s="40"/>
      <c r="AZ122" s="102" t="e">
        <f>+AZ73/AZ16</f>
        <v>#DIV/0!</v>
      </c>
      <c r="BA122" s="43"/>
      <c r="BB122" s="104" t="e">
        <f>+BB73/BB16</f>
        <v>#DIV/0!</v>
      </c>
      <c r="BC122" s="43"/>
      <c r="BD122" s="104" t="e">
        <f>+BD73/BD16</f>
        <v>#DIV/0!</v>
      </c>
      <c r="BE122" s="44"/>
      <c r="BF122" s="104" t="e">
        <f>+BF73/BF16</f>
        <v>#DIV/0!</v>
      </c>
      <c r="BG122" s="43"/>
      <c r="BH122" s="104" t="e">
        <f>+BH73/BH16</f>
        <v>#DIV/0!</v>
      </c>
      <c r="BI122" s="43"/>
      <c r="BJ122" s="104" t="e">
        <f>+BJ73/BJ16</f>
        <v>#DIV/0!</v>
      </c>
      <c r="BK122" s="44"/>
      <c r="BL122" s="162" t="e">
        <f>+BL73/BL16</f>
        <v>#DIV/0!</v>
      </c>
      <c r="BM122" s="163" t="e">
        <f>+BM73/BM16</f>
        <v>#DIV/0!</v>
      </c>
      <c r="BN122" s="164" t="e">
        <f>+BN73/BN16</f>
        <v>#DIV/0!</v>
      </c>
      <c r="BO122" s="40"/>
      <c r="BP122" s="104" t="e">
        <f>+BP73/BP16</f>
        <v>#DIV/0!</v>
      </c>
      <c r="BQ122" s="43"/>
      <c r="BR122" s="104" t="e">
        <f>+BR73/BR16</f>
        <v>#DIV/0!</v>
      </c>
      <c r="BS122" s="43"/>
      <c r="BT122" s="104" t="e">
        <f>+BT73/BT16</f>
        <v>#DIV/0!</v>
      </c>
      <c r="BU122" s="44"/>
      <c r="BV122" s="104" t="e">
        <f>+BV73/BV16</f>
        <v>#DIV/0!</v>
      </c>
      <c r="BW122" s="43"/>
      <c r="BX122" s="104" t="e">
        <f>+BX73/BX16</f>
        <v>#DIV/0!</v>
      </c>
      <c r="BY122" s="43"/>
      <c r="BZ122" s="104" t="e">
        <f>+BZ73/BZ16</f>
        <v>#DIV/0!</v>
      </c>
      <c r="CA122" s="44"/>
      <c r="CB122" s="162" t="e">
        <f>+CB73/CB16</f>
        <v>#DIV/0!</v>
      </c>
      <c r="CC122" s="163" t="e">
        <f>+CC73/CC16</f>
        <v>#DIV/0!</v>
      </c>
      <c r="CD122" s="164" t="e">
        <f>+CD73/CD16</f>
        <v>#DIV/0!</v>
      </c>
      <c r="CE122" s="40"/>
      <c r="CF122" s="106" t="e">
        <f>+CF73/CF16</f>
        <v>#DIV/0!</v>
      </c>
      <c r="CG122" s="43"/>
      <c r="CH122" s="104" t="e">
        <f>+CH73/CH16</f>
        <v>#DIV/0!</v>
      </c>
      <c r="CI122" s="43"/>
      <c r="CJ122" s="104" t="e">
        <f>+CJ73/CJ16</f>
        <v>#DIV/0!</v>
      </c>
      <c r="CK122" s="44"/>
      <c r="CL122" s="104" t="e">
        <f>+CL73/CL16</f>
        <v>#DIV/0!</v>
      </c>
      <c r="CM122" s="43"/>
      <c r="CN122" s="104" t="e">
        <f>+CN73/CN16</f>
        <v>#DIV/0!</v>
      </c>
      <c r="CO122" s="43"/>
      <c r="CP122" s="104" t="e">
        <f>+CP73/CP16</f>
        <v>#DIV/0!</v>
      </c>
      <c r="CQ122" s="44"/>
      <c r="CR122" s="162" t="e">
        <f>+CR73/CR16</f>
        <v>#DIV/0!</v>
      </c>
      <c r="CS122" s="163" t="e">
        <f>+CS73/CS16</f>
        <v>#DIV/0!</v>
      </c>
      <c r="CT122" s="164" t="e">
        <f>+CT73/CT16</f>
        <v>#DIV/0!</v>
      </c>
      <c r="CU122" s="40"/>
      <c r="CV122" s="106" t="e">
        <f>+CV73/CV16</f>
        <v>#DIV/0!</v>
      </c>
      <c r="CW122" s="104"/>
      <c r="CX122" s="104" t="e">
        <f>+CX73/CX16</f>
        <v>#DIV/0!</v>
      </c>
      <c r="CY122" s="104"/>
      <c r="CZ122" s="104" t="e">
        <f>+CZ73/CZ16</f>
        <v>#DIV/0!</v>
      </c>
      <c r="DA122" s="93"/>
      <c r="DB122" s="107" t="e">
        <f>+DB73/DB16</f>
        <v>#DIV/0!</v>
      </c>
      <c r="DC122" s="103"/>
      <c r="DD122" s="103" t="e">
        <f>+DD73/DD16</f>
        <v>#DIV/0!</v>
      </c>
      <c r="DE122" s="103"/>
      <c r="DF122" s="103" t="e">
        <f>+DF73/DF16</f>
        <v>#DIV/0!</v>
      </c>
      <c r="DG122" s="93"/>
      <c r="DH122" s="177"/>
      <c r="DI122" s="187" t="s">
        <v>99</v>
      </c>
      <c r="DJ122" s="206" t="e">
        <f>+DJ73/DJ16</f>
        <v>#DIV/0!</v>
      </c>
      <c r="DK122" s="198" t="e">
        <f>+DK73/DK16</f>
        <v>#DIV/0!</v>
      </c>
      <c r="DL122" s="207" t="e">
        <f>+DL73/DL16</f>
        <v>#DIV/0!</v>
      </c>
      <c r="DM122"/>
    </row>
    <row r="123" spans="1:117" s="59" customFormat="1" ht="16.2" thickBot="1" x14ac:dyDescent="0.35">
      <c r="A123" s="48"/>
      <c r="B123" s="48"/>
      <c r="C123" s="41"/>
      <c r="D123" s="113"/>
      <c r="E123" s="114"/>
      <c r="F123" s="114"/>
      <c r="G123" s="114"/>
      <c r="H123" s="114"/>
      <c r="I123" s="115"/>
      <c r="J123" s="282"/>
      <c r="K123" s="110"/>
      <c r="L123" s="110"/>
      <c r="M123" s="110"/>
      <c r="N123" s="110"/>
      <c r="O123" s="111"/>
      <c r="P123" s="165"/>
      <c r="Q123" s="166"/>
      <c r="R123" s="167"/>
      <c r="S123" s="38"/>
      <c r="T123" s="109"/>
      <c r="U123" s="110"/>
      <c r="V123" s="110"/>
      <c r="W123" s="110"/>
      <c r="X123" s="110"/>
      <c r="Y123" s="111"/>
      <c r="Z123" s="112"/>
      <c r="AA123" s="110"/>
      <c r="AB123" s="110"/>
      <c r="AC123" s="110"/>
      <c r="AD123" s="110"/>
      <c r="AE123" s="111"/>
      <c r="AF123" s="165"/>
      <c r="AG123" s="166"/>
      <c r="AH123" s="167"/>
      <c r="AI123" s="40"/>
      <c r="AJ123" s="109"/>
      <c r="AK123" s="110"/>
      <c r="AL123" s="110"/>
      <c r="AM123" s="110"/>
      <c r="AN123" s="110"/>
      <c r="AO123" s="111"/>
      <c r="AP123" s="112"/>
      <c r="AQ123" s="110"/>
      <c r="AR123" s="110"/>
      <c r="AS123" s="110"/>
      <c r="AT123" s="110"/>
      <c r="AU123" s="111"/>
      <c r="AV123" s="165"/>
      <c r="AW123" s="166"/>
      <c r="AX123" s="167"/>
      <c r="AY123" s="40"/>
      <c r="AZ123" s="109"/>
      <c r="BA123" s="110"/>
      <c r="BB123" s="110"/>
      <c r="BC123" s="110"/>
      <c r="BD123" s="110"/>
      <c r="BE123" s="111"/>
      <c r="BF123" s="112"/>
      <c r="BG123" s="110"/>
      <c r="BH123" s="110"/>
      <c r="BI123" s="110"/>
      <c r="BJ123" s="110"/>
      <c r="BK123" s="111"/>
      <c r="BL123" s="165"/>
      <c r="BM123" s="166"/>
      <c r="BN123" s="167"/>
      <c r="BO123" s="40"/>
      <c r="BP123" s="109"/>
      <c r="BQ123" s="110"/>
      <c r="BR123" s="110"/>
      <c r="BS123" s="110"/>
      <c r="BT123" s="110"/>
      <c r="BU123" s="111"/>
      <c r="BV123" s="112"/>
      <c r="BW123" s="110"/>
      <c r="BX123" s="110"/>
      <c r="BY123" s="110"/>
      <c r="BZ123" s="110"/>
      <c r="CA123" s="111"/>
      <c r="CB123" s="165"/>
      <c r="CC123" s="166"/>
      <c r="CD123" s="167"/>
      <c r="CE123" s="40"/>
      <c r="CF123" s="113"/>
      <c r="CG123" s="114"/>
      <c r="CH123" s="114"/>
      <c r="CI123" s="114"/>
      <c r="CJ123" s="114"/>
      <c r="CK123" s="115"/>
      <c r="CL123" s="112"/>
      <c r="CM123" s="110"/>
      <c r="CN123" s="110"/>
      <c r="CO123" s="110"/>
      <c r="CP123" s="110"/>
      <c r="CQ123" s="111"/>
      <c r="CR123" s="165"/>
      <c r="CS123" s="166"/>
      <c r="CT123" s="167"/>
      <c r="CU123" s="40"/>
      <c r="CV123" s="113"/>
      <c r="CW123" s="114"/>
      <c r="CX123" s="114"/>
      <c r="CY123" s="114"/>
      <c r="CZ123" s="114"/>
      <c r="DA123" s="115"/>
      <c r="DB123" s="113"/>
      <c r="DC123" s="114"/>
      <c r="DD123" s="114"/>
      <c r="DE123" s="114"/>
      <c r="DF123" s="114"/>
      <c r="DG123" s="115"/>
      <c r="DH123" s="171"/>
      <c r="DI123" s="191"/>
      <c r="DJ123" s="113"/>
      <c r="DK123" s="114"/>
      <c r="DL123" s="115"/>
      <c r="DM123"/>
    </row>
    <row r="124" spans="1:117" ht="13.8" thickBot="1" x14ac:dyDescent="0.3">
      <c r="AI124" s="19"/>
      <c r="DI124" s="390" t="s">
        <v>95</v>
      </c>
      <c r="DJ124" s="391">
        <f>+DJ102</f>
        <v>0</v>
      </c>
      <c r="DK124" s="391">
        <f>+DK102</f>
        <v>0</v>
      </c>
      <c r="DL124" s="290">
        <f>+DL102</f>
        <v>0</v>
      </c>
    </row>
    <row r="125" spans="1:117" ht="15.6" x14ac:dyDescent="0.3">
      <c r="AI125" s="19"/>
      <c r="DI125" s="392" t="s">
        <v>125</v>
      </c>
      <c r="DJ125" s="393">
        <f>+H114</f>
        <v>0</v>
      </c>
      <c r="DK125" s="393">
        <f>+N114</f>
        <v>0</v>
      </c>
      <c r="DL125" s="394">
        <f>+DJ125+DK125</f>
        <v>0</v>
      </c>
    </row>
    <row r="126" spans="1:117" x14ac:dyDescent="0.25">
      <c r="A126" s="292" t="s">
        <v>206</v>
      </c>
      <c r="C126"/>
      <c r="AI126" s="19"/>
    </row>
    <row r="127" spans="1:117" x14ac:dyDescent="0.25">
      <c r="C127"/>
    </row>
    <row r="128" spans="1:117" ht="14.4" x14ac:dyDescent="0.3">
      <c r="A128" s="293" t="s">
        <v>207</v>
      </c>
      <c r="B128" s="294"/>
      <c r="C128"/>
      <c r="D128" s="294"/>
      <c r="E128" s="295"/>
      <c r="F128" s="295"/>
      <c r="G128" s="296"/>
      <c r="H128" s="378"/>
      <c r="J128" s="294"/>
      <c r="T128" s="294"/>
      <c r="U128" s="13"/>
      <c r="V128" s="13"/>
      <c r="W128" s="13"/>
      <c r="X128" s="13"/>
      <c r="Y128" s="13"/>
      <c r="Z128" s="294"/>
      <c r="AA128" s="13"/>
      <c r="AB128" s="13"/>
      <c r="AC128" s="13"/>
      <c r="AD128" s="13"/>
      <c r="AE128" s="13"/>
      <c r="AF128" s="13"/>
      <c r="AG128" s="13"/>
      <c r="AH128" s="13"/>
      <c r="AJ128" s="294"/>
      <c r="AP128" s="294"/>
      <c r="AZ128" s="294"/>
      <c r="BF128" s="294"/>
      <c r="BP128" s="294"/>
      <c r="BV128" s="294"/>
      <c r="CF128" s="294"/>
      <c r="CL128" s="294"/>
    </row>
    <row r="129" spans="1:92" ht="14.4" x14ac:dyDescent="0.25">
      <c r="A129" s="297">
        <v>1.1000000000000001</v>
      </c>
      <c r="B129" s="298" t="s">
        <v>208</v>
      </c>
      <c r="C129"/>
      <c r="D129" s="299">
        <f>(D63*2)+'JUL-SEP 2022'!D63+'OCT-DEC 2022'!D63</f>
        <v>224254044</v>
      </c>
      <c r="E129" s="300"/>
      <c r="F129" s="300"/>
      <c r="G129" s="301"/>
      <c r="H129" s="300"/>
      <c r="J129" s="299">
        <f>(J63*2)+'JUL-SEP 2022'!J63+'OCT-DEC 2022'!J63</f>
        <v>115244739</v>
      </c>
      <c r="T129" s="299">
        <f>(T63*2)+'JUL-SEP 2022'!T63+'OCT-DEC 2022'!T63</f>
        <v>379543330</v>
      </c>
      <c r="Z129" s="299">
        <f>(Z63*2)+'JUL-SEP 2022'!Z63+'OCT-DEC 2022'!Z63</f>
        <v>244442044</v>
      </c>
      <c r="AJ129" s="299">
        <f>(AJ63*2)+'JUL-SEP 2022'!AJ63+'OCT-DEC 2022'!AJ63</f>
        <v>113521020</v>
      </c>
      <c r="AP129" s="299">
        <f>(AP63*2)+'JUL-SEP 2022'!AP63+'OCT-DEC 2022'!AP63</f>
        <v>47518486</v>
      </c>
      <c r="AZ129" s="299">
        <f>(AZ63*2)+'JUL-SEP 2022'!AZ63+'OCT-DEC 2022'!AZ63</f>
        <v>208894667</v>
      </c>
      <c r="BF129" s="299">
        <f>(BF63*2)+'JUL-SEP 2022'!BF63+'OCT-DEC 2022'!BF63</f>
        <v>158369634</v>
      </c>
      <c r="BP129" s="299">
        <f>(BP63*2)+'JUL-SEP 2022'!BP63+'OCT-DEC 2022'!BP63</f>
        <v>149102406</v>
      </c>
      <c r="BV129" s="299">
        <f>(BV63*2)+'JUL-SEP 2022'!BV63+'OCT-DEC 2022'!BV63</f>
        <v>61534772</v>
      </c>
      <c r="CF129" s="299">
        <f>(CF63*2)+'JUL-SEP 2022'!CF63+'OCT-DEC 2022'!CF63</f>
        <v>234810541</v>
      </c>
      <c r="CL129" s="299">
        <f>(CL63*2)+'JUL-SEP 2022'!CL63+'OCT-DEC 2022'!CL63</f>
        <v>151223668</v>
      </c>
      <c r="CN129" s="389"/>
    </row>
    <row r="130" spans="1:92" ht="16.2" x14ac:dyDescent="0.45">
      <c r="A130" s="297">
        <v>1.2</v>
      </c>
      <c r="B130" s="298" t="s">
        <v>209</v>
      </c>
      <c r="C130"/>
      <c r="D130" s="302">
        <f>(+D73*2)+'JUL-SEP 2022'!D73+'OCT-DEC 2022'!D73</f>
        <v>6705243</v>
      </c>
      <c r="E130" s="300"/>
      <c r="F130" s="303"/>
      <c r="G130" s="301"/>
      <c r="H130" s="303"/>
      <c r="J130" s="302">
        <f>(+J73*2)+'JUL-SEP 2022'!J73+'OCT-DEC 2022'!J73</f>
        <v>963590</v>
      </c>
      <c r="T130" s="302">
        <f>(+T73*2)+'JUL-SEP 2022'!T73+'OCT-DEC 2022'!T73</f>
        <v>11912563</v>
      </c>
      <c r="U130"/>
      <c r="V130"/>
      <c r="W130"/>
      <c r="X130"/>
      <c r="Y130"/>
      <c r="Z130" s="302">
        <f>(+Z73*2)+'JUL-SEP 2022'!Z73+'OCT-DEC 2022'!Z73</f>
        <v>4801932</v>
      </c>
      <c r="AA130"/>
      <c r="AB130"/>
      <c r="AC130"/>
      <c r="AD130"/>
      <c r="AE130"/>
      <c r="AF130"/>
      <c r="AG130"/>
      <c r="AH130"/>
      <c r="AI130"/>
      <c r="AJ130" s="302">
        <f>(+AJ73*2)+'JUL-SEP 2022'!AJ73+'OCT-DEC 2022'!AJ73</f>
        <v>3220253</v>
      </c>
      <c r="AK130"/>
      <c r="AL130"/>
      <c r="AM130"/>
      <c r="AN130"/>
      <c r="AO130"/>
      <c r="AP130" s="302">
        <f>(+AP73*2)+'JUL-SEP 2022'!AP73+'OCT-DEC 2022'!AP73</f>
        <v>533437</v>
      </c>
      <c r="AQ130"/>
      <c r="AR130"/>
      <c r="AS130"/>
      <c r="AT130"/>
      <c r="AU130"/>
      <c r="AV130"/>
      <c r="AW130"/>
      <c r="AX130"/>
      <c r="AY130"/>
      <c r="AZ130" s="302">
        <f>(+AZ73*2)+'JUL-SEP 2022'!AZ73+'OCT-DEC 2022'!AZ73</f>
        <v>6647386</v>
      </c>
      <c r="BA130"/>
      <c r="BB130"/>
      <c r="BC130"/>
      <c r="BD130"/>
      <c r="BE130"/>
      <c r="BF130" s="302">
        <f>(+BF73*2)+'JUL-SEP 2022'!BF73+'OCT-DEC 2022'!BF73</f>
        <v>4383685</v>
      </c>
      <c r="BG130"/>
      <c r="BH130"/>
      <c r="BI130"/>
      <c r="BJ130"/>
      <c r="BK130"/>
      <c r="BL130"/>
      <c r="BM130"/>
      <c r="BN130"/>
      <c r="BO130"/>
      <c r="BP130" s="302">
        <f>(+BP73*2)+'JUL-SEP 2022'!BP73+'OCT-DEC 2022'!BP73</f>
        <v>5444798</v>
      </c>
      <c r="BQ130"/>
      <c r="BR130"/>
      <c r="BS130"/>
      <c r="BT130"/>
      <c r="BU130"/>
      <c r="BV130" s="302">
        <f>(+BV73*2)+'JUL-SEP 2022'!BV73+'OCT-DEC 2022'!BV73</f>
        <v>1292377</v>
      </c>
      <c r="BW130"/>
      <c r="BX130"/>
      <c r="BY130"/>
      <c r="BZ130"/>
      <c r="CA130"/>
      <c r="CB130"/>
      <c r="CC130"/>
      <c r="CD130"/>
      <c r="CE130"/>
      <c r="CF130" s="302">
        <f>(+CF73*2)+'JUL-SEP 2022'!CF73+'OCT-DEC 2022'!CF73</f>
        <v>9043164</v>
      </c>
      <c r="CL130" s="302">
        <f>(+CL73*2)+'JUL-SEP 2022'!CL73+'OCT-DEC 2022'!CL73</f>
        <v>3907956</v>
      </c>
    </row>
    <row r="131" spans="1:92" ht="14.4" x14ac:dyDescent="0.25">
      <c r="A131" s="297">
        <v>1.3</v>
      </c>
      <c r="B131" s="298" t="s">
        <v>210</v>
      </c>
      <c r="C131"/>
      <c r="D131" s="299">
        <f>+D129+D130</f>
        <v>230959287</v>
      </c>
      <c r="E131" s="300"/>
      <c r="F131" s="304"/>
      <c r="G131" s="305"/>
      <c r="H131" s="300"/>
      <c r="J131" s="299">
        <f>+J129+J130</f>
        <v>116208329</v>
      </c>
      <c r="T131" s="299">
        <f>+T129+T130</f>
        <v>391455893</v>
      </c>
      <c r="U131"/>
      <c r="V131"/>
      <c r="W131"/>
      <c r="X131"/>
      <c r="Y131"/>
      <c r="Z131" s="299">
        <f>+Z129+Z130</f>
        <v>249243976</v>
      </c>
      <c r="AA131"/>
      <c r="AB131"/>
      <c r="AC131"/>
      <c r="AD131"/>
      <c r="AE131"/>
      <c r="AF131"/>
      <c r="AG131"/>
      <c r="AH131"/>
      <c r="AI131"/>
      <c r="AJ131" s="299">
        <f>+AJ129+AJ130</f>
        <v>116741273</v>
      </c>
      <c r="AK131"/>
      <c r="AL131"/>
      <c r="AM131"/>
      <c r="AN131"/>
      <c r="AO131"/>
      <c r="AP131" s="299">
        <f>+AP129+AP130</f>
        <v>48051923</v>
      </c>
      <c r="AQ131"/>
      <c r="AR131"/>
      <c r="AS131"/>
      <c r="AT131"/>
      <c r="AU131"/>
      <c r="AV131"/>
      <c r="AW131"/>
      <c r="AX131"/>
      <c r="AY131"/>
      <c r="AZ131" s="299">
        <f>+AZ129+AZ130</f>
        <v>215542053</v>
      </c>
      <c r="BA131"/>
      <c r="BB131"/>
      <c r="BC131"/>
      <c r="BD131"/>
      <c r="BE131"/>
      <c r="BF131" s="299">
        <f>+BF129+BF130</f>
        <v>162753319</v>
      </c>
      <c r="BG131"/>
      <c r="BH131"/>
      <c r="BI131"/>
      <c r="BJ131"/>
      <c r="BK131"/>
      <c r="BL131"/>
      <c r="BM131"/>
      <c r="BN131"/>
      <c r="BO131"/>
      <c r="BP131" s="299">
        <f>+BP129+BP130</f>
        <v>154547204</v>
      </c>
      <c r="BQ131"/>
      <c r="BR131"/>
      <c r="BS131"/>
      <c r="BT131"/>
      <c r="BU131"/>
      <c r="BV131" s="299">
        <f>+BV129+BV130</f>
        <v>62827149</v>
      </c>
      <c r="BW131"/>
      <c r="BX131"/>
      <c r="BY131"/>
      <c r="BZ131"/>
      <c r="CA131"/>
      <c r="CB131"/>
      <c r="CC131"/>
      <c r="CD131"/>
      <c r="CE131"/>
      <c r="CF131" s="299">
        <f>+CF129+CF130</f>
        <v>243853705</v>
      </c>
      <c r="CL131" s="299">
        <f>+CL129+CL130</f>
        <v>155131624</v>
      </c>
    </row>
    <row r="132" spans="1:92" ht="14.4" x14ac:dyDescent="0.25">
      <c r="A132" s="297"/>
      <c r="B132" s="298" t="s">
        <v>211</v>
      </c>
      <c r="C132"/>
      <c r="D132" s="299"/>
      <c r="E132" s="300"/>
      <c r="F132" s="295"/>
      <c r="G132" s="296"/>
      <c r="H132" s="300"/>
      <c r="J132" s="299"/>
      <c r="T132" s="299"/>
      <c r="U132"/>
      <c r="V132"/>
      <c r="W132"/>
      <c r="X132"/>
      <c r="Y132"/>
      <c r="Z132" s="299"/>
      <c r="AA132"/>
      <c r="AB132"/>
      <c r="AC132"/>
      <c r="AD132"/>
      <c r="AE132"/>
      <c r="AF132"/>
      <c r="AG132"/>
      <c r="AH132"/>
      <c r="AI132"/>
      <c r="AJ132" s="299"/>
      <c r="AK132"/>
      <c r="AL132"/>
      <c r="AM132"/>
      <c r="AN132"/>
      <c r="AO132"/>
      <c r="AP132" s="299"/>
      <c r="AQ132"/>
      <c r="AR132"/>
      <c r="AS132"/>
      <c r="AT132"/>
      <c r="AU132"/>
      <c r="AV132"/>
      <c r="AW132"/>
      <c r="AX132"/>
      <c r="AY132"/>
      <c r="AZ132" s="299"/>
      <c r="BA132"/>
      <c r="BB132"/>
      <c r="BC132"/>
      <c r="BD132"/>
      <c r="BE132"/>
      <c r="BF132" s="299"/>
      <c r="BG132"/>
      <c r="BH132"/>
      <c r="BI132"/>
      <c r="BJ132"/>
      <c r="BK132"/>
      <c r="BL132"/>
      <c r="BM132"/>
      <c r="BN132"/>
      <c r="BO132"/>
      <c r="BP132" s="299"/>
      <c r="BQ132"/>
      <c r="BR132"/>
      <c r="BS132"/>
      <c r="BT132"/>
      <c r="BU132"/>
      <c r="BV132" s="299"/>
      <c r="BW132"/>
      <c r="BX132"/>
      <c r="BY132"/>
      <c r="BZ132"/>
      <c r="CA132"/>
      <c r="CB132"/>
      <c r="CC132"/>
      <c r="CD132"/>
      <c r="CE132"/>
      <c r="CF132" s="299"/>
      <c r="CL132" s="299"/>
    </row>
    <row r="133" spans="1:92" ht="14.4" x14ac:dyDescent="0.25">
      <c r="A133" s="306" t="s">
        <v>212</v>
      </c>
      <c r="B133" s="298"/>
      <c r="C133"/>
      <c r="D133" s="299"/>
      <c r="E133" s="300"/>
      <c r="F133" s="295"/>
      <c r="G133" s="296"/>
      <c r="H133" s="300"/>
      <c r="J133" s="299"/>
      <c r="T133" s="299"/>
      <c r="U133"/>
      <c r="V133"/>
      <c r="W133"/>
      <c r="X133"/>
      <c r="Y133"/>
      <c r="Z133" s="299"/>
      <c r="AA133"/>
      <c r="AB133"/>
      <c r="AC133"/>
      <c r="AD133"/>
      <c r="AE133"/>
      <c r="AF133"/>
      <c r="AG133"/>
      <c r="AH133"/>
      <c r="AI133"/>
      <c r="AJ133" s="299"/>
      <c r="AK133"/>
      <c r="AL133"/>
      <c r="AM133"/>
      <c r="AN133"/>
      <c r="AO133"/>
      <c r="AP133" s="299"/>
      <c r="AQ133"/>
      <c r="AR133"/>
      <c r="AS133"/>
      <c r="AT133"/>
      <c r="AU133"/>
      <c r="AV133"/>
      <c r="AW133"/>
      <c r="AX133"/>
      <c r="AY133"/>
      <c r="AZ133" s="299"/>
      <c r="BA133"/>
      <c r="BB133"/>
      <c r="BC133"/>
      <c r="BD133"/>
      <c r="BE133"/>
      <c r="BF133" s="299"/>
      <c r="BG133"/>
      <c r="BH133"/>
      <c r="BI133"/>
      <c r="BJ133"/>
      <c r="BK133"/>
      <c r="BL133"/>
      <c r="BM133"/>
      <c r="BN133"/>
      <c r="BO133"/>
      <c r="BP133" s="299"/>
      <c r="BQ133"/>
      <c r="BR133"/>
      <c r="BS133"/>
      <c r="BT133"/>
      <c r="BU133"/>
      <c r="BV133" s="299"/>
      <c r="BW133"/>
      <c r="BX133"/>
      <c r="BY133"/>
      <c r="BZ133"/>
      <c r="CA133"/>
      <c r="CB133"/>
      <c r="CC133"/>
      <c r="CD133"/>
      <c r="CE133"/>
      <c r="CF133" s="299"/>
      <c r="CL133" s="299"/>
    </row>
    <row r="134" spans="1:92" ht="14.4" x14ac:dyDescent="0.25">
      <c r="A134" s="297">
        <v>2.1</v>
      </c>
      <c r="B134" s="298" t="s">
        <v>51</v>
      </c>
      <c r="C134"/>
      <c r="D134" s="299">
        <f>(+D10+D14+D15)*2+'JUL-SEP 2022'!D10+'JUL-SEP 2022'!D14+'JUL-SEP 2022'!D15+'OCT-DEC 2022'!D14+'OCT-DEC 2022'!D15+'OCT-DEC 2022'!D10</f>
        <v>230961725</v>
      </c>
      <c r="E134" s="300"/>
      <c r="F134" s="300"/>
      <c r="G134" s="301"/>
      <c r="H134" s="300"/>
      <c r="J134" s="299">
        <f>(+J10+J14+J15)*2+'JUL-SEP 2022'!J10+'JUL-SEP 2022'!J14+'JUL-SEP 2022'!J15+'OCT-DEC 2022'!J14+'OCT-DEC 2022'!J15+'OCT-DEC 2022'!J10</f>
        <v>121360272</v>
      </c>
      <c r="T134" s="299">
        <f>(+T10+T14+T15)*2+'JUL-SEP 2022'!T10+'JUL-SEP 2022'!T14+'JUL-SEP 2022'!T15+'OCT-DEC 2022'!T14+'OCT-DEC 2022'!T15+'OCT-DEC 2022'!T10</f>
        <v>441443884</v>
      </c>
      <c r="U134"/>
      <c r="V134"/>
      <c r="W134"/>
      <c r="X134"/>
      <c r="Y134"/>
      <c r="Z134" s="299">
        <f>(+Z10+Z14+Z15)*2+'JUL-SEP 2022'!Z10+'JUL-SEP 2022'!Z14+'JUL-SEP 2022'!Z15+'OCT-DEC 2022'!Z14+'OCT-DEC 2022'!Z15+'OCT-DEC 2022'!Z10</f>
        <v>281027647</v>
      </c>
      <c r="AA134"/>
      <c r="AB134"/>
      <c r="AC134"/>
      <c r="AD134"/>
      <c r="AE134"/>
      <c r="AF134"/>
      <c r="AG134"/>
      <c r="AH134"/>
      <c r="AI134"/>
      <c r="AJ134" s="299">
        <f>(+AJ10+AJ14+AJ15)*2+'JUL-SEP 2022'!AJ10+'JUL-SEP 2022'!AJ14+'JUL-SEP 2022'!AJ15+'OCT-DEC 2022'!AJ14+'OCT-DEC 2022'!AJ15+'OCT-DEC 2022'!AJ10</f>
        <v>136648268</v>
      </c>
      <c r="AK134"/>
      <c r="AL134"/>
      <c r="AM134"/>
      <c r="AN134"/>
      <c r="AO134"/>
      <c r="AP134" s="299">
        <f>(+AP10+AP14+AP15)*2+'JUL-SEP 2022'!AP10+'JUL-SEP 2022'!AP14+'JUL-SEP 2022'!AP15+'OCT-DEC 2022'!AP14+'OCT-DEC 2022'!AP15+'OCT-DEC 2022'!AP10</f>
        <v>57168243</v>
      </c>
      <c r="AQ134"/>
      <c r="AR134"/>
      <c r="AS134"/>
      <c r="AT134"/>
      <c r="AU134"/>
      <c r="AV134"/>
      <c r="AW134"/>
      <c r="AX134"/>
      <c r="AY134"/>
      <c r="AZ134" s="299">
        <f>(+AZ10+AZ14+AZ15)*2+'JUL-SEP 2022'!AZ10+'JUL-SEP 2022'!AZ14+'JUL-SEP 2022'!AZ15+'OCT-DEC 2022'!AZ14+'OCT-DEC 2022'!AZ15+'OCT-DEC 2022'!AZ10</f>
        <v>234056383</v>
      </c>
      <c r="BA134"/>
      <c r="BB134"/>
      <c r="BC134"/>
      <c r="BD134"/>
      <c r="BE134"/>
      <c r="BF134" s="299">
        <f>(+BF10+BF14+BF15)*2+'JUL-SEP 2022'!BF10+'JUL-SEP 2022'!BF14+'JUL-SEP 2022'!BF15+'OCT-DEC 2022'!BF14+'OCT-DEC 2022'!BF15+'OCT-DEC 2022'!BF10</f>
        <v>182646115</v>
      </c>
      <c r="BG134"/>
      <c r="BH134"/>
      <c r="BI134"/>
      <c r="BJ134"/>
      <c r="BK134"/>
      <c r="BL134"/>
      <c r="BM134"/>
      <c r="BN134"/>
      <c r="BO134"/>
      <c r="BP134" s="299">
        <f>(+BP10+BP14+BP15)*2+'JUL-SEP 2022'!BP10+'JUL-SEP 2022'!BP14+'JUL-SEP 2022'!BP15+'OCT-DEC 2022'!BP14+'OCT-DEC 2022'!BP15+'OCT-DEC 2022'!BP10</f>
        <v>186329647</v>
      </c>
      <c r="BQ134"/>
      <c r="BR134"/>
      <c r="BS134"/>
      <c r="BT134"/>
      <c r="BU134"/>
      <c r="BV134" s="299">
        <f>(+BV10+BV14+BV15)*2+'JUL-SEP 2022'!BV10+'JUL-SEP 2022'!BV14+'JUL-SEP 2022'!BV15+'OCT-DEC 2022'!BV14+'OCT-DEC 2022'!BV15+'OCT-DEC 2022'!BV10</f>
        <v>76094130</v>
      </c>
      <c r="BW134"/>
      <c r="BX134"/>
      <c r="BY134"/>
      <c r="BZ134"/>
      <c r="CA134"/>
      <c r="CB134"/>
      <c r="CC134"/>
      <c r="CD134"/>
      <c r="CE134"/>
      <c r="CF134" s="299">
        <f>(+CF10+CF14+CF15)*2+'JUL-SEP 2022'!CF10+'JUL-SEP 2022'!CF14+'JUL-SEP 2022'!CF15+'OCT-DEC 2022'!CF14+'OCT-DEC 2022'!CF15+'OCT-DEC 2022'!CF10</f>
        <v>263833259</v>
      </c>
      <c r="CL134" s="299">
        <f>(+CL10+CL14+CL15)*2+'JUL-SEP 2022'!CL10+'JUL-SEP 2022'!CL14+'JUL-SEP 2022'!CL15+'OCT-DEC 2022'!CL14+'OCT-DEC 2022'!CL15+'OCT-DEC 2022'!CL10</f>
        <v>168619069</v>
      </c>
    </row>
    <row r="135" spans="1:92" ht="16.2" x14ac:dyDescent="0.45">
      <c r="A135" s="297">
        <v>2.2000000000000002</v>
      </c>
      <c r="B135" s="298" t="s">
        <v>213</v>
      </c>
      <c r="C135"/>
      <c r="D135" s="307">
        <f>(0.27*MAX((D102*2+'JUL-SEP 2022'!D102+'OCT-DEC 2022'!D102),0))</f>
        <v>0</v>
      </c>
      <c r="E135" s="300"/>
      <c r="F135" s="308"/>
      <c r="G135" s="305"/>
      <c r="H135" s="379"/>
      <c r="J135" s="307">
        <f>(0.27*MAX((J102*2+'JUL-SEP 2022'!J102+'OCT-DEC 2022'!J102),0))</f>
        <v>0</v>
      </c>
      <c r="T135" s="307">
        <f>(0.27*MAX((T102*2+'JUL-SEP 2022'!T102+'OCT-DEC 2022'!T102),0))</f>
        <v>4828381.92</v>
      </c>
      <c r="Z135" s="307">
        <f>(0.27*MAX((Z102*2+'JUL-SEP 2022'!Z102+'OCT-DEC 2022'!Z102),0))</f>
        <v>0</v>
      </c>
      <c r="AJ135" s="307">
        <f>(0.27*MAX((AJ102*2+'JUL-SEP 2022'!AJ102+'OCT-DEC 2022'!AJ102),0))</f>
        <v>2239308.9900000002</v>
      </c>
      <c r="AP135" s="307">
        <f>(0.27*MAX((AP102*2+'JUL-SEP 2022'!AP102+'OCT-DEC 2022'!AP102),0))</f>
        <v>640887.66</v>
      </c>
      <c r="AZ135" s="307">
        <v>0</v>
      </c>
      <c r="BF135" s="307">
        <v>0</v>
      </c>
      <c r="BP135" s="307">
        <f>(0.27*MAX((BP102*2+'JUL-SEP 2022'!BP102+'OCT-DEC 2022'!BP102),0))</f>
        <v>4121124.2100000004</v>
      </c>
      <c r="BV135" s="307">
        <f>(0.27*MAX((BV102*2+'JUL-SEP 2022'!BV102+'OCT-DEC 2022'!BV102),0))</f>
        <v>0</v>
      </c>
      <c r="CF135" s="307">
        <v>0</v>
      </c>
      <c r="CL135" s="307">
        <v>0</v>
      </c>
    </row>
    <row r="136" spans="1:92" ht="14.4" x14ac:dyDescent="0.25">
      <c r="A136" s="297">
        <v>2.2999999999999998</v>
      </c>
      <c r="B136" s="298" t="s">
        <v>214</v>
      </c>
      <c r="C136"/>
      <c r="D136" s="299">
        <f>+D134-D135</f>
        <v>230961725</v>
      </c>
      <c r="E136" s="300"/>
      <c r="F136" s="300"/>
      <c r="G136" s="305"/>
      <c r="H136" s="300"/>
      <c r="J136" s="299">
        <f>+J134-J135</f>
        <v>121360272</v>
      </c>
      <c r="T136" s="299">
        <f>+T134-T135</f>
        <v>436615502.07999998</v>
      </c>
      <c r="Z136" s="299">
        <f>+Z134-Z135</f>
        <v>281027647</v>
      </c>
      <c r="AJ136" s="299">
        <f>+AJ134-AJ135</f>
        <v>134408959.00999999</v>
      </c>
      <c r="AP136" s="299">
        <f>+AP134-AP135</f>
        <v>56527355.340000004</v>
      </c>
      <c r="AZ136" s="299">
        <f>+AZ134-AZ135</f>
        <v>234056383</v>
      </c>
      <c r="BF136" s="299">
        <f>+BF134-BF135</f>
        <v>182646115</v>
      </c>
      <c r="BP136" s="299">
        <f>+BP134-BP135</f>
        <v>182208522.78999999</v>
      </c>
      <c r="BV136" s="299">
        <f>+BV134-BV135</f>
        <v>76094130</v>
      </c>
      <c r="CF136" s="299">
        <f>+CF134-CF135</f>
        <v>263833259</v>
      </c>
      <c r="CL136" s="299">
        <f>+CL134-CL135</f>
        <v>168619069</v>
      </c>
    </row>
    <row r="137" spans="1:92" ht="14.4" x14ac:dyDescent="0.25">
      <c r="A137" s="297"/>
      <c r="B137" s="298"/>
      <c r="C137"/>
      <c r="D137" s="309"/>
      <c r="E137" s="300"/>
      <c r="F137" s="295"/>
      <c r="G137" s="296"/>
      <c r="H137" s="295"/>
      <c r="J137" s="309"/>
      <c r="T137" s="309"/>
      <c r="Z137" s="309"/>
      <c r="AJ137" s="309"/>
      <c r="AP137" s="309"/>
      <c r="AZ137" s="309"/>
      <c r="BF137" s="309"/>
      <c r="BP137" s="309"/>
      <c r="BV137" s="309"/>
      <c r="CF137" s="309"/>
      <c r="CH137" s="229"/>
      <c r="CL137" s="309"/>
    </row>
    <row r="138" spans="1:92" ht="14.4" x14ac:dyDescent="0.3">
      <c r="A138" s="298" t="s">
        <v>215</v>
      </c>
      <c r="B138" s="294"/>
      <c r="C138"/>
      <c r="D138" s="309"/>
      <c r="E138" s="300"/>
      <c r="F138" s="295"/>
      <c r="G138" s="296"/>
      <c r="H138" s="295"/>
      <c r="J138" s="309"/>
      <c r="T138" s="309"/>
      <c r="Z138" s="309"/>
      <c r="AJ138" s="309"/>
      <c r="AP138" s="309"/>
      <c r="AZ138" s="309"/>
      <c r="BF138" s="309"/>
      <c r="BP138" s="309"/>
      <c r="BV138" s="309"/>
      <c r="CF138" s="309"/>
      <c r="CH138" s="408"/>
      <c r="CL138" s="309"/>
    </row>
    <row r="139" spans="1:92" ht="14.4" x14ac:dyDescent="0.25">
      <c r="A139" s="297">
        <v>3.1</v>
      </c>
      <c r="B139" s="298" t="s">
        <v>216</v>
      </c>
      <c r="C139"/>
      <c r="D139" s="310">
        <f>+D111*2+'JUL-SEP 2022'!D111+'OCT-DEC 2022'!D111</f>
        <v>109702</v>
      </c>
      <c r="E139" s="300"/>
      <c r="F139" s="311"/>
      <c r="G139" s="312"/>
      <c r="H139" s="311"/>
      <c r="J139" s="310">
        <f>+J111*2+'JUL-SEP 2022'!J111+'OCT-DEC 2022'!J111</f>
        <v>344818</v>
      </c>
      <c r="T139" s="310">
        <f>+T111*2+'JUL-SEP 2022'!T111+'OCT-DEC 2022'!T111</f>
        <v>192587</v>
      </c>
      <c r="Z139" s="310">
        <f>+Z111*2+'JUL-SEP 2022'!Z111+'OCT-DEC 2022'!Z111</f>
        <v>1004384</v>
      </c>
      <c r="AJ139" s="310">
        <f>+AJ111*2+'JUL-SEP 2022'!AJ111+'OCT-DEC 2022'!AJ111</f>
        <v>60162</v>
      </c>
      <c r="AP139" s="310">
        <f>+AP111*2+'JUL-SEP 2022'!AP111+'OCT-DEC 2022'!AP111</f>
        <v>156269</v>
      </c>
      <c r="AZ139" s="310">
        <f>+AZ111*2+'JUL-SEP 2022'!AZ111+'OCT-DEC 2022'!AZ111</f>
        <v>111243</v>
      </c>
      <c r="BF139" s="310">
        <f>+BF111*2+'JUL-SEP 2022'!BF111+'OCT-DEC 2022'!BF111</f>
        <v>608447</v>
      </c>
      <c r="BP139" s="310">
        <f>+BP111*2+'JUL-SEP 2022'!BP111+'OCT-DEC 2022'!BP111</f>
        <v>94920</v>
      </c>
      <c r="BV139" s="310">
        <f>+BV111*2+'JUL-SEP 2022'!BV111+'OCT-DEC 2022'!BV111</f>
        <v>301088</v>
      </c>
      <c r="CF139" s="310">
        <f>+CF111*2+'JUL-SEP 2022'!CF111+'OCT-DEC 2022'!CF111</f>
        <v>124558</v>
      </c>
      <c r="CH139" s="408"/>
      <c r="CL139" s="310">
        <f>+CL111*2+'JUL-SEP 2022'!CL111+'OCT-DEC 2022'!CL111</f>
        <v>619407</v>
      </c>
    </row>
    <row r="140" spans="1:92" ht="14.4" x14ac:dyDescent="0.25">
      <c r="A140" s="297">
        <v>3.2</v>
      </c>
      <c r="B140" s="298" t="s">
        <v>217</v>
      </c>
      <c r="C140"/>
      <c r="D140" s="313">
        <f>IF(D148="Yes",IF(D139&lt;$J$194,ROUND(VLOOKUP(D139,$G$188:$J$194,3)+((VLOOKUP(D139,$G$188:$J$194,4)-D139)/(VLOOKUP(D139,$G$188:$J$194,4)-VLOOKUP(D139,$G$188:$J$194,1)))*(VLOOKUP(D139,$G$188:$J$194,2)-VLOOKUP(D139,$G$188:$J$194,3)),3),0),0)</f>
        <v>1.9E-2</v>
      </c>
      <c r="E140" s="314"/>
      <c r="F140" s="314"/>
      <c r="G140" s="315"/>
      <c r="H140" s="314"/>
      <c r="J140" s="313">
        <f>IF(J148="Yes",IF(J139&lt;$J$194,ROUND(VLOOKUP(J139,$G$188:$J$194,3)+((VLOOKUP(J139,$G$188:$J$194,4)-J139)/(VLOOKUP(J139,$G$188:$J$194,4)-VLOOKUP(J139,$G$188:$J$194,1)))*(VLOOKUP(J139,$G$188:$J$194,2)-VLOOKUP(J139,$G$188:$J$194,3)),3),0),0)</f>
        <v>1.0999999999999999E-2</v>
      </c>
      <c r="T140" s="313">
        <f>IF(T148="Yes",IF(T139&lt;$J$194,ROUND(VLOOKUP(T139,$G$188:$J$194,3)+((VLOOKUP(T139,$G$188:$J$194,4)-T139)/(VLOOKUP(T139,$G$188:$J$194,4)-VLOOKUP(T139,$G$188:$J$194,1)))*(VLOOKUP(T139,$G$188:$J$194,2)-VLOOKUP(T139,$G$188:$J$194,3)),3),0),0)</f>
        <v>1.4999999999999999E-2</v>
      </c>
      <c r="Z140" s="313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313">
        <f>IF(AJ148="Yes",IF(AJ139&lt;$J$194,ROUND(VLOOKUP(AJ139,$G$188:$J$194,3)+((VLOOKUP(AJ139,$G$188:$J$194,4)-AJ139)/(VLOOKUP(AJ139,$G$188:$J$194,4)-VLOOKUP(AJ139,$G$188:$J$194,1)))*(VLOOKUP(AJ139,$G$188:$J$194,2)-VLOOKUP(AJ139,$G$188:$J$194,3)),3),0),0)</f>
        <v>2.7E-2</v>
      </c>
      <c r="AP140" s="313">
        <f>IF(AP148="Yes",IF(AP139&lt;$J$194,ROUND(VLOOKUP(AP139,$G$188:$J$194,3)+((VLOOKUP(AP139,$G$188:$J$194,4)-AP139)/(VLOOKUP(AP139,$G$188:$J$194,4)-VLOOKUP(AP139,$G$188:$J$194,1)))*(VLOOKUP(AP139,$G$188:$J$194,2)-VLOOKUP(AP139,$G$188:$J$194,3)),3),0),0)</f>
        <v>1.7000000000000001E-2</v>
      </c>
      <c r="AZ140" s="313">
        <f>IF(AZ148="Yes",IF(AZ139&lt;$J$194,ROUND(VLOOKUP(AZ139,$G$188:$J$194,3)+((VLOOKUP(AZ139,$G$188:$J$194,4)-AZ139)/(VLOOKUP(AZ139,$G$188:$J$194,4)-VLOOKUP(AZ139,$G$188:$J$194,1)))*(VLOOKUP(AZ139,$G$188:$J$194,2)-VLOOKUP(AZ139,$G$188:$J$194,3)),3),0),0)</f>
        <v>1.9E-2</v>
      </c>
      <c r="BF140" s="313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313">
        <f>IF(BP148="Yes",IF(BP139&lt;$J$194,ROUND(VLOOKUP(BP139,$G$188:$J$194,3)+((VLOOKUP(BP139,$G$188:$J$194,4)-BP139)/(VLOOKUP(BP139,$G$188:$J$194,4)-VLOOKUP(BP139,$G$188:$J$194,1)))*(VLOOKUP(BP139,$G$188:$J$194,2)-VLOOKUP(BP139,$G$188:$J$194,3)),3),0),0)</f>
        <v>0.02</v>
      </c>
      <c r="BV140" s="313">
        <f>IF(BV148="Yes",IF(BV139&lt;$J$194,ROUND(VLOOKUP(BV139,$G$188:$J$194,3)+((VLOOKUP(BV139,$G$188:$J$194,4)-BV139)/(VLOOKUP(BV139,$G$188:$J$194,4)-VLOOKUP(BV139,$G$188:$J$194,1)))*(VLOOKUP(BV139,$G$188:$J$194,2)-VLOOKUP(BV139,$G$188:$J$194,3)),3),0),0)</f>
        <v>1.2E-2</v>
      </c>
      <c r="CF140" s="313">
        <f>IF(CF148="Yes",IF(CF139&lt;$J$194,ROUND(VLOOKUP(CF139,$G$188:$J$194,3)+((VLOOKUP(CF139,$G$188:$J$194,4)-CF139)/(VLOOKUP(CF139,$G$188:$J$194,4)-VLOOKUP(CF139,$G$188:$J$194,1)))*(VLOOKUP(CF139,$G$188:$J$194,2)-VLOOKUP(CF139,$G$188:$J$194,3)),3),0),0)</f>
        <v>1.9E-2</v>
      </c>
      <c r="CH140" s="409"/>
      <c r="CL140" s="313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</row>
    <row r="141" spans="1:92" ht="14.4" x14ac:dyDescent="0.25">
      <c r="A141" s="316"/>
      <c r="B141" s="298"/>
      <c r="C141"/>
      <c r="D141" s="317"/>
      <c r="E141" s="318"/>
      <c r="F141" s="318"/>
      <c r="G141" s="312"/>
      <c r="H141" s="318"/>
      <c r="J141" s="317"/>
      <c r="T141" s="317"/>
      <c r="Z141" s="317"/>
      <c r="AJ141" s="317"/>
      <c r="AP141" s="317"/>
      <c r="AZ141" s="317"/>
      <c r="BF141" s="317"/>
      <c r="BP141" s="317"/>
      <c r="BV141" s="317"/>
      <c r="CF141" s="317"/>
      <c r="CL141" s="317"/>
    </row>
    <row r="142" spans="1:92" ht="14.4" x14ac:dyDescent="0.25">
      <c r="A142" s="298" t="s">
        <v>218</v>
      </c>
      <c r="B142" s="319"/>
      <c r="C142"/>
      <c r="D142" s="309"/>
      <c r="E142" s="295"/>
      <c r="F142" s="295"/>
      <c r="G142" s="296"/>
      <c r="H142" s="295"/>
      <c r="J142" s="309"/>
      <c r="T142" s="309"/>
      <c r="Z142" s="309"/>
      <c r="AJ142" s="309"/>
      <c r="AP142" s="309"/>
      <c r="AZ142" s="309"/>
      <c r="BF142" s="309"/>
      <c r="BP142" s="309"/>
      <c r="BV142" s="309"/>
      <c r="CF142" s="309"/>
      <c r="CL142" s="309"/>
    </row>
    <row r="143" spans="1:92" ht="14.4" x14ac:dyDescent="0.25">
      <c r="A143" s="320">
        <v>4.0999999999999996</v>
      </c>
      <c r="B143" s="298" t="s">
        <v>219</v>
      </c>
      <c r="C143"/>
      <c r="D143" s="321">
        <f>IFERROR(D131/D136,"")</f>
        <v>0.99998944413841728</v>
      </c>
      <c r="E143" s="322"/>
      <c r="F143" s="322"/>
      <c r="G143" s="315"/>
      <c r="H143" s="322"/>
      <c r="J143" s="321">
        <f>IFERROR(J131/J136,"")</f>
        <v>0.9575483565165378</v>
      </c>
      <c r="T143" s="321">
        <f>IFERROR(T131/T136,"")</f>
        <v>0.89656892880609285</v>
      </c>
      <c r="Z143" s="321">
        <f>IFERROR(Z131/Z136,"")</f>
        <v>0.88690197801072579</v>
      </c>
      <c r="AJ143" s="321">
        <f>IFERROR(AJ131/AJ136,"")</f>
        <v>0.86855276508253054</v>
      </c>
      <c r="AP143" s="321">
        <f>IFERROR(AP131/AP136,"")</f>
        <v>0.85006494131872823</v>
      </c>
      <c r="AZ143" s="321">
        <f>IFERROR(AZ131/AZ136,"")</f>
        <v>0.92089799148951212</v>
      </c>
      <c r="BF143" s="321">
        <f>IFERROR(BF131/BF136,"")</f>
        <v>0.89108557825059675</v>
      </c>
      <c r="BP143" s="321">
        <f>IFERROR(BP131/BP136,"")</f>
        <v>0.84818866666363146</v>
      </c>
      <c r="BV143" s="321">
        <f>IFERROR(BV131/BV136,"")</f>
        <v>0.8256504016801296</v>
      </c>
      <c r="CF143" s="321">
        <f>IFERROR(CF131/CF136,"")</f>
        <v>0.92427204183533207</v>
      </c>
      <c r="CL143" s="321">
        <f>IFERROR(CL131/CL136,"")</f>
        <v>0.92001233858075682</v>
      </c>
    </row>
    <row r="144" spans="1:92" ht="14.4" x14ac:dyDescent="0.3">
      <c r="A144" s="320">
        <v>4.2</v>
      </c>
      <c r="B144" s="298" t="s">
        <v>217</v>
      </c>
      <c r="C144"/>
      <c r="D144" s="323">
        <f>+D140</f>
        <v>1.9E-2</v>
      </c>
      <c r="E144" s="324"/>
      <c r="F144" s="324"/>
      <c r="G144" s="315"/>
      <c r="H144" s="324"/>
      <c r="J144" s="323">
        <f>+J140</f>
        <v>1.0999999999999999E-2</v>
      </c>
      <c r="T144" s="323">
        <f>+T140</f>
        <v>1.4999999999999999E-2</v>
      </c>
      <c r="Z144" s="323">
        <f>+Z140</f>
        <v>0</v>
      </c>
      <c r="AJ144" s="323">
        <f>+AJ140</f>
        <v>2.7E-2</v>
      </c>
      <c r="AP144" s="323">
        <f>+AP140</f>
        <v>1.7000000000000001E-2</v>
      </c>
      <c r="AZ144" s="323">
        <f>+AZ140</f>
        <v>1.9E-2</v>
      </c>
      <c r="BF144" s="323">
        <f>+BF140</f>
        <v>0</v>
      </c>
      <c r="BP144" s="323">
        <f>+BP140</f>
        <v>0.02</v>
      </c>
      <c r="BV144" s="323">
        <f>+BV140</f>
        <v>1.2E-2</v>
      </c>
      <c r="CF144" s="323">
        <f>+CF140</f>
        <v>1.9E-2</v>
      </c>
      <c r="CL144" s="323">
        <f>+CL140</f>
        <v>0</v>
      </c>
    </row>
    <row r="145" spans="1:90" ht="14.4" x14ac:dyDescent="0.25">
      <c r="A145" s="320">
        <v>4.3</v>
      </c>
      <c r="B145" s="298" t="s">
        <v>254</v>
      </c>
      <c r="C145"/>
      <c r="D145" s="325">
        <f>IFERROR(D143+D144,"")</f>
        <v>1.0189894441384173</v>
      </c>
      <c r="E145" s="326"/>
      <c r="F145" s="326"/>
      <c r="G145" s="315"/>
      <c r="H145" s="326"/>
      <c r="I145" s="327"/>
      <c r="J145" s="325">
        <f>IFERROR(J143+J144,"")</f>
        <v>0.96854835651653781</v>
      </c>
      <c r="T145" s="325">
        <f>IFERROR(T143+T144,"")</f>
        <v>0.91156892880609286</v>
      </c>
      <c r="Z145" s="325">
        <f>IFERROR(Z143+Z144,"")</f>
        <v>0.88690197801072579</v>
      </c>
      <c r="AJ145" s="325">
        <f>IFERROR(AJ143+AJ144,"")</f>
        <v>0.89555276508253057</v>
      </c>
      <c r="AP145" s="325">
        <f>IFERROR(AP143+AP144,"")</f>
        <v>0.86706494131872824</v>
      </c>
      <c r="AZ145" s="325">
        <f>IFERROR(AZ143+AZ144,"")</f>
        <v>0.93989799148951214</v>
      </c>
      <c r="BF145" s="325">
        <f>IFERROR(BF143+BF144,"")</f>
        <v>0.89108557825059675</v>
      </c>
      <c r="BP145" s="325">
        <f>IFERROR(BP143+BP144,"")</f>
        <v>0.86818866666363148</v>
      </c>
      <c r="BV145" s="325">
        <f>IFERROR(BV143+BV144,"")</f>
        <v>0.83765040168012961</v>
      </c>
      <c r="CF145" s="325">
        <f>IFERROR(CF143+CF144,"")</f>
        <v>0.94327204183533209</v>
      </c>
      <c r="CL145" s="325">
        <f>IFERROR(CL143+CL144,"")</f>
        <v>0.92001233858075682</v>
      </c>
    </row>
    <row r="146" spans="1:90" ht="14.4" x14ac:dyDescent="0.25">
      <c r="A146" s="328"/>
      <c r="B146" s="298"/>
      <c r="C146"/>
      <c r="D146" s="309"/>
      <c r="E146" s="295"/>
      <c r="F146" s="295"/>
      <c r="G146" s="296"/>
      <c r="H146" s="295"/>
      <c r="J146" s="309"/>
      <c r="T146" s="309"/>
      <c r="Z146" s="309"/>
      <c r="AJ146" s="309"/>
      <c r="AP146" s="309"/>
      <c r="AZ146" s="309"/>
      <c r="BF146" s="309"/>
      <c r="BP146" s="309"/>
      <c r="BV146" s="309"/>
      <c r="CF146" s="309"/>
      <c r="CL146" s="309"/>
    </row>
    <row r="147" spans="1:90" ht="14.4" x14ac:dyDescent="0.3">
      <c r="A147" s="329" t="s">
        <v>221</v>
      </c>
      <c r="B147" s="294"/>
      <c r="C147"/>
      <c r="D147" s="309"/>
      <c r="E147" s="295"/>
      <c r="F147" s="295"/>
      <c r="G147" s="296"/>
      <c r="H147" s="295"/>
      <c r="J147" s="309"/>
      <c r="T147" s="309"/>
      <c r="Z147" s="309"/>
      <c r="AJ147" s="309"/>
      <c r="AP147" s="309"/>
      <c r="AZ147" s="309"/>
      <c r="BF147" s="309"/>
      <c r="BP147" s="309"/>
      <c r="BV147" s="309"/>
      <c r="CF147" s="309"/>
      <c r="CL147" s="309"/>
    </row>
    <row r="148" spans="1:90" ht="14.4" x14ac:dyDescent="0.25">
      <c r="A148" s="328">
        <v>5.0999999999999996</v>
      </c>
      <c r="B148" s="330" t="s">
        <v>222</v>
      </c>
      <c r="C148"/>
      <c r="D148" s="331" t="str">
        <f>+IF(D139&lt;$H$186,"No","Yes")</f>
        <v>Yes</v>
      </c>
      <c r="E148" s="332"/>
      <c r="F148" s="332"/>
      <c r="G148" s="296"/>
      <c r="H148" s="332"/>
      <c r="J148" s="331" t="str">
        <f>+IF(J139&lt;$H$186,"No","Yes")</f>
        <v>Yes</v>
      </c>
      <c r="T148" s="331" t="str">
        <f>+IF(T139&lt;$H$186,"No","Yes")</f>
        <v>Yes</v>
      </c>
      <c r="Z148" s="331" t="str">
        <f>+IF(Z139&lt;$H$186,"No","Yes")</f>
        <v>Yes</v>
      </c>
      <c r="AJ148" s="331" t="str">
        <f>+IF(AJ139&lt;$H$186,"No","Yes")</f>
        <v>Yes</v>
      </c>
      <c r="AP148" s="331" t="str">
        <f>+IF(AP139&lt;$H$186,"No","Yes")</f>
        <v>Yes</v>
      </c>
      <c r="AZ148" s="331" t="str">
        <f>+IF(AZ139&lt;$H$186,"No","Yes")</f>
        <v>Yes</v>
      </c>
      <c r="BF148" s="331" t="str">
        <f>+IF(BF139&lt;$H$186,"No","Yes")</f>
        <v>Yes</v>
      </c>
      <c r="BP148" s="331" t="str">
        <f>+IF(BP139&lt;$H$186,"No","Yes")</f>
        <v>Yes</v>
      </c>
      <c r="BV148" s="331" t="str">
        <f>+IF(BV139&lt;$H$186,"No","Yes")</f>
        <v>Yes</v>
      </c>
      <c r="CF148" s="331" t="str">
        <f>+IF(CF139&lt;$H$186,"No","Yes")</f>
        <v>Yes</v>
      </c>
      <c r="CL148" s="331" t="str">
        <f>+IF(CL139&lt;$H$186,"No","Yes")</f>
        <v>Yes</v>
      </c>
    </row>
    <row r="149" spans="1:90" ht="14.4" x14ac:dyDescent="0.25">
      <c r="A149" s="328">
        <v>5.2</v>
      </c>
      <c r="B149" s="298" t="s">
        <v>223</v>
      </c>
      <c r="C149"/>
      <c r="D149" s="325">
        <f>IF(D148="No","NA",0.85)</f>
        <v>0.85</v>
      </c>
      <c r="E149" s="326"/>
      <c r="F149" s="326"/>
      <c r="G149" s="315"/>
      <c r="H149" s="326"/>
      <c r="J149" s="325">
        <f>IF(J148="No","NA",0.85)</f>
        <v>0.85</v>
      </c>
      <c r="T149" s="325">
        <f>IF(T148="No","NA",0.85)</f>
        <v>0.85</v>
      </c>
      <c r="Z149" s="325">
        <f>IF(Z148="No","NA",0.85)</f>
        <v>0.85</v>
      </c>
      <c r="AJ149" s="325">
        <f>IF(AJ148="No","NA",0.85)</f>
        <v>0.85</v>
      </c>
      <c r="AP149" s="325">
        <f>IF(AP148="No","NA",0.85)</f>
        <v>0.85</v>
      </c>
      <c r="AZ149" s="325">
        <f>IF(AZ148="No","NA",0.85)</f>
        <v>0.85</v>
      </c>
      <c r="BF149" s="325">
        <f>IF(BF148="No","NA",0.85)</f>
        <v>0.85</v>
      </c>
      <c r="BP149" s="325">
        <f>IF(BP148="No","NA",0.85)</f>
        <v>0.85</v>
      </c>
      <c r="BV149" s="325">
        <f>IF(BV148="No","NA",0.85)</f>
        <v>0.85</v>
      </c>
      <c r="CF149" s="325">
        <f>IF(CF148="No","NA",0.85)</f>
        <v>0.85</v>
      </c>
      <c r="CL149" s="325">
        <f>IF(CL148="No","NA",0.85)</f>
        <v>0.85</v>
      </c>
    </row>
    <row r="150" spans="1:90" ht="14.4" x14ac:dyDescent="0.25">
      <c r="A150" s="328">
        <v>5.3</v>
      </c>
      <c r="B150" s="298" t="s">
        <v>220</v>
      </c>
      <c r="C150"/>
      <c r="D150" s="321">
        <f>IF(D148="No","",ROUND(D145,3))</f>
        <v>1.0189999999999999</v>
      </c>
      <c r="E150" s="322"/>
      <c r="F150" s="322"/>
      <c r="G150" s="315"/>
      <c r="H150" s="322"/>
      <c r="J150" s="321">
        <f>IF(J148="No","",ROUND(J145,3))</f>
        <v>0.96899999999999997</v>
      </c>
      <c r="T150" s="321">
        <f>IF(T148="No","",ROUND(T145,3))</f>
        <v>0.91200000000000003</v>
      </c>
      <c r="Z150" s="321">
        <f>IF(Z148="No","",ROUND(Z145,3))</f>
        <v>0.88700000000000001</v>
      </c>
      <c r="AJ150" s="321">
        <f>IF(AJ148="No","",ROUND(AJ145,3))</f>
        <v>0.89600000000000002</v>
      </c>
      <c r="AP150" s="321">
        <f>IF(AP148="No","",ROUND(AP145,3))</f>
        <v>0.86699999999999999</v>
      </c>
      <c r="AZ150" s="321">
        <f>IF(AZ148="No","",ROUND(AZ145,3))</f>
        <v>0.94</v>
      </c>
      <c r="BF150" s="321">
        <f>IF(BF148="No","",ROUND(BF145,3))</f>
        <v>0.89100000000000001</v>
      </c>
      <c r="BP150" s="321">
        <f>IF(BP148="No","",ROUND(BP145,3))</f>
        <v>0.86799999999999999</v>
      </c>
      <c r="BV150" s="321">
        <f>IF(BV148="No","",ROUND(BV145,3))</f>
        <v>0.83799999999999997</v>
      </c>
      <c r="CF150" s="321">
        <f>IF(CF148="No","",ROUND(CF145,3))</f>
        <v>0.94299999999999995</v>
      </c>
      <c r="CL150" s="321">
        <f>IF(CL148="No","",ROUND(CL145,3))</f>
        <v>0.92</v>
      </c>
    </row>
    <row r="151" spans="1:90" ht="14.4" x14ac:dyDescent="0.25">
      <c r="A151" s="328">
        <v>5.4</v>
      </c>
      <c r="B151" s="298" t="s">
        <v>214</v>
      </c>
      <c r="C151"/>
      <c r="D151" s="333">
        <f>+D136</f>
        <v>230961725</v>
      </c>
      <c r="E151" s="334"/>
      <c r="F151" s="334"/>
      <c r="G151" s="301"/>
      <c r="H151" s="334"/>
      <c r="J151" s="333">
        <f>+J136</f>
        <v>121360272</v>
      </c>
      <c r="T151" s="333">
        <f>+T136</f>
        <v>436615502.07999998</v>
      </c>
      <c r="Z151" s="333">
        <f>+Z136</f>
        <v>281027647</v>
      </c>
      <c r="AJ151" s="333">
        <f>+AJ136</f>
        <v>134408959.00999999</v>
      </c>
      <c r="AP151" s="333">
        <f>+AP136</f>
        <v>56527355.340000004</v>
      </c>
      <c r="AZ151" s="333">
        <f>+AZ136</f>
        <v>234056383</v>
      </c>
      <c r="BF151" s="333">
        <f>+BF136</f>
        <v>182646115</v>
      </c>
      <c r="BP151" s="333">
        <f>+BP136</f>
        <v>182208522.78999999</v>
      </c>
      <c r="BV151" s="333">
        <f>+BV136</f>
        <v>76094130</v>
      </c>
      <c r="CF151" s="333">
        <f>+CF136</f>
        <v>263833259</v>
      </c>
      <c r="CL151" s="333">
        <f>+CL136</f>
        <v>168619069</v>
      </c>
    </row>
    <row r="152" spans="1:90" ht="15" thickBot="1" x14ac:dyDescent="0.3">
      <c r="A152" s="335">
        <v>5.5</v>
      </c>
      <c r="B152" s="336" t="s">
        <v>224</v>
      </c>
      <c r="C152"/>
      <c r="D152" s="407">
        <f>IF(OR(D150&gt;=D149,D148="No"),0,(D149-D150)*D151)</f>
        <v>0</v>
      </c>
      <c r="E152" s="334"/>
      <c r="F152" s="334"/>
      <c r="G152" s="301"/>
      <c r="H152" s="334"/>
      <c r="J152" s="407">
        <f>IF(OR(J150&gt;=J149,J148="No"),0,(J149-J150)*J151)</f>
        <v>0</v>
      </c>
      <c r="T152" s="407">
        <f>IF(OR(T150&gt;=T149,T148="No"),0,(T149-T150)*T151)</f>
        <v>0</v>
      </c>
      <c r="Z152" s="407">
        <f>IF(OR(Z150&gt;=Z149,Z148="No"),0,(Z149-Z150)*Z151)</f>
        <v>0</v>
      </c>
      <c r="AJ152" s="407">
        <f>IF(OR(AJ150&gt;=AJ149,AJ148="No"),0,(AJ149-AJ150)*AJ151)</f>
        <v>0</v>
      </c>
      <c r="AP152" s="407">
        <f>IF(OR(AP150&gt;=AP149,AP148="No"),0,(AP149-AP150)*AP151)</f>
        <v>0</v>
      </c>
      <c r="AZ152" s="407">
        <f>IF(OR(AZ150&gt;=AZ149,AZ148="No"),0,(AZ149-AZ150)*AZ151)</f>
        <v>0</v>
      </c>
      <c r="BF152" s="407">
        <f>IF(OR(BF150&gt;=BF149,BF148="No"),0,(BF149-BF150)*BF151)</f>
        <v>0</v>
      </c>
      <c r="BP152" s="407">
        <f>IF(OR(BP150&gt;=BP149,BP148="No"),0,(BP149-BP150)*BP151)</f>
        <v>0</v>
      </c>
      <c r="BV152" s="407">
        <f>IF(OR(BV150&gt;=BV149,BV148="No"),0,(BV149-BV150)*BV151)</f>
        <v>913129.56000000075</v>
      </c>
      <c r="CF152" s="407">
        <f>IF(OR(CF150&gt;=CF149,CF148="No"),0,(CF149-CF150)*CF151)</f>
        <v>0</v>
      </c>
      <c r="CL152" s="407">
        <f>IF(OR(CL150&gt;=CL149,CL148="No"),0,(CL149-CL150)*CL151)</f>
        <v>0</v>
      </c>
    </row>
    <row r="153" spans="1:90" x14ac:dyDescent="0.25">
      <c r="A153" s="296"/>
      <c r="B153" s="296"/>
      <c r="C153"/>
      <c r="D153" s="296"/>
      <c r="E153" s="296"/>
      <c r="F153" s="296"/>
      <c r="G153" s="296"/>
      <c r="H153" s="295"/>
      <c r="J153" s="296"/>
      <c r="T153" s="296"/>
      <c r="Z153" s="296"/>
      <c r="AJ153" s="296"/>
      <c r="AP153" s="296"/>
      <c r="AZ153" s="296"/>
      <c r="BF153" s="296"/>
      <c r="BP153" s="296"/>
      <c r="BV153" s="296"/>
      <c r="CF153" s="296"/>
      <c r="CL153" s="296"/>
    </row>
    <row r="154" spans="1:90" x14ac:dyDescent="0.25">
      <c r="A154" s="296"/>
      <c r="B154" s="296"/>
      <c r="C154"/>
      <c r="D154" s="296"/>
      <c r="E154" s="296"/>
      <c r="F154" s="296"/>
      <c r="G154" s="296"/>
      <c r="H154" s="295"/>
      <c r="J154" s="296"/>
      <c r="T154" s="296"/>
      <c r="Z154" s="296"/>
      <c r="AJ154" s="296"/>
      <c r="AP154" s="296"/>
      <c r="AZ154" s="296"/>
      <c r="BF154" s="296"/>
      <c r="BP154" s="296"/>
      <c r="BV154" s="296"/>
      <c r="CF154" s="296"/>
      <c r="CL154" s="296"/>
    </row>
    <row r="155" spans="1:90" ht="13.8" thickBot="1" x14ac:dyDescent="0.3">
      <c r="A155" s="338" t="s">
        <v>212</v>
      </c>
      <c r="B155" s="339"/>
      <c r="C155"/>
      <c r="H155" s="2"/>
      <c r="T155" s="1"/>
      <c r="Z155" s="1"/>
    </row>
    <row r="156" spans="1:90" ht="13.8" thickTop="1" x14ac:dyDescent="0.25">
      <c r="A156" s="340">
        <v>1.1000000000000001</v>
      </c>
      <c r="B156" s="339" t="s">
        <v>51</v>
      </c>
      <c r="C156"/>
      <c r="D156" s="341">
        <f>+D134</f>
        <v>230961725</v>
      </c>
      <c r="H156" s="380"/>
      <c r="J156" s="341">
        <f>+J134</f>
        <v>121360272</v>
      </c>
      <c r="T156" s="341">
        <f>+T134</f>
        <v>441443884</v>
      </c>
      <c r="Z156" s="341">
        <f>+Z134</f>
        <v>281027647</v>
      </c>
      <c r="AJ156" s="341">
        <f>+AJ134</f>
        <v>136648268</v>
      </c>
      <c r="AP156" s="341">
        <f>+AP134</f>
        <v>57168243</v>
      </c>
      <c r="AZ156" s="341">
        <f>+AZ134</f>
        <v>234056383</v>
      </c>
      <c r="BF156" s="341">
        <f>+BF134</f>
        <v>182646115</v>
      </c>
      <c r="BP156" s="341">
        <f>+BP134</f>
        <v>186329647</v>
      </c>
      <c r="BV156" s="341">
        <f>+BV134</f>
        <v>76094130</v>
      </c>
      <c r="CF156" s="341">
        <f>+CF134</f>
        <v>263833259</v>
      </c>
      <c r="CL156" s="341">
        <f>+CL134</f>
        <v>168619069</v>
      </c>
    </row>
    <row r="157" spans="1:90" ht="15" x14ac:dyDescent="0.4">
      <c r="A157" s="340">
        <v>1.3</v>
      </c>
      <c r="B157" s="339" t="s">
        <v>213</v>
      </c>
      <c r="C157"/>
      <c r="D157" s="342">
        <f>+D135</f>
        <v>0</v>
      </c>
      <c r="H157" s="381"/>
      <c r="J157" s="342">
        <f>+J135</f>
        <v>0</v>
      </c>
      <c r="T157" s="342">
        <f>+T135</f>
        <v>4828381.92</v>
      </c>
      <c r="Z157" s="342">
        <f>+Z135</f>
        <v>0</v>
      </c>
      <c r="AJ157" s="342">
        <f>+AJ135</f>
        <v>2239308.9900000002</v>
      </c>
      <c r="AP157" s="342">
        <f>+AP135</f>
        <v>640887.66</v>
      </c>
      <c r="AZ157" s="342">
        <f>+AZ135</f>
        <v>0</v>
      </c>
      <c r="BF157" s="342">
        <f>+BF135</f>
        <v>0</v>
      </c>
      <c r="BP157" s="342">
        <f>+BP135</f>
        <v>4121124.2100000004</v>
      </c>
      <c r="BV157" s="342">
        <f>+BV135</f>
        <v>0</v>
      </c>
      <c r="CF157" s="342">
        <f>+CF135</f>
        <v>0</v>
      </c>
      <c r="CL157" s="342">
        <f>+CL135</f>
        <v>0</v>
      </c>
    </row>
    <row r="158" spans="1:90" x14ac:dyDescent="0.25">
      <c r="A158" s="340">
        <v>1.4</v>
      </c>
      <c r="B158" s="339" t="s">
        <v>225</v>
      </c>
      <c r="C158"/>
      <c r="D158" s="343">
        <f>D156-D157</f>
        <v>230961725</v>
      </c>
      <c r="H158" s="380"/>
      <c r="J158" s="343">
        <f>J156-J157</f>
        <v>121360272</v>
      </c>
      <c r="T158" s="343">
        <f>T156-T157</f>
        <v>436615502.07999998</v>
      </c>
      <c r="Z158" s="343">
        <f>Z156-Z157</f>
        <v>281027647</v>
      </c>
      <c r="AJ158" s="343">
        <f>AJ156-AJ157</f>
        <v>134408959.00999999</v>
      </c>
      <c r="AP158" s="343">
        <f>AP156-AP157</f>
        <v>56527355.340000004</v>
      </c>
      <c r="AZ158" s="343">
        <f>AZ156-AZ157</f>
        <v>234056383</v>
      </c>
      <c r="BF158" s="343">
        <f>BF156-BF157</f>
        <v>182646115</v>
      </c>
      <c r="BP158" s="343">
        <f>BP156-BP157</f>
        <v>182208522.78999999</v>
      </c>
      <c r="BV158" s="343">
        <f>BV156-BV157</f>
        <v>76094130</v>
      </c>
      <c r="CF158" s="343">
        <f>CF156-CF157</f>
        <v>263833259</v>
      </c>
      <c r="CL158" s="343">
        <f>CL156-CL157</f>
        <v>168619069</v>
      </c>
    </row>
    <row r="159" spans="1:90" x14ac:dyDescent="0.25">
      <c r="A159" s="340"/>
      <c r="B159" s="339"/>
      <c r="C159"/>
      <c r="D159" s="343"/>
      <c r="H159" s="380"/>
      <c r="J159" s="343"/>
      <c r="T159" s="343"/>
      <c r="Z159" s="343"/>
      <c r="AJ159" s="343"/>
      <c r="AP159" s="343"/>
      <c r="AZ159" s="343"/>
      <c r="BF159" s="343"/>
      <c r="BP159" s="343"/>
      <c r="BV159" s="343"/>
      <c r="CF159" s="343"/>
      <c r="CL159" s="343"/>
    </row>
    <row r="160" spans="1:90" x14ac:dyDescent="0.25">
      <c r="A160" s="344" t="s">
        <v>226</v>
      </c>
      <c r="B160" s="345"/>
      <c r="C160"/>
      <c r="D160" s="343"/>
      <c r="H160" s="380"/>
      <c r="J160" s="343"/>
      <c r="T160" s="343"/>
      <c r="Z160" s="343"/>
      <c r="AJ160" s="343"/>
      <c r="AP160" s="343"/>
      <c r="AZ160" s="343"/>
      <c r="BF160" s="343"/>
      <c r="BP160" s="343"/>
      <c r="BV160" s="343"/>
      <c r="CF160" s="343"/>
      <c r="CL160" s="343"/>
    </row>
    <row r="161" spans="1:90" x14ac:dyDescent="0.25">
      <c r="A161" s="340">
        <v>2.1</v>
      </c>
      <c r="B161" s="339" t="s">
        <v>208</v>
      </c>
      <c r="C161"/>
      <c r="D161" s="343">
        <f>+D129</f>
        <v>224254044</v>
      </c>
      <c r="H161" s="380"/>
      <c r="J161" s="343">
        <f>+J129</f>
        <v>115244739</v>
      </c>
      <c r="T161" s="343">
        <f>+T129</f>
        <v>379543330</v>
      </c>
      <c r="Z161" s="343">
        <f>+Z129</f>
        <v>244442044</v>
      </c>
      <c r="AJ161" s="343">
        <f>+AJ129</f>
        <v>113521020</v>
      </c>
      <c r="AP161" s="343">
        <f>+AP129</f>
        <v>47518486</v>
      </c>
      <c r="AZ161" s="343">
        <f>+AZ129</f>
        <v>208894667</v>
      </c>
      <c r="BF161" s="343">
        <f>+BF129</f>
        <v>158369634</v>
      </c>
      <c r="BP161" s="343">
        <f>+BP129</f>
        <v>149102406</v>
      </c>
      <c r="BV161" s="343">
        <f>+BV129</f>
        <v>61534772</v>
      </c>
      <c r="CF161" s="343">
        <f>+CF129</f>
        <v>234810541</v>
      </c>
      <c r="CL161" s="343">
        <f>+CL129</f>
        <v>151223668</v>
      </c>
    </row>
    <row r="162" spans="1:90" ht="15" x14ac:dyDescent="0.4">
      <c r="A162" s="340">
        <f>+A161+0.1</f>
        <v>2.2000000000000002</v>
      </c>
      <c r="B162" s="339" t="s">
        <v>209</v>
      </c>
      <c r="C162"/>
      <c r="D162" s="342">
        <f>+D130</f>
        <v>6705243</v>
      </c>
      <c r="H162" s="381"/>
      <c r="J162" s="342">
        <f>+J130</f>
        <v>963590</v>
      </c>
      <c r="T162" s="342">
        <f>+T130</f>
        <v>11912563</v>
      </c>
      <c r="Z162" s="342">
        <f>+Z130</f>
        <v>4801932</v>
      </c>
      <c r="AJ162" s="342">
        <f>+AJ130</f>
        <v>3220253</v>
      </c>
      <c r="AP162" s="342">
        <f>+AP130</f>
        <v>533437</v>
      </c>
      <c r="AZ162" s="342">
        <f>+AZ130</f>
        <v>6647386</v>
      </c>
      <c r="BF162" s="342">
        <f>+BF130</f>
        <v>4383685</v>
      </c>
      <c r="BP162" s="342">
        <f>+BP130</f>
        <v>5444798</v>
      </c>
      <c r="BV162" s="342">
        <f>+BV130</f>
        <v>1292377</v>
      </c>
      <c r="CF162" s="342">
        <f>+CF130</f>
        <v>9043164</v>
      </c>
      <c r="CL162" s="342">
        <f>+CL130</f>
        <v>3907956</v>
      </c>
    </row>
    <row r="163" spans="1:90" x14ac:dyDescent="0.25">
      <c r="A163" s="340">
        <f>+A162+0.1</f>
        <v>2.3000000000000003</v>
      </c>
      <c r="B163" s="339" t="s">
        <v>227</v>
      </c>
      <c r="C163"/>
      <c r="D163" s="343">
        <f>+D161+D162</f>
        <v>230959287</v>
      </c>
      <c r="H163" s="380"/>
      <c r="J163" s="343">
        <f>+J161+J162</f>
        <v>116208329</v>
      </c>
      <c r="T163" s="343">
        <f>+T161+T162</f>
        <v>391455893</v>
      </c>
      <c r="Z163" s="343">
        <f>+Z161+Z162</f>
        <v>249243976</v>
      </c>
      <c r="AJ163" s="343">
        <f>+AJ161+AJ162</f>
        <v>116741273</v>
      </c>
      <c r="AP163" s="343">
        <f>+AP161+AP162</f>
        <v>48051923</v>
      </c>
      <c r="AZ163" s="343">
        <f>+AZ161+AZ162</f>
        <v>215542053</v>
      </c>
      <c r="BF163" s="343">
        <f>+BF161+BF162</f>
        <v>162753319</v>
      </c>
      <c r="BP163" s="343">
        <f>+BP161+BP162</f>
        <v>154547204</v>
      </c>
      <c r="BV163" s="343">
        <f>+BV161+BV162</f>
        <v>62827149</v>
      </c>
      <c r="CF163" s="343">
        <f>+CF161+CF162</f>
        <v>243853705</v>
      </c>
      <c r="CL163" s="343">
        <f>+CL161+CL162</f>
        <v>155131624</v>
      </c>
    </row>
    <row r="164" spans="1:90" x14ac:dyDescent="0.25">
      <c r="A164" s="340"/>
      <c r="B164" s="339"/>
      <c r="C164"/>
      <c r="D164" s="343"/>
      <c r="H164" s="380"/>
      <c r="J164" s="343"/>
      <c r="T164" s="343"/>
      <c r="Z164" s="343"/>
      <c r="AJ164" s="343"/>
      <c r="AP164" s="343"/>
      <c r="AZ164" s="343"/>
      <c r="BF164" s="343"/>
      <c r="BP164" s="343"/>
      <c r="BV164" s="343"/>
      <c r="CF164" s="343"/>
      <c r="CL164" s="343"/>
    </row>
    <row r="165" spans="1:90" x14ac:dyDescent="0.25">
      <c r="A165" s="340" t="s">
        <v>228</v>
      </c>
      <c r="B165" s="339"/>
      <c r="C165"/>
      <c r="D165" s="343"/>
      <c r="H165" s="380"/>
      <c r="J165" s="343"/>
      <c r="T165" s="343"/>
      <c r="Z165" s="343"/>
      <c r="AJ165" s="343"/>
      <c r="AP165" s="343"/>
      <c r="AZ165" s="343"/>
      <c r="BF165" s="343"/>
      <c r="BP165" s="343"/>
      <c r="BV165" s="343"/>
      <c r="CF165" s="343"/>
      <c r="CL165" s="343"/>
    </row>
    <row r="166" spans="1:90" x14ac:dyDescent="0.25">
      <c r="A166" s="340">
        <v>3.1</v>
      </c>
      <c r="B166" s="339" t="s">
        <v>229</v>
      </c>
      <c r="C166"/>
      <c r="D166" s="343">
        <f>+D95*2+'JUL-SEP 2022'!D95+'OCT-DEC 2022'!D95</f>
        <v>6827089</v>
      </c>
      <c r="H166" s="380"/>
      <c r="J166" s="343">
        <f>+J95*2+'JUL-SEP 2022'!J95+'OCT-DEC 2022'!J95</f>
        <v>5852903</v>
      </c>
      <c r="T166" s="343">
        <f>+T95*2+'JUL-SEP 2022'!T95+'OCT-DEC 2022'!T95</f>
        <v>12579776</v>
      </c>
      <c r="Z166" s="343">
        <f>+Z95*2+'JUL-SEP 2022'!Z95+'OCT-DEC 2022'!Z95</f>
        <v>19890395</v>
      </c>
      <c r="AJ166" s="343">
        <f>+AJ95*2+'JUL-SEP 2022'!AJ95+'OCT-DEC 2022'!AJ95</f>
        <v>10284710</v>
      </c>
      <c r="AP166" s="343">
        <f>+AP95*2+'JUL-SEP 2022'!AP95+'OCT-DEC 2022'!AP95</f>
        <v>3595278</v>
      </c>
      <c r="AZ166" s="343">
        <f>+AZ95*2+'JUL-SEP 2022'!AZ95+'OCT-DEC 2022'!AZ95</f>
        <v>13146656</v>
      </c>
      <c r="BF166" s="343">
        <f>+BF95*2+'JUL-SEP 2022'!BF95+'OCT-DEC 2022'!BF95</f>
        <v>12750650</v>
      </c>
      <c r="BP166" s="343">
        <f>+BP95*2+'JUL-SEP 2022'!BP95+'OCT-DEC 2022'!BP95</f>
        <v>6428884</v>
      </c>
      <c r="BV166" s="343">
        <f>+BV95*2+'JUL-SEP 2022'!BV95+'OCT-DEC 2022'!BV95</f>
        <v>4290833</v>
      </c>
      <c r="CF166" s="343">
        <f>+CF95*2+'JUL-SEP 2022'!CF95+'OCT-DEC 2022'!CF95</f>
        <v>12056503</v>
      </c>
      <c r="CL166" s="343">
        <f>+CL95*2+'JUL-SEP 2022'!CL95+'OCT-DEC 2022'!CL95</f>
        <v>13393481</v>
      </c>
    </row>
    <row r="167" spans="1:90" ht="15" x14ac:dyDescent="0.4">
      <c r="A167" s="340">
        <f>+A166+0.1</f>
        <v>3.2</v>
      </c>
      <c r="B167" s="339" t="s">
        <v>230</v>
      </c>
      <c r="C167"/>
      <c r="D167" s="342">
        <v>0</v>
      </c>
      <c r="H167" s="381"/>
      <c r="J167" s="342">
        <v>0</v>
      </c>
      <c r="T167" s="342">
        <v>0</v>
      </c>
      <c r="Z167" s="342">
        <v>0</v>
      </c>
      <c r="AJ167" s="342">
        <v>0</v>
      </c>
      <c r="AP167" s="342">
        <v>0</v>
      </c>
      <c r="AZ167" s="342">
        <v>0</v>
      </c>
      <c r="BF167" s="342">
        <v>0</v>
      </c>
      <c r="BP167" s="342">
        <v>0</v>
      </c>
      <c r="BV167" s="342">
        <v>0</v>
      </c>
      <c r="CF167" s="342">
        <v>0</v>
      </c>
      <c r="CL167" s="342">
        <v>0</v>
      </c>
    </row>
    <row r="168" spans="1:90" x14ac:dyDescent="0.25">
      <c r="A168" s="340">
        <f>+A167+0.1</f>
        <v>3.3000000000000003</v>
      </c>
      <c r="B168" s="339" t="s">
        <v>231</v>
      </c>
      <c r="C168"/>
      <c r="D168" s="343">
        <f>+D166+D167</f>
        <v>6827089</v>
      </c>
      <c r="H168" s="380"/>
      <c r="J168" s="343">
        <f>+J166+J167</f>
        <v>5852903</v>
      </c>
      <c r="T168" s="343">
        <f>+T166+T167</f>
        <v>12579776</v>
      </c>
      <c r="Z168" s="343">
        <f>+Z166+Z167</f>
        <v>19890395</v>
      </c>
      <c r="AJ168" s="343">
        <f>+AJ166+AJ167</f>
        <v>10284710</v>
      </c>
      <c r="AP168" s="343">
        <f>+AP166+AP167</f>
        <v>3595278</v>
      </c>
      <c r="AZ168" s="343">
        <f>+AZ166+AZ167</f>
        <v>13146656</v>
      </c>
      <c r="BF168" s="343">
        <f>+BF166+BF167</f>
        <v>12750650</v>
      </c>
      <c r="BP168" s="343">
        <f>+BP166+BP167</f>
        <v>6428884</v>
      </c>
      <c r="BV168" s="343">
        <f>+BV166+BV167</f>
        <v>4290833</v>
      </c>
      <c r="CF168" s="343">
        <f>+CF166+CF167</f>
        <v>12056503</v>
      </c>
      <c r="CL168" s="343">
        <f>+CL166+CL167</f>
        <v>13393481</v>
      </c>
    </row>
    <row r="169" spans="1:90" x14ac:dyDescent="0.25">
      <c r="A169" s="340"/>
      <c r="B169" s="339"/>
      <c r="C169"/>
      <c r="D169" s="343"/>
      <c r="H169" s="380"/>
      <c r="J169" s="343"/>
      <c r="L169" s="389"/>
      <c r="T169" s="343"/>
      <c r="Z169" s="343"/>
      <c r="AJ169" s="343"/>
      <c r="AP169" s="343"/>
      <c r="AZ169" s="343"/>
      <c r="BF169" s="343"/>
      <c r="BP169" s="343"/>
      <c r="BV169" s="343"/>
      <c r="CF169" s="343"/>
      <c r="CL169" s="343"/>
    </row>
    <row r="170" spans="1:90" x14ac:dyDescent="0.25">
      <c r="A170" s="340" t="s">
        <v>232</v>
      </c>
      <c r="B170" s="339"/>
      <c r="C170"/>
      <c r="D170" s="343"/>
      <c r="H170" s="380"/>
      <c r="J170" s="343"/>
      <c r="T170" s="343"/>
      <c r="Z170" s="343"/>
      <c r="AJ170" s="343"/>
      <c r="AP170" s="343"/>
      <c r="AZ170" s="343"/>
      <c r="BF170" s="343"/>
      <c r="BP170" s="343"/>
      <c r="BV170" s="343"/>
      <c r="CF170" s="343"/>
      <c r="CL170" s="343"/>
    </row>
    <row r="171" spans="1:90" x14ac:dyDescent="0.25">
      <c r="A171" s="340">
        <v>4.0999999999999996</v>
      </c>
      <c r="B171" s="339" t="s">
        <v>233</v>
      </c>
      <c r="C171"/>
      <c r="D171" s="346">
        <f>+D158-D163-D168</f>
        <v>-6824651</v>
      </c>
      <c r="H171" s="382"/>
      <c r="J171" s="346">
        <f>+J158-J163-J168</f>
        <v>-700960</v>
      </c>
      <c r="T171" s="346">
        <f>+T158-T163-T168</f>
        <v>32579833.079999983</v>
      </c>
      <c r="Z171" s="346">
        <f>+Z158-Z163-Z168</f>
        <v>11893276</v>
      </c>
      <c r="AJ171" s="346">
        <f>+AJ158-AJ163-AJ168</f>
        <v>7382976.0099999905</v>
      </c>
      <c r="AP171" s="346">
        <f>+AP158-AP163-AP168</f>
        <v>4880154.3400000036</v>
      </c>
      <c r="AZ171" s="346">
        <f>+AZ158-AZ163-AZ168</f>
        <v>5367674</v>
      </c>
      <c r="BF171" s="346">
        <f>+BF158-BF163-BF168</f>
        <v>7142146</v>
      </c>
      <c r="BP171" s="346">
        <f>+BP158-BP163-BP168</f>
        <v>21232434.789999992</v>
      </c>
      <c r="BV171" s="346">
        <f>+BV158-BV163-BV168</f>
        <v>8976148</v>
      </c>
      <c r="CF171" s="346">
        <f>+CF158-CF163-CF168</f>
        <v>7923051</v>
      </c>
      <c r="CL171" s="346">
        <f>+CL158-CL163-CL168</f>
        <v>93964</v>
      </c>
    </row>
    <row r="172" spans="1:90" x14ac:dyDescent="0.25">
      <c r="A172" s="340">
        <f>+A171+0.1</f>
        <v>4.1999999999999993</v>
      </c>
      <c r="B172" s="339" t="s">
        <v>234</v>
      </c>
      <c r="C172"/>
      <c r="D172" s="343">
        <f>-D152</f>
        <v>0</v>
      </c>
      <c r="H172" s="380"/>
      <c r="J172" s="343">
        <f>-J152</f>
        <v>0</v>
      </c>
      <c r="T172" s="343">
        <f>-T152</f>
        <v>0</v>
      </c>
      <c r="Z172" s="343">
        <f>-Z152</f>
        <v>0</v>
      </c>
      <c r="AJ172" s="343">
        <f>-AJ152</f>
        <v>0</v>
      </c>
      <c r="AP172" s="343">
        <f>-AP152</f>
        <v>0</v>
      </c>
      <c r="AZ172" s="343">
        <f>-AZ152</f>
        <v>0</v>
      </c>
      <c r="BF172" s="343">
        <f>-BF152</f>
        <v>0</v>
      </c>
      <c r="BP172" s="343">
        <f>-BP152</f>
        <v>0</v>
      </c>
      <c r="BV172" s="343">
        <f>-BV152</f>
        <v>-913129.56000000075</v>
      </c>
      <c r="CF172" s="343">
        <f>-CF152</f>
        <v>0</v>
      </c>
      <c r="CL172" s="343">
        <f>-CL152</f>
        <v>0</v>
      </c>
    </row>
    <row r="173" spans="1:90" ht="13.8" thickBot="1" x14ac:dyDescent="0.3">
      <c r="A173" s="340">
        <f>+A172+0.1</f>
        <v>4.2999999999999989</v>
      </c>
      <c r="B173" s="339" t="s">
        <v>235</v>
      </c>
      <c r="C173"/>
      <c r="D173" s="343">
        <f>SUM(D171+D172)</f>
        <v>-6824651</v>
      </c>
      <c r="H173" s="380"/>
      <c r="J173" s="343">
        <f>SUM(J171+J172)</f>
        <v>-700960</v>
      </c>
      <c r="T173" s="343">
        <f>SUM(T171+T172)</f>
        <v>32579833.079999983</v>
      </c>
      <c r="Z173" s="343">
        <f>SUM(Z171+Z172)</f>
        <v>11893276</v>
      </c>
      <c r="AJ173" s="343">
        <f>SUM(AJ171+AJ172)</f>
        <v>7382976.0099999905</v>
      </c>
      <c r="AP173" s="343">
        <f>SUM(AP171+AP172)</f>
        <v>4880154.3400000036</v>
      </c>
      <c r="AZ173" s="343">
        <f>SUM(AZ171+AZ172)</f>
        <v>5367674</v>
      </c>
      <c r="BF173" s="343">
        <f>SUM(BF171+BF172)</f>
        <v>7142146</v>
      </c>
      <c r="BP173" s="343">
        <f>SUM(BP171+BP172)</f>
        <v>21232434.789999992</v>
      </c>
      <c r="BV173" s="343">
        <f>SUM(BV171+BV172)</f>
        <v>8063018.4399999995</v>
      </c>
      <c r="CF173" s="343">
        <f>SUM(CF171+CF172)</f>
        <v>7923051</v>
      </c>
      <c r="CL173" s="343">
        <f>SUM(CL171+CL172)</f>
        <v>93964</v>
      </c>
    </row>
    <row r="174" spans="1:90" ht="14.4" thickTop="1" thickBot="1" x14ac:dyDescent="0.3">
      <c r="A174" s="340">
        <f>+A173+0.1</f>
        <v>4.3999999999999986</v>
      </c>
      <c r="B174" s="339" t="s">
        <v>236</v>
      </c>
      <c r="C174"/>
      <c r="D174" s="347">
        <f>+D173/MAX(D158,1)</f>
        <v>-2.9548839748231012E-2</v>
      </c>
      <c r="E174" s="348"/>
      <c r="H174" s="383"/>
      <c r="J174" s="347">
        <f>+J173/MAX(J158,1)</f>
        <v>-5.775860489172272E-3</v>
      </c>
      <c r="T174" s="347">
        <f>+T173/MAX(T158,1)</f>
        <v>7.4619047937584365E-2</v>
      </c>
      <c r="Z174" s="347">
        <f>+Z173/MAX(Z158,1)</f>
        <v>4.2320661781721426E-2</v>
      </c>
      <c r="AJ174" s="347">
        <f>+AJ173/MAX(AJ158,1)</f>
        <v>5.4929195675495847E-2</v>
      </c>
      <c r="AP174" s="347">
        <f>+AP173/MAX(AP158,1)</f>
        <v>8.633261384062485E-2</v>
      </c>
      <c r="AZ174" s="347">
        <f>+AZ173/MAX(AZ158,1)</f>
        <v>2.2933251942118579E-2</v>
      </c>
      <c r="BF174" s="347">
        <f>+BF173/MAX(BF158,1)</f>
        <v>3.9103738943475477E-2</v>
      </c>
      <c r="BP174" s="347">
        <f>+BP173/MAX(BP158,1)</f>
        <v>0.11652821978295121</v>
      </c>
      <c r="BV174" s="347">
        <f>+BV173/MAX(BV158,1)</f>
        <v>0.10596110948374073</v>
      </c>
      <c r="CF174" s="347">
        <f>+CF173/MAX(CF158,1)</f>
        <v>3.0030523937848184E-2</v>
      </c>
      <c r="CL174" s="347">
        <f>+CL173/MAX(CL158,1)</f>
        <v>5.5725607167241562E-4</v>
      </c>
    </row>
    <row r="175" spans="1:90" ht="13.8" thickTop="1" x14ac:dyDescent="0.25">
      <c r="A175" s="340"/>
      <c r="B175" s="339"/>
      <c r="C175"/>
      <c r="D175" s="349"/>
      <c r="E175" s="350"/>
      <c r="H175" s="384"/>
      <c r="J175" s="349"/>
      <c r="T175" s="349"/>
      <c r="Z175" s="349"/>
      <c r="AJ175" s="349"/>
      <c r="AP175" s="349"/>
      <c r="AZ175" s="349"/>
      <c r="BF175" s="349"/>
      <c r="BP175" s="349"/>
      <c r="BV175" s="349"/>
      <c r="CF175" s="349"/>
      <c r="CL175" s="349"/>
    </row>
    <row r="176" spans="1:90" x14ac:dyDescent="0.25">
      <c r="A176" s="340" t="s">
        <v>237</v>
      </c>
      <c r="B176" s="339"/>
      <c r="C176"/>
      <c r="D176" s="351"/>
      <c r="H176" s="385"/>
      <c r="J176" s="351"/>
      <c r="T176" s="351"/>
      <c r="Z176" s="351"/>
      <c r="AJ176" s="351"/>
      <c r="AP176" s="351"/>
      <c r="AZ176" s="351"/>
      <c r="BF176" s="351"/>
      <c r="BP176" s="351"/>
      <c r="BV176" s="351"/>
      <c r="CF176" s="351"/>
      <c r="CL176" s="351"/>
    </row>
    <row r="177" spans="1:90" x14ac:dyDescent="0.25">
      <c r="A177" s="340">
        <v>4.0999999999999996</v>
      </c>
      <c r="B177" s="339" t="s">
        <v>238</v>
      </c>
      <c r="C177"/>
      <c r="D177" s="352" t="str">
        <f>IF(D139&gt;119999,"Y","N")</f>
        <v>N</v>
      </c>
      <c r="H177" s="386"/>
      <c r="J177" s="352" t="str">
        <f>IF(J139&gt;119999,"Y","N")</f>
        <v>Y</v>
      </c>
      <c r="T177" s="352" t="str">
        <f>IF(T139&gt;119999,"Y","N")</f>
        <v>Y</v>
      </c>
      <c r="Z177" s="352" t="str">
        <f>IF(Z139&gt;119999,"Y","N")</f>
        <v>Y</v>
      </c>
      <c r="AJ177" s="352" t="str">
        <f>IF(AJ139&gt;119999,"Y","N")</f>
        <v>N</v>
      </c>
      <c r="AP177" s="352" t="str">
        <f>IF(AP139&gt;119999,"Y","N")</f>
        <v>Y</v>
      </c>
      <c r="AZ177" s="352" t="str">
        <f>IF(AZ139&gt;119999,"Y","N")</f>
        <v>N</v>
      </c>
      <c r="BF177" s="352" t="str">
        <f>IF(BF139&gt;119999,"Y","N")</f>
        <v>Y</v>
      </c>
      <c r="BP177" s="352" t="str">
        <f>IF(BP139&gt;119999,"Y","N")</f>
        <v>N</v>
      </c>
      <c r="BV177" s="352" t="str">
        <f>IF(BV139&gt;119999,"Y","N")</f>
        <v>Y</v>
      </c>
      <c r="CF177" s="352" t="str">
        <f>IF(CF139&gt;119999,"Y","N")</f>
        <v>Y</v>
      </c>
      <c r="CL177" s="352" t="str">
        <f>IF(CL139&gt;119999,"Y","N")</f>
        <v>Y</v>
      </c>
    </row>
    <row r="178" spans="1:90" x14ac:dyDescent="0.25">
      <c r="A178" s="340">
        <f>+A177+0.1</f>
        <v>4.1999999999999993</v>
      </c>
      <c r="B178" s="339" t="s">
        <v>239</v>
      </c>
      <c r="C178"/>
      <c r="D178" s="352" t="s">
        <v>240</v>
      </c>
      <c r="H178" s="386"/>
      <c r="J178" s="352" t="s">
        <v>240</v>
      </c>
      <c r="T178" s="352" t="s">
        <v>240</v>
      </c>
      <c r="Z178" s="352" t="s">
        <v>240</v>
      </c>
      <c r="AJ178" s="352" t="s">
        <v>240</v>
      </c>
      <c r="AP178" s="352" t="s">
        <v>240</v>
      </c>
      <c r="AZ178" s="352" t="s">
        <v>240</v>
      </c>
      <c r="BF178" s="352" t="s">
        <v>240</v>
      </c>
      <c r="BP178" s="352" t="s">
        <v>240</v>
      </c>
      <c r="BV178" s="352" t="s">
        <v>240</v>
      </c>
      <c r="CF178" s="352" t="s">
        <v>240</v>
      </c>
      <c r="CL178" s="352" t="s">
        <v>240</v>
      </c>
    </row>
    <row r="179" spans="1:90" x14ac:dyDescent="0.25">
      <c r="A179" s="340">
        <f>+A178+0.1</f>
        <v>4.2999999999999989</v>
      </c>
      <c r="B179" s="339" t="s">
        <v>241</v>
      </c>
      <c r="C179"/>
      <c r="D179" s="353" t="str">
        <f>IF(AND(D177="Y",D178="Y"), IF(AND(D174&gt;0.03, D174&lt;=0.1),((D174-0.03)*0.5), IF(D174&gt;0.1,((D174-0.03)*0.5)+((D174-0.1)*0.5))), "N/A")</f>
        <v>N/A</v>
      </c>
      <c r="H179" s="387"/>
      <c r="J179" s="353" t="b">
        <f>IF(AND(J177="Y",J178="Y"), IF(AND(J174&gt;0.03, J174&lt;=0.1),((J174-0.03)*0.5), IF(J174&gt;0.1,((J174-0.03)*0.5)+((J174-0.1)*0.5))), "N/A")</f>
        <v>0</v>
      </c>
      <c r="T179" s="353">
        <f>IF(AND(T177="Y",T178="Y"), IF(AND(T174&gt;0.03, T174&lt;=0.1),((T174-0.03)*0.5), IF(T174&gt;0.1,((T174-0.03)*0.5)+((T174-0.1)*0.5))), "N/A")</f>
        <v>2.2309523968792183E-2</v>
      </c>
      <c r="Z179" s="353">
        <f>IF(AND(Z177="Y",Z178="Y"), IF(AND(Z174&gt;0.03, Z174&lt;=0.1),((Z174-0.03)*0.5), IF(Z174&gt;0.1,((Z174-0.03)*0.5)+((Z174-0.1)*0.5))), "N/A")</f>
        <v>6.1603308908607136E-3</v>
      </c>
      <c r="AJ179" s="353" t="str">
        <f>IF(AND(AJ177="Y",AJ178="Y"), IF(AND(AJ174&gt;0.03, AJ174&lt;=0.1),((AJ174-0.03)*0.5), IF(AJ174&gt;0.1,((AJ174-0.03)*0.5)+((AJ174-0.1)*0.5))), "N/A")</f>
        <v>N/A</v>
      </c>
      <c r="AP179" s="353">
        <f>IF(AND(AP177="Y",AP178="Y"), IF(AND(AP174&gt;0.03, AP174&lt;=0.1),((AP174-0.03)*0.5), IF(AP174&gt;0.1,((AP174-0.03)*0.5)+((AP174-0.1)*0.5))), "N/A")</f>
        <v>2.8166306920312426E-2</v>
      </c>
      <c r="AZ179" s="353" t="str">
        <f>IF(AND(AZ177="Y",AZ178="Y"), IF(AND(AZ174&gt;0.03, AZ174&lt;=0.1),((AZ174-0.03)*0.5), IF(AZ174&gt;0.1,((AZ174-0.03)*0.5)+((AZ174-0.1)*0.5))), "N/A")</f>
        <v>N/A</v>
      </c>
      <c r="BF179" s="353">
        <f>IF(AND(BF177="Y",BF178="Y"), IF(AND(BF174&gt;0.03, BF174&lt;=0.1),((BF174-0.03)*0.5), IF(BF174&gt;0.1,((BF174-0.03)*0.5)+((BF174-0.1)*0.5))), "N/A")</f>
        <v>4.5518694717377392E-3</v>
      </c>
      <c r="BP179" s="353" t="str">
        <f>IF(AND(BP177="Y",BP178="Y"), IF(AND(BP174&gt;0.03, BP174&lt;=0.1),((BP174-0.03)*0.5), IF(BP174&gt;0.1,((BP174-0.03)*0.5)+((BP174-0.1)*0.5))), "N/A")</f>
        <v>N/A</v>
      </c>
      <c r="BV179" s="353">
        <f>IF(AND(BV177="Y",BV178="Y"), IF(AND(BV174&gt;0.03, BV174&lt;=0.1),((BV174-0.03)*0.5), IF(BV174&gt;0.1,((BV174-0.03)*0.5)+((BV174-0.1)*0.5))), "N/A")</f>
        <v>4.0961109483740724E-2</v>
      </c>
      <c r="CF179" s="353">
        <f>IF(AND(CF177="Y",CF178="Y"), IF(AND(CF174&gt;0.03, CF174&lt;=0.1),((CF174-0.03)*0.5), IF(CF174&gt;0.1,((CF174-0.03)*0.5)+((CF174-0.1)*0.5))), "N/A")</f>
        <v>1.5261968924092789E-5</v>
      </c>
      <c r="CL179" s="353" t="b">
        <f>IF(AND(CL177="Y",CL178="Y"), IF(AND(CL174&gt;0.03, CL174&lt;=0.1),((CL174-0.03)*0.5), IF(CL174&gt;0.1,((CL174-0.03)*0.5)+((CL174-0.1)*0.5))), "N/A")</f>
        <v>0</v>
      </c>
    </row>
    <row r="180" spans="1:90" ht="13.8" thickBot="1" x14ac:dyDescent="0.3">
      <c r="A180" s="340">
        <f>+A179+0.1</f>
        <v>4.3999999999999986</v>
      </c>
      <c r="B180" s="339" t="s">
        <v>242</v>
      </c>
      <c r="C180"/>
      <c r="D180" s="354" t="str">
        <f>IFERROR(D179*D158, "N/A")</f>
        <v>N/A</v>
      </c>
      <c r="H180" s="388"/>
      <c r="J180" s="354">
        <f>IFERROR(J179*J158, "N/A")</f>
        <v>0</v>
      </c>
      <c r="T180" s="354">
        <f>IFERROR(T179*T158, "N/A")</f>
        <v>9740684.0087999925</v>
      </c>
      <c r="Z180" s="354">
        <f>IFERROR(Z179*Z158, "N/A")</f>
        <v>1731223.2950000002</v>
      </c>
      <c r="AJ180" s="354" t="str">
        <f>IFERROR(AJ179*AJ158, "N/A")</f>
        <v>N/A</v>
      </c>
      <c r="AP180" s="354">
        <f>IFERROR(AP179*AP158, "N/A")</f>
        <v>1592166.8399000017</v>
      </c>
      <c r="AZ180" s="354" t="str">
        <f>IFERROR(AZ179*AZ158, "N/A")</f>
        <v>N/A</v>
      </c>
      <c r="BF180" s="354">
        <f>IFERROR(BF179*BF158, "N/A")</f>
        <v>831381.27500000037</v>
      </c>
      <c r="BP180" s="354" t="str">
        <f>IFERROR(BP179*BP158, "N/A")</f>
        <v>N/A</v>
      </c>
      <c r="BV180" s="354">
        <f>IFERROR(BV179*BV158, "N/A")</f>
        <v>3116899.9899999993</v>
      </c>
      <c r="CF180" s="354">
        <f>IFERROR(CF179*CF158, "N/A")</f>
        <v>4026.6150000001244</v>
      </c>
      <c r="CL180" s="354">
        <f>IFERROR(CL179*CL158, "N/A")</f>
        <v>0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55" t="s">
        <v>243</v>
      </c>
      <c r="B184" s="356"/>
      <c r="C184"/>
      <c r="D184" s="356"/>
      <c r="E184" s="356"/>
      <c r="F184" s="356"/>
      <c r="G184" s="357"/>
      <c r="H184" s="357"/>
      <c r="I184" s="357"/>
      <c r="J184" s="296"/>
    </row>
    <row r="185" spans="1:90" ht="13.8" x14ac:dyDescent="0.25">
      <c r="A185" s="358"/>
      <c r="B185" s="356"/>
      <c r="C185"/>
      <c r="D185" s="356"/>
      <c r="E185" s="356"/>
      <c r="F185" s="359"/>
      <c r="G185" s="356"/>
      <c r="H185" s="357"/>
      <c r="I185" s="357"/>
      <c r="J185" s="296"/>
    </row>
    <row r="186" spans="1:90" ht="13.8" x14ac:dyDescent="0.25">
      <c r="A186" s="357"/>
      <c r="B186" s="296"/>
      <c r="C186"/>
      <c r="D186" s="360" t="s">
        <v>244</v>
      </c>
      <c r="E186" s="361"/>
      <c r="F186" s="357"/>
      <c r="G186" s="357"/>
      <c r="H186" s="357"/>
      <c r="I186" s="357"/>
      <c r="J186" s="296"/>
    </row>
    <row r="187" spans="1:90" ht="26.4" x14ac:dyDescent="0.25">
      <c r="A187" s="357"/>
      <c r="B187" s="296"/>
      <c r="C187"/>
      <c r="D187" s="362" t="s">
        <v>245</v>
      </c>
      <c r="E187" s="363" t="s">
        <v>215</v>
      </c>
      <c r="F187" s="296"/>
      <c r="G187" s="364" t="s">
        <v>246</v>
      </c>
      <c r="H187" s="364"/>
      <c r="I187" s="364"/>
      <c r="J187" s="364"/>
    </row>
    <row r="188" spans="1:90" ht="13.8" x14ac:dyDescent="0.25">
      <c r="A188" s="357"/>
      <c r="B188" s="296"/>
      <c r="C188"/>
      <c r="D188" s="365" t="s">
        <v>247</v>
      </c>
      <c r="E188" s="366" t="s">
        <v>248</v>
      </c>
      <c r="F188" s="296"/>
      <c r="G188" s="364">
        <v>0</v>
      </c>
      <c r="H188" s="367" t="s">
        <v>249</v>
      </c>
      <c r="I188" s="364"/>
      <c r="J188" s="364"/>
    </row>
    <row r="189" spans="1:90" ht="13.8" x14ac:dyDescent="0.25">
      <c r="A189" s="357"/>
      <c r="B189" s="296"/>
      <c r="C189"/>
      <c r="D189" s="368">
        <v>5400</v>
      </c>
      <c r="E189" s="369">
        <v>8.4000000000000005E-2</v>
      </c>
      <c r="F189" s="296"/>
      <c r="G189" s="370">
        <f t="shared" ref="G189:H194" si="219">D189</f>
        <v>5400</v>
      </c>
      <c r="H189" s="367">
        <f t="shared" si="219"/>
        <v>8.4000000000000005E-2</v>
      </c>
      <c r="I189" s="371">
        <v>5.7000000000000002E-2</v>
      </c>
      <c r="J189" s="370">
        <v>12000</v>
      </c>
    </row>
    <row r="190" spans="1:90" ht="13.8" x14ac:dyDescent="0.25">
      <c r="A190" s="357"/>
      <c r="B190" s="296"/>
      <c r="C190"/>
      <c r="D190" s="368">
        <v>12000</v>
      </c>
      <c r="E190" s="369">
        <v>5.7000000000000002E-2</v>
      </c>
      <c r="F190" s="296"/>
      <c r="G190" s="370">
        <f t="shared" si="219"/>
        <v>12000</v>
      </c>
      <c r="H190" s="367">
        <f t="shared" si="219"/>
        <v>5.7000000000000002E-2</v>
      </c>
      <c r="I190" s="371">
        <v>0.04</v>
      </c>
      <c r="J190" s="370">
        <v>24000</v>
      </c>
    </row>
    <row r="191" spans="1:90" ht="13.8" x14ac:dyDescent="0.25">
      <c r="A191" s="357"/>
      <c r="B191" s="296"/>
      <c r="C191"/>
      <c r="D191" s="368">
        <v>24000</v>
      </c>
      <c r="E191" s="369">
        <v>0.04</v>
      </c>
      <c r="F191" s="296"/>
      <c r="G191" s="370">
        <f t="shared" si="219"/>
        <v>24000</v>
      </c>
      <c r="H191" s="367">
        <f t="shared" si="219"/>
        <v>0.04</v>
      </c>
      <c r="I191" s="371">
        <v>2.9000000000000001E-2</v>
      </c>
      <c r="J191" s="370">
        <v>48000</v>
      </c>
    </row>
    <row r="192" spans="1:90" ht="13.8" x14ac:dyDescent="0.25">
      <c r="A192" s="357"/>
      <c r="B192" s="296"/>
      <c r="C192"/>
      <c r="D192" s="368">
        <v>48000</v>
      </c>
      <c r="E192" s="369">
        <v>2.9000000000000001E-2</v>
      </c>
      <c r="F192" s="296"/>
      <c r="G192" s="370">
        <f t="shared" si="219"/>
        <v>48000</v>
      </c>
      <c r="H192" s="367">
        <f t="shared" si="219"/>
        <v>2.9000000000000001E-2</v>
      </c>
      <c r="I192" s="371">
        <v>0.02</v>
      </c>
      <c r="J192" s="370">
        <v>96000</v>
      </c>
    </row>
    <row r="193" spans="1:10" ht="13.8" x14ac:dyDescent="0.25">
      <c r="A193" s="357"/>
      <c r="B193" s="296"/>
      <c r="C193"/>
      <c r="D193" s="368">
        <v>96000</v>
      </c>
      <c r="E193" s="369">
        <v>0.02</v>
      </c>
      <c r="F193" s="296"/>
      <c r="G193" s="370">
        <f t="shared" si="219"/>
        <v>96000</v>
      </c>
      <c r="H193" s="367">
        <f t="shared" si="219"/>
        <v>0.02</v>
      </c>
      <c r="I193" s="371">
        <v>1.4999999999999999E-2</v>
      </c>
      <c r="J193" s="370">
        <v>192000</v>
      </c>
    </row>
    <row r="194" spans="1:10" ht="13.8" x14ac:dyDescent="0.25">
      <c r="A194" s="357"/>
      <c r="B194" s="296"/>
      <c r="C194"/>
      <c r="D194" s="368">
        <v>192000</v>
      </c>
      <c r="E194" s="369">
        <v>1.4999999999999999E-2</v>
      </c>
      <c r="F194" s="296"/>
      <c r="G194" s="370">
        <f t="shared" si="219"/>
        <v>192000</v>
      </c>
      <c r="H194" s="367">
        <f t="shared" si="219"/>
        <v>1.4999999999999999E-2</v>
      </c>
      <c r="I194" s="371">
        <v>0.01</v>
      </c>
      <c r="J194" s="370">
        <v>380000</v>
      </c>
    </row>
    <row r="195" spans="1:10" ht="13.8" x14ac:dyDescent="0.25">
      <c r="A195" s="357"/>
      <c r="B195" s="296"/>
      <c r="C195"/>
      <c r="D195" s="368">
        <v>380000</v>
      </c>
      <c r="E195" s="369">
        <v>0.01</v>
      </c>
      <c r="F195" s="372"/>
      <c r="G195" s="373"/>
      <c r="H195" s="374"/>
      <c r="I195" s="357"/>
      <c r="J195" s="296"/>
    </row>
    <row r="196" spans="1:10" ht="13.8" x14ac:dyDescent="0.25">
      <c r="A196" s="357"/>
      <c r="B196" s="296"/>
      <c r="C196"/>
      <c r="D196" s="375" t="s">
        <v>250</v>
      </c>
      <c r="E196" s="376" t="s">
        <v>251</v>
      </c>
      <c r="F196" s="377"/>
      <c r="G196" s="373"/>
      <c r="H196" s="359"/>
      <c r="I196" s="357"/>
      <c r="J196" s="296"/>
    </row>
    <row r="197" spans="1:10" x14ac:dyDescent="0.25">
      <c r="C197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O197"/>
  <sheetViews>
    <sheetView zoomScale="90" zoomScaleNormal="90" workbookViewId="0">
      <pane xSplit="3" ySplit="5" topLeftCell="D6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C1" sqref="C1:DA1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33203125" style="2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2" bestFit="1" customWidth="1"/>
    <col min="21" max="21" width="13" style="2" customWidth="1"/>
    <col min="22" max="25" width="15" style="2" customWidth="1"/>
    <col min="26" max="26" width="16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6" width="16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7.6640625" style="1" customWidth="1"/>
    <col min="75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6.33203125" style="1" bestFit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9.441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6" t="s">
        <v>281</v>
      </c>
      <c r="B1" s="210"/>
      <c r="C1" s="444" t="s">
        <v>264</v>
      </c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445"/>
      <c r="AE1" s="445"/>
      <c r="AF1" s="445"/>
      <c r="AG1" s="445"/>
      <c r="AH1" s="445"/>
      <c r="AI1" s="445"/>
      <c r="AJ1" s="445"/>
      <c r="AK1" s="445"/>
      <c r="AL1" s="445"/>
      <c r="AM1" s="445"/>
      <c r="AN1" s="445"/>
      <c r="AO1" s="445"/>
      <c r="AP1" s="445"/>
      <c r="AQ1" s="445"/>
      <c r="AR1" s="445"/>
      <c r="AS1" s="445"/>
      <c r="AT1" s="445"/>
      <c r="AU1" s="445"/>
      <c r="AV1" s="445"/>
      <c r="AW1" s="445"/>
      <c r="AX1" s="445"/>
      <c r="AY1" s="445"/>
      <c r="AZ1" s="445"/>
      <c r="BA1" s="445"/>
      <c r="BB1" s="445"/>
      <c r="BC1" s="445"/>
      <c r="BD1" s="445"/>
      <c r="BE1" s="445"/>
      <c r="BF1" s="445"/>
      <c r="BG1" s="445"/>
      <c r="BH1" s="445"/>
      <c r="BI1" s="445"/>
      <c r="BJ1" s="445"/>
      <c r="BK1" s="445"/>
      <c r="BL1" s="445"/>
      <c r="BM1" s="445"/>
      <c r="BN1" s="445"/>
      <c r="BO1" s="445"/>
      <c r="BP1" s="445"/>
      <c r="BQ1" s="445"/>
      <c r="BR1" s="445"/>
      <c r="BS1" s="445"/>
      <c r="BT1" s="445"/>
      <c r="BU1" s="445"/>
      <c r="BV1" s="445"/>
      <c r="BW1" s="445"/>
      <c r="BX1" s="445"/>
      <c r="BY1" s="445"/>
      <c r="BZ1" s="445"/>
      <c r="CA1" s="445"/>
      <c r="CB1" s="445"/>
      <c r="CC1" s="445"/>
      <c r="CD1" s="445"/>
      <c r="CE1" s="445"/>
      <c r="CF1" s="445"/>
      <c r="CG1" s="445"/>
      <c r="CH1" s="445"/>
      <c r="CI1" s="445"/>
      <c r="CJ1" s="445"/>
      <c r="CK1" s="445"/>
      <c r="CL1" s="445"/>
      <c r="CM1" s="445"/>
      <c r="CN1" s="445"/>
      <c r="CO1" s="445"/>
      <c r="CP1" s="445"/>
      <c r="CQ1" s="445"/>
      <c r="CR1" s="445"/>
      <c r="CS1" s="445"/>
      <c r="CT1" s="445"/>
      <c r="CU1" s="445"/>
      <c r="CV1" s="445"/>
      <c r="CW1" s="445"/>
      <c r="CX1" s="445"/>
      <c r="CY1" s="445"/>
      <c r="CZ1" s="445"/>
      <c r="DA1" s="446"/>
    </row>
    <row r="2" spans="1:119" s="25" customFormat="1" ht="21.6" thickBot="1" x14ac:dyDescent="0.45">
      <c r="A2" s="28" t="s">
        <v>14</v>
      </c>
      <c r="B2" s="27"/>
      <c r="C2" s="30"/>
      <c r="D2" s="447" t="s">
        <v>150</v>
      </c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9"/>
      <c r="S2" s="214"/>
      <c r="T2" s="450" t="s">
        <v>151</v>
      </c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9"/>
      <c r="AI2" s="215"/>
      <c r="AJ2" s="450" t="s">
        <v>196</v>
      </c>
      <c r="AK2" s="448"/>
      <c r="AL2" s="448"/>
      <c r="AM2" s="448"/>
      <c r="AN2" s="448"/>
      <c r="AO2" s="448"/>
      <c r="AP2" s="448"/>
      <c r="AQ2" s="448"/>
      <c r="AR2" s="448"/>
      <c r="AS2" s="448"/>
      <c r="AT2" s="448"/>
      <c r="AU2" s="448"/>
      <c r="AV2" s="448"/>
      <c r="AW2" s="448"/>
      <c r="AX2" s="449"/>
      <c r="AY2" s="215"/>
      <c r="AZ2" s="450" t="s">
        <v>155</v>
      </c>
      <c r="BA2" s="448"/>
      <c r="BB2" s="448"/>
      <c r="BC2" s="448"/>
      <c r="BD2" s="448"/>
      <c r="BE2" s="448"/>
      <c r="BF2" s="448"/>
      <c r="BG2" s="448"/>
      <c r="BH2" s="448"/>
      <c r="BI2" s="448"/>
      <c r="BJ2" s="448"/>
      <c r="BK2" s="448"/>
      <c r="BL2" s="448"/>
      <c r="BM2" s="448"/>
      <c r="BN2" s="449"/>
      <c r="BO2" s="215"/>
      <c r="BP2" s="450" t="s">
        <v>156</v>
      </c>
      <c r="BQ2" s="448"/>
      <c r="BR2" s="448"/>
      <c r="BS2" s="448"/>
      <c r="BT2" s="448"/>
      <c r="BU2" s="448"/>
      <c r="BV2" s="448"/>
      <c r="BW2" s="448"/>
      <c r="BX2" s="448"/>
      <c r="BY2" s="448"/>
      <c r="BZ2" s="448"/>
      <c r="CA2" s="448"/>
      <c r="CB2" s="448"/>
      <c r="CC2" s="448"/>
      <c r="CD2" s="449"/>
      <c r="CE2" s="215"/>
      <c r="CF2" s="450" t="s">
        <v>157</v>
      </c>
      <c r="CG2" s="448"/>
      <c r="CH2" s="448"/>
      <c r="CI2" s="448"/>
      <c r="CJ2" s="448"/>
      <c r="CK2" s="448"/>
      <c r="CL2" s="448"/>
      <c r="CM2" s="448"/>
      <c r="CN2" s="448"/>
      <c r="CO2" s="448"/>
      <c r="CP2" s="448"/>
      <c r="CQ2" s="448"/>
      <c r="CR2" s="448"/>
      <c r="CS2" s="448"/>
      <c r="CT2" s="451"/>
      <c r="DI2"/>
      <c r="DM2"/>
    </row>
    <row r="3" spans="1:119" s="24" customFormat="1" ht="16.2" thickBot="1" x14ac:dyDescent="0.35">
      <c r="A3" s="23" t="s">
        <v>18</v>
      </c>
      <c r="B3" s="29"/>
      <c r="C3" s="129"/>
      <c r="D3" s="443" t="s">
        <v>130</v>
      </c>
      <c r="E3" s="437"/>
      <c r="F3" s="437"/>
      <c r="G3" s="437"/>
      <c r="H3" s="437"/>
      <c r="I3" s="438"/>
      <c r="J3" s="436" t="s">
        <v>129</v>
      </c>
      <c r="K3" s="437"/>
      <c r="L3" s="437"/>
      <c r="M3" s="437"/>
      <c r="N3" s="437"/>
      <c r="O3" s="438"/>
      <c r="P3" s="439" t="s">
        <v>265</v>
      </c>
      <c r="Q3" s="440"/>
      <c r="R3" s="441"/>
      <c r="S3" s="216"/>
      <c r="T3" s="436" t="s">
        <v>128</v>
      </c>
      <c r="U3" s="437"/>
      <c r="V3" s="437"/>
      <c r="W3" s="437"/>
      <c r="X3" s="437"/>
      <c r="Y3" s="438"/>
      <c r="Z3" s="436" t="s">
        <v>127</v>
      </c>
      <c r="AA3" s="437"/>
      <c r="AB3" s="437"/>
      <c r="AC3" s="437"/>
      <c r="AD3" s="437"/>
      <c r="AE3" s="438"/>
      <c r="AF3" s="439" t="s">
        <v>266</v>
      </c>
      <c r="AG3" s="440"/>
      <c r="AH3" s="441"/>
      <c r="AI3" s="217"/>
      <c r="AJ3" s="436" t="s">
        <v>197</v>
      </c>
      <c r="AK3" s="437"/>
      <c r="AL3" s="437"/>
      <c r="AM3" s="437"/>
      <c r="AN3" s="437"/>
      <c r="AO3" s="438"/>
      <c r="AP3" s="436" t="s">
        <v>198</v>
      </c>
      <c r="AQ3" s="437"/>
      <c r="AR3" s="437"/>
      <c r="AS3" s="437"/>
      <c r="AT3" s="437"/>
      <c r="AU3" s="438"/>
      <c r="AV3" s="439" t="s">
        <v>267</v>
      </c>
      <c r="AW3" s="440"/>
      <c r="AX3" s="441"/>
      <c r="AY3" s="217"/>
      <c r="AZ3" s="436" t="s">
        <v>137</v>
      </c>
      <c r="BA3" s="437"/>
      <c r="BB3" s="437"/>
      <c r="BC3" s="437"/>
      <c r="BD3" s="437"/>
      <c r="BE3" s="438"/>
      <c r="BF3" s="436" t="s">
        <v>138</v>
      </c>
      <c r="BG3" s="437"/>
      <c r="BH3" s="437"/>
      <c r="BI3" s="437"/>
      <c r="BJ3" s="437"/>
      <c r="BK3" s="438"/>
      <c r="BL3" s="439" t="s">
        <v>268</v>
      </c>
      <c r="BM3" s="440"/>
      <c r="BN3" s="441"/>
      <c r="BO3" s="217"/>
      <c r="BP3" s="436" t="s">
        <v>135</v>
      </c>
      <c r="BQ3" s="437"/>
      <c r="BR3" s="437"/>
      <c r="BS3" s="437"/>
      <c r="BT3" s="437"/>
      <c r="BU3" s="438"/>
      <c r="BV3" s="436" t="s">
        <v>136</v>
      </c>
      <c r="BW3" s="437"/>
      <c r="BX3" s="437"/>
      <c r="BY3" s="437"/>
      <c r="BZ3" s="437"/>
      <c r="CA3" s="438"/>
      <c r="CB3" s="439" t="s">
        <v>269</v>
      </c>
      <c r="CC3" s="440"/>
      <c r="CD3" s="441"/>
      <c r="CE3" s="217"/>
      <c r="CF3" s="436" t="s">
        <v>139</v>
      </c>
      <c r="CG3" s="437"/>
      <c r="CH3" s="437"/>
      <c r="CI3" s="437"/>
      <c r="CJ3" s="437"/>
      <c r="CK3" s="438"/>
      <c r="CL3" s="436" t="s">
        <v>140</v>
      </c>
      <c r="CM3" s="437"/>
      <c r="CN3" s="437"/>
      <c r="CO3" s="437"/>
      <c r="CP3" s="437"/>
      <c r="CQ3" s="438"/>
      <c r="CR3" s="439" t="s">
        <v>270</v>
      </c>
      <c r="CS3" s="440"/>
      <c r="CT3" s="442"/>
      <c r="CU3" s="59"/>
      <c r="CV3" s="426" t="s">
        <v>141</v>
      </c>
      <c r="CW3" s="427"/>
      <c r="CX3" s="427"/>
      <c r="CY3" s="427"/>
      <c r="CZ3" s="427"/>
      <c r="DA3" s="428"/>
      <c r="DB3" s="429" t="s">
        <v>142</v>
      </c>
      <c r="DC3" s="427"/>
      <c r="DD3" s="427"/>
      <c r="DE3" s="427"/>
      <c r="DF3" s="427"/>
      <c r="DG3" s="428"/>
      <c r="DH3" s="180"/>
      <c r="DI3" s="430" t="s">
        <v>143</v>
      </c>
      <c r="DJ3" s="431"/>
      <c r="DK3" s="431"/>
      <c r="DL3" s="432"/>
      <c r="DM3"/>
    </row>
    <row r="4" spans="1:119" s="15" customFormat="1" ht="13.5" customHeight="1" thickBot="1" x14ac:dyDescent="0.3">
      <c r="D4" s="20">
        <v>1044</v>
      </c>
      <c r="E4" s="17"/>
      <c r="F4" s="17"/>
      <c r="G4" s="17"/>
      <c r="H4" s="17"/>
      <c r="I4" s="18"/>
      <c r="J4" s="16">
        <v>1044</v>
      </c>
      <c r="K4" s="17"/>
      <c r="L4" s="17"/>
      <c r="M4" s="17"/>
      <c r="N4" s="17"/>
      <c r="O4" s="18"/>
      <c r="P4" s="16"/>
      <c r="Q4" s="211"/>
      <c r="R4" s="212"/>
      <c r="S4" s="19"/>
      <c r="T4" s="20">
        <v>1045</v>
      </c>
      <c r="U4" s="17"/>
      <c r="V4" s="17"/>
      <c r="W4" s="17"/>
      <c r="X4" s="17"/>
      <c r="Y4" s="18"/>
      <c r="Z4" s="16"/>
      <c r="AA4" s="17"/>
      <c r="AB4" s="17"/>
      <c r="AC4" s="17"/>
      <c r="AD4" s="17"/>
      <c r="AE4" s="213"/>
      <c r="AF4" s="16"/>
      <c r="AG4" s="211"/>
      <c r="AH4" s="212"/>
      <c r="AI4" s="22"/>
      <c r="AJ4" s="20">
        <v>1046</v>
      </c>
      <c r="AK4" s="17"/>
      <c r="AL4" s="17"/>
      <c r="AM4" s="17"/>
      <c r="AN4" s="17"/>
      <c r="AO4" s="18"/>
      <c r="AP4" s="16"/>
      <c r="AQ4" s="17"/>
      <c r="AR4" s="17"/>
      <c r="AS4" s="17"/>
      <c r="AT4" s="17"/>
      <c r="AU4" s="18"/>
      <c r="AV4" s="16"/>
      <c r="AW4" s="211"/>
      <c r="AX4" s="212"/>
      <c r="AY4" s="22"/>
      <c r="AZ4" s="20">
        <v>1047</v>
      </c>
      <c r="BA4" s="17"/>
      <c r="BB4" s="17"/>
      <c r="BC4" s="17"/>
      <c r="BD4" s="17"/>
      <c r="BE4" s="18"/>
      <c r="BF4" s="16"/>
      <c r="BG4" s="17"/>
      <c r="BH4" s="17"/>
      <c r="BI4" s="17"/>
      <c r="BJ4" s="17"/>
      <c r="BK4" s="18"/>
      <c r="BL4" s="16"/>
      <c r="BM4" s="211"/>
      <c r="BN4" s="212"/>
      <c r="BO4" s="22"/>
      <c r="BP4" s="20">
        <v>1048</v>
      </c>
      <c r="BQ4" s="17"/>
      <c r="BR4" s="17"/>
      <c r="BS4" s="17"/>
      <c r="BT4" s="17"/>
      <c r="BU4" s="18"/>
      <c r="BV4" s="16"/>
      <c r="BW4" s="17"/>
      <c r="BX4" s="17"/>
      <c r="BY4" s="17"/>
      <c r="BZ4" s="17"/>
      <c r="CA4" s="18"/>
      <c r="CB4" s="16"/>
      <c r="CC4" s="211"/>
      <c r="CD4" s="212"/>
      <c r="CE4" s="22"/>
      <c r="CF4" s="20">
        <v>1049</v>
      </c>
      <c r="CG4" s="17"/>
      <c r="CH4" s="17"/>
      <c r="CI4" s="17"/>
      <c r="CJ4" s="17"/>
      <c r="CK4" s="18"/>
      <c r="CL4" s="16"/>
      <c r="CM4" s="17"/>
      <c r="CN4" s="17"/>
      <c r="CO4" s="17"/>
      <c r="CP4" s="17"/>
      <c r="CQ4" s="18"/>
      <c r="CR4" s="16"/>
      <c r="CS4" s="211"/>
      <c r="CT4" s="212"/>
      <c r="CU4" s="21"/>
      <c r="CV4" s="169"/>
      <c r="CW4" s="17"/>
      <c r="CX4" s="17"/>
      <c r="CY4" s="17"/>
      <c r="CZ4" s="17"/>
      <c r="DA4" s="18"/>
      <c r="DB4" s="16"/>
      <c r="DC4" s="17"/>
      <c r="DD4" s="17"/>
      <c r="DE4" s="17"/>
      <c r="DF4" s="17"/>
      <c r="DG4" s="18"/>
      <c r="DH4" s="181"/>
      <c r="DI4" s="433"/>
      <c r="DJ4" s="434"/>
      <c r="DK4" s="434"/>
      <c r="DL4" s="435"/>
      <c r="DM4"/>
    </row>
    <row r="5" spans="1:119" s="24" customFormat="1" ht="48" customHeight="1" thickBot="1" x14ac:dyDescent="0.35">
      <c r="A5" s="119"/>
      <c r="B5" s="119"/>
      <c r="C5" s="120"/>
      <c r="D5" s="121" t="s">
        <v>103</v>
      </c>
      <c r="E5" s="122" t="s">
        <v>98</v>
      </c>
      <c r="F5" s="122" t="s">
        <v>104</v>
      </c>
      <c r="G5" s="122" t="s">
        <v>98</v>
      </c>
      <c r="H5" s="122" t="s">
        <v>115</v>
      </c>
      <c r="I5" s="123" t="s">
        <v>153</v>
      </c>
      <c r="J5" s="124" t="s">
        <v>103</v>
      </c>
      <c r="K5" s="122" t="s">
        <v>98</v>
      </c>
      <c r="L5" s="122" t="s">
        <v>104</v>
      </c>
      <c r="M5" s="122" t="s">
        <v>98</v>
      </c>
      <c r="N5" s="122" t="s">
        <v>115</v>
      </c>
      <c r="O5" s="120" t="s">
        <v>153</v>
      </c>
      <c r="P5" s="130" t="s">
        <v>103</v>
      </c>
      <c r="Q5" s="130" t="s">
        <v>104</v>
      </c>
      <c r="R5" s="131" t="s">
        <v>126</v>
      </c>
      <c r="S5" s="38"/>
      <c r="T5" s="121" t="s">
        <v>105</v>
      </c>
      <c r="U5" s="122" t="s">
        <v>98</v>
      </c>
      <c r="V5" s="122" t="s">
        <v>106</v>
      </c>
      <c r="W5" s="122" t="s">
        <v>98</v>
      </c>
      <c r="X5" s="122" t="s">
        <v>116</v>
      </c>
      <c r="Y5" s="123" t="s">
        <v>153</v>
      </c>
      <c r="Z5" s="124" t="s">
        <v>105</v>
      </c>
      <c r="AA5" s="122" t="s">
        <v>98</v>
      </c>
      <c r="AB5" s="122" t="s">
        <v>106</v>
      </c>
      <c r="AC5" s="122" t="s">
        <v>98</v>
      </c>
      <c r="AD5" s="122" t="s">
        <v>116</v>
      </c>
      <c r="AE5" s="125" t="s">
        <v>153</v>
      </c>
      <c r="AF5" s="130" t="s">
        <v>105</v>
      </c>
      <c r="AG5" s="130" t="s">
        <v>106</v>
      </c>
      <c r="AH5" s="131" t="s">
        <v>132</v>
      </c>
      <c r="AI5" s="40"/>
      <c r="AJ5" s="121" t="s">
        <v>199</v>
      </c>
      <c r="AK5" s="122" t="s">
        <v>98</v>
      </c>
      <c r="AL5" s="122" t="s">
        <v>200</v>
      </c>
      <c r="AM5" s="122" t="s">
        <v>98</v>
      </c>
      <c r="AN5" s="122" t="s">
        <v>201</v>
      </c>
      <c r="AO5" s="123" t="s">
        <v>153</v>
      </c>
      <c r="AP5" s="124" t="s">
        <v>199</v>
      </c>
      <c r="AQ5" s="122" t="s">
        <v>98</v>
      </c>
      <c r="AR5" s="122" t="s">
        <v>200</v>
      </c>
      <c r="AS5" s="122" t="s">
        <v>98</v>
      </c>
      <c r="AT5" s="122" t="s">
        <v>201</v>
      </c>
      <c r="AU5" s="120" t="s">
        <v>153</v>
      </c>
      <c r="AV5" s="130" t="s">
        <v>199</v>
      </c>
      <c r="AW5" s="130" t="s">
        <v>200</v>
      </c>
      <c r="AX5" s="131" t="s">
        <v>202</v>
      </c>
      <c r="AY5" s="40"/>
      <c r="AZ5" s="121" t="s">
        <v>109</v>
      </c>
      <c r="BA5" s="122" t="s">
        <v>98</v>
      </c>
      <c r="BB5" s="122" t="s">
        <v>110</v>
      </c>
      <c r="BC5" s="122" t="s">
        <v>98</v>
      </c>
      <c r="BD5" s="122" t="s">
        <v>118</v>
      </c>
      <c r="BE5" s="123" t="s">
        <v>153</v>
      </c>
      <c r="BF5" s="124" t="s">
        <v>109</v>
      </c>
      <c r="BG5" s="122" t="s">
        <v>98</v>
      </c>
      <c r="BH5" s="122" t="s">
        <v>110</v>
      </c>
      <c r="BI5" s="122" t="s">
        <v>98</v>
      </c>
      <c r="BJ5" s="122" t="s">
        <v>118</v>
      </c>
      <c r="BK5" s="120" t="s">
        <v>153</v>
      </c>
      <c r="BL5" s="130" t="s">
        <v>109</v>
      </c>
      <c r="BM5" s="130" t="s">
        <v>110</v>
      </c>
      <c r="BN5" s="131" t="s">
        <v>145</v>
      </c>
      <c r="BO5" s="40"/>
      <c r="BP5" s="121" t="s">
        <v>111</v>
      </c>
      <c r="BQ5" s="122" t="s">
        <v>98</v>
      </c>
      <c r="BR5" s="122" t="s">
        <v>112</v>
      </c>
      <c r="BS5" s="122" t="s">
        <v>98</v>
      </c>
      <c r="BT5" s="122" t="s">
        <v>119</v>
      </c>
      <c r="BU5" s="123" t="s">
        <v>153</v>
      </c>
      <c r="BV5" s="124" t="s">
        <v>111</v>
      </c>
      <c r="BW5" s="122" t="s">
        <v>98</v>
      </c>
      <c r="BX5" s="122" t="s">
        <v>112</v>
      </c>
      <c r="BY5" s="122" t="s">
        <v>98</v>
      </c>
      <c r="BZ5" s="122" t="s">
        <v>119</v>
      </c>
      <c r="CA5" s="120" t="s">
        <v>153</v>
      </c>
      <c r="CB5" s="130" t="s">
        <v>147</v>
      </c>
      <c r="CC5" s="130" t="s">
        <v>148</v>
      </c>
      <c r="CD5" s="131" t="s">
        <v>146</v>
      </c>
      <c r="CE5" s="40"/>
      <c r="CF5" s="121" t="s">
        <v>113</v>
      </c>
      <c r="CG5" s="122" t="s">
        <v>98</v>
      </c>
      <c r="CH5" s="122" t="s">
        <v>114</v>
      </c>
      <c r="CI5" s="122" t="s">
        <v>98</v>
      </c>
      <c r="CJ5" s="122" t="s">
        <v>120</v>
      </c>
      <c r="CK5" s="123" t="s">
        <v>153</v>
      </c>
      <c r="CL5" s="124" t="s">
        <v>113</v>
      </c>
      <c r="CM5" s="122" t="s">
        <v>98</v>
      </c>
      <c r="CN5" s="122" t="s">
        <v>114</v>
      </c>
      <c r="CO5" s="122" t="s">
        <v>98</v>
      </c>
      <c r="CP5" s="122" t="s">
        <v>120</v>
      </c>
      <c r="CQ5" s="120" t="s">
        <v>153</v>
      </c>
      <c r="CR5" s="130" t="s">
        <v>113</v>
      </c>
      <c r="CS5" s="130" t="s">
        <v>114</v>
      </c>
      <c r="CT5" s="131" t="s">
        <v>149</v>
      </c>
      <c r="CU5" s="40"/>
      <c r="CV5" s="126" t="s">
        <v>121</v>
      </c>
      <c r="CW5" s="127" t="s">
        <v>123</v>
      </c>
      <c r="CX5" s="127" t="s">
        <v>122</v>
      </c>
      <c r="CY5" s="127" t="s">
        <v>124</v>
      </c>
      <c r="CZ5" s="127" t="s">
        <v>96</v>
      </c>
      <c r="DA5" s="128" t="s">
        <v>154</v>
      </c>
      <c r="DB5" s="126" t="s">
        <v>158</v>
      </c>
      <c r="DC5" s="127" t="s">
        <v>98</v>
      </c>
      <c r="DD5" s="127" t="s">
        <v>159</v>
      </c>
      <c r="DE5" s="127" t="s">
        <v>98</v>
      </c>
      <c r="DF5" s="127" t="s">
        <v>160</v>
      </c>
      <c r="DG5" s="128" t="s">
        <v>161</v>
      </c>
      <c r="DH5" s="182"/>
      <c r="DI5" s="202"/>
      <c r="DJ5" s="203" t="s">
        <v>96</v>
      </c>
      <c r="DK5" s="204" t="s">
        <v>160</v>
      </c>
      <c r="DL5" s="205" t="s">
        <v>162</v>
      </c>
      <c r="DM5"/>
    </row>
    <row r="6" spans="1:119" s="24" customFormat="1" ht="11.25" customHeight="1" x14ac:dyDescent="0.3">
      <c r="A6" s="31" t="s">
        <v>51</v>
      </c>
      <c r="B6" s="32"/>
      <c r="C6" s="33"/>
      <c r="D6" s="34"/>
      <c r="E6" s="35"/>
      <c r="F6" s="35"/>
      <c r="G6" s="35"/>
      <c r="H6" s="35"/>
      <c r="I6" s="36"/>
      <c r="J6" s="37"/>
      <c r="K6" s="35"/>
      <c r="L6" s="35"/>
      <c r="M6" s="35"/>
      <c r="N6" s="35"/>
      <c r="O6" s="36"/>
      <c r="P6" s="133"/>
      <c r="Q6" s="134"/>
      <c r="R6" s="135"/>
      <c r="S6" s="38"/>
      <c r="T6" s="34"/>
      <c r="U6" s="35"/>
      <c r="V6" s="35"/>
      <c r="W6" s="35"/>
      <c r="X6" s="35"/>
      <c r="Y6" s="36"/>
      <c r="Z6" s="37"/>
      <c r="AA6" s="35"/>
      <c r="AB6" s="35"/>
      <c r="AC6" s="35"/>
      <c r="AD6" s="35"/>
      <c r="AE6" s="39"/>
      <c r="AF6" s="133"/>
      <c r="AG6" s="134"/>
      <c r="AH6" s="135"/>
      <c r="AI6" s="40"/>
      <c r="AJ6" s="34"/>
      <c r="AK6" s="35"/>
      <c r="AL6" s="35"/>
      <c r="AM6" s="35"/>
      <c r="AN6" s="35"/>
      <c r="AO6" s="36"/>
      <c r="AP6" s="37"/>
      <c r="AQ6" s="35"/>
      <c r="AR6" s="35"/>
      <c r="AS6" s="35"/>
      <c r="AT6" s="35"/>
      <c r="AU6" s="36"/>
      <c r="AV6" s="133"/>
      <c r="AW6" s="134"/>
      <c r="AX6" s="135"/>
      <c r="AY6" s="40"/>
      <c r="AZ6" s="34"/>
      <c r="BA6" s="35"/>
      <c r="BB6" s="35"/>
      <c r="BC6" s="35"/>
      <c r="BD6" s="35"/>
      <c r="BE6" s="36"/>
      <c r="BF6" s="37"/>
      <c r="BG6" s="35"/>
      <c r="BH6" s="35"/>
      <c r="BI6" s="35"/>
      <c r="BJ6" s="35"/>
      <c r="BK6" s="36"/>
      <c r="BL6" s="133"/>
      <c r="BM6" s="134"/>
      <c r="BN6" s="135"/>
      <c r="BO6" s="40"/>
      <c r="BP6" s="34"/>
      <c r="BQ6" s="35"/>
      <c r="BR6" s="35"/>
      <c r="BS6" s="35"/>
      <c r="BT6" s="35"/>
      <c r="BU6" s="36"/>
      <c r="BV6" s="37"/>
      <c r="BW6" s="35"/>
      <c r="BX6" s="35"/>
      <c r="BY6" s="35"/>
      <c r="BZ6" s="35"/>
      <c r="CA6" s="36"/>
      <c r="CB6" s="133"/>
      <c r="CC6" s="134"/>
      <c r="CD6" s="135"/>
      <c r="CE6" s="40"/>
      <c r="CF6" s="34"/>
      <c r="CG6" s="35"/>
      <c r="CH6" s="35"/>
      <c r="CI6" s="35"/>
      <c r="CJ6" s="35"/>
      <c r="CK6" s="36"/>
      <c r="CL6" s="37"/>
      <c r="CM6" s="35"/>
      <c r="CN6" s="35"/>
      <c r="CO6" s="35"/>
      <c r="CP6" s="35"/>
      <c r="CQ6" s="36"/>
      <c r="CR6" s="133"/>
      <c r="CS6" s="134"/>
      <c r="CT6" s="135"/>
      <c r="CU6" s="40"/>
      <c r="CV6" s="132"/>
      <c r="CW6" s="35"/>
      <c r="CX6" s="35"/>
      <c r="CY6" s="35"/>
      <c r="CZ6" s="35"/>
      <c r="DA6" s="36"/>
      <c r="DB6" s="37"/>
      <c r="DC6" s="35"/>
      <c r="DD6" s="35"/>
      <c r="DE6" s="35"/>
      <c r="DF6" s="35"/>
      <c r="DG6" s="36"/>
      <c r="DH6" s="170"/>
      <c r="DI6" s="184" t="s">
        <v>51</v>
      </c>
      <c r="DJ6" s="37"/>
      <c r="DK6" s="35"/>
      <c r="DL6" s="36"/>
      <c r="DM6"/>
    </row>
    <row r="7" spans="1:119" s="24" customFormat="1" ht="13.2" customHeight="1" x14ac:dyDescent="0.3">
      <c r="A7" s="32">
        <v>1</v>
      </c>
      <c r="B7" s="32" t="s">
        <v>0</v>
      </c>
      <c r="C7" s="41"/>
      <c r="D7" s="42"/>
      <c r="E7" s="43"/>
      <c r="F7" s="43"/>
      <c r="G7" s="43"/>
      <c r="H7" s="43"/>
      <c r="I7" s="44"/>
      <c r="J7" s="45"/>
      <c r="K7" s="43"/>
      <c r="L7" s="43"/>
      <c r="M7" s="43"/>
      <c r="N7" s="43"/>
      <c r="O7" s="44"/>
      <c r="P7" s="136"/>
      <c r="Q7" s="137"/>
      <c r="R7" s="138"/>
      <c r="S7" s="38"/>
      <c r="T7" s="42"/>
      <c r="U7" s="43"/>
      <c r="V7" s="43"/>
      <c r="W7" s="43"/>
      <c r="X7" s="43"/>
      <c r="Y7" s="44"/>
      <c r="Z7" s="45"/>
      <c r="AA7" s="43"/>
      <c r="AB7" s="43"/>
      <c r="AC7" s="43"/>
      <c r="AD7" s="43"/>
      <c r="AE7" s="44"/>
      <c r="AF7" s="136"/>
      <c r="AG7" s="137"/>
      <c r="AH7" s="138"/>
      <c r="AI7" s="40"/>
      <c r="AJ7" s="42"/>
      <c r="AK7" s="43"/>
      <c r="AL7" s="43"/>
      <c r="AM7" s="43"/>
      <c r="AN7" s="43"/>
      <c r="AO7" s="44"/>
      <c r="AP7" s="45"/>
      <c r="AQ7" s="43"/>
      <c r="AR7" s="43"/>
      <c r="AS7" s="43"/>
      <c r="AT7" s="43"/>
      <c r="AU7" s="44"/>
      <c r="AV7" s="136"/>
      <c r="AW7" s="137"/>
      <c r="AX7" s="138"/>
      <c r="AY7" s="40"/>
      <c r="AZ7" s="42"/>
      <c r="BA7" s="43"/>
      <c r="BB7" s="43"/>
      <c r="BC7" s="43"/>
      <c r="BD7" s="43"/>
      <c r="BE7" s="44"/>
      <c r="BF7" s="45"/>
      <c r="BG7" s="43"/>
      <c r="BH7" s="43"/>
      <c r="BI7" s="43"/>
      <c r="BJ7" s="43"/>
      <c r="BK7" s="44"/>
      <c r="BL7" s="136"/>
      <c r="BM7" s="137"/>
      <c r="BN7" s="138"/>
      <c r="BO7" s="40"/>
      <c r="BP7" s="42"/>
      <c r="BQ7" s="43"/>
      <c r="BR7" s="43"/>
      <c r="BS7" s="43"/>
      <c r="BT7" s="43"/>
      <c r="BU7" s="44"/>
      <c r="BV7" s="45"/>
      <c r="BW7" s="43"/>
      <c r="BX7" s="43"/>
      <c r="BY7" s="43"/>
      <c r="BZ7" s="43"/>
      <c r="CA7" s="44"/>
      <c r="CB7" s="136"/>
      <c r="CC7" s="137"/>
      <c r="CD7" s="138"/>
      <c r="CE7" s="40"/>
      <c r="CF7" s="42"/>
      <c r="CG7" s="43"/>
      <c r="CH7" s="43"/>
      <c r="CI7" s="43"/>
      <c r="CJ7" s="43"/>
      <c r="CK7" s="44"/>
      <c r="CL7" s="45"/>
      <c r="CM7" s="43"/>
      <c r="CN7" s="43"/>
      <c r="CO7" s="43"/>
      <c r="CP7" s="43"/>
      <c r="CQ7" s="44"/>
      <c r="CR7" s="136"/>
      <c r="CS7" s="137"/>
      <c r="CT7" s="138"/>
      <c r="CU7" s="40"/>
      <c r="CV7" s="45"/>
      <c r="CW7" s="43"/>
      <c r="CX7" s="43"/>
      <c r="CY7" s="43"/>
      <c r="CZ7" s="43"/>
      <c r="DA7" s="44"/>
      <c r="DB7" s="45"/>
      <c r="DC7" s="43"/>
      <c r="DD7" s="43"/>
      <c r="DE7" s="43"/>
      <c r="DF7" s="43"/>
      <c r="DG7" s="44"/>
      <c r="DH7" s="183"/>
      <c r="DI7" s="185" t="s">
        <v>0</v>
      </c>
      <c r="DJ7" s="45"/>
      <c r="DK7" s="43"/>
      <c r="DL7" s="44"/>
      <c r="DM7"/>
    </row>
    <row r="8" spans="1:119" s="24" customFormat="1" ht="13.2" customHeight="1" x14ac:dyDescent="0.3">
      <c r="A8" s="32"/>
      <c r="B8" s="32" t="s">
        <v>15</v>
      </c>
      <c r="C8" s="41"/>
      <c r="D8" s="42"/>
      <c r="E8" s="43"/>
      <c r="F8" s="43"/>
      <c r="G8" s="43"/>
      <c r="H8" s="43"/>
      <c r="I8" s="44"/>
      <c r="J8" s="45"/>
      <c r="K8" s="43"/>
      <c r="L8" s="43"/>
      <c r="M8" s="43"/>
      <c r="N8" s="43"/>
      <c r="O8" s="44"/>
      <c r="P8" s="136">
        <f>+D8+J8</f>
        <v>0</v>
      </c>
      <c r="Q8" s="137">
        <f>+F8+L8</f>
        <v>0</v>
      </c>
      <c r="R8" s="138">
        <f>+P8+Q8</f>
        <v>0</v>
      </c>
      <c r="S8" s="38"/>
      <c r="T8" s="42"/>
      <c r="U8" s="43"/>
      <c r="V8" s="43"/>
      <c r="W8" s="43"/>
      <c r="X8" s="43"/>
      <c r="Y8" s="44"/>
      <c r="Z8" s="45"/>
      <c r="AA8" s="43"/>
      <c r="AB8" s="43"/>
      <c r="AC8" s="43"/>
      <c r="AD8" s="43"/>
      <c r="AE8" s="44"/>
      <c r="AF8" s="136">
        <f>+T8+Z8</f>
        <v>0</v>
      </c>
      <c r="AG8" s="137">
        <f>+V8+AB8</f>
        <v>0</v>
      </c>
      <c r="AH8" s="138">
        <f>+AF8+AG8</f>
        <v>0</v>
      </c>
      <c r="AI8" s="40"/>
      <c r="AJ8" s="42"/>
      <c r="AK8" s="43"/>
      <c r="AL8" s="43"/>
      <c r="AM8" s="43"/>
      <c r="AN8" s="43"/>
      <c r="AO8" s="44"/>
      <c r="AP8" s="45"/>
      <c r="AQ8" s="43"/>
      <c r="AR8" s="43"/>
      <c r="AS8" s="43"/>
      <c r="AT8" s="43"/>
      <c r="AU8" s="44"/>
      <c r="AV8" s="136">
        <f>+AJ8+AP8</f>
        <v>0</v>
      </c>
      <c r="AW8" s="137">
        <f>+AL8+AR8</f>
        <v>0</v>
      </c>
      <c r="AX8" s="138">
        <f>+AV8+AW8</f>
        <v>0</v>
      </c>
      <c r="AY8" s="40"/>
      <c r="AZ8" s="42"/>
      <c r="BA8" s="43"/>
      <c r="BB8" s="43"/>
      <c r="BC8" s="43"/>
      <c r="BD8" s="43"/>
      <c r="BE8" s="44"/>
      <c r="BF8" s="45"/>
      <c r="BG8" s="43"/>
      <c r="BH8" s="43"/>
      <c r="BI8" s="43"/>
      <c r="BJ8" s="43"/>
      <c r="BK8" s="44"/>
      <c r="BL8" s="136">
        <f>+AZ8+BF8</f>
        <v>0</v>
      </c>
      <c r="BM8" s="137">
        <f>+BB8+BH8</f>
        <v>0</v>
      </c>
      <c r="BN8" s="138">
        <f>+BL8+BM8</f>
        <v>0</v>
      </c>
      <c r="BO8" s="40"/>
      <c r="BP8" s="42"/>
      <c r="BQ8" s="43"/>
      <c r="BR8" s="43"/>
      <c r="BS8" s="43"/>
      <c r="BT8" s="43"/>
      <c r="BU8" s="44"/>
      <c r="BV8" s="45"/>
      <c r="BW8" s="43"/>
      <c r="BX8" s="43"/>
      <c r="BY8" s="43"/>
      <c r="BZ8" s="43"/>
      <c r="CA8" s="44"/>
      <c r="CB8" s="136">
        <f>+BP8+BV8</f>
        <v>0</v>
      </c>
      <c r="CC8" s="137">
        <f>+BR8+BX8</f>
        <v>0</v>
      </c>
      <c r="CD8" s="138">
        <f>+CB8+CC8</f>
        <v>0</v>
      </c>
      <c r="CE8" s="40"/>
      <c r="CF8" s="42"/>
      <c r="CG8" s="43"/>
      <c r="CH8" s="43"/>
      <c r="CI8" s="43"/>
      <c r="CJ8" s="43"/>
      <c r="CK8" s="44"/>
      <c r="CL8" s="45"/>
      <c r="CM8" s="43"/>
      <c r="CN8" s="43"/>
      <c r="CO8" s="43"/>
      <c r="CP8" s="43"/>
      <c r="CQ8" s="44"/>
      <c r="CR8" s="136">
        <f>+CF8+CL8</f>
        <v>0</v>
      </c>
      <c r="CS8" s="137">
        <f>+CH8+CN8</f>
        <v>0</v>
      </c>
      <c r="CT8" s="138">
        <f>+CR8+CS8</f>
        <v>0</v>
      </c>
      <c r="CU8" s="40"/>
      <c r="CV8" s="45">
        <f t="shared" ref="CV8:CV15" si="0">+D8+T8+AJ8+AZ8+BP8+CF8</f>
        <v>0</v>
      </c>
      <c r="CW8" s="43"/>
      <c r="CX8" s="43">
        <f t="shared" ref="CX8:CX15" si="1">+F8+V8+AL8+BB8+BR8+CH8</f>
        <v>0</v>
      </c>
      <c r="CY8" s="46"/>
      <c r="CZ8" s="43">
        <f>+CV8+CX8</f>
        <v>0</v>
      </c>
      <c r="DA8" s="47"/>
      <c r="DB8" s="45">
        <f>+J8+Z8+AP8+BF8+BV8+CL8</f>
        <v>0</v>
      </c>
      <c r="DC8" s="46"/>
      <c r="DD8" s="43">
        <f>+L8+AB8+AR8+BH8+BX8+CN8</f>
        <v>0</v>
      </c>
      <c r="DE8" s="46"/>
      <c r="DF8" s="43">
        <f>+DB8+DD8</f>
        <v>0</v>
      </c>
      <c r="DG8" s="47"/>
      <c r="DH8" s="174"/>
      <c r="DI8" s="185" t="s">
        <v>15</v>
      </c>
      <c r="DJ8" s="45">
        <f>+CZ8</f>
        <v>0</v>
      </c>
      <c r="DK8" s="43">
        <f>+DF8</f>
        <v>0</v>
      </c>
      <c r="DL8" s="44">
        <f>+DJ8+DK8</f>
        <v>0</v>
      </c>
      <c r="DM8"/>
    </row>
    <row r="9" spans="1:119" s="24" customFormat="1" ht="13.2" customHeight="1" x14ac:dyDescent="0.3">
      <c r="A9" s="32"/>
      <c r="B9" s="32" t="s">
        <v>16</v>
      </c>
      <c r="C9" s="41"/>
      <c r="D9" s="42"/>
      <c r="E9" s="43"/>
      <c r="F9" s="43"/>
      <c r="G9" s="43"/>
      <c r="H9" s="43"/>
      <c r="I9" s="44"/>
      <c r="J9" s="45"/>
      <c r="K9" s="43"/>
      <c r="L9" s="43"/>
      <c r="M9" s="43"/>
      <c r="N9" s="43"/>
      <c r="O9" s="44"/>
      <c r="P9" s="139">
        <f t="shared" ref="P9:P16" si="2">+D9+J9</f>
        <v>0</v>
      </c>
      <c r="Q9" s="140">
        <f t="shared" ref="Q9:Q16" si="3">+F9+L9</f>
        <v>0</v>
      </c>
      <c r="R9" s="141">
        <f t="shared" ref="R9:R16" si="4">+P9+Q9</f>
        <v>0</v>
      </c>
      <c r="S9" s="38"/>
      <c r="T9" s="42"/>
      <c r="U9" s="43"/>
      <c r="V9" s="43"/>
      <c r="W9" s="43"/>
      <c r="X9" s="43"/>
      <c r="Y9" s="44"/>
      <c r="Z9" s="45"/>
      <c r="AA9" s="43"/>
      <c r="AB9" s="43"/>
      <c r="AC9" s="43"/>
      <c r="AD9" s="43"/>
      <c r="AE9" s="44"/>
      <c r="AF9" s="139">
        <f t="shared" ref="AF9:AF16" si="5">+T9+Z9</f>
        <v>0</v>
      </c>
      <c r="AG9" s="140">
        <f t="shared" ref="AG9:AG16" si="6">+V9+AB9</f>
        <v>0</v>
      </c>
      <c r="AH9" s="141">
        <f t="shared" ref="AH9:AH16" si="7">+AF9+AG9</f>
        <v>0</v>
      </c>
      <c r="AI9" s="40"/>
      <c r="AJ9" s="42"/>
      <c r="AK9" s="43"/>
      <c r="AL9" s="43"/>
      <c r="AM9" s="43"/>
      <c r="AN9" s="43"/>
      <c r="AO9" s="44"/>
      <c r="AP9" s="45"/>
      <c r="AQ9" s="43"/>
      <c r="AR9" s="43"/>
      <c r="AS9" s="43"/>
      <c r="AT9" s="43"/>
      <c r="AU9" s="44"/>
      <c r="AV9" s="139">
        <f t="shared" ref="AV9:AV16" si="8">+AJ9+AP9</f>
        <v>0</v>
      </c>
      <c r="AW9" s="140">
        <f t="shared" ref="AW9:AW16" si="9">+AL9+AR9</f>
        <v>0</v>
      </c>
      <c r="AX9" s="141">
        <f t="shared" ref="AX9:AX16" si="10">+AV9+AW9</f>
        <v>0</v>
      </c>
      <c r="AY9" s="40"/>
      <c r="AZ9" s="42"/>
      <c r="BA9" s="43"/>
      <c r="BB9" s="43"/>
      <c r="BC9" s="43"/>
      <c r="BD9" s="43"/>
      <c r="BE9" s="44"/>
      <c r="BF9" s="45"/>
      <c r="BG9" s="43"/>
      <c r="BH9" s="43"/>
      <c r="BI9" s="43"/>
      <c r="BJ9" s="43"/>
      <c r="BK9" s="44"/>
      <c r="BL9" s="139">
        <f t="shared" ref="BL9:BL16" si="11">+AZ9+BF9</f>
        <v>0</v>
      </c>
      <c r="BM9" s="140">
        <f t="shared" ref="BM9:BM16" si="12">+BB9+BH9</f>
        <v>0</v>
      </c>
      <c r="BN9" s="141">
        <f t="shared" ref="BN9:BN16" si="13">+BL9+BM9</f>
        <v>0</v>
      </c>
      <c r="BO9" s="40"/>
      <c r="BP9" s="42"/>
      <c r="BQ9" s="43"/>
      <c r="BR9" s="43"/>
      <c r="BS9" s="43"/>
      <c r="BT9" s="43"/>
      <c r="BU9" s="44"/>
      <c r="BV9" s="45"/>
      <c r="BW9" s="43"/>
      <c r="BX9" s="43"/>
      <c r="BY9" s="43"/>
      <c r="BZ9" s="43"/>
      <c r="CA9" s="44"/>
      <c r="CB9" s="139">
        <f t="shared" ref="CB9:CB16" si="14">+BP9+BV9</f>
        <v>0</v>
      </c>
      <c r="CC9" s="140">
        <f t="shared" ref="CC9:CC16" si="15">+BR9+BX9</f>
        <v>0</v>
      </c>
      <c r="CD9" s="141">
        <f t="shared" ref="CD9:CD16" si="16">+CB9+CC9</f>
        <v>0</v>
      </c>
      <c r="CE9" s="40"/>
      <c r="CF9" s="42"/>
      <c r="CG9" s="43"/>
      <c r="CH9" s="43"/>
      <c r="CI9" s="43"/>
      <c r="CJ9" s="43"/>
      <c r="CK9" s="44"/>
      <c r="CL9" s="45"/>
      <c r="CM9" s="43"/>
      <c r="CN9" s="43"/>
      <c r="CO9" s="43"/>
      <c r="CP9" s="43"/>
      <c r="CQ9" s="44"/>
      <c r="CR9" s="139">
        <f t="shared" ref="CR9:CR16" si="17">+CF9+CL9</f>
        <v>0</v>
      </c>
      <c r="CS9" s="140">
        <f t="shared" ref="CS9:CS16" si="18">+CH9+CN9</f>
        <v>0</v>
      </c>
      <c r="CT9" s="141">
        <f t="shared" ref="CT9:CT16" si="19">+CR9+CS9</f>
        <v>0</v>
      </c>
      <c r="CU9" s="40"/>
      <c r="CV9" s="45">
        <f t="shared" si="0"/>
        <v>0</v>
      </c>
      <c r="CW9" s="43"/>
      <c r="CX9" s="43">
        <f t="shared" si="1"/>
        <v>0</v>
      </c>
      <c r="CY9" s="46"/>
      <c r="CZ9" s="43">
        <f t="shared" ref="CZ9:CZ16" si="20">+CV9+CX9</f>
        <v>0</v>
      </c>
      <c r="DA9" s="47"/>
      <c r="DB9" s="45"/>
      <c r="DC9" s="46"/>
      <c r="DD9" s="43">
        <v>0</v>
      </c>
      <c r="DE9" s="46"/>
      <c r="DF9" s="43">
        <v>0</v>
      </c>
      <c r="DG9" s="47"/>
      <c r="DH9" s="174"/>
      <c r="DI9" s="185" t="s">
        <v>16</v>
      </c>
      <c r="DJ9" s="45">
        <f>+CZ9</f>
        <v>0</v>
      </c>
      <c r="DK9" s="43">
        <f>+DF9</f>
        <v>0</v>
      </c>
      <c r="DL9" s="44">
        <f>+DJ9+DK9</f>
        <v>0</v>
      </c>
      <c r="DM9"/>
    </row>
    <row r="10" spans="1:119" s="24" customFormat="1" ht="13.2" customHeight="1" x14ac:dyDescent="0.3">
      <c r="A10" s="32"/>
      <c r="B10" s="48" t="s">
        <v>17</v>
      </c>
      <c r="C10" s="49"/>
      <c r="D10" s="50"/>
      <c r="E10" s="51"/>
      <c r="F10" s="51"/>
      <c r="G10" s="51"/>
      <c r="H10" s="51"/>
      <c r="I10" s="52"/>
      <c r="J10" s="53"/>
      <c r="K10" s="51"/>
      <c r="L10" s="51"/>
      <c r="M10" s="51"/>
      <c r="N10" s="51"/>
      <c r="O10" s="52"/>
      <c r="P10" s="142">
        <f t="shared" si="2"/>
        <v>0</v>
      </c>
      <c r="Q10" s="143">
        <f t="shared" si="3"/>
        <v>0</v>
      </c>
      <c r="R10" s="144">
        <f t="shared" si="4"/>
        <v>0</v>
      </c>
      <c r="S10" s="38"/>
      <c r="T10" s="50"/>
      <c r="U10" s="51"/>
      <c r="V10" s="51"/>
      <c r="W10" s="51"/>
      <c r="X10" s="51"/>
      <c r="Y10" s="52"/>
      <c r="Z10" s="53"/>
      <c r="AA10" s="51"/>
      <c r="AB10" s="51"/>
      <c r="AC10" s="51"/>
      <c r="AD10" s="51"/>
      <c r="AE10" s="52"/>
      <c r="AF10" s="142">
        <f t="shared" si="5"/>
        <v>0</v>
      </c>
      <c r="AG10" s="143">
        <f t="shared" si="6"/>
        <v>0</v>
      </c>
      <c r="AH10" s="144">
        <f t="shared" si="7"/>
        <v>0</v>
      </c>
      <c r="AI10" s="40"/>
      <c r="AJ10" s="50"/>
      <c r="AK10" s="51"/>
      <c r="AL10" s="51"/>
      <c r="AM10" s="51"/>
      <c r="AN10" s="51"/>
      <c r="AO10" s="52"/>
      <c r="AP10" s="53"/>
      <c r="AQ10" s="51"/>
      <c r="AR10" s="51"/>
      <c r="AS10" s="51"/>
      <c r="AT10" s="51"/>
      <c r="AU10" s="52"/>
      <c r="AV10" s="142">
        <f t="shared" si="8"/>
        <v>0</v>
      </c>
      <c r="AW10" s="143">
        <f t="shared" si="9"/>
        <v>0</v>
      </c>
      <c r="AX10" s="144">
        <f t="shared" si="10"/>
        <v>0</v>
      </c>
      <c r="AY10" s="40"/>
      <c r="AZ10" s="50"/>
      <c r="BA10" s="51"/>
      <c r="BB10" s="51"/>
      <c r="BC10" s="51"/>
      <c r="BD10" s="51"/>
      <c r="BE10" s="52"/>
      <c r="BF10" s="53"/>
      <c r="BG10" s="51"/>
      <c r="BH10" s="51"/>
      <c r="BI10" s="51"/>
      <c r="BJ10" s="51"/>
      <c r="BK10" s="52"/>
      <c r="BL10" s="142">
        <f t="shared" si="11"/>
        <v>0</v>
      </c>
      <c r="BM10" s="143">
        <f t="shared" si="12"/>
        <v>0</v>
      </c>
      <c r="BN10" s="144">
        <f t="shared" si="13"/>
        <v>0</v>
      </c>
      <c r="BO10" s="40"/>
      <c r="BP10" s="50"/>
      <c r="BQ10" s="51"/>
      <c r="BR10" s="51"/>
      <c r="BS10" s="51"/>
      <c r="BT10" s="51"/>
      <c r="BU10" s="52"/>
      <c r="BV10" s="53"/>
      <c r="BW10" s="51"/>
      <c r="BX10" s="51"/>
      <c r="BY10" s="51"/>
      <c r="BZ10" s="51"/>
      <c r="CA10" s="52"/>
      <c r="CB10" s="142">
        <f t="shared" si="14"/>
        <v>0</v>
      </c>
      <c r="CC10" s="143">
        <f t="shared" si="15"/>
        <v>0</v>
      </c>
      <c r="CD10" s="144">
        <f t="shared" si="16"/>
        <v>0</v>
      </c>
      <c r="CE10" s="40"/>
      <c r="CF10" s="50"/>
      <c r="CG10" s="51"/>
      <c r="CH10" s="51"/>
      <c r="CI10" s="51"/>
      <c r="CJ10" s="51"/>
      <c r="CK10" s="52"/>
      <c r="CL10" s="53"/>
      <c r="CM10" s="51"/>
      <c r="CN10" s="51"/>
      <c r="CO10" s="51"/>
      <c r="CP10" s="51"/>
      <c r="CQ10" s="52"/>
      <c r="CR10" s="142">
        <f t="shared" si="17"/>
        <v>0</v>
      </c>
      <c r="CS10" s="143">
        <f t="shared" si="18"/>
        <v>0</v>
      </c>
      <c r="CT10" s="144">
        <f t="shared" si="19"/>
        <v>0</v>
      </c>
      <c r="CU10" s="40"/>
      <c r="CV10" s="45">
        <f t="shared" si="0"/>
        <v>0</v>
      </c>
      <c r="CW10" s="43"/>
      <c r="CX10" s="43">
        <f t="shared" si="1"/>
        <v>0</v>
      </c>
      <c r="CY10" s="54"/>
      <c r="CZ10" s="43">
        <f t="shared" si="20"/>
        <v>0</v>
      </c>
      <c r="DA10" s="55"/>
      <c r="DB10" s="53">
        <f>+DB8+DB9</f>
        <v>0</v>
      </c>
      <c r="DC10" s="54"/>
      <c r="DD10" s="51">
        <f>+DD8+DD9</f>
        <v>0</v>
      </c>
      <c r="DE10" s="54"/>
      <c r="DF10" s="51">
        <f>+DF8+DF9</f>
        <v>0</v>
      </c>
      <c r="DG10" s="55"/>
      <c r="DH10" s="173"/>
      <c r="DI10" s="186" t="s">
        <v>17</v>
      </c>
      <c r="DJ10" s="53">
        <f>+DJ8</f>
        <v>0</v>
      </c>
      <c r="DK10" s="51">
        <f>+DK8</f>
        <v>0</v>
      </c>
      <c r="DL10" s="52">
        <f>+DL8</f>
        <v>0</v>
      </c>
      <c r="DM10"/>
    </row>
    <row r="11" spans="1:119" s="24" customFormat="1" ht="15.6" x14ac:dyDescent="0.3">
      <c r="A11" s="32">
        <v>2</v>
      </c>
      <c r="B11" s="32" t="s">
        <v>1</v>
      </c>
      <c r="C11" s="41"/>
      <c r="D11" s="42"/>
      <c r="E11" s="43"/>
      <c r="F11" s="43"/>
      <c r="G11" s="43"/>
      <c r="H11" s="43"/>
      <c r="I11" s="44"/>
      <c r="J11" s="45"/>
      <c r="K11" s="43"/>
      <c r="L11" s="43"/>
      <c r="M11" s="43"/>
      <c r="N11" s="43"/>
      <c r="O11" s="44"/>
      <c r="P11" s="136">
        <f t="shared" si="2"/>
        <v>0</v>
      </c>
      <c r="Q11" s="137">
        <f t="shared" si="3"/>
        <v>0</v>
      </c>
      <c r="R11" s="138">
        <f t="shared" si="4"/>
        <v>0</v>
      </c>
      <c r="S11" s="38"/>
      <c r="T11" s="42"/>
      <c r="U11" s="43"/>
      <c r="V11" s="43"/>
      <c r="W11" s="43"/>
      <c r="X11" s="43"/>
      <c r="Y11" s="44"/>
      <c r="Z11" s="45"/>
      <c r="AA11" s="43"/>
      <c r="AB11" s="43"/>
      <c r="AC11" s="43"/>
      <c r="AD11" s="43"/>
      <c r="AE11" s="44"/>
      <c r="AF11" s="136">
        <f t="shared" si="5"/>
        <v>0</v>
      </c>
      <c r="AG11" s="137">
        <f t="shared" si="6"/>
        <v>0</v>
      </c>
      <c r="AH11" s="138">
        <f t="shared" si="7"/>
        <v>0</v>
      </c>
      <c r="AI11" s="40"/>
      <c r="AJ11" s="42"/>
      <c r="AK11" s="43"/>
      <c r="AL11" s="43"/>
      <c r="AM11" s="43"/>
      <c r="AN11" s="43"/>
      <c r="AO11" s="44"/>
      <c r="AP11" s="45"/>
      <c r="AQ11" s="43"/>
      <c r="AR11" s="43"/>
      <c r="AS11" s="43"/>
      <c r="AT11" s="43"/>
      <c r="AU11" s="44"/>
      <c r="AV11" s="136">
        <f t="shared" si="8"/>
        <v>0</v>
      </c>
      <c r="AW11" s="137">
        <f t="shared" si="9"/>
        <v>0</v>
      </c>
      <c r="AX11" s="138">
        <f t="shared" si="10"/>
        <v>0</v>
      </c>
      <c r="AY11" s="40"/>
      <c r="AZ11" s="42"/>
      <c r="BA11" s="43"/>
      <c r="BB11" s="43"/>
      <c r="BC11" s="43"/>
      <c r="BD11" s="43"/>
      <c r="BE11" s="44"/>
      <c r="BF11" s="45"/>
      <c r="BG11" s="43"/>
      <c r="BH11" s="43"/>
      <c r="BI11" s="43"/>
      <c r="BJ11" s="43"/>
      <c r="BK11" s="44"/>
      <c r="BL11" s="136">
        <f t="shared" si="11"/>
        <v>0</v>
      </c>
      <c r="BM11" s="137">
        <f t="shared" si="12"/>
        <v>0</v>
      </c>
      <c r="BN11" s="138">
        <f t="shared" si="13"/>
        <v>0</v>
      </c>
      <c r="BO11" s="40"/>
      <c r="BP11" s="42"/>
      <c r="BQ11" s="43"/>
      <c r="BR11" s="43"/>
      <c r="BS11" s="43"/>
      <c r="BT11" s="43"/>
      <c r="BU11" s="44"/>
      <c r="BV11" s="45"/>
      <c r="BW11" s="43"/>
      <c r="BX11" s="43"/>
      <c r="BY11" s="43"/>
      <c r="BZ11" s="43"/>
      <c r="CA11" s="44"/>
      <c r="CB11" s="136">
        <f t="shared" si="14"/>
        <v>0</v>
      </c>
      <c r="CC11" s="137">
        <f t="shared" si="15"/>
        <v>0</v>
      </c>
      <c r="CD11" s="138">
        <f t="shared" si="16"/>
        <v>0</v>
      </c>
      <c r="CE11" s="40"/>
      <c r="CF11" s="42"/>
      <c r="CG11" s="43"/>
      <c r="CH11" s="43"/>
      <c r="CI11" s="43"/>
      <c r="CJ11" s="43"/>
      <c r="CK11" s="44"/>
      <c r="CL11" s="45"/>
      <c r="CM11" s="43"/>
      <c r="CN11" s="43"/>
      <c r="CO11" s="43"/>
      <c r="CP11" s="43"/>
      <c r="CQ11" s="44"/>
      <c r="CR11" s="136">
        <f t="shared" si="17"/>
        <v>0</v>
      </c>
      <c r="CS11" s="137">
        <f t="shared" si="18"/>
        <v>0</v>
      </c>
      <c r="CT11" s="138">
        <f t="shared" si="19"/>
        <v>0</v>
      </c>
      <c r="CU11" s="40"/>
      <c r="CV11" s="45">
        <f t="shared" si="0"/>
        <v>0</v>
      </c>
      <c r="CW11" s="43"/>
      <c r="CX11" s="43">
        <f t="shared" si="1"/>
        <v>0</v>
      </c>
      <c r="CY11" s="46"/>
      <c r="CZ11" s="43">
        <f t="shared" si="20"/>
        <v>0</v>
      </c>
      <c r="DA11" s="47"/>
      <c r="DB11" s="45">
        <f t="shared" ref="DB11:DB15" si="21">+J11+Z11+AP11+BF11+BV11+CL11</f>
        <v>0</v>
      </c>
      <c r="DC11" s="46"/>
      <c r="DD11" s="43">
        <f t="shared" ref="DD11:DD15" si="22">+L11+AB11+AR11+BH11+BX11+CN11</f>
        <v>0</v>
      </c>
      <c r="DE11" s="46"/>
      <c r="DF11" s="43">
        <f t="shared" ref="DF11:DF15" si="23">+DB11+DD11</f>
        <v>0</v>
      </c>
      <c r="DG11" s="47"/>
      <c r="DH11" s="172"/>
      <c r="DI11" s="185" t="s">
        <v>1</v>
      </c>
      <c r="DJ11" s="45">
        <f t="shared" ref="DJ11:DJ15" si="24">+CZ11</f>
        <v>0</v>
      </c>
      <c r="DK11" s="43">
        <f t="shared" ref="DK11:DK15" si="25">+DF11</f>
        <v>0</v>
      </c>
      <c r="DL11" s="44">
        <f t="shared" ref="DL11:DL15" si="26">+DJ11+DK11</f>
        <v>0</v>
      </c>
      <c r="DM11"/>
    </row>
    <row r="12" spans="1:119" s="24" customFormat="1" ht="15.6" x14ac:dyDescent="0.3">
      <c r="A12" s="32">
        <v>3</v>
      </c>
      <c r="B12" s="32" t="s">
        <v>2</v>
      </c>
      <c r="C12" s="41"/>
      <c r="D12" s="42"/>
      <c r="E12" s="43"/>
      <c r="F12" s="43"/>
      <c r="G12" s="43"/>
      <c r="H12" s="43"/>
      <c r="I12" s="44"/>
      <c r="J12" s="45"/>
      <c r="K12" s="43"/>
      <c r="L12" s="43"/>
      <c r="M12" s="43"/>
      <c r="N12" s="43"/>
      <c r="O12" s="44"/>
      <c r="P12" s="136">
        <f t="shared" si="2"/>
        <v>0</v>
      </c>
      <c r="Q12" s="137">
        <f t="shared" si="3"/>
        <v>0</v>
      </c>
      <c r="R12" s="138">
        <f t="shared" si="4"/>
        <v>0</v>
      </c>
      <c r="S12" s="38"/>
      <c r="T12" s="42"/>
      <c r="U12" s="43"/>
      <c r="V12" s="43"/>
      <c r="W12" s="43"/>
      <c r="X12" s="43"/>
      <c r="Y12" s="44"/>
      <c r="Z12" s="45"/>
      <c r="AA12" s="43"/>
      <c r="AB12" s="43"/>
      <c r="AC12" s="43"/>
      <c r="AD12" s="43"/>
      <c r="AE12" s="44"/>
      <c r="AF12" s="136">
        <f t="shared" si="5"/>
        <v>0</v>
      </c>
      <c r="AG12" s="137">
        <f t="shared" si="6"/>
        <v>0</v>
      </c>
      <c r="AH12" s="138">
        <f t="shared" si="7"/>
        <v>0</v>
      </c>
      <c r="AI12" s="40"/>
      <c r="AJ12" s="42"/>
      <c r="AK12" s="43"/>
      <c r="AL12" s="43"/>
      <c r="AM12" s="43"/>
      <c r="AN12" s="43"/>
      <c r="AO12" s="44"/>
      <c r="AP12" s="45"/>
      <c r="AQ12" s="43"/>
      <c r="AR12" s="43"/>
      <c r="AS12" s="43"/>
      <c r="AT12" s="43"/>
      <c r="AU12" s="44"/>
      <c r="AV12" s="136">
        <f t="shared" si="8"/>
        <v>0</v>
      </c>
      <c r="AW12" s="137">
        <f t="shared" si="9"/>
        <v>0</v>
      </c>
      <c r="AX12" s="138">
        <f t="shared" si="10"/>
        <v>0</v>
      </c>
      <c r="AY12" s="40"/>
      <c r="AZ12" s="42"/>
      <c r="BA12" s="43"/>
      <c r="BB12" s="43"/>
      <c r="BC12" s="43"/>
      <c r="BD12" s="43"/>
      <c r="BE12" s="44"/>
      <c r="BF12" s="45"/>
      <c r="BG12" s="43"/>
      <c r="BH12" s="43"/>
      <c r="BI12" s="43"/>
      <c r="BJ12" s="43"/>
      <c r="BK12" s="44"/>
      <c r="BL12" s="136">
        <f t="shared" si="11"/>
        <v>0</v>
      </c>
      <c r="BM12" s="137">
        <f t="shared" si="12"/>
        <v>0</v>
      </c>
      <c r="BN12" s="138">
        <f t="shared" si="13"/>
        <v>0</v>
      </c>
      <c r="BO12" s="40"/>
      <c r="BP12" s="42"/>
      <c r="BQ12" s="43"/>
      <c r="BR12" s="43"/>
      <c r="BS12" s="43"/>
      <c r="BT12" s="43"/>
      <c r="BU12" s="44"/>
      <c r="BV12" s="45"/>
      <c r="BW12" s="43"/>
      <c r="BX12" s="43"/>
      <c r="BY12" s="43"/>
      <c r="BZ12" s="43"/>
      <c r="CA12" s="44"/>
      <c r="CB12" s="136">
        <f t="shared" si="14"/>
        <v>0</v>
      </c>
      <c r="CC12" s="137">
        <f t="shared" si="15"/>
        <v>0</v>
      </c>
      <c r="CD12" s="138">
        <f t="shared" si="16"/>
        <v>0</v>
      </c>
      <c r="CE12" s="40"/>
      <c r="CF12" s="42"/>
      <c r="CG12" s="43"/>
      <c r="CH12" s="43"/>
      <c r="CI12" s="43"/>
      <c r="CJ12" s="43"/>
      <c r="CK12" s="44"/>
      <c r="CL12" s="45"/>
      <c r="CM12" s="43"/>
      <c r="CN12" s="43"/>
      <c r="CO12" s="43"/>
      <c r="CP12" s="43"/>
      <c r="CQ12" s="44"/>
      <c r="CR12" s="136">
        <f t="shared" si="17"/>
        <v>0</v>
      </c>
      <c r="CS12" s="137">
        <f t="shared" si="18"/>
        <v>0</v>
      </c>
      <c r="CT12" s="138">
        <f t="shared" si="19"/>
        <v>0</v>
      </c>
      <c r="CU12" s="40"/>
      <c r="CV12" s="45">
        <f t="shared" si="0"/>
        <v>0</v>
      </c>
      <c r="CW12" s="43"/>
      <c r="CX12" s="43">
        <f t="shared" si="1"/>
        <v>0</v>
      </c>
      <c r="CY12" s="46"/>
      <c r="CZ12" s="43">
        <f t="shared" si="20"/>
        <v>0</v>
      </c>
      <c r="DA12" s="47"/>
      <c r="DB12" s="45">
        <f t="shared" si="21"/>
        <v>0</v>
      </c>
      <c r="DC12" s="46"/>
      <c r="DD12" s="43">
        <f t="shared" si="22"/>
        <v>0</v>
      </c>
      <c r="DE12" s="46"/>
      <c r="DF12" s="43">
        <f t="shared" si="23"/>
        <v>0</v>
      </c>
      <c r="DG12" s="47"/>
      <c r="DH12" s="172"/>
      <c r="DI12" s="185" t="s">
        <v>2</v>
      </c>
      <c r="DJ12" s="45">
        <f t="shared" si="24"/>
        <v>0</v>
      </c>
      <c r="DK12" s="43">
        <f t="shared" si="25"/>
        <v>0</v>
      </c>
      <c r="DL12" s="44">
        <f t="shared" si="26"/>
        <v>0</v>
      </c>
      <c r="DM12"/>
    </row>
    <row r="13" spans="1:119" s="24" customFormat="1" ht="15.6" x14ac:dyDescent="0.3">
      <c r="A13" s="32">
        <v>4</v>
      </c>
      <c r="B13" s="32" t="s">
        <v>3</v>
      </c>
      <c r="C13" s="41"/>
      <c r="D13" s="42"/>
      <c r="E13" s="43"/>
      <c r="F13" s="43"/>
      <c r="G13" s="43"/>
      <c r="H13" s="43"/>
      <c r="I13" s="44"/>
      <c r="J13" s="45"/>
      <c r="K13" s="43"/>
      <c r="L13" s="43"/>
      <c r="M13" s="43"/>
      <c r="N13" s="43"/>
      <c r="O13" s="44"/>
      <c r="P13" s="136">
        <f t="shared" si="2"/>
        <v>0</v>
      </c>
      <c r="Q13" s="137">
        <f t="shared" si="3"/>
        <v>0</v>
      </c>
      <c r="R13" s="138">
        <f t="shared" si="4"/>
        <v>0</v>
      </c>
      <c r="S13" s="38"/>
      <c r="T13" s="42"/>
      <c r="U13" s="43"/>
      <c r="V13" s="43"/>
      <c r="W13" s="43"/>
      <c r="X13" s="43"/>
      <c r="Y13" s="44"/>
      <c r="Z13" s="45"/>
      <c r="AA13" s="43"/>
      <c r="AB13" s="43"/>
      <c r="AC13" s="43"/>
      <c r="AD13" s="43"/>
      <c r="AE13" s="44"/>
      <c r="AF13" s="136">
        <f t="shared" si="5"/>
        <v>0</v>
      </c>
      <c r="AG13" s="137">
        <f t="shared" si="6"/>
        <v>0</v>
      </c>
      <c r="AH13" s="138">
        <f t="shared" si="7"/>
        <v>0</v>
      </c>
      <c r="AI13" s="40"/>
      <c r="AJ13" s="42"/>
      <c r="AK13" s="43"/>
      <c r="AL13" s="43"/>
      <c r="AM13" s="43"/>
      <c r="AN13" s="43"/>
      <c r="AO13" s="44"/>
      <c r="AP13" s="45"/>
      <c r="AQ13" s="43"/>
      <c r="AR13" s="43"/>
      <c r="AS13" s="43"/>
      <c r="AT13" s="43"/>
      <c r="AU13" s="44"/>
      <c r="AV13" s="136">
        <f t="shared" si="8"/>
        <v>0</v>
      </c>
      <c r="AW13" s="137">
        <f t="shared" si="9"/>
        <v>0</v>
      </c>
      <c r="AX13" s="138">
        <f t="shared" si="10"/>
        <v>0</v>
      </c>
      <c r="AY13" s="40"/>
      <c r="AZ13" s="42"/>
      <c r="BA13" s="43"/>
      <c r="BB13" s="43"/>
      <c r="BC13" s="43"/>
      <c r="BD13" s="43"/>
      <c r="BE13" s="44"/>
      <c r="BF13" s="45"/>
      <c r="BG13" s="43"/>
      <c r="BH13" s="43"/>
      <c r="BI13" s="43"/>
      <c r="BJ13" s="43"/>
      <c r="BK13" s="44"/>
      <c r="BL13" s="136">
        <f t="shared" si="11"/>
        <v>0</v>
      </c>
      <c r="BM13" s="137">
        <f t="shared" si="12"/>
        <v>0</v>
      </c>
      <c r="BN13" s="138">
        <f t="shared" si="13"/>
        <v>0</v>
      </c>
      <c r="BO13" s="40"/>
      <c r="BP13" s="42"/>
      <c r="BQ13" s="43"/>
      <c r="BR13" s="43"/>
      <c r="BS13" s="43"/>
      <c r="BT13" s="43"/>
      <c r="BU13" s="44"/>
      <c r="BV13" s="45"/>
      <c r="BW13" s="43"/>
      <c r="BX13" s="43"/>
      <c r="BY13" s="43"/>
      <c r="BZ13" s="43"/>
      <c r="CA13" s="44"/>
      <c r="CB13" s="136">
        <f t="shared" si="14"/>
        <v>0</v>
      </c>
      <c r="CC13" s="137">
        <f t="shared" si="15"/>
        <v>0</v>
      </c>
      <c r="CD13" s="138">
        <f t="shared" si="16"/>
        <v>0</v>
      </c>
      <c r="CE13" s="40"/>
      <c r="CF13" s="42"/>
      <c r="CG13" s="43"/>
      <c r="CH13" s="43"/>
      <c r="CI13" s="43"/>
      <c r="CJ13" s="43"/>
      <c r="CK13" s="44"/>
      <c r="CL13" s="45"/>
      <c r="CM13" s="43"/>
      <c r="CN13" s="43"/>
      <c r="CO13" s="43"/>
      <c r="CP13" s="43"/>
      <c r="CQ13" s="44"/>
      <c r="CR13" s="136">
        <f t="shared" si="17"/>
        <v>0</v>
      </c>
      <c r="CS13" s="137">
        <f t="shared" si="18"/>
        <v>0</v>
      </c>
      <c r="CT13" s="138">
        <f t="shared" si="19"/>
        <v>0</v>
      </c>
      <c r="CU13" s="40"/>
      <c r="CV13" s="45">
        <f t="shared" si="0"/>
        <v>0</v>
      </c>
      <c r="CW13" s="43"/>
      <c r="CX13" s="43">
        <f t="shared" si="1"/>
        <v>0</v>
      </c>
      <c r="CY13" s="46"/>
      <c r="CZ13" s="43">
        <f t="shared" si="20"/>
        <v>0</v>
      </c>
      <c r="DA13" s="47"/>
      <c r="DB13" s="45">
        <f t="shared" si="21"/>
        <v>0</v>
      </c>
      <c r="DC13" s="46"/>
      <c r="DD13" s="43">
        <f t="shared" si="22"/>
        <v>0</v>
      </c>
      <c r="DE13" s="46"/>
      <c r="DF13" s="43">
        <f t="shared" si="23"/>
        <v>0</v>
      </c>
      <c r="DG13" s="47"/>
      <c r="DH13" s="172"/>
      <c r="DI13" s="185" t="s">
        <v>3</v>
      </c>
      <c r="DJ13" s="45">
        <f t="shared" si="24"/>
        <v>0</v>
      </c>
      <c r="DK13" s="43">
        <f t="shared" si="25"/>
        <v>0</v>
      </c>
      <c r="DL13" s="44">
        <f t="shared" si="26"/>
        <v>0</v>
      </c>
      <c r="DM13"/>
    </row>
    <row r="14" spans="1:119" s="24" customFormat="1" ht="15.6" x14ac:dyDescent="0.3">
      <c r="A14" s="32">
        <v>5</v>
      </c>
      <c r="B14" s="32" t="s">
        <v>4</v>
      </c>
      <c r="C14" s="41"/>
      <c r="D14" s="42"/>
      <c r="E14" s="43"/>
      <c r="F14" s="43"/>
      <c r="G14" s="43"/>
      <c r="H14" s="43"/>
      <c r="I14" s="44"/>
      <c r="J14" s="45"/>
      <c r="K14" s="43"/>
      <c r="L14" s="43"/>
      <c r="M14" s="43"/>
      <c r="N14" s="43"/>
      <c r="O14" s="44"/>
      <c r="P14" s="136">
        <f t="shared" si="2"/>
        <v>0</v>
      </c>
      <c r="Q14" s="137">
        <f t="shared" si="3"/>
        <v>0</v>
      </c>
      <c r="R14" s="138">
        <f t="shared" si="4"/>
        <v>0</v>
      </c>
      <c r="S14" s="38"/>
      <c r="T14" s="42"/>
      <c r="U14" s="43"/>
      <c r="V14" s="43"/>
      <c r="W14" s="43"/>
      <c r="X14" s="43"/>
      <c r="Y14" s="44"/>
      <c r="Z14" s="45"/>
      <c r="AA14" s="43"/>
      <c r="AB14" s="43"/>
      <c r="AC14" s="43"/>
      <c r="AD14" s="43"/>
      <c r="AE14" s="44"/>
      <c r="AF14" s="136">
        <f t="shared" si="5"/>
        <v>0</v>
      </c>
      <c r="AG14" s="137">
        <f t="shared" si="6"/>
        <v>0</v>
      </c>
      <c r="AH14" s="138">
        <f t="shared" si="7"/>
        <v>0</v>
      </c>
      <c r="AI14" s="40"/>
      <c r="AJ14" s="42"/>
      <c r="AK14" s="43"/>
      <c r="AL14" s="43"/>
      <c r="AM14" s="43"/>
      <c r="AN14" s="43"/>
      <c r="AO14" s="44"/>
      <c r="AP14" s="45"/>
      <c r="AQ14" s="43"/>
      <c r="AR14" s="43"/>
      <c r="AS14" s="43"/>
      <c r="AT14" s="43"/>
      <c r="AU14" s="44"/>
      <c r="AV14" s="136">
        <f t="shared" si="8"/>
        <v>0</v>
      </c>
      <c r="AW14" s="137">
        <f t="shared" si="9"/>
        <v>0</v>
      </c>
      <c r="AX14" s="138">
        <f t="shared" si="10"/>
        <v>0</v>
      </c>
      <c r="AY14" s="40"/>
      <c r="AZ14" s="42"/>
      <c r="BA14" s="43"/>
      <c r="BB14" s="43"/>
      <c r="BC14" s="43"/>
      <c r="BD14" s="43"/>
      <c r="BE14" s="44"/>
      <c r="BF14" s="45"/>
      <c r="BG14" s="43"/>
      <c r="BH14" s="43"/>
      <c r="BI14" s="43"/>
      <c r="BJ14" s="43"/>
      <c r="BK14" s="44"/>
      <c r="BL14" s="136">
        <f t="shared" si="11"/>
        <v>0</v>
      </c>
      <c r="BM14" s="137">
        <f t="shared" si="12"/>
        <v>0</v>
      </c>
      <c r="BN14" s="138">
        <f t="shared" si="13"/>
        <v>0</v>
      </c>
      <c r="BO14" s="40"/>
      <c r="BP14" s="42"/>
      <c r="BQ14" s="43"/>
      <c r="BR14" s="43"/>
      <c r="BS14" s="43"/>
      <c r="BT14" s="43"/>
      <c r="BU14" s="44"/>
      <c r="BV14" s="45"/>
      <c r="BW14" s="43"/>
      <c r="BX14" s="43"/>
      <c r="BY14" s="43"/>
      <c r="BZ14" s="43"/>
      <c r="CA14" s="44"/>
      <c r="CB14" s="136">
        <f t="shared" si="14"/>
        <v>0</v>
      </c>
      <c r="CC14" s="137">
        <f t="shared" si="15"/>
        <v>0</v>
      </c>
      <c r="CD14" s="138">
        <f t="shared" si="16"/>
        <v>0</v>
      </c>
      <c r="CE14" s="40"/>
      <c r="CF14" s="42"/>
      <c r="CG14" s="43"/>
      <c r="CH14" s="43"/>
      <c r="CI14" s="43"/>
      <c r="CJ14" s="43"/>
      <c r="CK14" s="44"/>
      <c r="CL14" s="45"/>
      <c r="CM14" s="43"/>
      <c r="CN14" s="43"/>
      <c r="CO14" s="43"/>
      <c r="CP14" s="43"/>
      <c r="CQ14" s="44"/>
      <c r="CR14" s="136">
        <f t="shared" si="17"/>
        <v>0</v>
      </c>
      <c r="CS14" s="137">
        <f t="shared" si="18"/>
        <v>0</v>
      </c>
      <c r="CT14" s="138">
        <f t="shared" si="19"/>
        <v>0</v>
      </c>
      <c r="CU14" s="40"/>
      <c r="CV14" s="45">
        <f t="shared" si="0"/>
        <v>0</v>
      </c>
      <c r="CW14" s="43"/>
      <c r="CX14" s="43">
        <f t="shared" si="1"/>
        <v>0</v>
      </c>
      <c r="CY14" s="46"/>
      <c r="CZ14" s="43">
        <f t="shared" si="20"/>
        <v>0</v>
      </c>
      <c r="DA14" s="47"/>
      <c r="DB14" s="45">
        <f t="shared" si="21"/>
        <v>0</v>
      </c>
      <c r="DC14" s="46"/>
      <c r="DD14" s="43">
        <f t="shared" si="22"/>
        <v>0</v>
      </c>
      <c r="DE14" s="46"/>
      <c r="DF14" s="43">
        <f t="shared" si="23"/>
        <v>0</v>
      </c>
      <c r="DG14" s="47"/>
      <c r="DH14" s="172"/>
      <c r="DI14" s="185" t="s">
        <v>4</v>
      </c>
      <c r="DJ14" s="45">
        <f t="shared" si="24"/>
        <v>0</v>
      </c>
      <c r="DK14" s="43">
        <f t="shared" si="25"/>
        <v>0</v>
      </c>
      <c r="DL14" s="44">
        <f t="shared" si="26"/>
        <v>0</v>
      </c>
      <c r="DM14"/>
    </row>
    <row r="15" spans="1:119" s="24" customFormat="1" ht="15.6" x14ac:dyDescent="0.3">
      <c r="A15" s="32">
        <v>6</v>
      </c>
      <c r="B15" s="32" t="s">
        <v>5</v>
      </c>
      <c r="C15" s="41"/>
      <c r="D15" s="42"/>
      <c r="E15" s="43"/>
      <c r="F15" s="43"/>
      <c r="G15" s="43"/>
      <c r="H15" s="43"/>
      <c r="I15" s="44"/>
      <c r="J15" s="45"/>
      <c r="K15" s="43"/>
      <c r="L15" s="43"/>
      <c r="M15" s="43"/>
      <c r="N15" s="43"/>
      <c r="O15" s="44"/>
      <c r="P15" s="136">
        <f t="shared" si="2"/>
        <v>0</v>
      </c>
      <c r="Q15" s="137">
        <f t="shared" si="3"/>
        <v>0</v>
      </c>
      <c r="R15" s="138">
        <f t="shared" si="4"/>
        <v>0</v>
      </c>
      <c r="S15" s="38"/>
      <c r="T15" s="42"/>
      <c r="U15" s="43"/>
      <c r="V15" s="43"/>
      <c r="W15" s="43"/>
      <c r="X15" s="43"/>
      <c r="Y15" s="44"/>
      <c r="Z15" s="45"/>
      <c r="AA15" s="43"/>
      <c r="AB15" s="43"/>
      <c r="AC15" s="43"/>
      <c r="AD15" s="43"/>
      <c r="AE15" s="44"/>
      <c r="AF15" s="136">
        <f t="shared" si="5"/>
        <v>0</v>
      </c>
      <c r="AG15" s="137">
        <f t="shared" si="6"/>
        <v>0</v>
      </c>
      <c r="AH15" s="138">
        <f t="shared" si="7"/>
        <v>0</v>
      </c>
      <c r="AI15" s="40"/>
      <c r="AJ15" s="42"/>
      <c r="AK15" s="43"/>
      <c r="AL15" s="43"/>
      <c r="AM15" s="43"/>
      <c r="AN15" s="43"/>
      <c r="AO15" s="44"/>
      <c r="AP15" s="45"/>
      <c r="AQ15" s="43"/>
      <c r="AR15" s="43"/>
      <c r="AS15" s="43"/>
      <c r="AT15" s="43"/>
      <c r="AU15" s="44"/>
      <c r="AV15" s="136">
        <f t="shared" si="8"/>
        <v>0</v>
      </c>
      <c r="AW15" s="137">
        <f t="shared" si="9"/>
        <v>0</v>
      </c>
      <c r="AX15" s="138">
        <f t="shared" si="10"/>
        <v>0</v>
      </c>
      <c r="AY15" s="40"/>
      <c r="AZ15" s="42"/>
      <c r="BA15" s="43"/>
      <c r="BB15" s="43"/>
      <c r="BC15" s="43"/>
      <c r="BD15" s="43"/>
      <c r="BE15" s="44"/>
      <c r="BF15" s="45"/>
      <c r="BG15" s="43"/>
      <c r="BH15" s="43"/>
      <c r="BI15" s="43"/>
      <c r="BJ15" s="43"/>
      <c r="BK15" s="44"/>
      <c r="BL15" s="136">
        <f t="shared" si="11"/>
        <v>0</v>
      </c>
      <c r="BM15" s="137">
        <f t="shared" si="12"/>
        <v>0</v>
      </c>
      <c r="BN15" s="138">
        <f t="shared" si="13"/>
        <v>0</v>
      </c>
      <c r="BO15" s="40"/>
      <c r="BP15" s="42"/>
      <c r="BQ15" s="43"/>
      <c r="BR15" s="43"/>
      <c r="BS15" s="43"/>
      <c r="BT15" s="43"/>
      <c r="BU15" s="44"/>
      <c r="BV15" s="45"/>
      <c r="BW15" s="43"/>
      <c r="BX15" s="43"/>
      <c r="BY15" s="43"/>
      <c r="BZ15" s="43"/>
      <c r="CA15" s="44"/>
      <c r="CB15" s="136">
        <f t="shared" si="14"/>
        <v>0</v>
      </c>
      <c r="CC15" s="137">
        <f t="shared" si="15"/>
        <v>0</v>
      </c>
      <c r="CD15" s="138">
        <f t="shared" si="16"/>
        <v>0</v>
      </c>
      <c r="CE15" s="40"/>
      <c r="CF15" s="42"/>
      <c r="CG15" s="43"/>
      <c r="CH15" s="43"/>
      <c r="CI15" s="43"/>
      <c r="CJ15" s="43"/>
      <c r="CK15" s="44"/>
      <c r="CL15" s="45"/>
      <c r="CM15" s="43"/>
      <c r="CN15" s="43"/>
      <c r="CO15" s="43"/>
      <c r="CP15" s="43"/>
      <c r="CQ15" s="44"/>
      <c r="CR15" s="136">
        <f t="shared" si="17"/>
        <v>0</v>
      </c>
      <c r="CS15" s="137">
        <f t="shared" si="18"/>
        <v>0</v>
      </c>
      <c r="CT15" s="138">
        <f t="shared" si="19"/>
        <v>0</v>
      </c>
      <c r="CU15" s="40"/>
      <c r="CV15" s="45">
        <f t="shared" si="0"/>
        <v>0</v>
      </c>
      <c r="CW15" s="43"/>
      <c r="CX15" s="43">
        <f t="shared" si="1"/>
        <v>0</v>
      </c>
      <c r="CY15" s="46"/>
      <c r="CZ15" s="43">
        <f t="shared" si="20"/>
        <v>0</v>
      </c>
      <c r="DA15" s="47"/>
      <c r="DB15" s="45">
        <f t="shared" si="21"/>
        <v>0</v>
      </c>
      <c r="DC15" s="46"/>
      <c r="DD15" s="43">
        <f t="shared" si="22"/>
        <v>0</v>
      </c>
      <c r="DE15" s="46"/>
      <c r="DF15" s="43">
        <f t="shared" si="23"/>
        <v>0</v>
      </c>
      <c r="DG15" s="47"/>
      <c r="DH15" s="172"/>
      <c r="DI15" s="185" t="s">
        <v>5</v>
      </c>
      <c r="DJ15" s="45">
        <f t="shared" si="24"/>
        <v>0</v>
      </c>
      <c r="DK15" s="43">
        <f t="shared" si="25"/>
        <v>0</v>
      </c>
      <c r="DL15" s="44">
        <f t="shared" si="26"/>
        <v>0</v>
      </c>
      <c r="DM15"/>
    </row>
    <row r="16" spans="1:119" s="24" customFormat="1" ht="15.6" x14ac:dyDescent="0.3">
      <c r="A16" s="32">
        <v>7</v>
      </c>
      <c r="B16" s="32" t="s">
        <v>92</v>
      </c>
      <c r="C16" s="49"/>
      <c r="D16" s="50"/>
      <c r="E16" s="54"/>
      <c r="F16" s="51"/>
      <c r="G16" s="54"/>
      <c r="H16" s="51"/>
      <c r="I16" s="55"/>
      <c r="J16" s="53"/>
      <c r="K16" s="54"/>
      <c r="L16" s="51"/>
      <c r="M16" s="54"/>
      <c r="N16" s="51"/>
      <c r="O16" s="55"/>
      <c r="P16" s="142">
        <f t="shared" si="2"/>
        <v>0</v>
      </c>
      <c r="Q16" s="143">
        <f t="shared" si="3"/>
        <v>0</v>
      </c>
      <c r="R16" s="144">
        <f t="shared" si="4"/>
        <v>0</v>
      </c>
      <c r="S16" s="38"/>
      <c r="T16" s="50"/>
      <c r="U16" s="54"/>
      <c r="V16" s="51"/>
      <c r="W16" s="54"/>
      <c r="X16" s="51"/>
      <c r="Y16" s="55"/>
      <c r="Z16" s="53"/>
      <c r="AA16" s="54"/>
      <c r="AB16" s="51"/>
      <c r="AC16" s="54"/>
      <c r="AD16" s="51"/>
      <c r="AE16" s="55"/>
      <c r="AF16" s="142">
        <f t="shared" si="5"/>
        <v>0</v>
      </c>
      <c r="AG16" s="143">
        <f t="shared" si="6"/>
        <v>0</v>
      </c>
      <c r="AH16" s="144">
        <f t="shared" si="7"/>
        <v>0</v>
      </c>
      <c r="AI16" s="40"/>
      <c r="AJ16" s="50"/>
      <c r="AK16" s="54"/>
      <c r="AL16" s="51"/>
      <c r="AM16" s="54"/>
      <c r="AN16" s="51"/>
      <c r="AO16" s="55"/>
      <c r="AP16" s="53"/>
      <c r="AQ16" s="54"/>
      <c r="AR16" s="51"/>
      <c r="AS16" s="54"/>
      <c r="AT16" s="51"/>
      <c r="AU16" s="55"/>
      <c r="AV16" s="142">
        <f t="shared" si="8"/>
        <v>0</v>
      </c>
      <c r="AW16" s="143">
        <f t="shared" si="9"/>
        <v>0</v>
      </c>
      <c r="AX16" s="144">
        <f t="shared" si="10"/>
        <v>0</v>
      </c>
      <c r="AY16" s="40"/>
      <c r="AZ16" s="50"/>
      <c r="BA16" s="54"/>
      <c r="BB16" s="51"/>
      <c r="BC16" s="54"/>
      <c r="BD16" s="51"/>
      <c r="BE16" s="55"/>
      <c r="BF16" s="53"/>
      <c r="BG16" s="54"/>
      <c r="BH16" s="51"/>
      <c r="BI16" s="54"/>
      <c r="BJ16" s="51"/>
      <c r="BK16" s="55"/>
      <c r="BL16" s="142">
        <f t="shared" si="11"/>
        <v>0</v>
      </c>
      <c r="BM16" s="143">
        <f t="shared" si="12"/>
        <v>0</v>
      </c>
      <c r="BN16" s="144">
        <f t="shared" si="13"/>
        <v>0</v>
      </c>
      <c r="BO16" s="40"/>
      <c r="BP16" s="50"/>
      <c r="BQ16" s="54"/>
      <c r="BR16" s="51"/>
      <c r="BS16" s="54"/>
      <c r="BT16" s="51"/>
      <c r="BU16" s="55"/>
      <c r="BV16" s="53"/>
      <c r="BW16" s="54"/>
      <c r="BX16" s="51"/>
      <c r="BY16" s="54"/>
      <c r="BZ16" s="51"/>
      <c r="CA16" s="55"/>
      <c r="CB16" s="142">
        <f t="shared" si="14"/>
        <v>0</v>
      </c>
      <c r="CC16" s="143">
        <f t="shared" si="15"/>
        <v>0</v>
      </c>
      <c r="CD16" s="144">
        <f t="shared" si="16"/>
        <v>0</v>
      </c>
      <c r="CE16" s="40"/>
      <c r="CF16" s="50"/>
      <c r="CG16" s="54"/>
      <c r="CH16" s="51"/>
      <c r="CI16" s="54"/>
      <c r="CJ16" s="51"/>
      <c r="CK16" s="55"/>
      <c r="CL16" s="53"/>
      <c r="CM16" s="54"/>
      <c r="CN16" s="51"/>
      <c r="CO16" s="54"/>
      <c r="CP16" s="51"/>
      <c r="CQ16" s="55"/>
      <c r="CR16" s="142">
        <f t="shared" si="17"/>
        <v>0</v>
      </c>
      <c r="CS16" s="143">
        <f t="shared" si="18"/>
        <v>0</v>
      </c>
      <c r="CT16" s="144">
        <f t="shared" si="19"/>
        <v>0</v>
      </c>
      <c r="CU16" s="40"/>
      <c r="CV16" s="53">
        <f>SUM(CV10:CV15)</f>
        <v>0</v>
      </c>
      <c r="CW16" s="54" t="e">
        <f>+CV16/$CV$111</f>
        <v>#DIV/0!</v>
      </c>
      <c r="CX16" s="51">
        <f>SUM(CX10:CX15)</f>
        <v>0</v>
      </c>
      <c r="CY16" s="54" t="e">
        <f>+CX16/$CX$111</f>
        <v>#DIV/0!</v>
      </c>
      <c r="CZ16" s="51">
        <f t="shared" si="20"/>
        <v>0</v>
      </c>
      <c r="DA16" s="55" t="e">
        <f>+CZ16/$CZ$111</f>
        <v>#DIV/0!</v>
      </c>
      <c r="DB16" s="53">
        <f>SUM(DB10:DB15)</f>
        <v>0</v>
      </c>
      <c r="DC16" s="54" t="e">
        <f>+DB16/$DB$111</f>
        <v>#DIV/0!</v>
      </c>
      <c r="DD16" s="51">
        <f>SUM(DD10:DD15)</f>
        <v>0</v>
      </c>
      <c r="DE16" s="54" t="e">
        <f>+DD16/$DD$111</f>
        <v>#DIV/0!</v>
      </c>
      <c r="DF16" s="51">
        <f>SUM(DF10:DF15)</f>
        <v>0</v>
      </c>
      <c r="DG16" s="55" t="e">
        <f>+DF16/$DF$111</f>
        <v>#DIV/0!</v>
      </c>
      <c r="DH16" s="173"/>
      <c r="DI16" s="185" t="s">
        <v>92</v>
      </c>
      <c r="DJ16" s="53">
        <f>SUM(DJ10:DJ15)</f>
        <v>0</v>
      </c>
      <c r="DK16" s="51">
        <f>SUM(DK10:DK15)</f>
        <v>0</v>
      </c>
      <c r="DL16" s="52">
        <f>SUM(DL10:DL15)</f>
        <v>0</v>
      </c>
      <c r="DM16"/>
      <c r="DO16" s="56"/>
    </row>
    <row r="17" spans="1:117" s="24" customFormat="1" ht="15.6" x14ac:dyDescent="0.3">
      <c r="A17" s="32"/>
      <c r="B17" s="32"/>
      <c r="C17" s="41"/>
      <c r="D17" s="42"/>
      <c r="E17" s="43"/>
      <c r="F17" s="43"/>
      <c r="G17" s="43"/>
      <c r="H17" s="43"/>
      <c r="I17" s="44"/>
      <c r="J17" s="45"/>
      <c r="K17" s="43"/>
      <c r="L17" s="43"/>
      <c r="M17" s="43"/>
      <c r="N17" s="43"/>
      <c r="O17" s="44"/>
      <c r="P17" s="145"/>
      <c r="Q17" s="146"/>
      <c r="R17" s="147"/>
      <c r="S17" s="38"/>
      <c r="T17" s="42"/>
      <c r="U17" s="43"/>
      <c r="V17" s="43"/>
      <c r="W17" s="43"/>
      <c r="X17" s="43"/>
      <c r="Y17" s="44"/>
      <c r="Z17" s="45"/>
      <c r="AA17" s="43"/>
      <c r="AB17" s="43"/>
      <c r="AC17" s="43"/>
      <c r="AD17" s="43"/>
      <c r="AE17" s="44"/>
      <c r="AF17" s="145"/>
      <c r="AG17" s="146"/>
      <c r="AH17" s="147"/>
      <c r="AI17" s="40"/>
      <c r="AJ17" s="42"/>
      <c r="AK17" s="43"/>
      <c r="AL17" s="43"/>
      <c r="AM17" s="43"/>
      <c r="AN17" s="43"/>
      <c r="AO17" s="44"/>
      <c r="AP17" s="45"/>
      <c r="AQ17" s="43"/>
      <c r="AR17" s="43"/>
      <c r="AS17" s="43"/>
      <c r="AT17" s="43"/>
      <c r="AU17" s="44"/>
      <c r="AV17" s="145"/>
      <c r="AW17" s="146"/>
      <c r="AX17" s="147"/>
      <c r="AY17" s="40"/>
      <c r="AZ17" s="42"/>
      <c r="BA17" s="43"/>
      <c r="BB17" s="43"/>
      <c r="BC17" s="43"/>
      <c r="BD17" s="43"/>
      <c r="BE17" s="44"/>
      <c r="BF17" s="45"/>
      <c r="BG17" s="43"/>
      <c r="BH17" s="43"/>
      <c r="BI17" s="43"/>
      <c r="BJ17" s="43"/>
      <c r="BK17" s="44"/>
      <c r="BL17" s="145"/>
      <c r="BM17" s="146"/>
      <c r="BN17" s="147"/>
      <c r="BO17" s="40"/>
      <c r="BP17" s="42"/>
      <c r="BQ17" s="43"/>
      <c r="BR17" s="43"/>
      <c r="BS17" s="43"/>
      <c r="BT17" s="43"/>
      <c r="BU17" s="44"/>
      <c r="BV17" s="45"/>
      <c r="BW17" s="43"/>
      <c r="BX17" s="43"/>
      <c r="BY17" s="43"/>
      <c r="BZ17" s="43"/>
      <c r="CA17" s="44"/>
      <c r="CB17" s="145"/>
      <c r="CC17" s="146"/>
      <c r="CD17" s="147"/>
      <c r="CE17" s="40"/>
      <c r="CF17" s="42"/>
      <c r="CG17" s="43"/>
      <c r="CH17" s="43"/>
      <c r="CI17" s="43"/>
      <c r="CJ17" s="43"/>
      <c r="CK17" s="44"/>
      <c r="CL17" s="45"/>
      <c r="CM17" s="43"/>
      <c r="CN17" s="43"/>
      <c r="CO17" s="43"/>
      <c r="CP17" s="43"/>
      <c r="CQ17" s="44"/>
      <c r="CR17" s="145"/>
      <c r="CS17" s="146"/>
      <c r="CT17" s="147"/>
      <c r="CU17" s="40"/>
      <c r="CV17" s="45"/>
      <c r="CW17" s="43"/>
      <c r="CX17" s="46"/>
      <c r="CY17" s="46"/>
      <c r="CZ17" s="43"/>
      <c r="DA17" s="47"/>
      <c r="DB17" s="57"/>
      <c r="DC17" s="46"/>
      <c r="DD17" s="46"/>
      <c r="DE17" s="46"/>
      <c r="DF17" s="46"/>
      <c r="DG17" s="47"/>
      <c r="DH17" s="172"/>
      <c r="DI17" s="185"/>
      <c r="DJ17" s="45"/>
      <c r="DK17" s="43"/>
      <c r="DL17" s="44"/>
      <c r="DM17"/>
    </row>
    <row r="18" spans="1:117" s="24" customFormat="1" ht="15.6" x14ac:dyDescent="0.3">
      <c r="A18" s="31" t="s">
        <v>52</v>
      </c>
      <c r="B18" s="32"/>
      <c r="C18" s="41"/>
      <c r="D18" s="42"/>
      <c r="E18" s="43"/>
      <c r="F18" s="43"/>
      <c r="G18" s="43"/>
      <c r="H18" s="43"/>
      <c r="I18" s="44"/>
      <c r="J18" s="45"/>
      <c r="K18" s="43"/>
      <c r="L18" s="43"/>
      <c r="M18" s="43"/>
      <c r="N18" s="43"/>
      <c r="O18" s="44"/>
      <c r="P18" s="145"/>
      <c r="Q18" s="146"/>
      <c r="R18" s="147"/>
      <c r="S18" s="38"/>
      <c r="T18" s="42"/>
      <c r="U18" s="43"/>
      <c r="V18" s="43"/>
      <c r="W18" s="43"/>
      <c r="X18" s="43"/>
      <c r="Y18" s="44"/>
      <c r="Z18" s="45"/>
      <c r="AA18" s="43"/>
      <c r="AB18" s="43"/>
      <c r="AC18" s="43"/>
      <c r="AD18" s="43"/>
      <c r="AE18" s="44"/>
      <c r="AF18" s="145"/>
      <c r="AG18" s="146"/>
      <c r="AH18" s="147"/>
      <c r="AI18" s="40"/>
      <c r="AJ18" s="42"/>
      <c r="AK18" s="43"/>
      <c r="AL18" s="43"/>
      <c r="AM18" s="43"/>
      <c r="AN18" s="43"/>
      <c r="AO18" s="44"/>
      <c r="AP18" s="45"/>
      <c r="AQ18" s="43"/>
      <c r="AR18" s="43"/>
      <c r="AS18" s="43"/>
      <c r="AT18" s="43"/>
      <c r="AU18" s="44"/>
      <c r="AV18" s="145"/>
      <c r="AW18" s="146"/>
      <c r="AX18" s="147"/>
      <c r="AY18" s="40"/>
      <c r="AZ18" s="42"/>
      <c r="BA18" s="43"/>
      <c r="BB18" s="43"/>
      <c r="BC18" s="43"/>
      <c r="BD18" s="43"/>
      <c r="BE18" s="44"/>
      <c r="BF18" s="45"/>
      <c r="BG18" s="43"/>
      <c r="BH18" s="43"/>
      <c r="BI18" s="43"/>
      <c r="BJ18" s="43"/>
      <c r="BK18" s="44"/>
      <c r="BL18" s="145"/>
      <c r="BM18" s="146"/>
      <c r="BN18" s="147"/>
      <c r="BO18" s="40"/>
      <c r="BP18" s="42"/>
      <c r="BQ18" s="43"/>
      <c r="BR18" s="43"/>
      <c r="BS18" s="43"/>
      <c r="BT18" s="43"/>
      <c r="BU18" s="44"/>
      <c r="BV18" s="45"/>
      <c r="BW18" s="43"/>
      <c r="BX18" s="43"/>
      <c r="BY18" s="43"/>
      <c r="BZ18" s="43"/>
      <c r="CA18" s="44"/>
      <c r="CB18" s="145"/>
      <c r="CC18" s="146"/>
      <c r="CD18" s="147"/>
      <c r="CE18" s="40"/>
      <c r="CF18" s="42"/>
      <c r="CG18" s="43"/>
      <c r="CH18" s="43"/>
      <c r="CI18" s="43"/>
      <c r="CJ18" s="43"/>
      <c r="CK18" s="44"/>
      <c r="CL18" s="45"/>
      <c r="CM18" s="43"/>
      <c r="CN18" s="43"/>
      <c r="CO18" s="43"/>
      <c r="CP18" s="43"/>
      <c r="CQ18" s="44"/>
      <c r="CR18" s="145"/>
      <c r="CS18" s="146"/>
      <c r="CT18" s="147"/>
      <c r="CU18" s="40"/>
      <c r="CV18" s="45"/>
      <c r="CW18" s="43"/>
      <c r="CX18" s="46"/>
      <c r="CY18" s="46"/>
      <c r="CZ18" s="43"/>
      <c r="DA18" s="47"/>
      <c r="DB18" s="57"/>
      <c r="DC18" s="46"/>
      <c r="DD18" s="46"/>
      <c r="DE18" s="46"/>
      <c r="DF18" s="46"/>
      <c r="DG18" s="47"/>
      <c r="DH18" s="172"/>
      <c r="DI18" s="184" t="s">
        <v>52</v>
      </c>
      <c r="DJ18" s="45"/>
      <c r="DK18" s="43"/>
      <c r="DL18" s="44"/>
      <c r="DM18"/>
    </row>
    <row r="19" spans="1:117" s="24" customFormat="1" ht="15.6" x14ac:dyDescent="0.3">
      <c r="A19" s="31"/>
      <c r="B19" s="58" t="s">
        <v>63</v>
      </c>
      <c r="C19" s="41"/>
      <c r="D19" s="42"/>
      <c r="E19" s="43"/>
      <c r="F19" s="43"/>
      <c r="G19" s="43"/>
      <c r="H19" s="43"/>
      <c r="I19" s="44"/>
      <c r="J19" s="45"/>
      <c r="K19" s="43"/>
      <c r="L19" s="43"/>
      <c r="M19" s="43"/>
      <c r="N19" s="43"/>
      <c r="O19" s="44"/>
      <c r="P19" s="145"/>
      <c r="Q19" s="146"/>
      <c r="R19" s="147"/>
      <c r="S19" s="38"/>
      <c r="T19" s="42"/>
      <c r="U19" s="43"/>
      <c r="V19" s="43"/>
      <c r="W19" s="43"/>
      <c r="X19" s="43"/>
      <c r="Y19" s="44"/>
      <c r="Z19" s="45"/>
      <c r="AA19" s="43"/>
      <c r="AB19" s="43"/>
      <c r="AC19" s="43"/>
      <c r="AD19" s="43"/>
      <c r="AE19" s="44"/>
      <c r="AF19" s="145"/>
      <c r="AG19" s="146"/>
      <c r="AH19" s="147"/>
      <c r="AI19" s="40"/>
      <c r="AJ19" s="42"/>
      <c r="AK19" s="43"/>
      <c r="AL19" s="43"/>
      <c r="AM19" s="43"/>
      <c r="AN19" s="43"/>
      <c r="AO19" s="44"/>
      <c r="AP19" s="45"/>
      <c r="AQ19" s="43"/>
      <c r="AR19" s="43"/>
      <c r="AS19" s="43"/>
      <c r="AT19" s="43"/>
      <c r="AU19" s="44"/>
      <c r="AV19" s="145"/>
      <c r="AW19" s="146"/>
      <c r="AX19" s="147"/>
      <c r="AY19" s="40"/>
      <c r="AZ19" s="42"/>
      <c r="BA19" s="43"/>
      <c r="BB19" s="43"/>
      <c r="BC19" s="43"/>
      <c r="BD19" s="43"/>
      <c r="BE19" s="44"/>
      <c r="BF19" s="45"/>
      <c r="BG19" s="43"/>
      <c r="BH19" s="43"/>
      <c r="BI19" s="43"/>
      <c r="BJ19" s="43"/>
      <c r="BK19" s="44"/>
      <c r="BL19" s="145"/>
      <c r="BM19" s="146"/>
      <c r="BN19" s="147"/>
      <c r="BO19" s="40"/>
      <c r="BP19" s="42"/>
      <c r="BQ19" s="43"/>
      <c r="BR19" s="43"/>
      <c r="BS19" s="43"/>
      <c r="BT19" s="43"/>
      <c r="BU19" s="44"/>
      <c r="BV19" s="45"/>
      <c r="BW19" s="43"/>
      <c r="BX19" s="43"/>
      <c r="BY19" s="43"/>
      <c r="BZ19" s="43"/>
      <c r="CA19" s="44"/>
      <c r="CB19" s="145"/>
      <c r="CC19" s="146"/>
      <c r="CD19" s="147"/>
      <c r="CE19" s="40"/>
      <c r="CF19" s="42"/>
      <c r="CG19" s="43"/>
      <c r="CH19" s="43"/>
      <c r="CI19" s="43"/>
      <c r="CJ19" s="43"/>
      <c r="CK19" s="44"/>
      <c r="CL19" s="45"/>
      <c r="CM19" s="43"/>
      <c r="CN19" s="43"/>
      <c r="CO19" s="43"/>
      <c r="CP19" s="43"/>
      <c r="CQ19" s="44"/>
      <c r="CR19" s="145"/>
      <c r="CS19" s="146"/>
      <c r="CT19" s="147"/>
      <c r="CU19" s="40"/>
      <c r="CV19" s="45"/>
      <c r="CW19" s="43"/>
      <c r="CX19" s="46"/>
      <c r="CY19" s="46"/>
      <c r="CZ19" s="43"/>
      <c r="DA19" s="47"/>
      <c r="DB19" s="57"/>
      <c r="DC19" s="46"/>
      <c r="DD19" s="46"/>
      <c r="DE19" s="46"/>
      <c r="DF19" s="46"/>
      <c r="DG19" s="47"/>
      <c r="DH19" s="172"/>
      <c r="DI19" s="187" t="s">
        <v>63</v>
      </c>
      <c r="DJ19" s="45"/>
      <c r="DK19" s="43"/>
      <c r="DL19" s="44"/>
      <c r="DM19"/>
    </row>
    <row r="20" spans="1:117" s="24" customFormat="1" ht="15.6" x14ac:dyDescent="0.3">
      <c r="A20" s="32">
        <v>8</v>
      </c>
      <c r="B20" s="32" t="s">
        <v>19</v>
      </c>
      <c r="C20" s="41"/>
      <c r="D20" s="42"/>
      <c r="E20" s="46"/>
      <c r="F20" s="43"/>
      <c r="G20" s="46"/>
      <c r="H20" s="43"/>
      <c r="I20" s="47"/>
      <c r="J20" s="45"/>
      <c r="K20" s="46"/>
      <c r="L20" s="43"/>
      <c r="M20" s="46"/>
      <c r="N20" s="43"/>
      <c r="O20" s="47"/>
      <c r="P20" s="136">
        <f t="shared" ref="P20:P63" si="27">+D20+J20</f>
        <v>0</v>
      </c>
      <c r="Q20" s="137">
        <f t="shared" ref="Q20:Q63" si="28">+F20+L20</f>
        <v>0</v>
      </c>
      <c r="R20" s="138">
        <f t="shared" ref="R20:R63" si="29">+P20+Q20</f>
        <v>0</v>
      </c>
      <c r="S20" s="38"/>
      <c r="T20" s="42"/>
      <c r="U20" s="46"/>
      <c r="V20" s="43"/>
      <c r="W20" s="46"/>
      <c r="X20" s="43"/>
      <c r="Y20" s="47"/>
      <c r="Z20" s="45"/>
      <c r="AA20" s="46"/>
      <c r="AB20" s="43"/>
      <c r="AC20" s="46"/>
      <c r="AD20" s="43"/>
      <c r="AE20" s="47"/>
      <c r="AF20" s="136">
        <f t="shared" ref="AF20:AF63" si="30">+T20+Z20</f>
        <v>0</v>
      </c>
      <c r="AG20" s="137">
        <f t="shared" ref="AG20:AG63" si="31">+V20+AB20</f>
        <v>0</v>
      </c>
      <c r="AH20" s="138">
        <f t="shared" ref="AH20:AH63" si="32">+AF20+AG20</f>
        <v>0</v>
      </c>
      <c r="AI20" s="40"/>
      <c r="AJ20" s="42"/>
      <c r="AK20" s="46"/>
      <c r="AL20" s="43"/>
      <c r="AM20" s="46"/>
      <c r="AN20" s="43"/>
      <c r="AO20" s="47"/>
      <c r="AP20" s="45"/>
      <c r="AQ20" s="46"/>
      <c r="AR20" s="43"/>
      <c r="AS20" s="46"/>
      <c r="AT20" s="43"/>
      <c r="AU20" s="47"/>
      <c r="AV20" s="136">
        <f t="shared" ref="AV20:AV63" si="33">+AJ20+AP20</f>
        <v>0</v>
      </c>
      <c r="AW20" s="137">
        <f t="shared" ref="AW20:AW63" si="34">+AL20+AR20</f>
        <v>0</v>
      </c>
      <c r="AX20" s="138">
        <f t="shared" ref="AX20:AX63" si="35">+AV20+AW20</f>
        <v>0</v>
      </c>
      <c r="AY20" s="40"/>
      <c r="AZ20" s="42"/>
      <c r="BA20" s="46"/>
      <c r="BB20" s="43"/>
      <c r="BC20" s="46"/>
      <c r="BD20" s="43"/>
      <c r="BE20" s="47"/>
      <c r="BF20" s="45"/>
      <c r="BG20" s="46"/>
      <c r="BH20" s="43"/>
      <c r="BI20" s="46"/>
      <c r="BJ20" s="43"/>
      <c r="BK20" s="47"/>
      <c r="BL20" s="136">
        <f t="shared" ref="BL20:BL63" si="36">+AZ20+BF20</f>
        <v>0</v>
      </c>
      <c r="BM20" s="137">
        <f t="shared" ref="BM20:BM63" si="37">+BB20+BH20</f>
        <v>0</v>
      </c>
      <c r="BN20" s="138">
        <f t="shared" ref="BN20:BN63" si="38">+BL20+BM20</f>
        <v>0</v>
      </c>
      <c r="BO20" s="40"/>
      <c r="BP20" s="42"/>
      <c r="BQ20" s="46"/>
      <c r="BR20" s="43"/>
      <c r="BS20" s="46"/>
      <c r="BT20" s="43"/>
      <c r="BU20" s="47"/>
      <c r="BV20" s="45"/>
      <c r="BW20" s="46"/>
      <c r="BX20" s="43"/>
      <c r="BY20" s="46"/>
      <c r="BZ20" s="43"/>
      <c r="CA20" s="47"/>
      <c r="CB20" s="136">
        <f t="shared" ref="CB20:CB63" si="39">+BP20+BV20</f>
        <v>0</v>
      </c>
      <c r="CC20" s="137">
        <f t="shared" ref="CC20:CC63" si="40">+BR20+BX20</f>
        <v>0</v>
      </c>
      <c r="CD20" s="138">
        <f t="shared" ref="CD20:CD63" si="41">+CB20+CC20</f>
        <v>0</v>
      </c>
      <c r="CE20" s="40"/>
      <c r="CF20" s="42"/>
      <c r="CG20" s="46"/>
      <c r="CH20" s="43"/>
      <c r="CI20" s="46"/>
      <c r="CJ20" s="43"/>
      <c r="CK20" s="47"/>
      <c r="CL20" s="45"/>
      <c r="CM20" s="46"/>
      <c r="CN20" s="43"/>
      <c r="CO20" s="46"/>
      <c r="CP20" s="43"/>
      <c r="CQ20" s="47"/>
      <c r="CR20" s="136">
        <f t="shared" ref="CR20:CR63" si="42">+CF20+CL20</f>
        <v>0</v>
      </c>
      <c r="CS20" s="137">
        <f t="shared" ref="CS20:CS63" si="43">+CH20+CN20</f>
        <v>0</v>
      </c>
      <c r="CT20" s="138">
        <f t="shared" ref="CT20:CT63" si="44">+CR20+CS20</f>
        <v>0</v>
      </c>
      <c r="CU20" s="40"/>
      <c r="CV20" s="45">
        <f t="shared" ref="CV20:CV60" si="45">+D20+T20+AJ20+AZ20+BP20+CF20</f>
        <v>0</v>
      </c>
      <c r="CW20" s="46" t="e">
        <f t="shared" ref="CW20:CW63" si="46">+CV20/$CV$111</f>
        <v>#DIV/0!</v>
      </c>
      <c r="CX20" s="46">
        <f t="shared" ref="CX20:CX60" si="47">+F20+V20+AL20+BB20+BR20+CH20</f>
        <v>0</v>
      </c>
      <c r="CY20" s="46" t="e">
        <f t="shared" ref="CY20:CY63" si="48">+CX20/$CX$111</f>
        <v>#DIV/0!</v>
      </c>
      <c r="CZ20" s="43">
        <f t="shared" ref="CZ20:CZ63" si="49">+CV20+CX20</f>
        <v>0</v>
      </c>
      <c r="DA20" s="47" t="e">
        <f t="shared" ref="DA20:DA63" si="50">+CZ20/$CZ$111</f>
        <v>#DIV/0!</v>
      </c>
      <c r="DB20" s="45">
        <f t="shared" ref="DB20:DB60" si="51">+J20+Z20+AP20+BF20+BV20+CL20</f>
        <v>0</v>
      </c>
      <c r="DC20" s="46" t="e">
        <f t="shared" ref="DC20:DC63" si="52">+DB20/$DB$111</f>
        <v>#DIV/0!</v>
      </c>
      <c r="DD20" s="43">
        <f t="shared" ref="DD20:DD60" si="53">+L20+AB20+AR20+BH20+BX20+CN20</f>
        <v>0</v>
      </c>
      <c r="DE20" s="46" t="e">
        <f t="shared" ref="DE20:DE63" si="54">+DD20/$DD$111</f>
        <v>#DIV/0!</v>
      </c>
      <c r="DF20" s="43">
        <f t="shared" ref="DF20:DF60" si="55">+DB20+DD20</f>
        <v>0</v>
      </c>
      <c r="DG20" s="47" t="e">
        <f t="shared" ref="DG20:DG63" si="56">+DF20/$DF$111</f>
        <v>#DIV/0!</v>
      </c>
      <c r="DH20" s="172"/>
      <c r="DI20" s="185" t="s">
        <v>19</v>
      </c>
      <c r="DJ20" s="45">
        <f t="shared" ref="DJ20:DJ60" si="57">+CZ20</f>
        <v>0</v>
      </c>
      <c r="DK20" s="43">
        <f t="shared" ref="DK20:DK60" si="58">+DF20</f>
        <v>0</v>
      </c>
      <c r="DL20" s="44">
        <f t="shared" ref="DL20:DL62" si="59">+DJ20+DK20</f>
        <v>0</v>
      </c>
      <c r="DM20"/>
    </row>
    <row r="21" spans="1:117" s="24" customFormat="1" ht="15.6" x14ac:dyDescent="0.3">
      <c r="A21" s="32">
        <v>9</v>
      </c>
      <c r="B21" s="32" t="s">
        <v>20</v>
      </c>
      <c r="C21" s="41"/>
      <c r="D21" s="42"/>
      <c r="E21" s="46"/>
      <c r="F21" s="43"/>
      <c r="G21" s="46"/>
      <c r="H21" s="43"/>
      <c r="I21" s="47"/>
      <c r="J21" s="45"/>
      <c r="K21" s="46"/>
      <c r="L21" s="43"/>
      <c r="M21" s="46"/>
      <c r="N21" s="43"/>
      <c r="O21" s="47"/>
      <c r="P21" s="136">
        <f t="shared" si="27"/>
        <v>0</v>
      </c>
      <c r="Q21" s="137">
        <f t="shared" si="28"/>
        <v>0</v>
      </c>
      <c r="R21" s="138">
        <f t="shared" si="29"/>
        <v>0</v>
      </c>
      <c r="S21" s="38"/>
      <c r="T21" s="42"/>
      <c r="U21" s="46"/>
      <c r="V21" s="43"/>
      <c r="W21" s="46"/>
      <c r="X21" s="43"/>
      <c r="Y21" s="47"/>
      <c r="Z21" s="45"/>
      <c r="AA21" s="46"/>
      <c r="AB21" s="43"/>
      <c r="AC21" s="46"/>
      <c r="AD21" s="43"/>
      <c r="AE21" s="47"/>
      <c r="AF21" s="136">
        <f t="shared" si="30"/>
        <v>0</v>
      </c>
      <c r="AG21" s="137">
        <f t="shared" si="31"/>
        <v>0</v>
      </c>
      <c r="AH21" s="138">
        <f t="shared" si="32"/>
        <v>0</v>
      </c>
      <c r="AI21" s="40"/>
      <c r="AJ21" s="42"/>
      <c r="AK21" s="46"/>
      <c r="AL21" s="43"/>
      <c r="AM21" s="46"/>
      <c r="AN21" s="43"/>
      <c r="AO21" s="47"/>
      <c r="AP21" s="45"/>
      <c r="AQ21" s="46"/>
      <c r="AR21" s="43"/>
      <c r="AS21" s="46"/>
      <c r="AT21" s="43"/>
      <c r="AU21" s="47"/>
      <c r="AV21" s="136">
        <f t="shared" si="33"/>
        <v>0</v>
      </c>
      <c r="AW21" s="137">
        <f t="shared" si="34"/>
        <v>0</v>
      </c>
      <c r="AX21" s="138">
        <f t="shared" si="35"/>
        <v>0</v>
      </c>
      <c r="AY21" s="40"/>
      <c r="AZ21" s="42"/>
      <c r="BA21" s="46"/>
      <c r="BB21" s="43"/>
      <c r="BC21" s="46"/>
      <c r="BD21" s="43"/>
      <c r="BE21" s="47"/>
      <c r="BF21" s="45"/>
      <c r="BG21" s="46"/>
      <c r="BH21" s="43"/>
      <c r="BI21" s="46"/>
      <c r="BJ21" s="43"/>
      <c r="BK21" s="47"/>
      <c r="BL21" s="136">
        <f t="shared" si="36"/>
        <v>0</v>
      </c>
      <c r="BM21" s="137">
        <f t="shared" si="37"/>
        <v>0</v>
      </c>
      <c r="BN21" s="138">
        <f t="shared" si="38"/>
        <v>0</v>
      </c>
      <c r="BO21" s="40"/>
      <c r="BP21" s="42"/>
      <c r="BQ21" s="46"/>
      <c r="BR21" s="43"/>
      <c r="BS21" s="46"/>
      <c r="BT21" s="43"/>
      <c r="BU21" s="47"/>
      <c r="BV21" s="45"/>
      <c r="BW21" s="46"/>
      <c r="BX21" s="43"/>
      <c r="BY21" s="46"/>
      <c r="BZ21" s="43"/>
      <c r="CA21" s="47"/>
      <c r="CB21" s="136">
        <f t="shared" si="39"/>
        <v>0</v>
      </c>
      <c r="CC21" s="137">
        <f t="shared" si="40"/>
        <v>0</v>
      </c>
      <c r="CD21" s="138">
        <f t="shared" si="41"/>
        <v>0</v>
      </c>
      <c r="CE21" s="40"/>
      <c r="CF21" s="42"/>
      <c r="CG21" s="46"/>
      <c r="CH21" s="43"/>
      <c r="CI21" s="46"/>
      <c r="CJ21" s="43"/>
      <c r="CK21" s="47"/>
      <c r="CL21" s="45"/>
      <c r="CM21" s="46"/>
      <c r="CN21" s="43"/>
      <c r="CO21" s="46"/>
      <c r="CP21" s="43"/>
      <c r="CQ21" s="47"/>
      <c r="CR21" s="136">
        <f t="shared" si="42"/>
        <v>0</v>
      </c>
      <c r="CS21" s="137">
        <f t="shared" si="43"/>
        <v>0</v>
      </c>
      <c r="CT21" s="138">
        <f t="shared" si="44"/>
        <v>0</v>
      </c>
      <c r="CU21" s="40"/>
      <c r="CV21" s="45">
        <f t="shared" si="45"/>
        <v>0</v>
      </c>
      <c r="CW21" s="46" t="e">
        <f t="shared" si="46"/>
        <v>#DIV/0!</v>
      </c>
      <c r="CX21" s="46">
        <f t="shared" si="47"/>
        <v>0</v>
      </c>
      <c r="CY21" s="46" t="e">
        <f t="shared" si="48"/>
        <v>#DIV/0!</v>
      </c>
      <c r="CZ21" s="43">
        <f t="shared" si="49"/>
        <v>0</v>
      </c>
      <c r="DA21" s="47" t="e">
        <f t="shared" si="50"/>
        <v>#DIV/0!</v>
      </c>
      <c r="DB21" s="45">
        <f t="shared" si="51"/>
        <v>0</v>
      </c>
      <c r="DC21" s="46" t="e">
        <f t="shared" si="52"/>
        <v>#DIV/0!</v>
      </c>
      <c r="DD21" s="43">
        <f t="shared" si="53"/>
        <v>0</v>
      </c>
      <c r="DE21" s="46" t="e">
        <f t="shared" si="54"/>
        <v>#DIV/0!</v>
      </c>
      <c r="DF21" s="43">
        <f t="shared" si="55"/>
        <v>0</v>
      </c>
      <c r="DG21" s="47" t="e">
        <f t="shared" si="56"/>
        <v>#DIV/0!</v>
      </c>
      <c r="DH21" s="172"/>
      <c r="DI21" s="185" t="s">
        <v>20</v>
      </c>
      <c r="DJ21" s="45">
        <f t="shared" si="57"/>
        <v>0</v>
      </c>
      <c r="DK21" s="43">
        <f t="shared" si="58"/>
        <v>0</v>
      </c>
      <c r="DL21" s="44">
        <f t="shared" si="59"/>
        <v>0</v>
      </c>
      <c r="DM21"/>
    </row>
    <row r="22" spans="1:117" s="24" customFormat="1" ht="15.6" x14ac:dyDescent="0.3">
      <c r="A22" s="32">
        <v>10</v>
      </c>
      <c r="B22" s="32" t="s">
        <v>21</v>
      </c>
      <c r="C22" s="41"/>
      <c r="D22" s="42"/>
      <c r="E22" s="46"/>
      <c r="F22" s="43"/>
      <c r="G22" s="46"/>
      <c r="H22" s="43"/>
      <c r="I22" s="47"/>
      <c r="J22" s="45"/>
      <c r="K22" s="46"/>
      <c r="L22" s="43"/>
      <c r="M22" s="46"/>
      <c r="N22" s="43"/>
      <c r="O22" s="47"/>
      <c r="P22" s="136">
        <f t="shared" si="27"/>
        <v>0</v>
      </c>
      <c r="Q22" s="137">
        <f t="shared" si="28"/>
        <v>0</v>
      </c>
      <c r="R22" s="138">
        <f t="shared" si="29"/>
        <v>0</v>
      </c>
      <c r="S22" s="38"/>
      <c r="T22" s="42"/>
      <c r="U22" s="46"/>
      <c r="V22" s="43"/>
      <c r="W22" s="46"/>
      <c r="X22" s="43"/>
      <c r="Y22" s="47"/>
      <c r="Z22" s="45"/>
      <c r="AA22" s="46"/>
      <c r="AB22" s="43"/>
      <c r="AC22" s="46"/>
      <c r="AD22" s="43"/>
      <c r="AE22" s="47"/>
      <c r="AF22" s="136">
        <f t="shared" si="30"/>
        <v>0</v>
      </c>
      <c r="AG22" s="137">
        <f t="shared" si="31"/>
        <v>0</v>
      </c>
      <c r="AH22" s="138">
        <f t="shared" si="32"/>
        <v>0</v>
      </c>
      <c r="AI22" s="40"/>
      <c r="AJ22" s="42"/>
      <c r="AK22" s="46"/>
      <c r="AL22" s="43"/>
      <c r="AM22" s="46"/>
      <c r="AN22" s="43"/>
      <c r="AO22" s="47"/>
      <c r="AP22" s="45"/>
      <c r="AQ22" s="46"/>
      <c r="AR22" s="43"/>
      <c r="AS22" s="46"/>
      <c r="AT22" s="43"/>
      <c r="AU22" s="47"/>
      <c r="AV22" s="136">
        <f t="shared" si="33"/>
        <v>0</v>
      </c>
      <c r="AW22" s="137">
        <f t="shared" si="34"/>
        <v>0</v>
      </c>
      <c r="AX22" s="138">
        <f t="shared" si="35"/>
        <v>0</v>
      </c>
      <c r="AY22" s="40"/>
      <c r="AZ22" s="42"/>
      <c r="BA22" s="46"/>
      <c r="BB22" s="43"/>
      <c r="BC22" s="46"/>
      <c r="BD22" s="43"/>
      <c r="BE22" s="47"/>
      <c r="BF22" s="45"/>
      <c r="BG22" s="46"/>
      <c r="BH22" s="43"/>
      <c r="BI22" s="46"/>
      <c r="BJ22" s="43"/>
      <c r="BK22" s="47"/>
      <c r="BL22" s="136">
        <f t="shared" si="36"/>
        <v>0</v>
      </c>
      <c r="BM22" s="137">
        <f t="shared" si="37"/>
        <v>0</v>
      </c>
      <c r="BN22" s="138">
        <f t="shared" si="38"/>
        <v>0</v>
      </c>
      <c r="BO22" s="40"/>
      <c r="BP22" s="42"/>
      <c r="BQ22" s="46"/>
      <c r="BR22" s="43"/>
      <c r="BS22" s="46"/>
      <c r="BT22" s="43"/>
      <c r="BU22" s="47"/>
      <c r="BV22" s="45"/>
      <c r="BW22" s="46"/>
      <c r="BX22" s="43"/>
      <c r="BY22" s="46"/>
      <c r="BZ22" s="43"/>
      <c r="CA22" s="47"/>
      <c r="CB22" s="136">
        <f t="shared" si="39"/>
        <v>0</v>
      </c>
      <c r="CC22" s="137">
        <f t="shared" si="40"/>
        <v>0</v>
      </c>
      <c r="CD22" s="138">
        <f t="shared" si="41"/>
        <v>0</v>
      </c>
      <c r="CE22" s="40"/>
      <c r="CF22" s="42"/>
      <c r="CG22" s="46"/>
      <c r="CH22" s="43"/>
      <c r="CI22" s="46"/>
      <c r="CJ22" s="43"/>
      <c r="CK22" s="47"/>
      <c r="CL22" s="45"/>
      <c r="CM22" s="46"/>
      <c r="CN22" s="43"/>
      <c r="CO22" s="46"/>
      <c r="CP22" s="43"/>
      <c r="CQ22" s="47"/>
      <c r="CR22" s="136">
        <f t="shared" si="42"/>
        <v>0</v>
      </c>
      <c r="CS22" s="137">
        <f t="shared" si="43"/>
        <v>0</v>
      </c>
      <c r="CT22" s="138">
        <f t="shared" si="44"/>
        <v>0</v>
      </c>
      <c r="CU22" s="40"/>
      <c r="CV22" s="45">
        <f t="shared" si="45"/>
        <v>0</v>
      </c>
      <c r="CW22" s="46" t="e">
        <f t="shared" si="46"/>
        <v>#DIV/0!</v>
      </c>
      <c r="CX22" s="46">
        <f t="shared" si="47"/>
        <v>0</v>
      </c>
      <c r="CY22" s="46" t="e">
        <f t="shared" si="48"/>
        <v>#DIV/0!</v>
      </c>
      <c r="CZ22" s="43">
        <f t="shared" si="49"/>
        <v>0</v>
      </c>
      <c r="DA22" s="47" t="e">
        <f t="shared" si="50"/>
        <v>#DIV/0!</v>
      </c>
      <c r="DB22" s="45">
        <f t="shared" si="51"/>
        <v>0</v>
      </c>
      <c r="DC22" s="46" t="e">
        <f t="shared" si="52"/>
        <v>#DIV/0!</v>
      </c>
      <c r="DD22" s="43">
        <f t="shared" si="53"/>
        <v>0</v>
      </c>
      <c r="DE22" s="46" t="e">
        <f t="shared" si="54"/>
        <v>#DIV/0!</v>
      </c>
      <c r="DF22" s="43">
        <f t="shared" si="55"/>
        <v>0</v>
      </c>
      <c r="DG22" s="47" t="e">
        <f t="shared" si="56"/>
        <v>#DIV/0!</v>
      </c>
      <c r="DH22" s="172"/>
      <c r="DI22" s="185" t="s">
        <v>21</v>
      </c>
      <c r="DJ22" s="45">
        <f t="shared" si="57"/>
        <v>0</v>
      </c>
      <c r="DK22" s="43">
        <f t="shared" si="58"/>
        <v>0</v>
      </c>
      <c r="DL22" s="44">
        <f t="shared" si="59"/>
        <v>0</v>
      </c>
      <c r="DM22"/>
    </row>
    <row r="23" spans="1:117" s="24" customFormat="1" ht="15.6" x14ac:dyDescent="0.3">
      <c r="A23" s="32">
        <v>11</v>
      </c>
      <c r="B23" s="32" t="s">
        <v>22</v>
      </c>
      <c r="C23" s="41"/>
      <c r="D23" s="42"/>
      <c r="E23" s="46"/>
      <c r="F23" s="43"/>
      <c r="G23" s="46"/>
      <c r="H23" s="43"/>
      <c r="I23" s="47"/>
      <c r="J23" s="45"/>
      <c r="K23" s="46"/>
      <c r="L23" s="43"/>
      <c r="M23" s="46"/>
      <c r="N23" s="43"/>
      <c r="O23" s="47"/>
      <c r="P23" s="136">
        <f t="shared" si="27"/>
        <v>0</v>
      </c>
      <c r="Q23" s="137">
        <f t="shared" si="28"/>
        <v>0</v>
      </c>
      <c r="R23" s="138">
        <f t="shared" si="29"/>
        <v>0</v>
      </c>
      <c r="S23" s="38"/>
      <c r="T23" s="42"/>
      <c r="U23" s="46"/>
      <c r="V23" s="43"/>
      <c r="W23" s="46"/>
      <c r="X23" s="43"/>
      <c r="Y23" s="47"/>
      <c r="Z23" s="45"/>
      <c r="AA23" s="46"/>
      <c r="AB23" s="43"/>
      <c r="AC23" s="46"/>
      <c r="AD23" s="43"/>
      <c r="AE23" s="47"/>
      <c r="AF23" s="136">
        <f t="shared" si="30"/>
        <v>0</v>
      </c>
      <c r="AG23" s="137">
        <f t="shared" si="31"/>
        <v>0</v>
      </c>
      <c r="AH23" s="138">
        <f t="shared" si="32"/>
        <v>0</v>
      </c>
      <c r="AI23" s="40"/>
      <c r="AJ23" s="42"/>
      <c r="AK23" s="46"/>
      <c r="AL23" s="43"/>
      <c r="AM23" s="46"/>
      <c r="AN23" s="43"/>
      <c r="AO23" s="47"/>
      <c r="AP23" s="45"/>
      <c r="AQ23" s="46"/>
      <c r="AR23" s="43"/>
      <c r="AS23" s="46"/>
      <c r="AT23" s="43"/>
      <c r="AU23" s="47"/>
      <c r="AV23" s="136">
        <f t="shared" si="33"/>
        <v>0</v>
      </c>
      <c r="AW23" s="137">
        <f t="shared" si="34"/>
        <v>0</v>
      </c>
      <c r="AX23" s="138">
        <f t="shared" si="35"/>
        <v>0</v>
      </c>
      <c r="AY23" s="40"/>
      <c r="AZ23" s="42"/>
      <c r="BA23" s="46"/>
      <c r="BB23" s="43"/>
      <c r="BC23" s="46"/>
      <c r="BD23" s="43"/>
      <c r="BE23" s="47"/>
      <c r="BF23" s="45"/>
      <c r="BG23" s="46"/>
      <c r="BH23" s="43"/>
      <c r="BI23" s="46"/>
      <c r="BJ23" s="43"/>
      <c r="BK23" s="47"/>
      <c r="BL23" s="136">
        <f t="shared" si="36"/>
        <v>0</v>
      </c>
      <c r="BM23" s="137">
        <f t="shared" si="37"/>
        <v>0</v>
      </c>
      <c r="BN23" s="138">
        <f t="shared" si="38"/>
        <v>0</v>
      </c>
      <c r="BO23" s="40"/>
      <c r="BP23" s="42"/>
      <c r="BQ23" s="46"/>
      <c r="BR23" s="43"/>
      <c r="BS23" s="46"/>
      <c r="BT23" s="43"/>
      <c r="BU23" s="47"/>
      <c r="BV23" s="45"/>
      <c r="BW23" s="46"/>
      <c r="BX23" s="43"/>
      <c r="BY23" s="46"/>
      <c r="BZ23" s="43"/>
      <c r="CA23" s="47"/>
      <c r="CB23" s="136">
        <f t="shared" si="39"/>
        <v>0</v>
      </c>
      <c r="CC23" s="137">
        <f t="shared" si="40"/>
        <v>0</v>
      </c>
      <c r="CD23" s="138">
        <f t="shared" si="41"/>
        <v>0</v>
      </c>
      <c r="CE23" s="40"/>
      <c r="CF23" s="42"/>
      <c r="CG23" s="46"/>
      <c r="CH23" s="43"/>
      <c r="CI23" s="46"/>
      <c r="CJ23" s="43"/>
      <c r="CK23" s="47"/>
      <c r="CL23" s="45"/>
      <c r="CM23" s="46"/>
      <c r="CN23" s="43"/>
      <c r="CO23" s="46"/>
      <c r="CP23" s="43"/>
      <c r="CQ23" s="47"/>
      <c r="CR23" s="136">
        <f t="shared" si="42"/>
        <v>0</v>
      </c>
      <c r="CS23" s="137">
        <f t="shared" si="43"/>
        <v>0</v>
      </c>
      <c r="CT23" s="138">
        <f t="shared" si="44"/>
        <v>0</v>
      </c>
      <c r="CU23" s="40"/>
      <c r="CV23" s="45">
        <f t="shared" si="45"/>
        <v>0</v>
      </c>
      <c r="CW23" s="46" t="e">
        <f t="shared" si="46"/>
        <v>#DIV/0!</v>
      </c>
      <c r="CX23" s="46">
        <f t="shared" si="47"/>
        <v>0</v>
      </c>
      <c r="CY23" s="46" t="e">
        <f t="shared" si="48"/>
        <v>#DIV/0!</v>
      </c>
      <c r="CZ23" s="43">
        <f t="shared" si="49"/>
        <v>0</v>
      </c>
      <c r="DA23" s="47" t="e">
        <f t="shared" si="50"/>
        <v>#DIV/0!</v>
      </c>
      <c r="DB23" s="45">
        <f t="shared" si="51"/>
        <v>0</v>
      </c>
      <c r="DC23" s="46" t="e">
        <f t="shared" si="52"/>
        <v>#DIV/0!</v>
      </c>
      <c r="DD23" s="43">
        <f t="shared" si="53"/>
        <v>0</v>
      </c>
      <c r="DE23" s="46" t="e">
        <f t="shared" si="54"/>
        <v>#DIV/0!</v>
      </c>
      <c r="DF23" s="43">
        <f t="shared" si="55"/>
        <v>0</v>
      </c>
      <c r="DG23" s="47" t="e">
        <f t="shared" si="56"/>
        <v>#DIV/0!</v>
      </c>
      <c r="DH23" s="172"/>
      <c r="DI23" s="185" t="s">
        <v>22</v>
      </c>
      <c r="DJ23" s="45">
        <f t="shared" si="57"/>
        <v>0</v>
      </c>
      <c r="DK23" s="43">
        <f t="shared" si="58"/>
        <v>0</v>
      </c>
      <c r="DL23" s="44">
        <f t="shared" si="59"/>
        <v>0</v>
      </c>
      <c r="DM23"/>
    </row>
    <row r="24" spans="1:117" s="24" customFormat="1" ht="15.6" x14ac:dyDescent="0.3">
      <c r="A24" s="32">
        <v>12</v>
      </c>
      <c r="B24" s="32" t="s">
        <v>23</v>
      </c>
      <c r="C24" s="41"/>
      <c r="D24" s="42"/>
      <c r="E24" s="46"/>
      <c r="F24" s="43"/>
      <c r="G24" s="46"/>
      <c r="H24" s="43"/>
      <c r="I24" s="47"/>
      <c r="J24" s="45"/>
      <c r="K24" s="46"/>
      <c r="L24" s="43"/>
      <c r="M24" s="46"/>
      <c r="N24" s="43"/>
      <c r="O24" s="47"/>
      <c r="P24" s="136">
        <f t="shared" si="27"/>
        <v>0</v>
      </c>
      <c r="Q24" s="137">
        <f t="shared" si="28"/>
        <v>0</v>
      </c>
      <c r="R24" s="138">
        <f t="shared" si="29"/>
        <v>0</v>
      </c>
      <c r="S24" s="38"/>
      <c r="T24" s="42"/>
      <c r="U24" s="46"/>
      <c r="V24" s="43"/>
      <c r="W24" s="46"/>
      <c r="X24" s="43"/>
      <c r="Y24" s="47"/>
      <c r="Z24" s="45"/>
      <c r="AA24" s="46"/>
      <c r="AB24" s="43"/>
      <c r="AC24" s="46"/>
      <c r="AD24" s="43"/>
      <c r="AE24" s="47"/>
      <c r="AF24" s="136">
        <f t="shared" si="30"/>
        <v>0</v>
      </c>
      <c r="AG24" s="137">
        <f t="shared" si="31"/>
        <v>0</v>
      </c>
      <c r="AH24" s="138">
        <f t="shared" si="32"/>
        <v>0</v>
      </c>
      <c r="AI24" s="40"/>
      <c r="AJ24" s="42"/>
      <c r="AK24" s="46"/>
      <c r="AL24" s="43"/>
      <c r="AM24" s="46"/>
      <c r="AN24" s="43"/>
      <c r="AO24" s="47"/>
      <c r="AP24" s="45"/>
      <c r="AQ24" s="46"/>
      <c r="AR24" s="43"/>
      <c r="AS24" s="46"/>
      <c r="AT24" s="43"/>
      <c r="AU24" s="47"/>
      <c r="AV24" s="136">
        <f t="shared" si="33"/>
        <v>0</v>
      </c>
      <c r="AW24" s="137">
        <f t="shared" si="34"/>
        <v>0</v>
      </c>
      <c r="AX24" s="138">
        <f t="shared" si="35"/>
        <v>0</v>
      </c>
      <c r="AY24" s="40"/>
      <c r="AZ24" s="42"/>
      <c r="BA24" s="46"/>
      <c r="BB24" s="43"/>
      <c r="BC24" s="46"/>
      <c r="BD24" s="43"/>
      <c r="BE24" s="47"/>
      <c r="BF24" s="45"/>
      <c r="BG24" s="46"/>
      <c r="BH24" s="43"/>
      <c r="BI24" s="46"/>
      <c r="BJ24" s="43"/>
      <c r="BK24" s="47"/>
      <c r="BL24" s="136">
        <f t="shared" si="36"/>
        <v>0</v>
      </c>
      <c r="BM24" s="137">
        <f t="shared" si="37"/>
        <v>0</v>
      </c>
      <c r="BN24" s="138">
        <f t="shared" si="38"/>
        <v>0</v>
      </c>
      <c r="BO24" s="40"/>
      <c r="BP24" s="42"/>
      <c r="BQ24" s="46"/>
      <c r="BR24" s="43"/>
      <c r="BS24" s="46"/>
      <c r="BT24" s="43"/>
      <c r="BU24" s="47"/>
      <c r="BV24" s="45"/>
      <c r="BW24" s="46"/>
      <c r="BX24" s="43"/>
      <c r="BY24" s="46"/>
      <c r="BZ24" s="43"/>
      <c r="CA24" s="47"/>
      <c r="CB24" s="136">
        <f t="shared" si="39"/>
        <v>0</v>
      </c>
      <c r="CC24" s="137">
        <f t="shared" si="40"/>
        <v>0</v>
      </c>
      <c r="CD24" s="138">
        <f t="shared" si="41"/>
        <v>0</v>
      </c>
      <c r="CE24" s="40"/>
      <c r="CF24" s="42"/>
      <c r="CG24" s="46"/>
      <c r="CH24" s="43"/>
      <c r="CI24" s="46"/>
      <c r="CJ24" s="43"/>
      <c r="CK24" s="47"/>
      <c r="CL24" s="45"/>
      <c r="CM24" s="46"/>
      <c r="CN24" s="43"/>
      <c r="CO24" s="46"/>
      <c r="CP24" s="43"/>
      <c r="CQ24" s="47"/>
      <c r="CR24" s="136">
        <f t="shared" si="42"/>
        <v>0</v>
      </c>
      <c r="CS24" s="137">
        <f t="shared" si="43"/>
        <v>0</v>
      </c>
      <c r="CT24" s="138">
        <f t="shared" si="44"/>
        <v>0</v>
      </c>
      <c r="CU24" s="40"/>
      <c r="CV24" s="45">
        <f t="shared" si="45"/>
        <v>0</v>
      </c>
      <c r="CW24" s="46" t="e">
        <f t="shared" si="46"/>
        <v>#DIV/0!</v>
      </c>
      <c r="CX24" s="46">
        <f t="shared" si="47"/>
        <v>0</v>
      </c>
      <c r="CY24" s="46" t="e">
        <f t="shared" si="48"/>
        <v>#DIV/0!</v>
      </c>
      <c r="CZ24" s="43">
        <f t="shared" si="49"/>
        <v>0</v>
      </c>
      <c r="DA24" s="47" t="e">
        <f t="shared" si="50"/>
        <v>#DIV/0!</v>
      </c>
      <c r="DB24" s="45">
        <f t="shared" si="51"/>
        <v>0</v>
      </c>
      <c r="DC24" s="46" t="e">
        <f t="shared" si="52"/>
        <v>#DIV/0!</v>
      </c>
      <c r="DD24" s="43">
        <f t="shared" si="53"/>
        <v>0</v>
      </c>
      <c r="DE24" s="46" t="e">
        <f t="shared" si="54"/>
        <v>#DIV/0!</v>
      </c>
      <c r="DF24" s="43">
        <f t="shared" si="55"/>
        <v>0</v>
      </c>
      <c r="DG24" s="47" t="e">
        <f t="shared" si="56"/>
        <v>#DIV/0!</v>
      </c>
      <c r="DH24" s="172"/>
      <c r="DI24" s="185" t="s">
        <v>23</v>
      </c>
      <c r="DJ24" s="45">
        <f t="shared" si="57"/>
        <v>0</v>
      </c>
      <c r="DK24" s="43">
        <f t="shared" si="58"/>
        <v>0</v>
      </c>
      <c r="DL24" s="44">
        <f t="shared" si="59"/>
        <v>0</v>
      </c>
      <c r="DM24"/>
    </row>
    <row r="25" spans="1:117" s="24" customFormat="1" ht="15.6" x14ac:dyDescent="0.3">
      <c r="A25" s="32">
        <v>13</v>
      </c>
      <c r="B25" s="32" t="s">
        <v>24</v>
      </c>
      <c r="C25" s="41"/>
      <c r="D25" s="42"/>
      <c r="E25" s="46"/>
      <c r="F25" s="43"/>
      <c r="G25" s="46"/>
      <c r="H25" s="43"/>
      <c r="I25" s="47"/>
      <c r="J25" s="45"/>
      <c r="K25" s="46"/>
      <c r="L25" s="43"/>
      <c r="M25" s="46"/>
      <c r="N25" s="43"/>
      <c r="O25" s="47"/>
      <c r="P25" s="136">
        <f t="shared" si="27"/>
        <v>0</v>
      </c>
      <c r="Q25" s="137">
        <f t="shared" si="28"/>
        <v>0</v>
      </c>
      <c r="R25" s="138">
        <f t="shared" si="29"/>
        <v>0</v>
      </c>
      <c r="S25" s="38"/>
      <c r="T25" s="42"/>
      <c r="U25" s="46"/>
      <c r="V25" s="43"/>
      <c r="W25" s="46"/>
      <c r="X25" s="43"/>
      <c r="Y25" s="47"/>
      <c r="Z25" s="45"/>
      <c r="AA25" s="46"/>
      <c r="AB25" s="43"/>
      <c r="AC25" s="46"/>
      <c r="AD25" s="43"/>
      <c r="AE25" s="47"/>
      <c r="AF25" s="136">
        <f t="shared" si="30"/>
        <v>0</v>
      </c>
      <c r="AG25" s="137">
        <f t="shared" si="31"/>
        <v>0</v>
      </c>
      <c r="AH25" s="138">
        <f t="shared" si="32"/>
        <v>0</v>
      </c>
      <c r="AI25" s="40"/>
      <c r="AJ25" s="42"/>
      <c r="AK25" s="46"/>
      <c r="AL25" s="43"/>
      <c r="AM25" s="46"/>
      <c r="AN25" s="43"/>
      <c r="AO25" s="47"/>
      <c r="AP25" s="45"/>
      <c r="AQ25" s="46"/>
      <c r="AR25" s="43"/>
      <c r="AS25" s="46"/>
      <c r="AT25" s="43"/>
      <c r="AU25" s="47"/>
      <c r="AV25" s="136">
        <f t="shared" si="33"/>
        <v>0</v>
      </c>
      <c r="AW25" s="137">
        <f t="shared" si="34"/>
        <v>0</v>
      </c>
      <c r="AX25" s="138">
        <f t="shared" si="35"/>
        <v>0</v>
      </c>
      <c r="AY25" s="40"/>
      <c r="AZ25" s="42"/>
      <c r="BA25" s="46"/>
      <c r="BB25" s="43"/>
      <c r="BC25" s="46"/>
      <c r="BD25" s="43"/>
      <c r="BE25" s="47"/>
      <c r="BF25" s="45"/>
      <c r="BG25" s="46"/>
      <c r="BH25" s="43"/>
      <c r="BI25" s="46"/>
      <c r="BJ25" s="43"/>
      <c r="BK25" s="47"/>
      <c r="BL25" s="136">
        <f t="shared" si="36"/>
        <v>0</v>
      </c>
      <c r="BM25" s="137">
        <f t="shared" si="37"/>
        <v>0</v>
      </c>
      <c r="BN25" s="138">
        <f t="shared" si="38"/>
        <v>0</v>
      </c>
      <c r="BO25" s="40"/>
      <c r="BP25" s="42"/>
      <c r="BQ25" s="46"/>
      <c r="BR25" s="43"/>
      <c r="BS25" s="46"/>
      <c r="BT25" s="43"/>
      <c r="BU25" s="47"/>
      <c r="BV25" s="45"/>
      <c r="BW25" s="46"/>
      <c r="BX25" s="43"/>
      <c r="BY25" s="46"/>
      <c r="BZ25" s="43"/>
      <c r="CA25" s="47"/>
      <c r="CB25" s="136">
        <f t="shared" si="39"/>
        <v>0</v>
      </c>
      <c r="CC25" s="137">
        <f t="shared" si="40"/>
        <v>0</v>
      </c>
      <c r="CD25" s="138">
        <f t="shared" si="41"/>
        <v>0</v>
      </c>
      <c r="CE25" s="40"/>
      <c r="CF25" s="42"/>
      <c r="CG25" s="46"/>
      <c r="CH25" s="43"/>
      <c r="CI25" s="46"/>
      <c r="CJ25" s="43"/>
      <c r="CK25" s="47"/>
      <c r="CL25" s="45"/>
      <c r="CM25" s="46"/>
      <c r="CN25" s="43"/>
      <c r="CO25" s="46"/>
      <c r="CP25" s="43"/>
      <c r="CQ25" s="47"/>
      <c r="CR25" s="136">
        <f t="shared" si="42"/>
        <v>0</v>
      </c>
      <c r="CS25" s="137">
        <f t="shared" si="43"/>
        <v>0</v>
      </c>
      <c r="CT25" s="138">
        <f t="shared" si="44"/>
        <v>0</v>
      </c>
      <c r="CU25" s="40"/>
      <c r="CV25" s="45">
        <f t="shared" si="45"/>
        <v>0</v>
      </c>
      <c r="CW25" s="46" t="e">
        <f t="shared" si="46"/>
        <v>#DIV/0!</v>
      </c>
      <c r="CX25" s="46">
        <f t="shared" si="47"/>
        <v>0</v>
      </c>
      <c r="CY25" s="46" t="e">
        <f t="shared" si="48"/>
        <v>#DIV/0!</v>
      </c>
      <c r="CZ25" s="43">
        <f t="shared" si="49"/>
        <v>0</v>
      </c>
      <c r="DA25" s="47" t="e">
        <f t="shared" si="50"/>
        <v>#DIV/0!</v>
      </c>
      <c r="DB25" s="45">
        <f t="shared" si="51"/>
        <v>0</v>
      </c>
      <c r="DC25" s="46" t="e">
        <f t="shared" si="52"/>
        <v>#DIV/0!</v>
      </c>
      <c r="DD25" s="43">
        <f t="shared" si="53"/>
        <v>0</v>
      </c>
      <c r="DE25" s="46" t="e">
        <f t="shared" si="54"/>
        <v>#DIV/0!</v>
      </c>
      <c r="DF25" s="43">
        <f t="shared" si="55"/>
        <v>0</v>
      </c>
      <c r="DG25" s="47" t="e">
        <f t="shared" si="56"/>
        <v>#DIV/0!</v>
      </c>
      <c r="DH25" s="172"/>
      <c r="DI25" s="185" t="s">
        <v>24</v>
      </c>
      <c r="DJ25" s="45">
        <f t="shared" si="57"/>
        <v>0</v>
      </c>
      <c r="DK25" s="43">
        <f t="shared" si="58"/>
        <v>0</v>
      </c>
      <c r="DL25" s="44">
        <f t="shared" si="59"/>
        <v>0</v>
      </c>
      <c r="DM25"/>
    </row>
    <row r="26" spans="1:117" s="24" customFormat="1" ht="15.6" x14ac:dyDescent="0.3">
      <c r="A26" s="32">
        <v>14</v>
      </c>
      <c r="B26" s="32" t="s">
        <v>25</v>
      </c>
      <c r="C26" s="41"/>
      <c r="D26" s="42"/>
      <c r="E26" s="46"/>
      <c r="F26" s="43"/>
      <c r="G26" s="46"/>
      <c r="H26" s="43"/>
      <c r="I26" s="47"/>
      <c r="J26" s="45"/>
      <c r="K26" s="46"/>
      <c r="L26" s="43"/>
      <c r="M26" s="46"/>
      <c r="N26" s="43"/>
      <c r="O26" s="47"/>
      <c r="P26" s="136">
        <f t="shared" si="27"/>
        <v>0</v>
      </c>
      <c r="Q26" s="137">
        <f t="shared" si="28"/>
        <v>0</v>
      </c>
      <c r="R26" s="138">
        <f t="shared" si="29"/>
        <v>0</v>
      </c>
      <c r="S26" s="38"/>
      <c r="T26" s="42"/>
      <c r="U26" s="46"/>
      <c r="V26" s="43"/>
      <c r="W26" s="46"/>
      <c r="X26" s="43"/>
      <c r="Y26" s="47"/>
      <c r="Z26" s="45"/>
      <c r="AA26" s="46"/>
      <c r="AB26" s="43"/>
      <c r="AC26" s="46"/>
      <c r="AD26" s="43"/>
      <c r="AE26" s="47"/>
      <c r="AF26" s="136">
        <f t="shared" si="30"/>
        <v>0</v>
      </c>
      <c r="AG26" s="137">
        <f t="shared" si="31"/>
        <v>0</v>
      </c>
      <c r="AH26" s="138">
        <f t="shared" si="32"/>
        <v>0</v>
      </c>
      <c r="AI26" s="40"/>
      <c r="AJ26" s="42"/>
      <c r="AK26" s="46"/>
      <c r="AL26" s="43"/>
      <c r="AM26" s="46"/>
      <c r="AN26" s="43"/>
      <c r="AO26" s="47"/>
      <c r="AP26" s="45"/>
      <c r="AQ26" s="46"/>
      <c r="AR26" s="43"/>
      <c r="AS26" s="46"/>
      <c r="AT26" s="43"/>
      <c r="AU26" s="47"/>
      <c r="AV26" s="136">
        <f t="shared" si="33"/>
        <v>0</v>
      </c>
      <c r="AW26" s="137">
        <f t="shared" si="34"/>
        <v>0</v>
      </c>
      <c r="AX26" s="138">
        <f t="shared" si="35"/>
        <v>0</v>
      </c>
      <c r="AY26" s="40"/>
      <c r="AZ26" s="42"/>
      <c r="BA26" s="46"/>
      <c r="BB26" s="43"/>
      <c r="BC26" s="46"/>
      <c r="BD26" s="43"/>
      <c r="BE26" s="47"/>
      <c r="BF26" s="45"/>
      <c r="BG26" s="46"/>
      <c r="BH26" s="43"/>
      <c r="BI26" s="46"/>
      <c r="BJ26" s="43"/>
      <c r="BK26" s="47"/>
      <c r="BL26" s="136">
        <f t="shared" si="36"/>
        <v>0</v>
      </c>
      <c r="BM26" s="137">
        <f t="shared" si="37"/>
        <v>0</v>
      </c>
      <c r="BN26" s="138">
        <f t="shared" si="38"/>
        <v>0</v>
      </c>
      <c r="BO26" s="40"/>
      <c r="BP26" s="42"/>
      <c r="BQ26" s="46"/>
      <c r="BR26" s="43"/>
      <c r="BS26" s="46"/>
      <c r="BT26" s="43"/>
      <c r="BU26" s="47"/>
      <c r="BV26" s="45"/>
      <c r="BW26" s="46"/>
      <c r="BX26" s="43"/>
      <c r="BY26" s="46"/>
      <c r="BZ26" s="43"/>
      <c r="CA26" s="47"/>
      <c r="CB26" s="136">
        <f t="shared" si="39"/>
        <v>0</v>
      </c>
      <c r="CC26" s="137">
        <f t="shared" si="40"/>
        <v>0</v>
      </c>
      <c r="CD26" s="138">
        <f t="shared" si="41"/>
        <v>0</v>
      </c>
      <c r="CE26" s="40"/>
      <c r="CF26" s="42"/>
      <c r="CG26" s="46"/>
      <c r="CH26" s="43"/>
      <c r="CI26" s="46"/>
      <c r="CJ26" s="43"/>
      <c r="CK26" s="47"/>
      <c r="CL26" s="45"/>
      <c r="CM26" s="46"/>
      <c r="CN26" s="43"/>
      <c r="CO26" s="46"/>
      <c r="CP26" s="43"/>
      <c r="CQ26" s="47"/>
      <c r="CR26" s="136">
        <f t="shared" si="42"/>
        <v>0</v>
      </c>
      <c r="CS26" s="137">
        <f t="shared" si="43"/>
        <v>0</v>
      </c>
      <c r="CT26" s="138">
        <f t="shared" si="44"/>
        <v>0</v>
      </c>
      <c r="CU26" s="40"/>
      <c r="CV26" s="45">
        <f t="shared" si="45"/>
        <v>0</v>
      </c>
      <c r="CW26" s="46" t="e">
        <f t="shared" si="46"/>
        <v>#DIV/0!</v>
      </c>
      <c r="CX26" s="46">
        <f t="shared" si="47"/>
        <v>0</v>
      </c>
      <c r="CY26" s="46" t="e">
        <f t="shared" si="48"/>
        <v>#DIV/0!</v>
      </c>
      <c r="CZ26" s="43">
        <f t="shared" si="49"/>
        <v>0</v>
      </c>
      <c r="DA26" s="47" t="e">
        <f t="shared" si="50"/>
        <v>#DIV/0!</v>
      </c>
      <c r="DB26" s="45">
        <f t="shared" si="51"/>
        <v>0</v>
      </c>
      <c r="DC26" s="46" t="e">
        <f t="shared" si="52"/>
        <v>#DIV/0!</v>
      </c>
      <c r="DD26" s="43">
        <f t="shared" si="53"/>
        <v>0</v>
      </c>
      <c r="DE26" s="46" t="e">
        <f t="shared" si="54"/>
        <v>#DIV/0!</v>
      </c>
      <c r="DF26" s="43">
        <f t="shared" si="55"/>
        <v>0</v>
      </c>
      <c r="DG26" s="47" t="e">
        <f t="shared" si="56"/>
        <v>#DIV/0!</v>
      </c>
      <c r="DH26" s="172"/>
      <c r="DI26" s="185" t="s">
        <v>25</v>
      </c>
      <c r="DJ26" s="45">
        <f t="shared" si="57"/>
        <v>0</v>
      </c>
      <c r="DK26" s="43">
        <f t="shared" si="58"/>
        <v>0</v>
      </c>
      <c r="DL26" s="44">
        <f t="shared" si="59"/>
        <v>0</v>
      </c>
      <c r="DM26"/>
    </row>
    <row r="27" spans="1:117" s="24" customFormat="1" ht="15.6" x14ac:dyDescent="0.3">
      <c r="A27" s="32">
        <v>15</v>
      </c>
      <c r="B27" s="32" t="s">
        <v>26</v>
      </c>
      <c r="C27" s="41"/>
      <c r="D27" s="42"/>
      <c r="E27" s="46"/>
      <c r="F27" s="43"/>
      <c r="G27" s="46"/>
      <c r="H27" s="43"/>
      <c r="I27" s="47"/>
      <c r="J27" s="45"/>
      <c r="K27" s="46"/>
      <c r="L27" s="43"/>
      <c r="M27" s="46"/>
      <c r="N27" s="43"/>
      <c r="O27" s="47"/>
      <c r="P27" s="136">
        <f t="shared" si="27"/>
        <v>0</v>
      </c>
      <c r="Q27" s="137">
        <f t="shared" si="28"/>
        <v>0</v>
      </c>
      <c r="R27" s="138">
        <f t="shared" si="29"/>
        <v>0</v>
      </c>
      <c r="S27" s="38"/>
      <c r="T27" s="42"/>
      <c r="U27" s="46"/>
      <c r="V27" s="43"/>
      <c r="W27" s="46"/>
      <c r="X27" s="43"/>
      <c r="Y27" s="47"/>
      <c r="Z27" s="45"/>
      <c r="AA27" s="46"/>
      <c r="AB27" s="43"/>
      <c r="AC27" s="46"/>
      <c r="AD27" s="43"/>
      <c r="AE27" s="47"/>
      <c r="AF27" s="136">
        <f t="shared" si="30"/>
        <v>0</v>
      </c>
      <c r="AG27" s="137">
        <f t="shared" si="31"/>
        <v>0</v>
      </c>
      <c r="AH27" s="138">
        <f t="shared" si="32"/>
        <v>0</v>
      </c>
      <c r="AI27" s="40"/>
      <c r="AJ27" s="42"/>
      <c r="AK27" s="46"/>
      <c r="AL27" s="43"/>
      <c r="AM27" s="46"/>
      <c r="AN27" s="43"/>
      <c r="AO27" s="47"/>
      <c r="AP27" s="45"/>
      <c r="AQ27" s="46"/>
      <c r="AR27" s="43"/>
      <c r="AS27" s="46"/>
      <c r="AT27" s="43"/>
      <c r="AU27" s="47"/>
      <c r="AV27" s="136">
        <f t="shared" si="33"/>
        <v>0</v>
      </c>
      <c r="AW27" s="137">
        <f t="shared" si="34"/>
        <v>0</v>
      </c>
      <c r="AX27" s="138">
        <f t="shared" si="35"/>
        <v>0</v>
      </c>
      <c r="AY27" s="40"/>
      <c r="AZ27" s="42"/>
      <c r="BA27" s="46"/>
      <c r="BB27" s="43"/>
      <c r="BC27" s="46"/>
      <c r="BD27" s="43"/>
      <c r="BE27" s="47"/>
      <c r="BF27" s="45"/>
      <c r="BG27" s="46"/>
      <c r="BH27" s="43"/>
      <c r="BI27" s="46"/>
      <c r="BJ27" s="43"/>
      <c r="BK27" s="47"/>
      <c r="BL27" s="136">
        <f t="shared" si="36"/>
        <v>0</v>
      </c>
      <c r="BM27" s="137">
        <f t="shared" si="37"/>
        <v>0</v>
      </c>
      <c r="BN27" s="138">
        <f t="shared" si="38"/>
        <v>0</v>
      </c>
      <c r="BO27" s="40"/>
      <c r="BP27" s="42"/>
      <c r="BQ27" s="46"/>
      <c r="BR27" s="43"/>
      <c r="BS27" s="46"/>
      <c r="BT27" s="43"/>
      <c r="BU27" s="47"/>
      <c r="BV27" s="45"/>
      <c r="BW27" s="46"/>
      <c r="BX27" s="43"/>
      <c r="BY27" s="46"/>
      <c r="BZ27" s="43"/>
      <c r="CA27" s="47"/>
      <c r="CB27" s="136">
        <f t="shared" si="39"/>
        <v>0</v>
      </c>
      <c r="CC27" s="137">
        <f t="shared" si="40"/>
        <v>0</v>
      </c>
      <c r="CD27" s="138">
        <f t="shared" si="41"/>
        <v>0</v>
      </c>
      <c r="CE27" s="40"/>
      <c r="CF27" s="42"/>
      <c r="CG27" s="46"/>
      <c r="CH27" s="43"/>
      <c r="CI27" s="46"/>
      <c r="CJ27" s="43"/>
      <c r="CK27" s="47"/>
      <c r="CL27" s="45"/>
      <c r="CM27" s="46"/>
      <c r="CN27" s="43"/>
      <c r="CO27" s="46"/>
      <c r="CP27" s="43"/>
      <c r="CQ27" s="47"/>
      <c r="CR27" s="136">
        <f t="shared" si="42"/>
        <v>0</v>
      </c>
      <c r="CS27" s="137">
        <f t="shared" si="43"/>
        <v>0</v>
      </c>
      <c r="CT27" s="138">
        <f t="shared" si="44"/>
        <v>0</v>
      </c>
      <c r="CU27" s="40"/>
      <c r="CV27" s="45">
        <f t="shared" si="45"/>
        <v>0</v>
      </c>
      <c r="CW27" s="46" t="e">
        <f t="shared" si="46"/>
        <v>#DIV/0!</v>
      </c>
      <c r="CX27" s="46">
        <f t="shared" si="47"/>
        <v>0</v>
      </c>
      <c r="CY27" s="46" t="e">
        <f t="shared" si="48"/>
        <v>#DIV/0!</v>
      </c>
      <c r="CZ27" s="43">
        <f t="shared" si="49"/>
        <v>0</v>
      </c>
      <c r="DA27" s="47" t="e">
        <f t="shared" si="50"/>
        <v>#DIV/0!</v>
      </c>
      <c r="DB27" s="45">
        <f t="shared" si="51"/>
        <v>0</v>
      </c>
      <c r="DC27" s="46" t="e">
        <f t="shared" si="52"/>
        <v>#DIV/0!</v>
      </c>
      <c r="DD27" s="43">
        <f t="shared" si="53"/>
        <v>0</v>
      </c>
      <c r="DE27" s="46" t="e">
        <f t="shared" si="54"/>
        <v>#DIV/0!</v>
      </c>
      <c r="DF27" s="43">
        <f t="shared" si="55"/>
        <v>0</v>
      </c>
      <c r="DG27" s="47" t="e">
        <f t="shared" si="56"/>
        <v>#DIV/0!</v>
      </c>
      <c r="DH27" s="172"/>
      <c r="DI27" s="185" t="s">
        <v>26</v>
      </c>
      <c r="DJ27" s="45">
        <f t="shared" si="57"/>
        <v>0</v>
      </c>
      <c r="DK27" s="43">
        <f t="shared" si="58"/>
        <v>0</v>
      </c>
      <c r="DL27" s="44">
        <f t="shared" si="59"/>
        <v>0</v>
      </c>
      <c r="DM27"/>
    </row>
    <row r="28" spans="1:117" s="24" customFormat="1" ht="15.6" x14ac:dyDescent="0.3">
      <c r="A28" s="32">
        <v>16</v>
      </c>
      <c r="B28" s="32" t="s">
        <v>27</v>
      </c>
      <c r="C28" s="41"/>
      <c r="D28" s="42"/>
      <c r="E28" s="46"/>
      <c r="F28" s="43"/>
      <c r="G28" s="46"/>
      <c r="H28" s="43"/>
      <c r="I28" s="47"/>
      <c r="J28" s="45"/>
      <c r="K28" s="46"/>
      <c r="L28" s="43"/>
      <c r="M28" s="46"/>
      <c r="N28" s="43"/>
      <c r="O28" s="47"/>
      <c r="P28" s="136">
        <f t="shared" si="27"/>
        <v>0</v>
      </c>
      <c r="Q28" s="137">
        <f t="shared" si="28"/>
        <v>0</v>
      </c>
      <c r="R28" s="138">
        <f t="shared" si="29"/>
        <v>0</v>
      </c>
      <c r="S28" s="38"/>
      <c r="T28" s="42"/>
      <c r="U28" s="46"/>
      <c r="V28" s="43"/>
      <c r="W28" s="46"/>
      <c r="X28" s="43"/>
      <c r="Y28" s="47"/>
      <c r="Z28" s="45"/>
      <c r="AA28" s="46"/>
      <c r="AB28" s="43"/>
      <c r="AC28" s="46"/>
      <c r="AD28" s="43"/>
      <c r="AE28" s="47"/>
      <c r="AF28" s="136">
        <f t="shared" si="30"/>
        <v>0</v>
      </c>
      <c r="AG28" s="137">
        <f t="shared" si="31"/>
        <v>0</v>
      </c>
      <c r="AH28" s="138">
        <f t="shared" si="32"/>
        <v>0</v>
      </c>
      <c r="AI28" s="40"/>
      <c r="AJ28" s="42"/>
      <c r="AK28" s="46"/>
      <c r="AL28" s="43"/>
      <c r="AM28" s="46"/>
      <c r="AN28" s="43"/>
      <c r="AO28" s="47"/>
      <c r="AP28" s="45"/>
      <c r="AQ28" s="46"/>
      <c r="AR28" s="43"/>
      <c r="AS28" s="46"/>
      <c r="AT28" s="43"/>
      <c r="AU28" s="47"/>
      <c r="AV28" s="136">
        <f t="shared" si="33"/>
        <v>0</v>
      </c>
      <c r="AW28" s="137">
        <f t="shared" si="34"/>
        <v>0</v>
      </c>
      <c r="AX28" s="138">
        <f t="shared" si="35"/>
        <v>0</v>
      </c>
      <c r="AY28" s="40"/>
      <c r="AZ28" s="42"/>
      <c r="BA28" s="46"/>
      <c r="BB28" s="43"/>
      <c r="BC28" s="46"/>
      <c r="BD28" s="43"/>
      <c r="BE28" s="47"/>
      <c r="BF28" s="45"/>
      <c r="BG28" s="46"/>
      <c r="BH28" s="43"/>
      <c r="BI28" s="46"/>
      <c r="BJ28" s="43"/>
      <c r="BK28" s="47"/>
      <c r="BL28" s="136">
        <f t="shared" si="36"/>
        <v>0</v>
      </c>
      <c r="BM28" s="137">
        <f t="shared" si="37"/>
        <v>0</v>
      </c>
      <c r="BN28" s="138">
        <f t="shared" si="38"/>
        <v>0</v>
      </c>
      <c r="BO28" s="40"/>
      <c r="BP28" s="42"/>
      <c r="BQ28" s="46"/>
      <c r="BR28" s="43"/>
      <c r="BS28" s="46"/>
      <c r="BT28" s="43"/>
      <c r="BU28" s="47"/>
      <c r="BV28" s="45"/>
      <c r="BW28" s="46"/>
      <c r="BX28" s="43"/>
      <c r="BY28" s="46"/>
      <c r="BZ28" s="43"/>
      <c r="CA28" s="47"/>
      <c r="CB28" s="136">
        <f t="shared" si="39"/>
        <v>0</v>
      </c>
      <c r="CC28" s="137">
        <f t="shared" si="40"/>
        <v>0</v>
      </c>
      <c r="CD28" s="138">
        <f t="shared" si="41"/>
        <v>0</v>
      </c>
      <c r="CE28" s="40"/>
      <c r="CF28" s="42"/>
      <c r="CG28" s="46"/>
      <c r="CH28" s="43"/>
      <c r="CI28" s="46"/>
      <c r="CJ28" s="43"/>
      <c r="CK28" s="47"/>
      <c r="CL28" s="45"/>
      <c r="CM28" s="46"/>
      <c r="CN28" s="43"/>
      <c r="CO28" s="46"/>
      <c r="CP28" s="43"/>
      <c r="CQ28" s="47"/>
      <c r="CR28" s="136">
        <f t="shared" si="42"/>
        <v>0</v>
      </c>
      <c r="CS28" s="137">
        <f t="shared" si="43"/>
        <v>0</v>
      </c>
      <c r="CT28" s="138">
        <f t="shared" si="44"/>
        <v>0</v>
      </c>
      <c r="CU28" s="40"/>
      <c r="CV28" s="45">
        <f t="shared" si="45"/>
        <v>0</v>
      </c>
      <c r="CW28" s="46" t="e">
        <f t="shared" si="46"/>
        <v>#DIV/0!</v>
      </c>
      <c r="CX28" s="46">
        <f t="shared" si="47"/>
        <v>0</v>
      </c>
      <c r="CY28" s="46" t="e">
        <f t="shared" si="48"/>
        <v>#DIV/0!</v>
      </c>
      <c r="CZ28" s="43">
        <f t="shared" si="49"/>
        <v>0</v>
      </c>
      <c r="DA28" s="47" t="e">
        <f t="shared" si="50"/>
        <v>#DIV/0!</v>
      </c>
      <c r="DB28" s="45">
        <f t="shared" si="51"/>
        <v>0</v>
      </c>
      <c r="DC28" s="46" t="e">
        <f t="shared" si="52"/>
        <v>#DIV/0!</v>
      </c>
      <c r="DD28" s="43">
        <f t="shared" si="53"/>
        <v>0</v>
      </c>
      <c r="DE28" s="46" t="e">
        <f t="shared" si="54"/>
        <v>#DIV/0!</v>
      </c>
      <c r="DF28" s="43">
        <f t="shared" si="55"/>
        <v>0</v>
      </c>
      <c r="DG28" s="47" t="e">
        <f t="shared" si="56"/>
        <v>#DIV/0!</v>
      </c>
      <c r="DH28" s="172"/>
      <c r="DI28" s="185" t="s">
        <v>27</v>
      </c>
      <c r="DJ28" s="45">
        <f t="shared" si="57"/>
        <v>0</v>
      </c>
      <c r="DK28" s="43">
        <f t="shared" si="58"/>
        <v>0</v>
      </c>
      <c r="DL28" s="44">
        <f t="shared" si="59"/>
        <v>0</v>
      </c>
      <c r="DM28"/>
    </row>
    <row r="29" spans="1:117" s="24" customFormat="1" ht="15.6" x14ac:dyDescent="0.3">
      <c r="A29" s="32">
        <v>17</v>
      </c>
      <c r="B29" s="32" t="s">
        <v>28</v>
      </c>
      <c r="C29" s="41"/>
      <c r="D29" s="42"/>
      <c r="E29" s="46"/>
      <c r="F29" s="43"/>
      <c r="G29" s="46"/>
      <c r="H29" s="43"/>
      <c r="I29" s="47"/>
      <c r="J29" s="45"/>
      <c r="K29" s="46"/>
      <c r="L29" s="43"/>
      <c r="M29" s="46"/>
      <c r="N29" s="43"/>
      <c r="O29" s="47"/>
      <c r="P29" s="136">
        <f t="shared" si="27"/>
        <v>0</v>
      </c>
      <c r="Q29" s="137">
        <f t="shared" si="28"/>
        <v>0</v>
      </c>
      <c r="R29" s="138">
        <f t="shared" si="29"/>
        <v>0</v>
      </c>
      <c r="S29" s="38"/>
      <c r="T29" s="42"/>
      <c r="U29" s="46"/>
      <c r="V29" s="43"/>
      <c r="W29" s="46"/>
      <c r="X29" s="43"/>
      <c r="Y29" s="47"/>
      <c r="Z29" s="45"/>
      <c r="AA29" s="46"/>
      <c r="AB29" s="43"/>
      <c r="AC29" s="46"/>
      <c r="AD29" s="43"/>
      <c r="AE29" s="47"/>
      <c r="AF29" s="136">
        <f t="shared" si="30"/>
        <v>0</v>
      </c>
      <c r="AG29" s="137">
        <f t="shared" si="31"/>
        <v>0</v>
      </c>
      <c r="AH29" s="138">
        <f t="shared" si="32"/>
        <v>0</v>
      </c>
      <c r="AI29" s="40"/>
      <c r="AJ29" s="42"/>
      <c r="AK29" s="46"/>
      <c r="AL29" s="43"/>
      <c r="AM29" s="46"/>
      <c r="AN29" s="43"/>
      <c r="AO29" s="47"/>
      <c r="AP29" s="45"/>
      <c r="AQ29" s="46"/>
      <c r="AR29" s="43"/>
      <c r="AS29" s="46"/>
      <c r="AT29" s="43"/>
      <c r="AU29" s="47"/>
      <c r="AV29" s="136">
        <f t="shared" si="33"/>
        <v>0</v>
      </c>
      <c r="AW29" s="137">
        <f t="shared" si="34"/>
        <v>0</v>
      </c>
      <c r="AX29" s="138">
        <f t="shared" si="35"/>
        <v>0</v>
      </c>
      <c r="AY29" s="40"/>
      <c r="AZ29" s="42"/>
      <c r="BA29" s="46"/>
      <c r="BB29" s="43"/>
      <c r="BC29" s="46"/>
      <c r="BD29" s="43"/>
      <c r="BE29" s="47"/>
      <c r="BF29" s="45"/>
      <c r="BG29" s="46"/>
      <c r="BH29" s="43"/>
      <c r="BI29" s="46"/>
      <c r="BJ29" s="43"/>
      <c r="BK29" s="47"/>
      <c r="BL29" s="136">
        <f t="shared" si="36"/>
        <v>0</v>
      </c>
      <c r="BM29" s="137">
        <f t="shared" si="37"/>
        <v>0</v>
      </c>
      <c r="BN29" s="138">
        <f t="shared" si="38"/>
        <v>0</v>
      </c>
      <c r="BO29" s="40"/>
      <c r="BP29" s="42"/>
      <c r="BQ29" s="46"/>
      <c r="BR29" s="43"/>
      <c r="BS29" s="46"/>
      <c r="BT29" s="43"/>
      <c r="BU29" s="47"/>
      <c r="BV29" s="45"/>
      <c r="BW29" s="46"/>
      <c r="BX29" s="43"/>
      <c r="BY29" s="46"/>
      <c r="BZ29" s="43"/>
      <c r="CA29" s="47"/>
      <c r="CB29" s="136">
        <f t="shared" si="39"/>
        <v>0</v>
      </c>
      <c r="CC29" s="137">
        <f t="shared" si="40"/>
        <v>0</v>
      </c>
      <c r="CD29" s="138">
        <f t="shared" si="41"/>
        <v>0</v>
      </c>
      <c r="CE29" s="40"/>
      <c r="CF29" s="42"/>
      <c r="CG29" s="46"/>
      <c r="CH29" s="43"/>
      <c r="CI29" s="46"/>
      <c r="CJ29" s="43"/>
      <c r="CK29" s="47"/>
      <c r="CL29" s="45"/>
      <c r="CM29" s="46"/>
      <c r="CN29" s="43"/>
      <c r="CO29" s="46"/>
      <c r="CP29" s="43"/>
      <c r="CQ29" s="47"/>
      <c r="CR29" s="136">
        <f t="shared" si="42"/>
        <v>0</v>
      </c>
      <c r="CS29" s="137">
        <f t="shared" si="43"/>
        <v>0</v>
      </c>
      <c r="CT29" s="138">
        <f t="shared" si="44"/>
        <v>0</v>
      </c>
      <c r="CU29" s="40"/>
      <c r="CV29" s="45">
        <f t="shared" si="45"/>
        <v>0</v>
      </c>
      <c r="CW29" s="46" t="e">
        <f t="shared" si="46"/>
        <v>#DIV/0!</v>
      </c>
      <c r="CX29" s="46">
        <f t="shared" si="47"/>
        <v>0</v>
      </c>
      <c r="CY29" s="46" t="e">
        <f t="shared" si="48"/>
        <v>#DIV/0!</v>
      </c>
      <c r="CZ29" s="43">
        <f t="shared" si="49"/>
        <v>0</v>
      </c>
      <c r="DA29" s="47" t="e">
        <f t="shared" si="50"/>
        <v>#DIV/0!</v>
      </c>
      <c r="DB29" s="45">
        <f t="shared" si="51"/>
        <v>0</v>
      </c>
      <c r="DC29" s="46" t="e">
        <f t="shared" si="52"/>
        <v>#DIV/0!</v>
      </c>
      <c r="DD29" s="43">
        <f t="shared" si="53"/>
        <v>0</v>
      </c>
      <c r="DE29" s="46" t="e">
        <f t="shared" si="54"/>
        <v>#DIV/0!</v>
      </c>
      <c r="DF29" s="43">
        <f t="shared" si="55"/>
        <v>0</v>
      </c>
      <c r="DG29" s="47" t="e">
        <f t="shared" si="56"/>
        <v>#DIV/0!</v>
      </c>
      <c r="DH29" s="172"/>
      <c r="DI29" s="185" t="s">
        <v>28</v>
      </c>
      <c r="DJ29" s="45">
        <f t="shared" si="57"/>
        <v>0</v>
      </c>
      <c r="DK29" s="43">
        <f t="shared" si="58"/>
        <v>0</v>
      </c>
      <c r="DL29" s="44">
        <f t="shared" si="59"/>
        <v>0</v>
      </c>
      <c r="DM29"/>
    </row>
    <row r="30" spans="1:117" s="24" customFormat="1" ht="15.6" x14ac:dyDescent="0.3">
      <c r="A30" s="32">
        <v>18</v>
      </c>
      <c r="B30" s="32" t="s">
        <v>29</v>
      </c>
      <c r="C30" s="41"/>
      <c r="D30" s="42"/>
      <c r="E30" s="46"/>
      <c r="F30" s="43"/>
      <c r="G30" s="46"/>
      <c r="H30" s="43"/>
      <c r="I30" s="47"/>
      <c r="J30" s="45"/>
      <c r="K30" s="46"/>
      <c r="L30" s="43"/>
      <c r="M30" s="46"/>
      <c r="N30" s="43"/>
      <c r="O30" s="47"/>
      <c r="P30" s="136">
        <f t="shared" si="27"/>
        <v>0</v>
      </c>
      <c r="Q30" s="137">
        <f t="shared" si="28"/>
        <v>0</v>
      </c>
      <c r="R30" s="138">
        <f t="shared" si="29"/>
        <v>0</v>
      </c>
      <c r="S30" s="38"/>
      <c r="T30" s="42"/>
      <c r="U30" s="46"/>
      <c r="V30" s="43"/>
      <c r="W30" s="46"/>
      <c r="X30" s="43"/>
      <c r="Y30" s="47"/>
      <c r="Z30" s="45"/>
      <c r="AA30" s="46"/>
      <c r="AB30" s="43"/>
      <c r="AC30" s="46"/>
      <c r="AD30" s="43"/>
      <c r="AE30" s="47"/>
      <c r="AF30" s="136">
        <f t="shared" si="30"/>
        <v>0</v>
      </c>
      <c r="AG30" s="137">
        <f t="shared" si="31"/>
        <v>0</v>
      </c>
      <c r="AH30" s="138">
        <f t="shared" si="32"/>
        <v>0</v>
      </c>
      <c r="AI30" s="40"/>
      <c r="AJ30" s="42"/>
      <c r="AK30" s="46"/>
      <c r="AL30" s="43"/>
      <c r="AM30" s="46"/>
      <c r="AN30" s="43"/>
      <c r="AO30" s="47"/>
      <c r="AP30" s="45"/>
      <c r="AQ30" s="46"/>
      <c r="AR30" s="43"/>
      <c r="AS30" s="46"/>
      <c r="AT30" s="43"/>
      <c r="AU30" s="47"/>
      <c r="AV30" s="136">
        <f t="shared" si="33"/>
        <v>0</v>
      </c>
      <c r="AW30" s="137">
        <f t="shared" si="34"/>
        <v>0</v>
      </c>
      <c r="AX30" s="138">
        <f t="shared" si="35"/>
        <v>0</v>
      </c>
      <c r="AY30" s="40"/>
      <c r="AZ30" s="42"/>
      <c r="BA30" s="46"/>
      <c r="BB30" s="43"/>
      <c r="BC30" s="46"/>
      <c r="BD30" s="43"/>
      <c r="BE30" s="47"/>
      <c r="BF30" s="45"/>
      <c r="BG30" s="46"/>
      <c r="BH30" s="43"/>
      <c r="BI30" s="46"/>
      <c r="BJ30" s="43"/>
      <c r="BK30" s="47"/>
      <c r="BL30" s="136">
        <f t="shared" si="36"/>
        <v>0</v>
      </c>
      <c r="BM30" s="137">
        <f t="shared" si="37"/>
        <v>0</v>
      </c>
      <c r="BN30" s="138">
        <f t="shared" si="38"/>
        <v>0</v>
      </c>
      <c r="BO30" s="40"/>
      <c r="BP30" s="42"/>
      <c r="BQ30" s="46"/>
      <c r="BR30" s="43"/>
      <c r="BS30" s="46"/>
      <c r="BT30" s="43"/>
      <c r="BU30" s="47"/>
      <c r="BV30" s="45"/>
      <c r="BW30" s="46"/>
      <c r="BX30" s="43"/>
      <c r="BY30" s="46"/>
      <c r="BZ30" s="43"/>
      <c r="CA30" s="47"/>
      <c r="CB30" s="136">
        <f t="shared" si="39"/>
        <v>0</v>
      </c>
      <c r="CC30" s="137">
        <f t="shared" si="40"/>
        <v>0</v>
      </c>
      <c r="CD30" s="138">
        <f t="shared" si="41"/>
        <v>0</v>
      </c>
      <c r="CE30" s="40"/>
      <c r="CF30" s="42"/>
      <c r="CG30" s="46"/>
      <c r="CH30" s="43"/>
      <c r="CI30" s="46"/>
      <c r="CJ30" s="43"/>
      <c r="CK30" s="47"/>
      <c r="CL30" s="45"/>
      <c r="CM30" s="46"/>
      <c r="CN30" s="43"/>
      <c r="CO30" s="46"/>
      <c r="CP30" s="43"/>
      <c r="CQ30" s="47"/>
      <c r="CR30" s="136">
        <f t="shared" si="42"/>
        <v>0</v>
      </c>
      <c r="CS30" s="137">
        <f t="shared" si="43"/>
        <v>0</v>
      </c>
      <c r="CT30" s="138">
        <f t="shared" si="44"/>
        <v>0</v>
      </c>
      <c r="CU30" s="40"/>
      <c r="CV30" s="45">
        <f t="shared" si="45"/>
        <v>0</v>
      </c>
      <c r="CW30" s="46" t="e">
        <f t="shared" si="46"/>
        <v>#DIV/0!</v>
      </c>
      <c r="CX30" s="46">
        <f t="shared" si="47"/>
        <v>0</v>
      </c>
      <c r="CY30" s="46" t="e">
        <f t="shared" si="48"/>
        <v>#DIV/0!</v>
      </c>
      <c r="CZ30" s="43">
        <f t="shared" si="49"/>
        <v>0</v>
      </c>
      <c r="DA30" s="47" t="e">
        <f t="shared" si="50"/>
        <v>#DIV/0!</v>
      </c>
      <c r="DB30" s="45">
        <f t="shared" si="51"/>
        <v>0</v>
      </c>
      <c r="DC30" s="46" t="e">
        <f t="shared" si="52"/>
        <v>#DIV/0!</v>
      </c>
      <c r="DD30" s="43">
        <f t="shared" si="53"/>
        <v>0</v>
      </c>
      <c r="DE30" s="46" t="e">
        <f t="shared" si="54"/>
        <v>#DIV/0!</v>
      </c>
      <c r="DF30" s="43">
        <f t="shared" si="55"/>
        <v>0</v>
      </c>
      <c r="DG30" s="47" t="e">
        <f t="shared" si="56"/>
        <v>#DIV/0!</v>
      </c>
      <c r="DH30" s="172"/>
      <c r="DI30" s="185" t="s">
        <v>29</v>
      </c>
      <c r="DJ30" s="45">
        <f t="shared" si="57"/>
        <v>0</v>
      </c>
      <c r="DK30" s="43">
        <f t="shared" si="58"/>
        <v>0</v>
      </c>
      <c r="DL30" s="44">
        <f t="shared" si="59"/>
        <v>0</v>
      </c>
      <c r="DM30"/>
    </row>
    <row r="31" spans="1:117" s="24" customFormat="1" ht="15.6" x14ac:dyDescent="0.3">
      <c r="A31" s="32">
        <v>19</v>
      </c>
      <c r="B31" s="32" t="s">
        <v>59</v>
      </c>
      <c r="C31" s="41"/>
      <c r="D31" s="42"/>
      <c r="E31" s="46"/>
      <c r="F31" s="43"/>
      <c r="G31" s="46"/>
      <c r="H31" s="43"/>
      <c r="I31" s="47"/>
      <c r="J31" s="45"/>
      <c r="K31" s="46"/>
      <c r="L31" s="43"/>
      <c r="M31" s="46"/>
      <c r="N31" s="43"/>
      <c r="O31" s="47"/>
      <c r="P31" s="136">
        <f t="shared" si="27"/>
        <v>0</v>
      </c>
      <c r="Q31" s="137">
        <f t="shared" si="28"/>
        <v>0</v>
      </c>
      <c r="R31" s="138">
        <f t="shared" si="29"/>
        <v>0</v>
      </c>
      <c r="S31" s="38"/>
      <c r="T31" s="42"/>
      <c r="U31" s="46"/>
      <c r="V31" s="43"/>
      <c r="W31" s="46"/>
      <c r="X31" s="43"/>
      <c r="Y31" s="47"/>
      <c r="Z31" s="45"/>
      <c r="AA31" s="46"/>
      <c r="AB31" s="43"/>
      <c r="AC31" s="46"/>
      <c r="AD31" s="43"/>
      <c r="AE31" s="47"/>
      <c r="AF31" s="136">
        <f t="shared" si="30"/>
        <v>0</v>
      </c>
      <c r="AG31" s="137">
        <f t="shared" si="31"/>
        <v>0</v>
      </c>
      <c r="AH31" s="138">
        <f t="shared" si="32"/>
        <v>0</v>
      </c>
      <c r="AI31" s="40"/>
      <c r="AJ31" s="42"/>
      <c r="AK31" s="46"/>
      <c r="AL31" s="43"/>
      <c r="AM31" s="46"/>
      <c r="AN31" s="43"/>
      <c r="AO31" s="47"/>
      <c r="AP31" s="45"/>
      <c r="AQ31" s="46"/>
      <c r="AR31" s="43"/>
      <c r="AS31" s="46"/>
      <c r="AT31" s="43"/>
      <c r="AU31" s="47"/>
      <c r="AV31" s="136">
        <f t="shared" si="33"/>
        <v>0</v>
      </c>
      <c r="AW31" s="137">
        <f t="shared" si="34"/>
        <v>0</v>
      </c>
      <c r="AX31" s="138">
        <f t="shared" si="35"/>
        <v>0</v>
      </c>
      <c r="AY31" s="40"/>
      <c r="AZ31" s="42"/>
      <c r="BA31" s="46"/>
      <c r="BB31" s="43"/>
      <c r="BC31" s="46"/>
      <c r="BD31" s="43"/>
      <c r="BE31" s="47"/>
      <c r="BF31" s="45"/>
      <c r="BG31" s="46"/>
      <c r="BH31" s="43"/>
      <c r="BI31" s="46"/>
      <c r="BJ31" s="43"/>
      <c r="BK31" s="47"/>
      <c r="BL31" s="136">
        <f t="shared" si="36"/>
        <v>0</v>
      </c>
      <c r="BM31" s="137">
        <f t="shared" si="37"/>
        <v>0</v>
      </c>
      <c r="BN31" s="138">
        <f t="shared" si="38"/>
        <v>0</v>
      </c>
      <c r="BO31" s="40"/>
      <c r="BP31" s="42"/>
      <c r="BQ31" s="46"/>
      <c r="BR31" s="43"/>
      <c r="BS31" s="46"/>
      <c r="BT31" s="43"/>
      <c r="BU31" s="47"/>
      <c r="BV31" s="45"/>
      <c r="BW31" s="46"/>
      <c r="BX31" s="43"/>
      <c r="BY31" s="46"/>
      <c r="BZ31" s="43"/>
      <c r="CA31" s="47"/>
      <c r="CB31" s="136">
        <f t="shared" si="39"/>
        <v>0</v>
      </c>
      <c r="CC31" s="137">
        <f t="shared" si="40"/>
        <v>0</v>
      </c>
      <c r="CD31" s="138">
        <f t="shared" si="41"/>
        <v>0</v>
      </c>
      <c r="CE31" s="40"/>
      <c r="CF31" s="42"/>
      <c r="CG31" s="46"/>
      <c r="CH31" s="43"/>
      <c r="CI31" s="46"/>
      <c r="CJ31" s="43"/>
      <c r="CK31" s="47"/>
      <c r="CL31" s="45"/>
      <c r="CM31" s="46"/>
      <c r="CN31" s="43"/>
      <c r="CO31" s="46"/>
      <c r="CP31" s="43"/>
      <c r="CQ31" s="47"/>
      <c r="CR31" s="136">
        <f t="shared" si="42"/>
        <v>0</v>
      </c>
      <c r="CS31" s="137">
        <f t="shared" si="43"/>
        <v>0</v>
      </c>
      <c r="CT31" s="138">
        <f t="shared" si="44"/>
        <v>0</v>
      </c>
      <c r="CU31" s="40"/>
      <c r="CV31" s="45">
        <f t="shared" si="45"/>
        <v>0</v>
      </c>
      <c r="CW31" s="46" t="e">
        <f t="shared" si="46"/>
        <v>#DIV/0!</v>
      </c>
      <c r="CX31" s="46">
        <f t="shared" si="47"/>
        <v>0</v>
      </c>
      <c r="CY31" s="46" t="e">
        <f t="shared" si="48"/>
        <v>#DIV/0!</v>
      </c>
      <c r="CZ31" s="43">
        <f t="shared" si="49"/>
        <v>0</v>
      </c>
      <c r="DA31" s="47" t="e">
        <f t="shared" si="50"/>
        <v>#DIV/0!</v>
      </c>
      <c r="DB31" s="45">
        <f t="shared" si="51"/>
        <v>0</v>
      </c>
      <c r="DC31" s="46" t="e">
        <f t="shared" si="52"/>
        <v>#DIV/0!</v>
      </c>
      <c r="DD31" s="43">
        <f t="shared" si="53"/>
        <v>0</v>
      </c>
      <c r="DE31" s="46" t="e">
        <f t="shared" si="54"/>
        <v>#DIV/0!</v>
      </c>
      <c r="DF31" s="43">
        <f t="shared" si="55"/>
        <v>0</v>
      </c>
      <c r="DG31" s="47" t="e">
        <f t="shared" si="56"/>
        <v>#DIV/0!</v>
      </c>
      <c r="DH31" s="172"/>
      <c r="DI31" s="185" t="s">
        <v>59</v>
      </c>
      <c r="DJ31" s="45">
        <f t="shared" si="57"/>
        <v>0</v>
      </c>
      <c r="DK31" s="43">
        <f t="shared" si="58"/>
        <v>0</v>
      </c>
      <c r="DL31" s="44">
        <f t="shared" si="59"/>
        <v>0</v>
      </c>
      <c r="DM31"/>
    </row>
    <row r="32" spans="1:117" s="24" customFormat="1" ht="15.6" x14ac:dyDescent="0.3">
      <c r="A32" s="32">
        <v>20</v>
      </c>
      <c r="B32" s="32" t="s">
        <v>30</v>
      </c>
      <c r="C32" s="41"/>
      <c r="D32" s="42"/>
      <c r="E32" s="46"/>
      <c r="F32" s="43"/>
      <c r="G32" s="46"/>
      <c r="H32" s="43"/>
      <c r="I32" s="47"/>
      <c r="J32" s="45"/>
      <c r="K32" s="46"/>
      <c r="L32" s="43"/>
      <c r="M32" s="46"/>
      <c r="N32" s="43"/>
      <c r="O32" s="47"/>
      <c r="P32" s="136">
        <f t="shared" si="27"/>
        <v>0</v>
      </c>
      <c r="Q32" s="137">
        <f t="shared" si="28"/>
        <v>0</v>
      </c>
      <c r="R32" s="138">
        <f t="shared" si="29"/>
        <v>0</v>
      </c>
      <c r="S32" s="38"/>
      <c r="T32" s="42"/>
      <c r="U32" s="46"/>
      <c r="V32" s="43"/>
      <c r="W32" s="46"/>
      <c r="X32" s="43"/>
      <c r="Y32" s="47"/>
      <c r="Z32" s="45"/>
      <c r="AA32" s="46"/>
      <c r="AB32" s="43"/>
      <c r="AC32" s="46"/>
      <c r="AD32" s="43"/>
      <c r="AE32" s="47"/>
      <c r="AF32" s="136">
        <f t="shared" si="30"/>
        <v>0</v>
      </c>
      <c r="AG32" s="137">
        <f t="shared" si="31"/>
        <v>0</v>
      </c>
      <c r="AH32" s="138">
        <f t="shared" si="32"/>
        <v>0</v>
      </c>
      <c r="AI32" s="40"/>
      <c r="AJ32" s="42"/>
      <c r="AK32" s="46"/>
      <c r="AL32" s="43"/>
      <c r="AM32" s="46"/>
      <c r="AN32" s="43"/>
      <c r="AO32" s="47"/>
      <c r="AP32" s="45"/>
      <c r="AQ32" s="46"/>
      <c r="AR32" s="43"/>
      <c r="AS32" s="46"/>
      <c r="AT32" s="43"/>
      <c r="AU32" s="47"/>
      <c r="AV32" s="136">
        <f t="shared" si="33"/>
        <v>0</v>
      </c>
      <c r="AW32" s="137">
        <f t="shared" si="34"/>
        <v>0</v>
      </c>
      <c r="AX32" s="138">
        <f t="shared" si="35"/>
        <v>0</v>
      </c>
      <c r="AY32" s="40"/>
      <c r="AZ32" s="42"/>
      <c r="BA32" s="46"/>
      <c r="BB32" s="43"/>
      <c r="BC32" s="46"/>
      <c r="BD32" s="43"/>
      <c r="BE32" s="47"/>
      <c r="BF32" s="45"/>
      <c r="BG32" s="46"/>
      <c r="BH32" s="43"/>
      <c r="BI32" s="46"/>
      <c r="BJ32" s="43"/>
      <c r="BK32" s="47"/>
      <c r="BL32" s="136">
        <f t="shared" si="36"/>
        <v>0</v>
      </c>
      <c r="BM32" s="137">
        <f t="shared" si="37"/>
        <v>0</v>
      </c>
      <c r="BN32" s="138">
        <f t="shared" si="38"/>
        <v>0</v>
      </c>
      <c r="BO32" s="40"/>
      <c r="BP32" s="42"/>
      <c r="BQ32" s="46"/>
      <c r="BR32" s="43"/>
      <c r="BS32" s="46"/>
      <c r="BT32" s="43"/>
      <c r="BU32" s="47"/>
      <c r="BV32" s="45"/>
      <c r="BW32" s="46"/>
      <c r="BX32" s="43"/>
      <c r="BY32" s="46"/>
      <c r="BZ32" s="43"/>
      <c r="CA32" s="47"/>
      <c r="CB32" s="136">
        <f t="shared" si="39"/>
        <v>0</v>
      </c>
      <c r="CC32" s="137">
        <f t="shared" si="40"/>
        <v>0</v>
      </c>
      <c r="CD32" s="138">
        <f t="shared" si="41"/>
        <v>0</v>
      </c>
      <c r="CE32" s="40"/>
      <c r="CF32" s="42"/>
      <c r="CG32" s="46"/>
      <c r="CH32" s="43"/>
      <c r="CI32" s="46"/>
      <c r="CJ32" s="43"/>
      <c r="CK32" s="47"/>
      <c r="CL32" s="45"/>
      <c r="CM32" s="46"/>
      <c r="CN32" s="43"/>
      <c r="CO32" s="46"/>
      <c r="CP32" s="43"/>
      <c r="CQ32" s="47"/>
      <c r="CR32" s="136">
        <f t="shared" si="42"/>
        <v>0</v>
      </c>
      <c r="CS32" s="137">
        <f t="shared" si="43"/>
        <v>0</v>
      </c>
      <c r="CT32" s="138">
        <f t="shared" si="44"/>
        <v>0</v>
      </c>
      <c r="CU32" s="40"/>
      <c r="CV32" s="45">
        <f t="shared" si="45"/>
        <v>0</v>
      </c>
      <c r="CW32" s="46" t="e">
        <f t="shared" si="46"/>
        <v>#DIV/0!</v>
      </c>
      <c r="CX32" s="46">
        <f t="shared" si="47"/>
        <v>0</v>
      </c>
      <c r="CY32" s="46" t="e">
        <f t="shared" si="48"/>
        <v>#DIV/0!</v>
      </c>
      <c r="CZ32" s="43">
        <f t="shared" si="49"/>
        <v>0</v>
      </c>
      <c r="DA32" s="47" t="e">
        <f t="shared" si="50"/>
        <v>#DIV/0!</v>
      </c>
      <c r="DB32" s="45">
        <f t="shared" si="51"/>
        <v>0</v>
      </c>
      <c r="DC32" s="46" t="e">
        <f t="shared" si="52"/>
        <v>#DIV/0!</v>
      </c>
      <c r="DD32" s="43">
        <f t="shared" si="53"/>
        <v>0</v>
      </c>
      <c r="DE32" s="46" t="e">
        <f t="shared" si="54"/>
        <v>#DIV/0!</v>
      </c>
      <c r="DF32" s="43">
        <f t="shared" si="55"/>
        <v>0</v>
      </c>
      <c r="DG32" s="47" t="e">
        <f t="shared" si="56"/>
        <v>#DIV/0!</v>
      </c>
      <c r="DH32" s="172"/>
      <c r="DI32" s="185" t="s">
        <v>30</v>
      </c>
      <c r="DJ32" s="45">
        <f t="shared" si="57"/>
        <v>0</v>
      </c>
      <c r="DK32" s="43">
        <f t="shared" si="58"/>
        <v>0</v>
      </c>
      <c r="DL32" s="44">
        <f t="shared" si="59"/>
        <v>0</v>
      </c>
      <c r="DM32"/>
    </row>
    <row r="33" spans="1:117" s="24" customFormat="1" ht="15.6" x14ac:dyDescent="0.3">
      <c r="A33" s="32">
        <v>21</v>
      </c>
      <c r="B33" s="32" t="s">
        <v>31</v>
      </c>
      <c r="C33" s="41"/>
      <c r="D33" s="42"/>
      <c r="E33" s="46"/>
      <c r="F33" s="43"/>
      <c r="G33" s="46"/>
      <c r="H33" s="43"/>
      <c r="I33" s="47"/>
      <c r="J33" s="45"/>
      <c r="K33" s="46"/>
      <c r="L33" s="43"/>
      <c r="M33" s="46"/>
      <c r="N33" s="43"/>
      <c r="O33" s="47"/>
      <c r="P33" s="136">
        <f t="shared" si="27"/>
        <v>0</v>
      </c>
      <c r="Q33" s="137">
        <f t="shared" si="28"/>
        <v>0</v>
      </c>
      <c r="R33" s="138">
        <f t="shared" si="29"/>
        <v>0</v>
      </c>
      <c r="S33" s="38"/>
      <c r="T33" s="42"/>
      <c r="U33" s="46"/>
      <c r="V33" s="43"/>
      <c r="W33" s="46"/>
      <c r="X33" s="43"/>
      <c r="Y33" s="47"/>
      <c r="Z33" s="45"/>
      <c r="AA33" s="46"/>
      <c r="AB33" s="43"/>
      <c r="AC33" s="46"/>
      <c r="AD33" s="43"/>
      <c r="AE33" s="47"/>
      <c r="AF33" s="136">
        <f t="shared" si="30"/>
        <v>0</v>
      </c>
      <c r="AG33" s="137">
        <f t="shared" si="31"/>
        <v>0</v>
      </c>
      <c r="AH33" s="138">
        <f t="shared" si="32"/>
        <v>0</v>
      </c>
      <c r="AI33" s="40"/>
      <c r="AJ33" s="42"/>
      <c r="AK33" s="46"/>
      <c r="AL33" s="43"/>
      <c r="AM33" s="46"/>
      <c r="AN33" s="43"/>
      <c r="AO33" s="47"/>
      <c r="AP33" s="45"/>
      <c r="AQ33" s="46"/>
      <c r="AR33" s="43"/>
      <c r="AS33" s="46"/>
      <c r="AT33" s="43"/>
      <c r="AU33" s="47"/>
      <c r="AV33" s="136">
        <f t="shared" si="33"/>
        <v>0</v>
      </c>
      <c r="AW33" s="137">
        <f t="shared" si="34"/>
        <v>0</v>
      </c>
      <c r="AX33" s="138">
        <f t="shared" si="35"/>
        <v>0</v>
      </c>
      <c r="AY33" s="40"/>
      <c r="AZ33" s="42"/>
      <c r="BA33" s="46"/>
      <c r="BB33" s="43"/>
      <c r="BC33" s="46"/>
      <c r="BD33" s="43"/>
      <c r="BE33" s="47"/>
      <c r="BF33" s="45"/>
      <c r="BG33" s="46"/>
      <c r="BH33" s="43"/>
      <c r="BI33" s="46"/>
      <c r="BJ33" s="43"/>
      <c r="BK33" s="47"/>
      <c r="BL33" s="136">
        <f t="shared" si="36"/>
        <v>0</v>
      </c>
      <c r="BM33" s="137">
        <f t="shared" si="37"/>
        <v>0</v>
      </c>
      <c r="BN33" s="138">
        <f t="shared" si="38"/>
        <v>0</v>
      </c>
      <c r="BO33" s="40"/>
      <c r="BP33" s="42"/>
      <c r="BQ33" s="46"/>
      <c r="BR33" s="43"/>
      <c r="BS33" s="46"/>
      <c r="BT33" s="43"/>
      <c r="BU33" s="47"/>
      <c r="BV33" s="45"/>
      <c r="BW33" s="46"/>
      <c r="BX33" s="43"/>
      <c r="BY33" s="46"/>
      <c r="BZ33" s="43"/>
      <c r="CA33" s="47"/>
      <c r="CB33" s="136">
        <f t="shared" si="39"/>
        <v>0</v>
      </c>
      <c r="CC33" s="137">
        <f t="shared" si="40"/>
        <v>0</v>
      </c>
      <c r="CD33" s="138">
        <f t="shared" si="41"/>
        <v>0</v>
      </c>
      <c r="CE33" s="40"/>
      <c r="CF33" s="42"/>
      <c r="CG33" s="46"/>
      <c r="CH33" s="43"/>
      <c r="CI33" s="46"/>
      <c r="CJ33" s="43"/>
      <c r="CK33" s="47"/>
      <c r="CL33" s="45"/>
      <c r="CM33" s="46"/>
      <c r="CN33" s="43"/>
      <c r="CO33" s="46"/>
      <c r="CP33" s="43"/>
      <c r="CQ33" s="47"/>
      <c r="CR33" s="136">
        <f t="shared" si="42"/>
        <v>0</v>
      </c>
      <c r="CS33" s="137">
        <f t="shared" si="43"/>
        <v>0</v>
      </c>
      <c r="CT33" s="138">
        <f t="shared" si="44"/>
        <v>0</v>
      </c>
      <c r="CU33" s="40"/>
      <c r="CV33" s="45">
        <f t="shared" si="45"/>
        <v>0</v>
      </c>
      <c r="CW33" s="46" t="e">
        <f t="shared" si="46"/>
        <v>#DIV/0!</v>
      </c>
      <c r="CX33" s="46">
        <f t="shared" si="47"/>
        <v>0</v>
      </c>
      <c r="CY33" s="46" t="e">
        <f t="shared" si="48"/>
        <v>#DIV/0!</v>
      </c>
      <c r="CZ33" s="43">
        <f t="shared" si="49"/>
        <v>0</v>
      </c>
      <c r="DA33" s="47" t="e">
        <f t="shared" si="50"/>
        <v>#DIV/0!</v>
      </c>
      <c r="DB33" s="45">
        <f t="shared" si="51"/>
        <v>0</v>
      </c>
      <c r="DC33" s="46" t="e">
        <f t="shared" si="52"/>
        <v>#DIV/0!</v>
      </c>
      <c r="DD33" s="43">
        <f t="shared" si="53"/>
        <v>0</v>
      </c>
      <c r="DE33" s="46" t="e">
        <f t="shared" si="54"/>
        <v>#DIV/0!</v>
      </c>
      <c r="DF33" s="43">
        <f t="shared" si="55"/>
        <v>0</v>
      </c>
      <c r="DG33" s="47" t="e">
        <f t="shared" si="56"/>
        <v>#DIV/0!</v>
      </c>
      <c r="DH33" s="172"/>
      <c r="DI33" s="185" t="s">
        <v>31</v>
      </c>
      <c r="DJ33" s="45">
        <f t="shared" si="57"/>
        <v>0</v>
      </c>
      <c r="DK33" s="43">
        <f t="shared" si="58"/>
        <v>0</v>
      </c>
      <c r="DL33" s="44">
        <f t="shared" si="59"/>
        <v>0</v>
      </c>
      <c r="DM33"/>
    </row>
    <row r="34" spans="1:117" s="24" customFormat="1" ht="15.6" x14ac:dyDescent="0.3">
      <c r="A34" s="32">
        <v>22</v>
      </c>
      <c r="B34" s="32" t="s">
        <v>32</v>
      </c>
      <c r="C34" s="41"/>
      <c r="D34" s="42"/>
      <c r="E34" s="46"/>
      <c r="F34" s="43"/>
      <c r="G34" s="46"/>
      <c r="H34" s="43"/>
      <c r="I34" s="47"/>
      <c r="J34" s="45"/>
      <c r="K34" s="46"/>
      <c r="L34" s="43"/>
      <c r="M34" s="46"/>
      <c r="N34" s="43"/>
      <c r="O34" s="47"/>
      <c r="P34" s="136">
        <f t="shared" si="27"/>
        <v>0</v>
      </c>
      <c r="Q34" s="137">
        <f t="shared" si="28"/>
        <v>0</v>
      </c>
      <c r="R34" s="138">
        <f t="shared" si="29"/>
        <v>0</v>
      </c>
      <c r="S34" s="38"/>
      <c r="T34" s="42"/>
      <c r="U34" s="46"/>
      <c r="V34" s="43"/>
      <c r="W34" s="46"/>
      <c r="X34" s="43"/>
      <c r="Y34" s="47"/>
      <c r="Z34" s="45"/>
      <c r="AA34" s="46"/>
      <c r="AB34" s="43"/>
      <c r="AC34" s="46"/>
      <c r="AD34" s="43"/>
      <c r="AE34" s="47"/>
      <c r="AF34" s="136">
        <f t="shared" si="30"/>
        <v>0</v>
      </c>
      <c r="AG34" s="137">
        <f t="shared" si="31"/>
        <v>0</v>
      </c>
      <c r="AH34" s="138">
        <f t="shared" si="32"/>
        <v>0</v>
      </c>
      <c r="AI34" s="40"/>
      <c r="AJ34" s="42"/>
      <c r="AK34" s="46"/>
      <c r="AL34" s="43"/>
      <c r="AM34" s="46"/>
      <c r="AN34" s="43"/>
      <c r="AO34" s="47"/>
      <c r="AP34" s="45"/>
      <c r="AQ34" s="46"/>
      <c r="AR34" s="43"/>
      <c r="AS34" s="46"/>
      <c r="AT34" s="43"/>
      <c r="AU34" s="47"/>
      <c r="AV34" s="136">
        <f t="shared" si="33"/>
        <v>0</v>
      </c>
      <c r="AW34" s="137">
        <f t="shared" si="34"/>
        <v>0</v>
      </c>
      <c r="AX34" s="138">
        <f t="shared" si="35"/>
        <v>0</v>
      </c>
      <c r="AY34" s="40"/>
      <c r="AZ34" s="42"/>
      <c r="BA34" s="46"/>
      <c r="BB34" s="43"/>
      <c r="BC34" s="46"/>
      <c r="BD34" s="43"/>
      <c r="BE34" s="47"/>
      <c r="BF34" s="45"/>
      <c r="BG34" s="46"/>
      <c r="BH34" s="43"/>
      <c r="BI34" s="46"/>
      <c r="BJ34" s="43"/>
      <c r="BK34" s="47"/>
      <c r="BL34" s="136">
        <f t="shared" si="36"/>
        <v>0</v>
      </c>
      <c r="BM34" s="137">
        <f t="shared" si="37"/>
        <v>0</v>
      </c>
      <c r="BN34" s="138">
        <f t="shared" si="38"/>
        <v>0</v>
      </c>
      <c r="BO34" s="40"/>
      <c r="BP34" s="42"/>
      <c r="BQ34" s="46"/>
      <c r="BR34" s="43"/>
      <c r="BS34" s="46"/>
      <c r="BT34" s="43"/>
      <c r="BU34" s="47"/>
      <c r="BV34" s="45"/>
      <c r="BW34" s="46"/>
      <c r="BX34" s="43"/>
      <c r="BY34" s="46"/>
      <c r="BZ34" s="43"/>
      <c r="CA34" s="47"/>
      <c r="CB34" s="136">
        <f t="shared" si="39"/>
        <v>0</v>
      </c>
      <c r="CC34" s="137">
        <f t="shared" si="40"/>
        <v>0</v>
      </c>
      <c r="CD34" s="138">
        <f t="shared" si="41"/>
        <v>0</v>
      </c>
      <c r="CE34" s="40"/>
      <c r="CF34" s="42"/>
      <c r="CG34" s="46"/>
      <c r="CH34" s="43"/>
      <c r="CI34" s="46"/>
      <c r="CJ34" s="43"/>
      <c r="CK34" s="47"/>
      <c r="CL34" s="45"/>
      <c r="CM34" s="46"/>
      <c r="CN34" s="43"/>
      <c r="CO34" s="46"/>
      <c r="CP34" s="43"/>
      <c r="CQ34" s="47"/>
      <c r="CR34" s="136">
        <f t="shared" si="42"/>
        <v>0</v>
      </c>
      <c r="CS34" s="137">
        <f t="shared" si="43"/>
        <v>0</v>
      </c>
      <c r="CT34" s="138">
        <f t="shared" si="44"/>
        <v>0</v>
      </c>
      <c r="CU34" s="40"/>
      <c r="CV34" s="45">
        <f t="shared" si="45"/>
        <v>0</v>
      </c>
      <c r="CW34" s="46" t="e">
        <f t="shared" si="46"/>
        <v>#DIV/0!</v>
      </c>
      <c r="CX34" s="46">
        <f t="shared" si="47"/>
        <v>0</v>
      </c>
      <c r="CY34" s="46" t="e">
        <f t="shared" si="48"/>
        <v>#DIV/0!</v>
      </c>
      <c r="CZ34" s="43">
        <f t="shared" si="49"/>
        <v>0</v>
      </c>
      <c r="DA34" s="47" t="e">
        <f t="shared" si="50"/>
        <v>#DIV/0!</v>
      </c>
      <c r="DB34" s="45">
        <f t="shared" si="51"/>
        <v>0</v>
      </c>
      <c r="DC34" s="46" t="e">
        <f t="shared" si="52"/>
        <v>#DIV/0!</v>
      </c>
      <c r="DD34" s="43">
        <f t="shared" si="53"/>
        <v>0</v>
      </c>
      <c r="DE34" s="46" t="e">
        <f t="shared" si="54"/>
        <v>#DIV/0!</v>
      </c>
      <c r="DF34" s="43">
        <f t="shared" si="55"/>
        <v>0</v>
      </c>
      <c r="DG34" s="47" t="e">
        <f t="shared" si="56"/>
        <v>#DIV/0!</v>
      </c>
      <c r="DH34" s="172"/>
      <c r="DI34" s="185" t="s">
        <v>32</v>
      </c>
      <c r="DJ34" s="45">
        <f t="shared" si="57"/>
        <v>0</v>
      </c>
      <c r="DK34" s="43">
        <f t="shared" si="58"/>
        <v>0</v>
      </c>
      <c r="DL34" s="44">
        <f t="shared" si="59"/>
        <v>0</v>
      </c>
      <c r="DM34"/>
    </row>
    <row r="35" spans="1:117" s="24" customFormat="1" ht="15.6" x14ac:dyDescent="0.3">
      <c r="A35" s="32">
        <v>23</v>
      </c>
      <c r="B35" s="32" t="s">
        <v>33</v>
      </c>
      <c r="C35" s="41"/>
      <c r="D35" s="42"/>
      <c r="E35" s="46"/>
      <c r="F35" s="43"/>
      <c r="G35" s="46"/>
      <c r="H35" s="43"/>
      <c r="I35" s="47"/>
      <c r="J35" s="45"/>
      <c r="K35" s="46"/>
      <c r="L35" s="43"/>
      <c r="M35" s="46"/>
      <c r="N35" s="43"/>
      <c r="O35" s="47"/>
      <c r="P35" s="136">
        <f t="shared" si="27"/>
        <v>0</v>
      </c>
      <c r="Q35" s="137">
        <f t="shared" si="28"/>
        <v>0</v>
      </c>
      <c r="R35" s="138">
        <f t="shared" si="29"/>
        <v>0</v>
      </c>
      <c r="S35" s="38"/>
      <c r="T35" s="42"/>
      <c r="U35" s="46"/>
      <c r="V35" s="43"/>
      <c r="W35" s="46"/>
      <c r="X35" s="43"/>
      <c r="Y35" s="47"/>
      <c r="Z35" s="45"/>
      <c r="AA35" s="46"/>
      <c r="AB35" s="43"/>
      <c r="AC35" s="46"/>
      <c r="AD35" s="43"/>
      <c r="AE35" s="47"/>
      <c r="AF35" s="136">
        <f t="shared" si="30"/>
        <v>0</v>
      </c>
      <c r="AG35" s="137">
        <f t="shared" si="31"/>
        <v>0</v>
      </c>
      <c r="AH35" s="138">
        <f t="shared" si="32"/>
        <v>0</v>
      </c>
      <c r="AI35" s="40"/>
      <c r="AJ35" s="42"/>
      <c r="AK35" s="46"/>
      <c r="AL35" s="43"/>
      <c r="AM35" s="46"/>
      <c r="AN35" s="43"/>
      <c r="AO35" s="47"/>
      <c r="AP35" s="45"/>
      <c r="AQ35" s="46"/>
      <c r="AR35" s="43"/>
      <c r="AS35" s="46"/>
      <c r="AT35" s="43"/>
      <c r="AU35" s="47"/>
      <c r="AV35" s="136">
        <f t="shared" si="33"/>
        <v>0</v>
      </c>
      <c r="AW35" s="137">
        <f t="shared" si="34"/>
        <v>0</v>
      </c>
      <c r="AX35" s="138">
        <f t="shared" si="35"/>
        <v>0</v>
      </c>
      <c r="AY35" s="40"/>
      <c r="AZ35" s="42"/>
      <c r="BA35" s="46"/>
      <c r="BB35" s="43"/>
      <c r="BC35" s="46"/>
      <c r="BD35" s="43"/>
      <c r="BE35" s="47"/>
      <c r="BF35" s="45"/>
      <c r="BG35" s="46"/>
      <c r="BH35" s="43"/>
      <c r="BI35" s="46"/>
      <c r="BJ35" s="43"/>
      <c r="BK35" s="47"/>
      <c r="BL35" s="136">
        <f t="shared" si="36"/>
        <v>0</v>
      </c>
      <c r="BM35" s="137">
        <f t="shared" si="37"/>
        <v>0</v>
      </c>
      <c r="BN35" s="138">
        <f t="shared" si="38"/>
        <v>0</v>
      </c>
      <c r="BO35" s="40"/>
      <c r="BP35" s="42"/>
      <c r="BQ35" s="46"/>
      <c r="BR35" s="43"/>
      <c r="BS35" s="46"/>
      <c r="BT35" s="43"/>
      <c r="BU35" s="47"/>
      <c r="BV35" s="45"/>
      <c r="BW35" s="46"/>
      <c r="BX35" s="43"/>
      <c r="BY35" s="46"/>
      <c r="BZ35" s="43"/>
      <c r="CA35" s="47"/>
      <c r="CB35" s="136">
        <f t="shared" si="39"/>
        <v>0</v>
      </c>
      <c r="CC35" s="137">
        <f t="shared" si="40"/>
        <v>0</v>
      </c>
      <c r="CD35" s="138">
        <f t="shared" si="41"/>
        <v>0</v>
      </c>
      <c r="CE35" s="40"/>
      <c r="CF35" s="42"/>
      <c r="CG35" s="46"/>
      <c r="CH35" s="43"/>
      <c r="CI35" s="46"/>
      <c r="CJ35" s="43"/>
      <c r="CK35" s="47"/>
      <c r="CL35" s="45"/>
      <c r="CM35" s="46"/>
      <c r="CN35" s="43"/>
      <c r="CO35" s="46"/>
      <c r="CP35" s="43"/>
      <c r="CQ35" s="47"/>
      <c r="CR35" s="136">
        <f t="shared" si="42"/>
        <v>0</v>
      </c>
      <c r="CS35" s="137">
        <f t="shared" si="43"/>
        <v>0</v>
      </c>
      <c r="CT35" s="138">
        <f t="shared" si="44"/>
        <v>0</v>
      </c>
      <c r="CU35" s="40"/>
      <c r="CV35" s="45">
        <f t="shared" si="45"/>
        <v>0</v>
      </c>
      <c r="CW35" s="46" t="e">
        <f t="shared" si="46"/>
        <v>#DIV/0!</v>
      </c>
      <c r="CX35" s="46">
        <f t="shared" si="47"/>
        <v>0</v>
      </c>
      <c r="CY35" s="46" t="e">
        <f t="shared" si="48"/>
        <v>#DIV/0!</v>
      </c>
      <c r="CZ35" s="43">
        <f t="shared" si="49"/>
        <v>0</v>
      </c>
      <c r="DA35" s="47" t="e">
        <f t="shared" si="50"/>
        <v>#DIV/0!</v>
      </c>
      <c r="DB35" s="45">
        <f t="shared" si="51"/>
        <v>0</v>
      </c>
      <c r="DC35" s="46" t="e">
        <f t="shared" si="52"/>
        <v>#DIV/0!</v>
      </c>
      <c r="DD35" s="43">
        <f t="shared" si="53"/>
        <v>0</v>
      </c>
      <c r="DE35" s="46" t="e">
        <f t="shared" si="54"/>
        <v>#DIV/0!</v>
      </c>
      <c r="DF35" s="43">
        <f t="shared" si="55"/>
        <v>0</v>
      </c>
      <c r="DG35" s="47" t="e">
        <f t="shared" si="56"/>
        <v>#DIV/0!</v>
      </c>
      <c r="DH35" s="172"/>
      <c r="DI35" s="185" t="s">
        <v>33</v>
      </c>
      <c r="DJ35" s="45">
        <f t="shared" si="57"/>
        <v>0</v>
      </c>
      <c r="DK35" s="43">
        <f t="shared" si="58"/>
        <v>0</v>
      </c>
      <c r="DL35" s="44">
        <f t="shared" si="59"/>
        <v>0</v>
      </c>
      <c r="DM35"/>
    </row>
    <row r="36" spans="1:117" s="24" customFormat="1" ht="15.6" x14ac:dyDescent="0.3">
      <c r="A36" s="32">
        <v>24</v>
      </c>
      <c r="B36" s="32" t="s">
        <v>34</v>
      </c>
      <c r="C36" s="41"/>
      <c r="D36" s="42"/>
      <c r="E36" s="46"/>
      <c r="F36" s="43"/>
      <c r="G36" s="46"/>
      <c r="H36" s="43"/>
      <c r="I36" s="47"/>
      <c r="J36" s="45"/>
      <c r="K36" s="46"/>
      <c r="L36" s="43"/>
      <c r="M36" s="46"/>
      <c r="N36" s="43"/>
      <c r="O36" s="47"/>
      <c r="P36" s="136">
        <f t="shared" si="27"/>
        <v>0</v>
      </c>
      <c r="Q36" s="137">
        <f t="shared" si="28"/>
        <v>0</v>
      </c>
      <c r="R36" s="138">
        <f t="shared" si="29"/>
        <v>0</v>
      </c>
      <c r="S36" s="38"/>
      <c r="T36" s="42"/>
      <c r="U36" s="46"/>
      <c r="V36" s="43"/>
      <c r="W36" s="46"/>
      <c r="X36" s="43"/>
      <c r="Y36" s="47"/>
      <c r="Z36" s="45"/>
      <c r="AA36" s="46"/>
      <c r="AB36" s="43"/>
      <c r="AC36" s="46"/>
      <c r="AD36" s="43"/>
      <c r="AE36" s="47"/>
      <c r="AF36" s="136">
        <f t="shared" si="30"/>
        <v>0</v>
      </c>
      <c r="AG36" s="137">
        <f t="shared" si="31"/>
        <v>0</v>
      </c>
      <c r="AH36" s="138">
        <f t="shared" si="32"/>
        <v>0</v>
      </c>
      <c r="AI36" s="40"/>
      <c r="AJ36" s="42"/>
      <c r="AK36" s="46"/>
      <c r="AL36" s="43"/>
      <c r="AM36" s="46"/>
      <c r="AN36" s="43"/>
      <c r="AO36" s="47"/>
      <c r="AP36" s="45"/>
      <c r="AQ36" s="46"/>
      <c r="AR36" s="43"/>
      <c r="AS36" s="46"/>
      <c r="AT36" s="43"/>
      <c r="AU36" s="47"/>
      <c r="AV36" s="136">
        <f t="shared" si="33"/>
        <v>0</v>
      </c>
      <c r="AW36" s="137">
        <f t="shared" si="34"/>
        <v>0</v>
      </c>
      <c r="AX36" s="138">
        <f t="shared" si="35"/>
        <v>0</v>
      </c>
      <c r="AY36" s="40"/>
      <c r="AZ36" s="42"/>
      <c r="BA36" s="46"/>
      <c r="BB36" s="43"/>
      <c r="BC36" s="46"/>
      <c r="BD36" s="43"/>
      <c r="BE36" s="47"/>
      <c r="BF36" s="45"/>
      <c r="BG36" s="46"/>
      <c r="BH36" s="43"/>
      <c r="BI36" s="46"/>
      <c r="BJ36" s="43"/>
      <c r="BK36" s="47"/>
      <c r="BL36" s="136">
        <f t="shared" si="36"/>
        <v>0</v>
      </c>
      <c r="BM36" s="137">
        <f t="shared" si="37"/>
        <v>0</v>
      </c>
      <c r="BN36" s="138">
        <f t="shared" si="38"/>
        <v>0</v>
      </c>
      <c r="BO36" s="40"/>
      <c r="BP36" s="42"/>
      <c r="BQ36" s="46"/>
      <c r="BR36" s="43"/>
      <c r="BS36" s="46"/>
      <c r="BT36" s="43"/>
      <c r="BU36" s="47"/>
      <c r="BV36" s="45"/>
      <c r="BW36" s="46"/>
      <c r="BX36" s="43"/>
      <c r="BY36" s="46"/>
      <c r="BZ36" s="43"/>
      <c r="CA36" s="47"/>
      <c r="CB36" s="136">
        <f t="shared" si="39"/>
        <v>0</v>
      </c>
      <c r="CC36" s="137">
        <f t="shared" si="40"/>
        <v>0</v>
      </c>
      <c r="CD36" s="138">
        <f t="shared" si="41"/>
        <v>0</v>
      </c>
      <c r="CE36" s="40"/>
      <c r="CF36" s="42"/>
      <c r="CG36" s="46"/>
      <c r="CH36" s="43"/>
      <c r="CI36" s="46"/>
      <c r="CJ36" s="43"/>
      <c r="CK36" s="47"/>
      <c r="CL36" s="45"/>
      <c r="CM36" s="46"/>
      <c r="CN36" s="43"/>
      <c r="CO36" s="46"/>
      <c r="CP36" s="43"/>
      <c r="CQ36" s="47"/>
      <c r="CR36" s="136">
        <f t="shared" si="42"/>
        <v>0</v>
      </c>
      <c r="CS36" s="137">
        <f t="shared" si="43"/>
        <v>0</v>
      </c>
      <c r="CT36" s="138">
        <f t="shared" si="44"/>
        <v>0</v>
      </c>
      <c r="CU36" s="40"/>
      <c r="CV36" s="45">
        <f t="shared" si="45"/>
        <v>0</v>
      </c>
      <c r="CW36" s="46" t="e">
        <f t="shared" si="46"/>
        <v>#DIV/0!</v>
      </c>
      <c r="CX36" s="46">
        <f t="shared" si="47"/>
        <v>0</v>
      </c>
      <c r="CY36" s="46" t="e">
        <f t="shared" si="48"/>
        <v>#DIV/0!</v>
      </c>
      <c r="CZ36" s="43">
        <f t="shared" si="49"/>
        <v>0</v>
      </c>
      <c r="DA36" s="47" t="e">
        <f t="shared" si="50"/>
        <v>#DIV/0!</v>
      </c>
      <c r="DB36" s="45">
        <f t="shared" si="51"/>
        <v>0</v>
      </c>
      <c r="DC36" s="46" t="e">
        <f t="shared" si="52"/>
        <v>#DIV/0!</v>
      </c>
      <c r="DD36" s="43">
        <f t="shared" si="53"/>
        <v>0</v>
      </c>
      <c r="DE36" s="46" t="e">
        <f t="shared" si="54"/>
        <v>#DIV/0!</v>
      </c>
      <c r="DF36" s="43">
        <f t="shared" si="55"/>
        <v>0</v>
      </c>
      <c r="DG36" s="47" t="e">
        <f t="shared" si="56"/>
        <v>#DIV/0!</v>
      </c>
      <c r="DH36" s="172"/>
      <c r="DI36" s="185" t="s">
        <v>34</v>
      </c>
      <c r="DJ36" s="45">
        <f t="shared" si="57"/>
        <v>0</v>
      </c>
      <c r="DK36" s="43">
        <f t="shared" si="58"/>
        <v>0</v>
      </c>
      <c r="DL36" s="44">
        <f t="shared" si="59"/>
        <v>0</v>
      </c>
      <c r="DM36"/>
    </row>
    <row r="37" spans="1:117" s="24" customFormat="1" ht="15.6" x14ac:dyDescent="0.3">
      <c r="A37" s="32">
        <v>25</v>
      </c>
      <c r="B37" s="32" t="s">
        <v>35</v>
      </c>
      <c r="C37" s="41"/>
      <c r="D37" s="42"/>
      <c r="E37" s="46"/>
      <c r="F37" s="43"/>
      <c r="G37" s="46"/>
      <c r="H37" s="43"/>
      <c r="I37" s="47"/>
      <c r="J37" s="45"/>
      <c r="K37" s="46"/>
      <c r="L37" s="43"/>
      <c r="M37" s="46"/>
      <c r="N37" s="43"/>
      <c r="O37" s="47"/>
      <c r="P37" s="136">
        <f t="shared" si="27"/>
        <v>0</v>
      </c>
      <c r="Q37" s="137">
        <f t="shared" si="28"/>
        <v>0</v>
      </c>
      <c r="R37" s="138">
        <f t="shared" si="29"/>
        <v>0</v>
      </c>
      <c r="S37" s="38"/>
      <c r="T37" s="42"/>
      <c r="U37" s="46"/>
      <c r="V37" s="43"/>
      <c r="W37" s="46"/>
      <c r="X37" s="43"/>
      <c r="Y37" s="47"/>
      <c r="Z37" s="45"/>
      <c r="AA37" s="46"/>
      <c r="AB37" s="43"/>
      <c r="AC37" s="46"/>
      <c r="AD37" s="43"/>
      <c r="AE37" s="47"/>
      <c r="AF37" s="136">
        <f t="shared" si="30"/>
        <v>0</v>
      </c>
      <c r="AG37" s="137">
        <f t="shared" si="31"/>
        <v>0</v>
      </c>
      <c r="AH37" s="138">
        <f t="shared" si="32"/>
        <v>0</v>
      </c>
      <c r="AI37" s="40"/>
      <c r="AJ37" s="42"/>
      <c r="AK37" s="46"/>
      <c r="AL37" s="43"/>
      <c r="AM37" s="46"/>
      <c r="AN37" s="43"/>
      <c r="AO37" s="47"/>
      <c r="AP37" s="45"/>
      <c r="AQ37" s="46"/>
      <c r="AR37" s="43"/>
      <c r="AS37" s="46"/>
      <c r="AT37" s="43"/>
      <c r="AU37" s="47"/>
      <c r="AV37" s="136">
        <f t="shared" si="33"/>
        <v>0</v>
      </c>
      <c r="AW37" s="137">
        <f t="shared" si="34"/>
        <v>0</v>
      </c>
      <c r="AX37" s="138">
        <f t="shared" si="35"/>
        <v>0</v>
      </c>
      <c r="AY37" s="40"/>
      <c r="AZ37" s="42"/>
      <c r="BA37" s="46"/>
      <c r="BB37" s="43"/>
      <c r="BC37" s="46"/>
      <c r="BD37" s="43"/>
      <c r="BE37" s="47"/>
      <c r="BF37" s="45"/>
      <c r="BG37" s="46"/>
      <c r="BH37" s="43"/>
      <c r="BI37" s="46"/>
      <c r="BJ37" s="43"/>
      <c r="BK37" s="47"/>
      <c r="BL37" s="136">
        <f t="shared" si="36"/>
        <v>0</v>
      </c>
      <c r="BM37" s="137">
        <f t="shared" si="37"/>
        <v>0</v>
      </c>
      <c r="BN37" s="138">
        <f t="shared" si="38"/>
        <v>0</v>
      </c>
      <c r="BO37" s="40"/>
      <c r="BP37" s="42"/>
      <c r="BQ37" s="46"/>
      <c r="BR37" s="43"/>
      <c r="BS37" s="46"/>
      <c r="BT37" s="43"/>
      <c r="BU37" s="47"/>
      <c r="BV37" s="45"/>
      <c r="BW37" s="46"/>
      <c r="BX37" s="43"/>
      <c r="BY37" s="46"/>
      <c r="BZ37" s="43"/>
      <c r="CA37" s="47"/>
      <c r="CB37" s="136">
        <f t="shared" si="39"/>
        <v>0</v>
      </c>
      <c r="CC37" s="137">
        <f t="shared" si="40"/>
        <v>0</v>
      </c>
      <c r="CD37" s="138">
        <f t="shared" si="41"/>
        <v>0</v>
      </c>
      <c r="CE37" s="40"/>
      <c r="CF37" s="42"/>
      <c r="CG37" s="46"/>
      <c r="CH37" s="43"/>
      <c r="CI37" s="46"/>
      <c r="CJ37" s="43"/>
      <c r="CK37" s="47"/>
      <c r="CL37" s="45"/>
      <c r="CM37" s="46"/>
      <c r="CN37" s="43"/>
      <c r="CO37" s="46"/>
      <c r="CP37" s="43"/>
      <c r="CQ37" s="47"/>
      <c r="CR37" s="136">
        <f t="shared" si="42"/>
        <v>0</v>
      </c>
      <c r="CS37" s="137">
        <f t="shared" si="43"/>
        <v>0</v>
      </c>
      <c r="CT37" s="138">
        <f t="shared" si="44"/>
        <v>0</v>
      </c>
      <c r="CU37" s="40"/>
      <c r="CV37" s="45">
        <f t="shared" si="45"/>
        <v>0</v>
      </c>
      <c r="CW37" s="46" t="e">
        <f t="shared" si="46"/>
        <v>#DIV/0!</v>
      </c>
      <c r="CX37" s="46">
        <f t="shared" si="47"/>
        <v>0</v>
      </c>
      <c r="CY37" s="46" t="e">
        <f t="shared" si="48"/>
        <v>#DIV/0!</v>
      </c>
      <c r="CZ37" s="43">
        <f t="shared" si="49"/>
        <v>0</v>
      </c>
      <c r="DA37" s="47" t="e">
        <f t="shared" si="50"/>
        <v>#DIV/0!</v>
      </c>
      <c r="DB37" s="45">
        <f t="shared" si="51"/>
        <v>0</v>
      </c>
      <c r="DC37" s="46" t="e">
        <f t="shared" si="52"/>
        <v>#DIV/0!</v>
      </c>
      <c r="DD37" s="43">
        <f t="shared" si="53"/>
        <v>0</v>
      </c>
      <c r="DE37" s="46" t="e">
        <f t="shared" si="54"/>
        <v>#DIV/0!</v>
      </c>
      <c r="DF37" s="43">
        <f t="shared" si="55"/>
        <v>0</v>
      </c>
      <c r="DG37" s="47" t="e">
        <f t="shared" si="56"/>
        <v>#DIV/0!</v>
      </c>
      <c r="DH37" s="172"/>
      <c r="DI37" s="185" t="s">
        <v>35</v>
      </c>
      <c r="DJ37" s="45">
        <f t="shared" si="57"/>
        <v>0</v>
      </c>
      <c r="DK37" s="43">
        <f t="shared" si="58"/>
        <v>0</v>
      </c>
      <c r="DL37" s="44">
        <f t="shared" si="59"/>
        <v>0</v>
      </c>
      <c r="DM37"/>
    </row>
    <row r="38" spans="1:117" s="24" customFormat="1" ht="15.6" x14ac:dyDescent="0.3">
      <c r="A38" s="32">
        <v>26</v>
      </c>
      <c r="B38" s="32" t="s">
        <v>36</v>
      </c>
      <c r="C38" s="41"/>
      <c r="D38" s="42"/>
      <c r="E38" s="46"/>
      <c r="F38" s="43"/>
      <c r="G38" s="46"/>
      <c r="H38" s="43"/>
      <c r="I38" s="47"/>
      <c r="J38" s="45"/>
      <c r="K38" s="46"/>
      <c r="L38" s="43"/>
      <c r="M38" s="46"/>
      <c r="N38" s="43"/>
      <c r="O38" s="47"/>
      <c r="P38" s="136">
        <f t="shared" si="27"/>
        <v>0</v>
      </c>
      <c r="Q38" s="137">
        <f t="shared" si="28"/>
        <v>0</v>
      </c>
      <c r="R38" s="138">
        <f t="shared" si="29"/>
        <v>0</v>
      </c>
      <c r="S38" s="38"/>
      <c r="T38" s="42"/>
      <c r="U38" s="46"/>
      <c r="V38" s="43"/>
      <c r="W38" s="46"/>
      <c r="X38" s="43"/>
      <c r="Y38" s="47"/>
      <c r="Z38" s="45"/>
      <c r="AA38" s="46"/>
      <c r="AB38" s="43"/>
      <c r="AC38" s="46"/>
      <c r="AD38" s="43"/>
      <c r="AE38" s="47"/>
      <c r="AF38" s="136">
        <f t="shared" si="30"/>
        <v>0</v>
      </c>
      <c r="AG38" s="137">
        <f t="shared" si="31"/>
        <v>0</v>
      </c>
      <c r="AH38" s="138">
        <f t="shared" si="32"/>
        <v>0</v>
      </c>
      <c r="AI38" s="40"/>
      <c r="AJ38" s="42"/>
      <c r="AK38" s="46"/>
      <c r="AL38" s="43"/>
      <c r="AM38" s="46"/>
      <c r="AN38" s="43"/>
      <c r="AO38" s="47"/>
      <c r="AP38" s="45"/>
      <c r="AQ38" s="46"/>
      <c r="AR38" s="43"/>
      <c r="AS38" s="46"/>
      <c r="AT38" s="43"/>
      <c r="AU38" s="47"/>
      <c r="AV38" s="136">
        <f t="shared" si="33"/>
        <v>0</v>
      </c>
      <c r="AW38" s="137">
        <f t="shared" si="34"/>
        <v>0</v>
      </c>
      <c r="AX38" s="138">
        <f t="shared" si="35"/>
        <v>0</v>
      </c>
      <c r="AY38" s="40"/>
      <c r="AZ38" s="42"/>
      <c r="BA38" s="46"/>
      <c r="BB38" s="43"/>
      <c r="BC38" s="46"/>
      <c r="BD38" s="43"/>
      <c r="BE38" s="47"/>
      <c r="BF38" s="45"/>
      <c r="BG38" s="46"/>
      <c r="BH38" s="43"/>
      <c r="BI38" s="46"/>
      <c r="BJ38" s="43"/>
      <c r="BK38" s="47"/>
      <c r="BL38" s="136">
        <f t="shared" si="36"/>
        <v>0</v>
      </c>
      <c r="BM38" s="137">
        <f t="shared" si="37"/>
        <v>0</v>
      </c>
      <c r="BN38" s="138">
        <f t="shared" si="38"/>
        <v>0</v>
      </c>
      <c r="BO38" s="40"/>
      <c r="BP38" s="42"/>
      <c r="BQ38" s="46"/>
      <c r="BR38" s="43"/>
      <c r="BS38" s="46"/>
      <c r="BT38" s="43"/>
      <c r="BU38" s="47"/>
      <c r="BV38" s="45"/>
      <c r="BW38" s="46"/>
      <c r="BX38" s="43"/>
      <c r="BY38" s="46"/>
      <c r="BZ38" s="43"/>
      <c r="CA38" s="47"/>
      <c r="CB38" s="136">
        <f t="shared" si="39"/>
        <v>0</v>
      </c>
      <c r="CC38" s="137">
        <f t="shared" si="40"/>
        <v>0</v>
      </c>
      <c r="CD38" s="138">
        <f t="shared" si="41"/>
        <v>0</v>
      </c>
      <c r="CE38" s="40"/>
      <c r="CF38" s="42"/>
      <c r="CG38" s="46"/>
      <c r="CH38" s="43"/>
      <c r="CI38" s="46"/>
      <c r="CJ38" s="43"/>
      <c r="CK38" s="47"/>
      <c r="CL38" s="45"/>
      <c r="CM38" s="46"/>
      <c r="CN38" s="43"/>
      <c r="CO38" s="46"/>
      <c r="CP38" s="43"/>
      <c r="CQ38" s="47"/>
      <c r="CR38" s="136">
        <f t="shared" si="42"/>
        <v>0</v>
      </c>
      <c r="CS38" s="137">
        <f t="shared" si="43"/>
        <v>0</v>
      </c>
      <c r="CT38" s="138">
        <f t="shared" si="44"/>
        <v>0</v>
      </c>
      <c r="CU38" s="40"/>
      <c r="CV38" s="45">
        <f t="shared" si="45"/>
        <v>0</v>
      </c>
      <c r="CW38" s="46" t="e">
        <f t="shared" si="46"/>
        <v>#DIV/0!</v>
      </c>
      <c r="CX38" s="46">
        <f t="shared" si="47"/>
        <v>0</v>
      </c>
      <c r="CY38" s="46" t="e">
        <f t="shared" si="48"/>
        <v>#DIV/0!</v>
      </c>
      <c r="CZ38" s="43">
        <f t="shared" si="49"/>
        <v>0</v>
      </c>
      <c r="DA38" s="47" t="e">
        <f t="shared" si="50"/>
        <v>#DIV/0!</v>
      </c>
      <c r="DB38" s="45">
        <f t="shared" si="51"/>
        <v>0</v>
      </c>
      <c r="DC38" s="46" t="e">
        <f t="shared" si="52"/>
        <v>#DIV/0!</v>
      </c>
      <c r="DD38" s="43">
        <f t="shared" si="53"/>
        <v>0</v>
      </c>
      <c r="DE38" s="46" t="e">
        <f t="shared" si="54"/>
        <v>#DIV/0!</v>
      </c>
      <c r="DF38" s="43">
        <f t="shared" si="55"/>
        <v>0</v>
      </c>
      <c r="DG38" s="47" t="e">
        <f t="shared" si="56"/>
        <v>#DIV/0!</v>
      </c>
      <c r="DH38" s="172"/>
      <c r="DI38" s="185" t="s">
        <v>36</v>
      </c>
      <c r="DJ38" s="45">
        <f t="shared" si="57"/>
        <v>0</v>
      </c>
      <c r="DK38" s="43">
        <f t="shared" si="58"/>
        <v>0</v>
      </c>
      <c r="DL38" s="44">
        <f t="shared" si="59"/>
        <v>0</v>
      </c>
      <c r="DM38"/>
    </row>
    <row r="39" spans="1:117" s="59" customFormat="1" ht="15.6" x14ac:dyDescent="0.3">
      <c r="A39" s="32">
        <v>27</v>
      </c>
      <c r="B39" s="32" t="s">
        <v>37</v>
      </c>
      <c r="C39" s="41"/>
      <c r="D39" s="42"/>
      <c r="E39" s="46"/>
      <c r="F39" s="43"/>
      <c r="G39" s="46"/>
      <c r="H39" s="43"/>
      <c r="I39" s="47"/>
      <c r="J39" s="45"/>
      <c r="K39" s="46"/>
      <c r="L39" s="43"/>
      <c r="M39" s="46"/>
      <c r="N39" s="43"/>
      <c r="O39" s="47"/>
      <c r="P39" s="136">
        <f t="shared" si="27"/>
        <v>0</v>
      </c>
      <c r="Q39" s="137">
        <f t="shared" si="28"/>
        <v>0</v>
      </c>
      <c r="R39" s="138">
        <f t="shared" si="29"/>
        <v>0</v>
      </c>
      <c r="S39" s="38"/>
      <c r="T39" s="42"/>
      <c r="U39" s="46"/>
      <c r="V39" s="43"/>
      <c r="W39" s="46"/>
      <c r="X39" s="43"/>
      <c r="Y39" s="47"/>
      <c r="Z39" s="45"/>
      <c r="AA39" s="46"/>
      <c r="AB39" s="43"/>
      <c r="AC39" s="46"/>
      <c r="AD39" s="43"/>
      <c r="AE39" s="47"/>
      <c r="AF39" s="136">
        <f t="shared" si="30"/>
        <v>0</v>
      </c>
      <c r="AG39" s="137">
        <f t="shared" si="31"/>
        <v>0</v>
      </c>
      <c r="AH39" s="138">
        <f t="shared" si="32"/>
        <v>0</v>
      </c>
      <c r="AI39" s="40"/>
      <c r="AJ39" s="42"/>
      <c r="AK39" s="46"/>
      <c r="AL39" s="43"/>
      <c r="AM39" s="46"/>
      <c r="AN39" s="43"/>
      <c r="AO39" s="47"/>
      <c r="AP39" s="45"/>
      <c r="AQ39" s="46"/>
      <c r="AR39" s="43"/>
      <c r="AS39" s="46"/>
      <c r="AT39" s="43"/>
      <c r="AU39" s="47"/>
      <c r="AV39" s="136">
        <f t="shared" si="33"/>
        <v>0</v>
      </c>
      <c r="AW39" s="137">
        <f t="shared" si="34"/>
        <v>0</v>
      </c>
      <c r="AX39" s="138">
        <f t="shared" si="35"/>
        <v>0</v>
      </c>
      <c r="AY39" s="40"/>
      <c r="AZ39" s="42"/>
      <c r="BA39" s="46"/>
      <c r="BB39" s="43"/>
      <c r="BC39" s="46"/>
      <c r="BD39" s="43"/>
      <c r="BE39" s="47"/>
      <c r="BF39" s="45"/>
      <c r="BG39" s="46"/>
      <c r="BH39" s="43"/>
      <c r="BI39" s="46"/>
      <c r="BJ39" s="43"/>
      <c r="BK39" s="47"/>
      <c r="BL39" s="136">
        <f t="shared" si="36"/>
        <v>0</v>
      </c>
      <c r="BM39" s="137">
        <f t="shared" si="37"/>
        <v>0</v>
      </c>
      <c r="BN39" s="138">
        <f t="shared" si="38"/>
        <v>0</v>
      </c>
      <c r="BO39" s="40"/>
      <c r="BP39" s="42"/>
      <c r="BQ39" s="46"/>
      <c r="BR39" s="43"/>
      <c r="BS39" s="46"/>
      <c r="BT39" s="43"/>
      <c r="BU39" s="47"/>
      <c r="BV39" s="45"/>
      <c r="BW39" s="46"/>
      <c r="BX39" s="43"/>
      <c r="BY39" s="46"/>
      <c r="BZ39" s="43"/>
      <c r="CA39" s="47"/>
      <c r="CB39" s="136">
        <f t="shared" si="39"/>
        <v>0</v>
      </c>
      <c r="CC39" s="137">
        <f t="shared" si="40"/>
        <v>0</v>
      </c>
      <c r="CD39" s="138">
        <f t="shared" si="41"/>
        <v>0</v>
      </c>
      <c r="CE39" s="40"/>
      <c r="CF39" s="42"/>
      <c r="CG39" s="46"/>
      <c r="CH39" s="43"/>
      <c r="CI39" s="46"/>
      <c r="CJ39" s="43"/>
      <c r="CK39" s="47"/>
      <c r="CL39" s="45"/>
      <c r="CM39" s="46"/>
      <c r="CN39" s="43"/>
      <c r="CO39" s="46"/>
      <c r="CP39" s="43"/>
      <c r="CQ39" s="47"/>
      <c r="CR39" s="136">
        <f t="shared" si="42"/>
        <v>0</v>
      </c>
      <c r="CS39" s="137">
        <f t="shared" si="43"/>
        <v>0</v>
      </c>
      <c r="CT39" s="138">
        <f t="shared" si="44"/>
        <v>0</v>
      </c>
      <c r="CU39" s="40"/>
      <c r="CV39" s="45">
        <f t="shared" si="45"/>
        <v>0</v>
      </c>
      <c r="CW39" s="46" t="e">
        <f t="shared" si="46"/>
        <v>#DIV/0!</v>
      </c>
      <c r="CX39" s="46">
        <f t="shared" si="47"/>
        <v>0</v>
      </c>
      <c r="CY39" s="46" t="e">
        <f t="shared" si="48"/>
        <v>#DIV/0!</v>
      </c>
      <c r="CZ39" s="43">
        <f t="shared" si="49"/>
        <v>0</v>
      </c>
      <c r="DA39" s="47" t="e">
        <f t="shared" si="50"/>
        <v>#DIV/0!</v>
      </c>
      <c r="DB39" s="45">
        <f t="shared" si="51"/>
        <v>0</v>
      </c>
      <c r="DC39" s="46" t="e">
        <f t="shared" si="52"/>
        <v>#DIV/0!</v>
      </c>
      <c r="DD39" s="43">
        <f t="shared" si="53"/>
        <v>0</v>
      </c>
      <c r="DE39" s="46" t="e">
        <f t="shared" si="54"/>
        <v>#DIV/0!</v>
      </c>
      <c r="DF39" s="43">
        <f t="shared" si="55"/>
        <v>0</v>
      </c>
      <c r="DG39" s="47" t="e">
        <f t="shared" si="56"/>
        <v>#DIV/0!</v>
      </c>
      <c r="DH39" s="172"/>
      <c r="DI39" s="185" t="s">
        <v>37</v>
      </c>
      <c r="DJ39" s="45">
        <f t="shared" si="57"/>
        <v>0</v>
      </c>
      <c r="DK39" s="43">
        <f t="shared" si="58"/>
        <v>0</v>
      </c>
      <c r="DL39" s="44">
        <f t="shared" si="59"/>
        <v>0</v>
      </c>
      <c r="DM39"/>
    </row>
    <row r="40" spans="1:117" s="59" customFormat="1" ht="15.6" x14ac:dyDescent="0.3">
      <c r="A40" s="32">
        <v>28</v>
      </c>
      <c r="B40" s="32" t="s">
        <v>38</v>
      </c>
      <c r="C40" s="41"/>
      <c r="D40" s="42"/>
      <c r="E40" s="46"/>
      <c r="F40" s="43"/>
      <c r="G40" s="46"/>
      <c r="H40" s="43"/>
      <c r="I40" s="47"/>
      <c r="J40" s="45"/>
      <c r="K40" s="46"/>
      <c r="L40" s="43"/>
      <c r="M40" s="46"/>
      <c r="N40" s="43"/>
      <c r="O40" s="47"/>
      <c r="P40" s="136">
        <f t="shared" si="27"/>
        <v>0</v>
      </c>
      <c r="Q40" s="137">
        <f t="shared" si="28"/>
        <v>0</v>
      </c>
      <c r="R40" s="138">
        <f t="shared" si="29"/>
        <v>0</v>
      </c>
      <c r="S40" s="38"/>
      <c r="T40" s="42"/>
      <c r="U40" s="46"/>
      <c r="V40" s="43"/>
      <c r="W40" s="46"/>
      <c r="X40" s="43"/>
      <c r="Y40" s="47"/>
      <c r="Z40" s="45"/>
      <c r="AA40" s="46"/>
      <c r="AB40" s="43"/>
      <c r="AC40" s="46"/>
      <c r="AD40" s="43"/>
      <c r="AE40" s="47"/>
      <c r="AF40" s="136">
        <f t="shared" si="30"/>
        <v>0</v>
      </c>
      <c r="AG40" s="137">
        <f t="shared" si="31"/>
        <v>0</v>
      </c>
      <c r="AH40" s="138">
        <f t="shared" si="32"/>
        <v>0</v>
      </c>
      <c r="AI40" s="40"/>
      <c r="AJ40" s="42"/>
      <c r="AK40" s="46"/>
      <c r="AL40" s="43"/>
      <c r="AM40" s="46"/>
      <c r="AN40" s="43"/>
      <c r="AO40" s="47"/>
      <c r="AP40" s="45"/>
      <c r="AQ40" s="46"/>
      <c r="AR40" s="43"/>
      <c r="AS40" s="46"/>
      <c r="AT40" s="43"/>
      <c r="AU40" s="47"/>
      <c r="AV40" s="136">
        <f t="shared" si="33"/>
        <v>0</v>
      </c>
      <c r="AW40" s="137">
        <f t="shared" si="34"/>
        <v>0</v>
      </c>
      <c r="AX40" s="138">
        <f t="shared" si="35"/>
        <v>0</v>
      </c>
      <c r="AY40" s="40"/>
      <c r="AZ40" s="42"/>
      <c r="BA40" s="46"/>
      <c r="BB40" s="43"/>
      <c r="BC40" s="46"/>
      <c r="BD40" s="43"/>
      <c r="BE40" s="47"/>
      <c r="BF40" s="45"/>
      <c r="BG40" s="46"/>
      <c r="BH40" s="43"/>
      <c r="BI40" s="46"/>
      <c r="BJ40" s="43"/>
      <c r="BK40" s="47"/>
      <c r="BL40" s="136">
        <f t="shared" si="36"/>
        <v>0</v>
      </c>
      <c r="BM40" s="137">
        <f t="shared" si="37"/>
        <v>0</v>
      </c>
      <c r="BN40" s="138">
        <f t="shared" si="38"/>
        <v>0</v>
      </c>
      <c r="BO40" s="40"/>
      <c r="BP40" s="42"/>
      <c r="BQ40" s="46"/>
      <c r="BR40" s="43"/>
      <c r="BS40" s="46"/>
      <c r="BT40" s="43"/>
      <c r="BU40" s="47"/>
      <c r="BV40" s="45"/>
      <c r="BW40" s="46"/>
      <c r="BX40" s="43"/>
      <c r="BY40" s="46"/>
      <c r="BZ40" s="43"/>
      <c r="CA40" s="47"/>
      <c r="CB40" s="136">
        <f t="shared" si="39"/>
        <v>0</v>
      </c>
      <c r="CC40" s="137">
        <f t="shared" si="40"/>
        <v>0</v>
      </c>
      <c r="CD40" s="138">
        <f t="shared" si="41"/>
        <v>0</v>
      </c>
      <c r="CE40" s="40"/>
      <c r="CF40" s="42"/>
      <c r="CG40" s="46"/>
      <c r="CH40" s="43"/>
      <c r="CI40" s="46"/>
      <c r="CJ40" s="43"/>
      <c r="CK40" s="47"/>
      <c r="CL40" s="45"/>
      <c r="CM40" s="46"/>
      <c r="CN40" s="43"/>
      <c r="CO40" s="46"/>
      <c r="CP40" s="43"/>
      <c r="CQ40" s="47"/>
      <c r="CR40" s="136">
        <f t="shared" si="42"/>
        <v>0</v>
      </c>
      <c r="CS40" s="137">
        <f t="shared" si="43"/>
        <v>0</v>
      </c>
      <c r="CT40" s="138">
        <f t="shared" si="44"/>
        <v>0</v>
      </c>
      <c r="CU40" s="40"/>
      <c r="CV40" s="45">
        <f t="shared" si="45"/>
        <v>0</v>
      </c>
      <c r="CW40" s="46" t="e">
        <f t="shared" si="46"/>
        <v>#DIV/0!</v>
      </c>
      <c r="CX40" s="46">
        <f t="shared" si="47"/>
        <v>0</v>
      </c>
      <c r="CY40" s="46" t="e">
        <f t="shared" si="48"/>
        <v>#DIV/0!</v>
      </c>
      <c r="CZ40" s="43">
        <f t="shared" si="49"/>
        <v>0</v>
      </c>
      <c r="DA40" s="47" t="e">
        <f t="shared" si="50"/>
        <v>#DIV/0!</v>
      </c>
      <c r="DB40" s="45">
        <f t="shared" si="51"/>
        <v>0</v>
      </c>
      <c r="DC40" s="46" t="e">
        <f t="shared" si="52"/>
        <v>#DIV/0!</v>
      </c>
      <c r="DD40" s="43">
        <f t="shared" si="53"/>
        <v>0</v>
      </c>
      <c r="DE40" s="46" t="e">
        <f t="shared" si="54"/>
        <v>#DIV/0!</v>
      </c>
      <c r="DF40" s="43">
        <f t="shared" si="55"/>
        <v>0</v>
      </c>
      <c r="DG40" s="47" t="e">
        <f t="shared" si="56"/>
        <v>#DIV/0!</v>
      </c>
      <c r="DH40" s="172"/>
      <c r="DI40" s="185" t="s">
        <v>38</v>
      </c>
      <c r="DJ40" s="45">
        <f t="shared" si="57"/>
        <v>0</v>
      </c>
      <c r="DK40" s="43">
        <f t="shared" si="58"/>
        <v>0</v>
      </c>
      <c r="DL40" s="44">
        <f t="shared" si="59"/>
        <v>0</v>
      </c>
      <c r="DM40"/>
    </row>
    <row r="41" spans="1:117" s="59" customFormat="1" ht="15.6" x14ac:dyDescent="0.3">
      <c r="A41" s="32">
        <v>29</v>
      </c>
      <c r="B41" s="32" t="s">
        <v>39</v>
      </c>
      <c r="C41" s="41"/>
      <c r="D41" s="42"/>
      <c r="E41" s="46"/>
      <c r="F41" s="43"/>
      <c r="G41" s="46"/>
      <c r="H41" s="43"/>
      <c r="I41" s="47"/>
      <c r="J41" s="45"/>
      <c r="K41" s="46"/>
      <c r="L41" s="43"/>
      <c r="M41" s="46"/>
      <c r="N41" s="43"/>
      <c r="O41" s="47"/>
      <c r="P41" s="136">
        <f t="shared" si="27"/>
        <v>0</v>
      </c>
      <c r="Q41" s="137">
        <f t="shared" si="28"/>
        <v>0</v>
      </c>
      <c r="R41" s="138">
        <f t="shared" si="29"/>
        <v>0</v>
      </c>
      <c r="S41" s="38"/>
      <c r="T41" s="42"/>
      <c r="U41" s="46"/>
      <c r="V41" s="43"/>
      <c r="W41" s="46"/>
      <c r="X41" s="43"/>
      <c r="Y41" s="47"/>
      <c r="Z41" s="45"/>
      <c r="AA41" s="46"/>
      <c r="AB41" s="43"/>
      <c r="AC41" s="46"/>
      <c r="AD41" s="43"/>
      <c r="AE41" s="47"/>
      <c r="AF41" s="136">
        <f t="shared" si="30"/>
        <v>0</v>
      </c>
      <c r="AG41" s="137">
        <f t="shared" si="31"/>
        <v>0</v>
      </c>
      <c r="AH41" s="138">
        <f t="shared" si="32"/>
        <v>0</v>
      </c>
      <c r="AI41" s="40"/>
      <c r="AJ41" s="42"/>
      <c r="AK41" s="46"/>
      <c r="AL41" s="43"/>
      <c r="AM41" s="46"/>
      <c r="AN41" s="43"/>
      <c r="AO41" s="47"/>
      <c r="AP41" s="45"/>
      <c r="AQ41" s="46"/>
      <c r="AR41" s="43"/>
      <c r="AS41" s="46"/>
      <c r="AT41" s="43"/>
      <c r="AU41" s="47"/>
      <c r="AV41" s="136">
        <f t="shared" si="33"/>
        <v>0</v>
      </c>
      <c r="AW41" s="137">
        <f t="shared" si="34"/>
        <v>0</v>
      </c>
      <c r="AX41" s="138">
        <f t="shared" si="35"/>
        <v>0</v>
      </c>
      <c r="AY41" s="40"/>
      <c r="AZ41" s="42"/>
      <c r="BA41" s="46"/>
      <c r="BB41" s="43"/>
      <c r="BC41" s="46"/>
      <c r="BD41" s="43"/>
      <c r="BE41" s="47"/>
      <c r="BF41" s="45"/>
      <c r="BG41" s="46"/>
      <c r="BH41" s="43"/>
      <c r="BI41" s="46"/>
      <c r="BJ41" s="43"/>
      <c r="BK41" s="47"/>
      <c r="BL41" s="136">
        <f t="shared" si="36"/>
        <v>0</v>
      </c>
      <c r="BM41" s="137">
        <f t="shared" si="37"/>
        <v>0</v>
      </c>
      <c r="BN41" s="138">
        <f t="shared" si="38"/>
        <v>0</v>
      </c>
      <c r="BO41" s="40"/>
      <c r="BP41" s="42"/>
      <c r="BQ41" s="46"/>
      <c r="BR41" s="43"/>
      <c r="BS41" s="46"/>
      <c r="BT41" s="43"/>
      <c r="BU41" s="47"/>
      <c r="BV41" s="45"/>
      <c r="BW41" s="46"/>
      <c r="BX41" s="43"/>
      <c r="BY41" s="46"/>
      <c r="BZ41" s="43"/>
      <c r="CA41" s="47"/>
      <c r="CB41" s="136">
        <f t="shared" si="39"/>
        <v>0</v>
      </c>
      <c r="CC41" s="137">
        <f t="shared" si="40"/>
        <v>0</v>
      </c>
      <c r="CD41" s="138">
        <f t="shared" si="41"/>
        <v>0</v>
      </c>
      <c r="CE41" s="40"/>
      <c r="CF41" s="42"/>
      <c r="CG41" s="46"/>
      <c r="CH41" s="43"/>
      <c r="CI41" s="46"/>
      <c r="CJ41" s="43"/>
      <c r="CK41" s="47"/>
      <c r="CL41" s="45"/>
      <c r="CM41" s="46"/>
      <c r="CN41" s="43"/>
      <c r="CO41" s="46"/>
      <c r="CP41" s="43"/>
      <c r="CQ41" s="47"/>
      <c r="CR41" s="136">
        <f t="shared" si="42"/>
        <v>0</v>
      </c>
      <c r="CS41" s="137">
        <f t="shared" si="43"/>
        <v>0</v>
      </c>
      <c r="CT41" s="138">
        <f t="shared" si="44"/>
        <v>0</v>
      </c>
      <c r="CU41" s="40"/>
      <c r="CV41" s="45">
        <f t="shared" si="45"/>
        <v>0</v>
      </c>
      <c r="CW41" s="46" t="e">
        <f t="shared" si="46"/>
        <v>#DIV/0!</v>
      </c>
      <c r="CX41" s="46">
        <f t="shared" si="47"/>
        <v>0</v>
      </c>
      <c r="CY41" s="46" t="e">
        <f t="shared" si="48"/>
        <v>#DIV/0!</v>
      </c>
      <c r="CZ41" s="43">
        <f t="shared" si="49"/>
        <v>0</v>
      </c>
      <c r="DA41" s="47" t="e">
        <f t="shared" si="50"/>
        <v>#DIV/0!</v>
      </c>
      <c r="DB41" s="45">
        <f t="shared" si="51"/>
        <v>0</v>
      </c>
      <c r="DC41" s="46" t="e">
        <f t="shared" si="52"/>
        <v>#DIV/0!</v>
      </c>
      <c r="DD41" s="43">
        <f t="shared" si="53"/>
        <v>0</v>
      </c>
      <c r="DE41" s="46" t="e">
        <f t="shared" si="54"/>
        <v>#DIV/0!</v>
      </c>
      <c r="DF41" s="43">
        <f t="shared" si="55"/>
        <v>0</v>
      </c>
      <c r="DG41" s="47" t="e">
        <f t="shared" si="56"/>
        <v>#DIV/0!</v>
      </c>
      <c r="DH41" s="172"/>
      <c r="DI41" s="185" t="s">
        <v>39</v>
      </c>
      <c r="DJ41" s="45">
        <f t="shared" si="57"/>
        <v>0</v>
      </c>
      <c r="DK41" s="43">
        <f t="shared" si="58"/>
        <v>0</v>
      </c>
      <c r="DL41" s="44">
        <f t="shared" si="59"/>
        <v>0</v>
      </c>
      <c r="DM41"/>
    </row>
    <row r="42" spans="1:117" s="59" customFormat="1" ht="15.6" x14ac:dyDescent="0.3">
      <c r="A42" s="32">
        <v>30</v>
      </c>
      <c r="B42" s="32" t="s">
        <v>55</v>
      </c>
      <c r="C42" s="41"/>
      <c r="D42" s="42"/>
      <c r="E42" s="46"/>
      <c r="F42" s="43"/>
      <c r="G42" s="46"/>
      <c r="H42" s="43"/>
      <c r="I42" s="47"/>
      <c r="J42" s="45"/>
      <c r="K42" s="46"/>
      <c r="L42" s="43"/>
      <c r="M42" s="46"/>
      <c r="N42" s="43"/>
      <c r="O42" s="47"/>
      <c r="P42" s="136">
        <f t="shared" si="27"/>
        <v>0</v>
      </c>
      <c r="Q42" s="137">
        <f t="shared" si="28"/>
        <v>0</v>
      </c>
      <c r="R42" s="138">
        <f t="shared" si="29"/>
        <v>0</v>
      </c>
      <c r="S42" s="38"/>
      <c r="T42" s="42"/>
      <c r="U42" s="46"/>
      <c r="V42" s="43"/>
      <c r="W42" s="46"/>
      <c r="X42" s="43"/>
      <c r="Y42" s="47"/>
      <c r="Z42" s="45"/>
      <c r="AA42" s="46"/>
      <c r="AB42" s="43"/>
      <c r="AC42" s="46"/>
      <c r="AD42" s="43"/>
      <c r="AE42" s="47"/>
      <c r="AF42" s="136">
        <f t="shared" si="30"/>
        <v>0</v>
      </c>
      <c r="AG42" s="137">
        <f t="shared" si="31"/>
        <v>0</v>
      </c>
      <c r="AH42" s="138">
        <f t="shared" si="32"/>
        <v>0</v>
      </c>
      <c r="AI42" s="40"/>
      <c r="AJ42" s="42"/>
      <c r="AK42" s="46"/>
      <c r="AL42" s="43"/>
      <c r="AM42" s="46"/>
      <c r="AN42" s="43"/>
      <c r="AO42" s="47"/>
      <c r="AP42" s="45"/>
      <c r="AQ42" s="46"/>
      <c r="AR42" s="43"/>
      <c r="AS42" s="46"/>
      <c r="AT42" s="43"/>
      <c r="AU42" s="47"/>
      <c r="AV42" s="136">
        <f t="shared" si="33"/>
        <v>0</v>
      </c>
      <c r="AW42" s="137">
        <f t="shared" si="34"/>
        <v>0</v>
      </c>
      <c r="AX42" s="138">
        <f t="shared" si="35"/>
        <v>0</v>
      </c>
      <c r="AY42" s="40"/>
      <c r="AZ42" s="42"/>
      <c r="BA42" s="46"/>
      <c r="BB42" s="43"/>
      <c r="BC42" s="46"/>
      <c r="BD42" s="43"/>
      <c r="BE42" s="47"/>
      <c r="BF42" s="45"/>
      <c r="BG42" s="46"/>
      <c r="BH42" s="43"/>
      <c r="BI42" s="46"/>
      <c r="BJ42" s="43"/>
      <c r="BK42" s="47"/>
      <c r="BL42" s="136">
        <f t="shared" si="36"/>
        <v>0</v>
      </c>
      <c r="BM42" s="137">
        <f t="shared" si="37"/>
        <v>0</v>
      </c>
      <c r="BN42" s="138">
        <f t="shared" si="38"/>
        <v>0</v>
      </c>
      <c r="BO42" s="40"/>
      <c r="BP42" s="42"/>
      <c r="BQ42" s="46"/>
      <c r="BR42" s="43"/>
      <c r="BS42" s="46"/>
      <c r="BT42" s="43"/>
      <c r="BU42" s="47"/>
      <c r="BV42" s="45"/>
      <c r="BW42" s="46"/>
      <c r="BX42" s="43"/>
      <c r="BY42" s="46"/>
      <c r="BZ42" s="43"/>
      <c r="CA42" s="47"/>
      <c r="CB42" s="136">
        <f t="shared" si="39"/>
        <v>0</v>
      </c>
      <c r="CC42" s="137">
        <f t="shared" si="40"/>
        <v>0</v>
      </c>
      <c r="CD42" s="138">
        <f t="shared" si="41"/>
        <v>0</v>
      </c>
      <c r="CE42" s="40"/>
      <c r="CF42" s="42"/>
      <c r="CG42" s="46"/>
      <c r="CH42" s="43"/>
      <c r="CI42" s="46"/>
      <c r="CJ42" s="43"/>
      <c r="CK42" s="47"/>
      <c r="CL42" s="45"/>
      <c r="CM42" s="46"/>
      <c r="CN42" s="43"/>
      <c r="CO42" s="46"/>
      <c r="CP42" s="43"/>
      <c r="CQ42" s="47"/>
      <c r="CR42" s="136">
        <f t="shared" si="42"/>
        <v>0</v>
      </c>
      <c r="CS42" s="137">
        <f t="shared" si="43"/>
        <v>0</v>
      </c>
      <c r="CT42" s="138">
        <f t="shared" si="44"/>
        <v>0</v>
      </c>
      <c r="CU42" s="40"/>
      <c r="CV42" s="45">
        <f t="shared" si="45"/>
        <v>0</v>
      </c>
      <c r="CW42" s="46" t="e">
        <f t="shared" si="46"/>
        <v>#DIV/0!</v>
      </c>
      <c r="CX42" s="46">
        <f t="shared" si="47"/>
        <v>0</v>
      </c>
      <c r="CY42" s="46" t="e">
        <f t="shared" si="48"/>
        <v>#DIV/0!</v>
      </c>
      <c r="CZ42" s="43">
        <f t="shared" si="49"/>
        <v>0</v>
      </c>
      <c r="DA42" s="47" t="e">
        <f t="shared" si="50"/>
        <v>#DIV/0!</v>
      </c>
      <c r="DB42" s="45">
        <f t="shared" si="51"/>
        <v>0</v>
      </c>
      <c r="DC42" s="46" t="e">
        <f t="shared" si="52"/>
        <v>#DIV/0!</v>
      </c>
      <c r="DD42" s="43">
        <f t="shared" si="53"/>
        <v>0</v>
      </c>
      <c r="DE42" s="46" t="e">
        <f t="shared" si="54"/>
        <v>#DIV/0!</v>
      </c>
      <c r="DF42" s="43">
        <f t="shared" si="55"/>
        <v>0</v>
      </c>
      <c r="DG42" s="47" t="e">
        <f t="shared" si="56"/>
        <v>#DIV/0!</v>
      </c>
      <c r="DH42" s="172"/>
      <c r="DI42" s="185" t="s">
        <v>55</v>
      </c>
      <c r="DJ42" s="45">
        <f t="shared" si="57"/>
        <v>0</v>
      </c>
      <c r="DK42" s="43">
        <f t="shared" si="58"/>
        <v>0</v>
      </c>
      <c r="DL42" s="44">
        <f t="shared" si="59"/>
        <v>0</v>
      </c>
      <c r="DM42"/>
    </row>
    <row r="43" spans="1:117" s="59" customFormat="1" ht="15.6" x14ac:dyDescent="0.3">
      <c r="A43" s="32">
        <v>31</v>
      </c>
      <c r="B43" s="32" t="s">
        <v>56</v>
      </c>
      <c r="C43" s="41"/>
      <c r="D43" s="42"/>
      <c r="E43" s="46"/>
      <c r="F43" s="43"/>
      <c r="G43" s="46"/>
      <c r="H43" s="43"/>
      <c r="I43" s="47"/>
      <c r="J43" s="45"/>
      <c r="K43" s="46"/>
      <c r="L43" s="43"/>
      <c r="M43" s="46"/>
      <c r="N43" s="43"/>
      <c r="O43" s="47"/>
      <c r="P43" s="136">
        <f t="shared" si="27"/>
        <v>0</v>
      </c>
      <c r="Q43" s="137">
        <f t="shared" si="28"/>
        <v>0</v>
      </c>
      <c r="R43" s="138">
        <f t="shared" si="29"/>
        <v>0</v>
      </c>
      <c r="S43" s="38"/>
      <c r="T43" s="42"/>
      <c r="U43" s="46"/>
      <c r="V43" s="43"/>
      <c r="W43" s="46"/>
      <c r="X43" s="43"/>
      <c r="Y43" s="47"/>
      <c r="Z43" s="45"/>
      <c r="AA43" s="46"/>
      <c r="AB43" s="43"/>
      <c r="AC43" s="46"/>
      <c r="AD43" s="43"/>
      <c r="AE43" s="47"/>
      <c r="AF43" s="136">
        <f t="shared" si="30"/>
        <v>0</v>
      </c>
      <c r="AG43" s="137">
        <f t="shared" si="31"/>
        <v>0</v>
      </c>
      <c r="AH43" s="138">
        <f t="shared" si="32"/>
        <v>0</v>
      </c>
      <c r="AI43" s="40"/>
      <c r="AJ43" s="42"/>
      <c r="AK43" s="46"/>
      <c r="AL43" s="43"/>
      <c r="AM43" s="46"/>
      <c r="AN43" s="43"/>
      <c r="AO43" s="47"/>
      <c r="AP43" s="45"/>
      <c r="AQ43" s="46"/>
      <c r="AR43" s="43"/>
      <c r="AS43" s="46"/>
      <c r="AT43" s="43"/>
      <c r="AU43" s="47"/>
      <c r="AV43" s="136">
        <f t="shared" si="33"/>
        <v>0</v>
      </c>
      <c r="AW43" s="137">
        <f t="shared" si="34"/>
        <v>0</v>
      </c>
      <c r="AX43" s="138">
        <f t="shared" si="35"/>
        <v>0</v>
      </c>
      <c r="AY43" s="40"/>
      <c r="AZ43" s="42"/>
      <c r="BA43" s="46"/>
      <c r="BB43" s="43"/>
      <c r="BC43" s="46"/>
      <c r="BD43" s="43"/>
      <c r="BE43" s="47"/>
      <c r="BF43" s="45"/>
      <c r="BG43" s="46"/>
      <c r="BH43" s="43"/>
      <c r="BI43" s="46"/>
      <c r="BJ43" s="43"/>
      <c r="BK43" s="47"/>
      <c r="BL43" s="136">
        <f t="shared" si="36"/>
        <v>0</v>
      </c>
      <c r="BM43" s="137">
        <f t="shared" si="37"/>
        <v>0</v>
      </c>
      <c r="BN43" s="138">
        <f t="shared" si="38"/>
        <v>0</v>
      </c>
      <c r="BO43" s="40"/>
      <c r="BP43" s="42"/>
      <c r="BQ43" s="46"/>
      <c r="BR43" s="43"/>
      <c r="BS43" s="46"/>
      <c r="BT43" s="43"/>
      <c r="BU43" s="47"/>
      <c r="BV43" s="45"/>
      <c r="BW43" s="46"/>
      <c r="BX43" s="43"/>
      <c r="BY43" s="46"/>
      <c r="BZ43" s="43"/>
      <c r="CA43" s="47"/>
      <c r="CB43" s="136">
        <f t="shared" si="39"/>
        <v>0</v>
      </c>
      <c r="CC43" s="137">
        <f t="shared" si="40"/>
        <v>0</v>
      </c>
      <c r="CD43" s="138">
        <f t="shared" si="41"/>
        <v>0</v>
      </c>
      <c r="CE43" s="40"/>
      <c r="CF43" s="42"/>
      <c r="CG43" s="46"/>
      <c r="CH43" s="43"/>
      <c r="CI43" s="46"/>
      <c r="CJ43" s="43"/>
      <c r="CK43" s="47"/>
      <c r="CL43" s="45"/>
      <c r="CM43" s="46"/>
      <c r="CN43" s="43"/>
      <c r="CO43" s="46"/>
      <c r="CP43" s="43"/>
      <c r="CQ43" s="47"/>
      <c r="CR43" s="136">
        <f t="shared" si="42"/>
        <v>0</v>
      </c>
      <c r="CS43" s="137">
        <f t="shared" si="43"/>
        <v>0</v>
      </c>
      <c r="CT43" s="138">
        <f t="shared" si="44"/>
        <v>0</v>
      </c>
      <c r="CU43" s="40"/>
      <c r="CV43" s="45">
        <f t="shared" si="45"/>
        <v>0</v>
      </c>
      <c r="CW43" s="46" t="e">
        <f t="shared" si="46"/>
        <v>#DIV/0!</v>
      </c>
      <c r="CX43" s="46">
        <f t="shared" si="47"/>
        <v>0</v>
      </c>
      <c r="CY43" s="46" t="e">
        <f t="shared" si="48"/>
        <v>#DIV/0!</v>
      </c>
      <c r="CZ43" s="43">
        <f t="shared" si="49"/>
        <v>0</v>
      </c>
      <c r="DA43" s="47" t="e">
        <f t="shared" si="50"/>
        <v>#DIV/0!</v>
      </c>
      <c r="DB43" s="45">
        <f t="shared" si="51"/>
        <v>0</v>
      </c>
      <c r="DC43" s="46" t="e">
        <f t="shared" si="52"/>
        <v>#DIV/0!</v>
      </c>
      <c r="DD43" s="43">
        <f t="shared" si="53"/>
        <v>0</v>
      </c>
      <c r="DE43" s="46" t="e">
        <f t="shared" si="54"/>
        <v>#DIV/0!</v>
      </c>
      <c r="DF43" s="43">
        <f t="shared" si="55"/>
        <v>0</v>
      </c>
      <c r="DG43" s="47" t="e">
        <f t="shared" si="56"/>
        <v>#DIV/0!</v>
      </c>
      <c r="DH43" s="172"/>
      <c r="DI43" s="185" t="s">
        <v>56</v>
      </c>
      <c r="DJ43" s="45">
        <f t="shared" si="57"/>
        <v>0</v>
      </c>
      <c r="DK43" s="43">
        <f t="shared" si="58"/>
        <v>0</v>
      </c>
      <c r="DL43" s="44">
        <f t="shared" si="59"/>
        <v>0</v>
      </c>
      <c r="DM43"/>
    </row>
    <row r="44" spans="1:117" s="59" customFormat="1" ht="15.6" x14ac:dyDescent="0.3">
      <c r="A44" s="32">
        <v>32</v>
      </c>
      <c r="B44" s="32" t="s">
        <v>60</v>
      </c>
      <c r="C44" s="41"/>
      <c r="D44" s="42"/>
      <c r="E44" s="46"/>
      <c r="F44" s="43"/>
      <c r="G44" s="46"/>
      <c r="H44" s="43"/>
      <c r="I44" s="47"/>
      <c r="J44" s="45"/>
      <c r="K44" s="46"/>
      <c r="L44" s="43"/>
      <c r="M44" s="46"/>
      <c r="N44" s="43"/>
      <c r="O44" s="47"/>
      <c r="P44" s="136">
        <f t="shared" si="27"/>
        <v>0</v>
      </c>
      <c r="Q44" s="137">
        <f t="shared" si="28"/>
        <v>0</v>
      </c>
      <c r="R44" s="138">
        <f t="shared" si="29"/>
        <v>0</v>
      </c>
      <c r="S44" s="38"/>
      <c r="T44" s="42"/>
      <c r="U44" s="46"/>
      <c r="V44" s="43"/>
      <c r="W44" s="46"/>
      <c r="X44" s="43"/>
      <c r="Y44" s="47"/>
      <c r="Z44" s="45"/>
      <c r="AA44" s="46"/>
      <c r="AB44" s="43"/>
      <c r="AC44" s="46"/>
      <c r="AD44" s="43"/>
      <c r="AE44" s="47"/>
      <c r="AF44" s="136">
        <f t="shared" si="30"/>
        <v>0</v>
      </c>
      <c r="AG44" s="137">
        <f t="shared" si="31"/>
        <v>0</v>
      </c>
      <c r="AH44" s="138">
        <f t="shared" si="32"/>
        <v>0</v>
      </c>
      <c r="AI44" s="40"/>
      <c r="AJ44" s="42"/>
      <c r="AK44" s="46"/>
      <c r="AL44" s="43"/>
      <c r="AM44" s="46"/>
      <c r="AN44" s="43"/>
      <c r="AO44" s="47"/>
      <c r="AP44" s="45"/>
      <c r="AQ44" s="46"/>
      <c r="AR44" s="43"/>
      <c r="AS44" s="46"/>
      <c r="AT44" s="43"/>
      <c r="AU44" s="47"/>
      <c r="AV44" s="136">
        <f t="shared" si="33"/>
        <v>0</v>
      </c>
      <c r="AW44" s="137">
        <f t="shared" si="34"/>
        <v>0</v>
      </c>
      <c r="AX44" s="138">
        <f t="shared" si="35"/>
        <v>0</v>
      </c>
      <c r="AY44" s="40"/>
      <c r="AZ44" s="42"/>
      <c r="BA44" s="46"/>
      <c r="BB44" s="43"/>
      <c r="BC44" s="46"/>
      <c r="BD44" s="43"/>
      <c r="BE44" s="47"/>
      <c r="BF44" s="45"/>
      <c r="BG44" s="46"/>
      <c r="BH44" s="43"/>
      <c r="BI44" s="46"/>
      <c r="BJ44" s="43"/>
      <c r="BK44" s="47"/>
      <c r="BL44" s="136">
        <f t="shared" si="36"/>
        <v>0</v>
      </c>
      <c r="BM44" s="137">
        <f t="shared" si="37"/>
        <v>0</v>
      </c>
      <c r="BN44" s="138">
        <f t="shared" si="38"/>
        <v>0</v>
      </c>
      <c r="BO44" s="40"/>
      <c r="BP44" s="42"/>
      <c r="BQ44" s="46"/>
      <c r="BR44" s="43"/>
      <c r="BS44" s="46"/>
      <c r="BT44" s="43"/>
      <c r="BU44" s="47"/>
      <c r="BV44" s="45"/>
      <c r="BW44" s="46"/>
      <c r="BX44" s="43"/>
      <c r="BY44" s="46"/>
      <c r="BZ44" s="43"/>
      <c r="CA44" s="47"/>
      <c r="CB44" s="136">
        <f t="shared" si="39"/>
        <v>0</v>
      </c>
      <c r="CC44" s="137">
        <f t="shared" si="40"/>
        <v>0</v>
      </c>
      <c r="CD44" s="138">
        <f t="shared" si="41"/>
        <v>0</v>
      </c>
      <c r="CE44" s="40"/>
      <c r="CF44" s="42"/>
      <c r="CG44" s="46"/>
      <c r="CH44" s="43"/>
      <c r="CI44" s="46"/>
      <c r="CJ44" s="43"/>
      <c r="CK44" s="47"/>
      <c r="CL44" s="45"/>
      <c r="CM44" s="46"/>
      <c r="CN44" s="43"/>
      <c r="CO44" s="46"/>
      <c r="CP44" s="43"/>
      <c r="CQ44" s="47"/>
      <c r="CR44" s="136">
        <f t="shared" si="42"/>
        <v>0</v>
      </c>
      <c r="CS44" s="137">
        <f t="shared" si="43"/>
        <v>0</v>
      </c>
      <c r="CT44" s="138">
        <f t="shared" si="44"/>
        <v>0</v>
      </c>
      <c r="CU44" s="40"/>
      <c r="CV44" s="45">
        <f t="shared" si="45"/>
        <v>0</v>
      </c>
      <c r="CW44" s="46" t="e">
        <f t="shared" si="46"/>
        <v>#DIV/0!</v>
      </c>
      <c r="CX44" s="46">
        <f t="shared" si="47"/>
        <v>0</v>
      </c>
      <c r="CY44" s="46" t="e">
        <f t="shared" si="48"/>
        <v>#DIV/0!</v>
      </c>
      <c r="CZ44" s="43">
        <f t="shared" si="49"/>
        <v>0</v>
      </c>
      <c r="DA44" s="47" t="e">
        <f t="shared" si="50"/>
        <v>#DIV/0!</v>
      </c>
      <c r="DB44" s="45">
        <f t="shared" si="51"/>
        <v>0</v>
      </c>
      <c r="DC44" s="46" t="e">
        <f t="shared" si="52"/>
        <v>#DIV/0!</v>
      </c>
      <c r="DD44" s="43">
        <f t="shared" si="53"/>
        <v>0</v>
      </c>
      <c r="DE44" s="46" t="e">
        <f t="shared" si="54"/>
        <v>#DIV/0!</v>
      </c>
      <c r="DF44" s="43">
        <f t="shared" si="55"/>
        <v>0</v>
      </c>
      <c r="DG44" s="47" t="e">
        <f t="shared" si="56"/>
        <v>#DIV/0!</v>
      </c>
      <c r="DH44" s="172"/>
      <c r="DI44" s="185" t="s">
        <v>60</v>
      </c>
      <c r="DJ44" s="45">
        <f t="shared" si="57"/>
        <v>0</v>
      </c>
      <c r="DK44" s="43">
        <f t="shared" si="58"/>
        <v>0</v>
      </c>
      <c r="DL44" s="44">
        <f t="shared" si="59"/>
        <v>0</v>
      </c>
      <c r="DM44"/>
    </row>
    <row r="45" spans="1:117" s="59" customFormat="1" ht="15.6" x14ac:dyDescent="0.3">
      <c r="A45" s="32">
        <v>33</v>
      </c>
      <c r="B45" s="32" t="s">
        <v>61</v>
      </c>
      <c r="C45" s="41"/>
      <c r="D45" s="42"/>
      <c r="E45" s="46"/>
      <c r="F45" s="43"/>
      <c r="G45" s="46"/>
      <c r="H45" s="43"/>
      <c r="I45" s="47"/>
      <c r="J45" s="45"/>
      <c r="K45" s="46"/>
      <c r="L45" s="43"/>
      <c r="M45" s="46"/>
      <c r="N45" s="43"/>
      <c r="O45" s="47"/>
      <c r="P45" s="136">
        <f t="shared" si="27"/>
        <v>0</v>
      </c>
      <c r="Q45" s="137">
        <f t="shared" si="28"/>
        <v>0</v>
      </c>
      <c r="R45" s="138">
        <f t="shared" si="29"/>
        <v>0</v>
      </c>
      <c r="S45" s="38"/>
      <c r="T45" s="42"/>
      <c r="U45" s="46"/>
      <c r="V45" s="43"/>
      <c r="W45" s="46"/>
      <c r="X45" s="43"/>
      <c r="Y45" s="47"/>
      <c r="Z45" s="45"/>
      <c r="AA45" s="46"/>
      <c r="AB45" s="43"/>
      <c r="AC45" s="46"/>
      <c r="AD45" s="43"/>
      <c r="AE45" s="47"/>
      <c r="AF45" s="136">
        <f t="shared" si="30"/>
        <v>0</v>
      </c>
      <c r="AG45" s="137">
        <f t="shared" si="31"/>
        <v>0</v>
      </c>
      <c r="AH45" s="138">
        <f t="shared" si="32"/>
        <v>0</v>
      </c>
      <c r="AI45" s="40"/>
      <c r="AJ45" s="42"/>
      <c r="AK45" s="46"/>
      <c r="AL45" s="43"/>
      <c r="AM45" s="46"/>
      <c r="AN45" s="43"/>
      <c r="AO45" s="47"/>
      <c r="AP45" s="45"/>
      <c r="AQ45" s="46"/>
      <c r="AR45" s="43"/>
      <c r="AS45" s="46"/>
      <c r="AT45" s="43"/>
      <c r="AU45" s="47"/>
      <c r="AV45" s="136">
        <f t="shared" si="33"/>
        <v>0</v>
      </c>
      <c r="AW45" s="137">
        <f t="shared" si="34"/>
        <v>0</v>
      </c>
      <c r="AX45" s="138">
        <f t="shared" si="35"/>
        <v>0</v>
      </c>
      <c r="AY45" s="40"/>
      <c r="AZ45" s="42"/>
      <c r="BA45" s="46"/>
      <c r="BB45" s="43"/>
      <c r="BC45" s="46"/>
      <c r="BD45" s="43"/>
      <c r="BE45" s="47"/>
      <c r="BF45" s="45"/>
      <c r="BG45" s="46"/>
      <c r="BH45" s="43"/>
      <c r="BI45" s="46"/>
      <c r="BJ45" s="43"/>
      <c r="BK45" s="47"/>
      <c r="BL45" s="136">
        <f t="shared" si="36"/>
        <v>0</v>
      </c>
      <c r="BM45" s="137">
        <f t="shared" si="37"/>
        <v>0</v>
      </c>
      <c r="BN45" s="138">
        <f t="shared" si="38"/>
        <v>0</v>
      </c>
      <c r="BO45" s="40"/>
      <c r="BP45" s="42"/>
      <c r="BQ45" s="46"/>
      <c r="BR45" s="43"/>
      <c r="BS45" s="46"/>
      <c r="BT45" s="43"/>
      <c r="BU45" s="47"/>
      <c r="BV45" s="45"/>
      <c r="BW45" s="46"/>
      <c r="BX45" s="43"/>
      <c r="BY45" s="46"/>
      <c r="BZ45" s="43"/>
      <c r="CA45" s="47"/>
      <c r="CB45" s="136">
        <f t="shared" si="39"/>
        <v>0</v>
      </c>
      <c r="CC45" s="137">
        <f t="shared" si="40"/>
        <v>0</v>
      </c>
      <c r="CD45" s="138">
        <f t="shared" si="41"/>
        <v>0</v>
      </c>
      <c r="CE45" s="40"/>
      <c r="CF45" s="42"/>
      <c r="CG45" s="46"/>
      <c r="CH45" s="43"/>
      <c r="CI45" s="46"/>
      <c r="CJ45" s="43"/>
      <c r="CK45" s="47"/>
      <c r="CL45" s="45"/>
      <c r="CM45" s="46"/>
      <c r="CN45" s="43"/>
      <c r="CO45" s="46"/>
      <c r="CP45" s="43"/>
      <c r="CQ45" s="47"/>
      <c r="CR45" s="136">
        <f t="shared" si="42"/>
        <v>0</v>
      </c>
      <c r="CS45" s="137">
        <f t="shared" si="43"/>
        <v>0</v>
      </c>
      <c r="CT45" s="138">
        <f t="shared" si="44"/>
        <v>0</v>
      </c>
      <c r="CU45" s="40"/>
      <c r="CV45" s="45">
        <f t="shared" si="45"/>
        <v>0</v>
      </c>
      <c r="CW45" s="46" t="e">
        <f t="shared" si="46"/>
        <v>#DIV/0!</v>
      </c>
      <c r="CX45" s="46">
        <f t="shared" si="47"/>
        <v>0</v>
      </c>
      <c r="CY45" s="46" t="e">
        <f t="shared" si="48"/>
        <v>#DIV/0!</v>
      </c>
      <c r="CZ45" s="43">
        <f t="shared" si="49"/>
        <v>0</v>
      </c>
      <c r="DA45" s="47" t="e">
        <f t="shared" si="50"/>
        <v>#DIV/0!</v>
      </c>
      <c r="DB45" s="45">
        <f t="shared" si="51"/>
        <v>0</v>
      </c>
      <c r="DC45" s="46" t="e">
        <f t="shared" si="52"/>
        <v>#DIV/0!</v>
      </c>
      <c r="DD45" s="43">
        <f t="shared" si="53"/>
        <v>0</v>
      </c>
      <c r="DE45" s="46" t="e">
        <f t="shared" si="54"/>
        <v>#DIV/0!</v>
      </c>
      <c r="DF45" s="43">
        <f t="shared" si="55"/>
        <v>0</v>
      </c>
      <c r="DG45" s="47" t="e">
        <f t="shared" si="56"/>
        <v>#DIV/0!</v>
      </c>
      <c r="DH45" s="172"/>
      <c r="DI45" s="185" t="s">
        <v>61</v>
      </c>
      <c r="DJ45" s="45">
        <f t="shared" si="57"/>
        <v>0</v>
      </c>
      <c r="DK45" s="43">
        <f t="shared" si="58"/>
        <v>0</v>
      </c>
      <c r="DL45" s="44">
        <f t="shared" si="59"/>
        <v>0</v>
      </c>
      <c r="DM45"/>
    </row>
    <row r="46" spans="1:117" s="59" customFormat="1" ht="15.6" x14ac:dyDescent="0.3">
      <c r="A46" s="32">
        <v>34</v>
      </c>
      <c r="B46" s="32" t="s">
        <v>47</v>
      </c>
      <c r="C46" s="41"/>
      <c r="D46" s="42"/>
      <c r="E46" s="46"/>
      <c r="F46" s="43"/>
      <c r="G46" s="46"/>
      <c r="H46" s="43"/>
      <c r="I46" s="47"/>
      <c r="J46" s="45"/>
      <c r="K46" s="46"/>
      <c r="L46" s="43"/>
      <c r="M46" s="46"/>
      <c r="N46" s="43"/>
      <c r="O46" s="47"/>
      <c r="P46" s="136">
        <f t="shared" si="27"/>
        <v>0</v>
      </c>
      <c r="Q46" s="137">
        <f t="shared" si="28"/>
        <v>0</v>
      </c>
      <c r="R46" s="138">
        <f t="shared" si="29"/>
        <v>0</v>
      </c>
      <c r="S46" s="38"/>
      <c r="T46" s="42"/>
      <c r="U46" s="46"/>
      <c r="V46" s="43"/>
      <c r="W46" s="46"/>
      <c r="X46" s="43"/>
      <c r="Y46" s="47"/>
      <c r="Z46" s="45"/>
      <c r="AA46" s="46"/>
      <c r="AB46" s="43"/>
      <c r="AC46" s="46"/>
      <c r="AD46" s="43"/>
      <c r="AE46" s="47"/>
      <c r="AF46" s="136">
        <f t="shared" si="30"/>
        <v>0</v>
      </c>
      <c r="AG46" s="137">
        <f t="shared" si="31"/>
        <v>0</v>
      </c>
      <c r="AH46" s="138">
        <f t="shared" si="32"/>
        <v>0</v>
      </c>
      <c r="AI46" s="40"/>
      <c r="AJ46" s="42"/>
      <c r="AK46" s="46"/>
      <c r="AL46" s="43"/>
      <c r="AM46" s="46"/>
      <c r="AN46" s="43"/>
      <c r="AO46" s="47"/>
      <c r="AP46" s="45"/>
      <c r="AQ46" s="46"/>
      <c r="AR46" s="43"/>
      <c r="AS46" s="46"/>
      <c r="AT46" s="43"/>
      <c r="AU46" s="47"/>
      <c r="AV46" s="136">
        <f t="shared" si="33"/>
        <v>0</v>
      </c>
      <c r="AW46" s="137">
        <f t="shared" si="34"/>
        <v>0</v>
      </c>
      <c r="AX46" s="138">
        <f t="shared" si="35"/>
        <v>0</v>
      </c>
      <c r="AY46" s="40"/>
      <c r="AZ46" s="42"/>
      <c r="BA46" s="46"/>
      <c r="BB46" s="43"/>
      <c r="BC46" s="46"/>
      <c r="BD46" s="43"/>
      <c r="BE46" s="47"/>
      <c r="BF46" s="45"/>
      <c r="BG46" s="46"/>
      <c r="BH46" s="43"/>
      <c r="BI46" s="46"/>
      <c r="BJ46" s="43"/>
      <c r="BK46" s="47"/>
      <c r="BL46" s="136">
        <f t="shared" si="36"/>
        <v>0</v>
      </c>
      <c r="BM46" s="137">
        <f t="shared" si="37"/>
        <v>0</v>
      </c>
      <c r="BN46" s="138">
        <f t="shared" si="38"/>
        <v>0</v>
      </c>
      <c r="BO46" s="40"/>
      <c r="BP46" s="42"/>
      <c r="BQ46" s="46"/>
      <c r="BR46" s="43"/>
      <c r="BS46" s="46"/>
      <c r="BT46" s="43"/>
      <c r="BU46" s="47"/>
      <c r="BV46" s="45"/>
      <c r="BW46" s="46"/>
      <c r="BX46" s="43"/>
      <c r="BY46" s="46"/>
      <c r="BZ46" s="43"/>
      <c r="CA46" s="47"/>
      <c r="CB46" s="136">
        <f t="shared" si="39"/>
        <v>0</v>
      </c>
      <c r="CC46" s="137">
        <f t="shared" si="40"/>
        <v>0</v>
      </c>
      <c r="CD46" s="138">
        <f t="shared" si="41"/>
        <v>0</v>
      </c>
      <c r="CE46" s="40"/>
      <c r="CF46" s="42"/>
      <c r="CG46" s="46"/>
      <c r="CH46" s="43"/>
      <c r="CI46" s="46"/>
      <c r="CJ46" s="43"/>
      <c r="CK46" s="47"/>
      <c r="CL46" s="45"/>
      <c r="CM46" s="46"/>
      <c r="CN46" s="43"/>
      <c r="CO46" s="46"/>
      <c r="CP46" s="43"/>
      <c r="CQ46" s="47"/>
      <c r="CR46" s="136">
        <f t="shared" si="42"/>
        <v>0</v>
      </c>
      <c r="CS46" s="137">
        <f t="shared" si="43"/>
        <v>0</v>
      </c>
      <c r="CT46" s="138">
        <f t="shared" si="44"/>
        <v>0</v>
      </c>
      <c r="CU46" s="40"/>
      <c r="CV46" s="45">
        <f t="shared" si="45"/>
        <v>0</v>
      </c>
      <c r="CW46" s="46" t="e">
        <f t="shared" si="46"/>
        <v>#DIV/0!</v>
      </c>
      <c r="CX46" s="46">
        <f t="shared" si="47"/>
        <v>0</v>
      </c>
      <c r="CY46" s="46" t="e">
        <f t="shared" si="48"/>
        <v>#DIV/0!</v>
      </c>
      <c r="CZ46" s="43">
        <f t="shared" si="49"/>
        <v>0</v>
      </c>
      <c r="DA46" s="47" t="e">
        <f t="shared" si="50"/>
        <v>#DIV/0!</v>
      </c>
      <c r="DB46" s="45">
        <f t="shared" si="51"/>
        <v>0</v>
      </c>
      <c r="DC46" s="46" t="e">
        <f t="shared" si="52"/>
        <v>#DIV/0!</v>
      </c>
      <c r="DD46" s="43">
        <f t="shared" si="53"/>
        <v>0</v>
      </c>
      <c r="DE46" s="46" t="e">
        <f t="shared" si="54"/>
        <v>#DIV/0!</v>
      </c>
      <c r="DF46" s="43">
        <f t="shared" si="55"/>
        <v>0</v>
      </c>
      <c r="DG46" s="47" t="e">
        <f t="shared" si="56"/>
        <v>#DIV/0!</v>
      </c>
      <c r="DH46" s="172"/>
      <c r="DI46" s="185" t="s">
        <v>47</v>
      </c>
      <c r="DJ46" s="45">
        <f t="shared" si="57"/>
        <v>0</v>
      </c>
      <c r="DK46" s="43">
        <f t="shared" si="58"/>
        <v>0</v>
      </c>
      <c r="DL46" s="44">
        <f t="shared" si="59"/>
        <v>0</v>
      </c>
      <c r="DM46"/>
    </row>
    <row r="47" spans="1:117" s="59" customFormat="1" ht="15.6" x14ac:dyDescent="0.3">
      <c r="A47" s="32">
        <v>35</v>
      </c>
      <c r="B47" s="32" t="s">
        <v>40</v>
      </c>
      <c r="C47" s="41"/>
      <c r="D47" s="42"/>
      <c r="E47" s="46"/>
      <c r="F47" s="43"/>
      <c r="G47" s="46"/>
      <c r="H47" s="43"/>
      <c r="I47" s="47"/>
      <c r="J47" s="45"/>
      <c r="K47" s="46"/>
      <c r="L47" s="43"/>
      <c r="M47" s="46"/>
      <c r="N47" s="43"/>
      <c r="O47" s="47"/>
      <c r="P47" s="136">
        <f t="shared" si="27"/>
        <v>0</v>
      </c>
      <c r="Q47" s="137">
        <f t="shared" si="28"/>
        <v>0</v>
      </c>
      <c r="R47" s="138">
        <f t="shared" si="29"/>
        <v>0</v>
      </c>
      <c r="S47" s="38"/>
      <c r="T47" s="42"/>
      <c r="U47" s="46"/>
      <c r="V47" s="43"/>
      <c r="W47" s="46"/>
      <c r="X47" s="43"/>
      <c r="Y47" s="47"/>
      <c r="Z47" s="45"/>
      <c r="AA47" s="46"/>
      <c r="AB47" s="43"/>
      <c r="AC47" s="46"/>
      <c r="AD47" s="43"/>
      <c r="AE47" s="47"/>
      <c r="AF47" s="136">
        <f t="shared" si="30"/>
        <v>0</v>
      </c>
      <c r="AG47" s="137">
        <f t="shared" si="31"/>
        <v>0</v>
      </c>
      <c r="AH47" s="138">
        <f t="shared" si="32"/>
        <v>0</v>
      </c>
      <c r="AI47" s="40"/>
      <c r="AJ47" s="42"/>
      <c r="AK47" s="46"/>
      <c r="AL47" s="43"/>
      <c r="AM47" s="46"/>
      <c r="AN47" s="43"/>
      <c r="AO47" s="47"/>
      <c r="AP47" s="45"/>
      <c r="AQ47" s="46"/>
      <c r="AR47" s="43"/>
      <c r="AS47" s="46"/>
      <c r="AT47" s="43"/>
      <c r="AU47" s="47"/>
      <c r="AV47" s="136">
        <f t="shared" si="33"/>
        <v>0</v>
      </c>
      <c r="AW47" s="137">
        <f t="shared" si="34"/>
        <v>0</v>
      </c>
      <c r="AX47" s="138">
        <f t="shared" si="35"/>
        <v>0</v>
      </c>
      <c r="AY47" s="40"/>
      <c r="AZ47" s="42"/>
      <c r="BA47" s="46"/>
      <c r="BB47" s="43"/>
      <c r="BC47" s="46"/>
      <c r="BD47" s="43"/>
      <c r="BE47" s="47"/>
      <c r="BF47" s="45"/>
      <c r="BG47" s="46"/>
      <c r="BH47" s="43"/>
      <c r="BI47" s="46"/>
      <c r="BJ47" s="43"/>
      <c r="BK47" s="47"/>
      <c r="BL47" s="136">
        <f t="shared" si="36"/>
        <v>0</v>
      </c>
      <c r="BM47" s="137">
        <f t="shared" si="37"/>
        <v>0</v>
      </c>
      <c r="BN47" s="138">
        <f t="shared" si="38"/>
        <v>0</v>
      </c>
      <c r="BO47" s="40"/>
      <c r="BP47" s="42"/>
      <c r="BQ47" s="46"/>
      <c r="BR47" s="43"/>
      <c r="BS47" s="46"/>
      <c r="BT47" s="43"/>
      <c r="BU47" s="47"/>
      <c r="BV47" s="45"/>
      <c r="BW47" s="46"/>
      <c r="BX47" s="43"/>
      <c r="BY47" s="46"/>
      <c r="BZ47" s="43"/>
      <c r="CA47" s="47"/>
      <c r="CB47" s="136">
        <f t="shared" si="39"/>
        <v>0</v>
      </c>
      <c r="CC47" s="137">
        <f t="shared" si="40"/>
        <v>0</v>
      </c>
      <c r="CD47" s="138">
        <f t="shared" si="41"/>
        <v>0</v>
      </c>
      <c r="CE47" s="40"/>
      <c r="CF47" s="42"/>
      <c r="CG47" s="46"/>
      <c r="CH47" s="43"/>
      <c r="CI47" s="46"/>
      <c r="CJ47" s="43"/>
      <c r="CK47" s="47"/>
      <c r="CL47" s="45"/>
      <c r="CM47" s="46"/>
      <c r="CN47" s="43"/>
      <c r="CO47" s="46"/>
      <c r="CP47" s="43"/>
      <c r="CQ47" s="47"/>
      <c r="CR47" s="136">
        <f t="shared" si="42"/>
        <v>0</v>
      </c>
      <c r="CS47" s="137">
        <f t="shared" si="43"/>
        <v>0</v>
      </c>
      <c r="CT47" s="138">
        <f t="shared" si="44"/>
        <v>0</v>
      </c>
      <c r="CU47" s="40"/>
      <c r="CV47" s="45">
        <f t="shared" si="45"/>
        <v>0</v>
      </c>
      <c r="CW47" s="46" t="e">
        <f t="shared" si="46"/>
        <v>#DIV/0!</v>
      </c>
      <c r="CX47" s="46">
        <f t="shared" si="47"/>
        <v>0</v>
      </c>
      <c r="CY47" s="46" t="e">
        <f t="shared" si="48"/>
        <v>#DIV/0!</v>
      </c>
      <c r="CZ47" s="43">
        <f t="shared" si="49"/>
        <v>0</v>
      </c>
      <c r="DA47" s="47" t="e">
        <f t="shared" si="50"/>
        <v>#DIV/0!</v>
      </c>
      <c r="DB47" s="45">
        <f t="shared" si="51"/>
        <v>0</v>
      </c>
      <c r="DC47" s="46" t="e">
        <f t="shared" si="52"/>
        <v>#DIV/0!</v>
      </c>
      <c r="DD47" s="43">
        <f t="shared" si="53"/>
        <v>0</v>
      </c>
      <c r="DE47" s="46" t="e">
        <f t="shared" si="54"/>
        <v>#DIV/0!</v>
      </c>
      <c r="DF47" s="43">
        <f t="shared" si="55"/>
        <v>0</v>
      </c>
      <c r="DG47" s="47" t="e">
        <f t="shared" si="56"/>
        <v>#DIV/0!</v>
      </c>
      <c r="DH47" s="172"/>
      <c r="DI47" s="185" t="s">
        <v>40</v>
      </c>
      <c r="DJ47" s="45">
        <f t="shared" si="57"/>
        <v>0</v>
      </c>
      <c r="DK47" s="43">
        <f t="shared" si="58"/>
        <v>0</v>
      </c>
      <c r="DL47" s="44">
        <f t="shared" si="59"/>
        <v>0</v>
      </c>
      <c r="DM47"/>
    </row>
    <row r="48" spans="1:117" s="59" customFormat="1" ht="15.6" x14ac:dyDescent="0.3">
      <c r="A48" s="32">
        <v>36</v>
      </c>
      <c r="B48" s="32" t="s">
        <v>53</v>
      </c>
      <c r="C48" s="41"/>
      <c r="D48" s="42"/>
      <c r="E48" s="46"/>
      <c r="F48" s="43"/>
      <c r="G48" s="46"/>
      <c r="H48" s="43"/>
      <c r="I48" s="47"/>
      <c r="J48" s="45"/>
      <c r="K48" s="46"/>
      <c r="L48" s="43"/>
      <c r="M48" s="46"/>
      <c r="N48" s="43"/>
      <c r="O48" s="47"/>
      <c r="P48" s="136">
        <f t="shared" si="27"/>
        <v>0</v>
      </c>
      <c r="Q48" s="137">
        <f t="shared" si="28"/>
        <v>0</v>
      </c>
      <c r="R48" s="138">
        <f t="shared" si="29"/>
        <v>0</v>
      </c>
      <c r="S48" s="38"/>
      <c r="T48" s="42"/>
      <c r="U48" s="46"/>
      <c r="V48" s="43"/>
      <c r="W48" s="46"/>
      <c r="X48" s="43"/>
      <c r="Y48" s="47"/>
      <c r="Z48" s="45"/>
      <c r="AA48" s="46"/>
      <c r="AB48" s="43"/>
      <c r="AC48" s="46"/>
      <c r="AD48" s="43"/>
      <c r="AE48" s="47"/>
      <c r="AF48" s="136">
        <f t="shared" si="30"/>
        <v>0</v>
      </c>
      <c r="AG48" s="137">
        <f t="shared" si="31"/>
        <v>0</v>
      </c>
      <c r="AH48" s="138">
        <f t="shared" si="32"/>
        <v>0</v>
      </c>
      <c r="AI48" s="40"/>
      <c r="AJ48" s="42"/>
      <c r="AK48" s="46"/>
      <c r="AL48" s="43"/>
      <c r="AM48" s="46"/>
      <c r="AN48" s="43"/>
      <c r="AO48" s="47"/>
      <c r="AP48" s="45"/>
      <c r="AQ48" s="46"/>
      <c r="AR48" s="43"/>
      <c r="AS48" s="46"/>
      <c r="AT48" s="43"/>
      <c r="AU48" s="47"/>
      <c r="AV48" s="136">
        <f t="shared" si="33"/>
        <v>0</v>
      </c>
      <c r="AW48" s="137">
        <f t="shared" si="34"/>
        <v>0</v>
      </c>
      <c r="AX48" s="138">
        <f t="shared" si="35"/>
        <v>0</v>
      </c>
      <c r="AY48" s="40"/>
      <c r="AZ48" s="42"/>
      <c r="BA48" s="46"/>
      <c r="BB48" s="43"/>
      <c r="BC48" s="46"/>
      <c r="BD48" s="43"/>
      <c r="BE48" s="47"/>
      <c r="BF48" s="45"/>
      <c r="BG48" s="46"/>
      <c r="BH48" s="43"/>
      <c r="BI48" s="46"/>
      <c r="BJ48" s="43"/>
      <c r="BK48" s="47"/>
      <c r="BL48" s="136">
        <f t="shared" si="36"/>
        <v>0</v>
      </c>
      <c r="BM48" s="137">
        <f t="shared" si="37"/>
        <v>0</v>
      </c>
      <c r="BN48" s="138">
        <f t="shared" si="38"/>
        <v>0</v>
      </c>
      <c r="BO48" s="40"/>
      <c r="BP48" s="42"/>
      <c r="BQ48" s="46"/>
      <c r="BR48" s="43"/>
      <c r="BS48" s="46"/>
      <c r="BT48" s="43"/>
      <c r="BU48" s="47"/>
      <c r="BV48" s="45"/>
      <c r="BW48" s="46"/>
      <c r="BX48" s="43"/>
      <c r="BY48" s="46"/>
      <c r="BZ48" s="43"/>
      <c r="CA48" s="47"/>
      <c r="CB48" s="136">
        <f t="shared" si="39"/>
        <v>0</v>
      </c>
      <c r="CC48" s="137">
        <f t="shared" si="40"/>
        <v>0</v>
      </c>
      <c r="CD48" s="138">
        <f t="shared" si="41"/>
        <v>0</v>
      </c>
      <c r="CE48" s="40"/>
      <c r="CF48" s="42"/>
      <c r="CG48" s="46"/>
      <c r="CH48" s="43"/>
      <c r="CI48" s="46"/>
      <c r="CJ48" s="43"/>
      <c r="CK48" s="47"/>
      <c r="CL48" s="45"/>
      <c r="CM48" s="46"/>
      <c r="CN48" s="43"/>
      <c r="CO48" s="46"/>
      <c r="CP48" s="43"/>
      <c r="CQ48" s="47"/>
      <c r="CR48" s="136">
        <f t="shared" si="42"/>
        <v>0</v>
      </c>
      <c r="CS48" s="137">
        <f t="shared" si="43"/>
        <v>0</v>
      </c>
      <c r="CT48" s="138">
        <f t="shared" si="44"/>
        <v>0</v>
      </c>
      <c r="CU48" s="40"/>
      <c r="CV48" s="45">
        <f t="shared" si="45"/>
        <v>0</v>
      </c>
      <c r="CW48" s="46" t="e">
        <f t="shared" si="46"/>
        <v>#DIV/0!</v>
      </c>
      <c r="CX48" s="60">
        <f t="shared" si="47"/>
        <v>0</v>
      </c>
      <c r="CY48" s="60" t="e">
        <f t="shared" si="48"/>
        <v>#DIV/0!</v>
      </c>
      <c r="CZ48" s="43">
        <f t="shared" si="49"/>
        <v>0</v>
      </c>
      <c r="DA48" s="61" t="e">
        <f t="shared" si="50"/>
        <v>#DIV/0!</v>
      </c>
      <c r="DB48" s="62">
        <f t="shared" si="51"/>
        <v>0</v>
      </c>
      <c r="DC48" s="60" t="e">
        <f t="shared" si="52"/>
        <v>#DIV/0!</v>
      </c>
      <c r="DD48" s="63">
        <f t="shared" si="53"/>
        <v>0</v>
      </c>
      <c r="DE48" s="60" t="e">
        <f t="shared" si="54"/>
        <v>#DIV/0!</v>
      </c>
      <c r="DF48" s="63">
        <f t="shared" si="55"/>
        <v>0</v>
      </c>
      <c r="DG48" s="61" t="e">
        <f t="shared" si="56"/>
        <v>#DIV/0!</v>
      </c>
      <c r="DH48" s="174"/>
      <c r="DI48" s="185" t="s">
        <v>53</v>
      </c>
      <c r="DJ48" s="62">
        <f t="shared" si="57"/>
        <v>0</v>
      </c>
      <c r="DK48" s="63">
        <f t="shared" si="58"/>
        <v>0</v>
      </c>
      <c r="DL48" s="64">
        <f t="shared" si="59"/>
        <v>0</v>
      </c>
      <c r="DM48"/>
    </row>
    <row r="49" spans="1:119" s="59" customFormat="1" ht="15.6" x14ac:dyDescent="0.3">
      <c r="A49" s="32">
        <v>37</v>
      </c>
      <c r="B49" s="32" t="s">
        <v>41</v>
      </c>
      <c r="C49" s="41"/>
      <c r="D49" s="42"/>
      <c r="E49" s="46"/>
      <c r="F49" s="43"/>
      <c r="G49" s="46"/>
      <c r="H49" s="43"/>
      <c r="I49" s="47"/>
      <c r="J49" s="45"/>
      <c r="K49" s="46"/>
      <c r="L49" s="43"/>
      <c r="M49" s="46"/>
      <c r="N49" s="43"/>
      <c r="O49" s="47"/>
      <c r="P49" s="136">
        <f t="shared" si="27"/>
        <v>0</v>
      </c>
      <c r="Q49" s="137">
        <f t="shared" si="28"/>
        <v>0</v>
      </c>
      <c r="R49" s="138">
        <f t="shared" si="29"/>
        <v>0</v>
      </c>
      <c r="S49" s="38"/>
      <c r="T49" s="42"/>
      <c r="U49" s="46"/>
      <c r="V49" s="43"/>
      <c r="W49" s="46"/>
      <c r="X49" s="43"/>
      <c r="Y49" s="47"/>
      <c r="Z49" s="45"/>
      <c r="AA49" s="46"/>
      <c r="AB49" s="43"/>
      <c r="AC49" s="46"/>
      <c r="AD49" s="43"/>
      <c r="AE49" s="47"/>
      <c r="AF49" s="136">
        <f t="shared" si="30"/>
        <v>0</v>
      </c>
      <c r="AG49" s="137">
        <f t="shared" si="31"/>
        <v>0</v>
      </c>
      <c r="AH49" s="138">
        <f t="shared" si="32"/>
        <v>0</v>
      </c>
      <c r="AI49" s="40"/>
      <c r="AJ49" s="42"/>
      <c r="AK49" s="46"/>
      <c r="AL49" s="43"/>
      <c r="AM49" s="46"/>
      <c r="AN49" s="43"/>
      <c r="AO49" s="47"/>
      <c r="AP49" s="45"/>
      <c r="AQ49" s="46"/>
      <c r="AR49" s="43"/>
      <c r="AS49" s="46"/>
      <c r="AT49" s="43"/>
      <c r="AU49" s="47"/>
      <c r="AV49" s="136">
        <f t="shared" si="33"/>
        <v>0</v>
      </c>
      <c r="AW49" s="137">
        <f t="shared" si="34"/>
        <v>0</v>
      </c>
      <c r="AX49" s="138">
        <f t="shared" si="35"/>
        <v>0</v>
      </c>
      <c r="AY49" s="40"/>
      <c r="AZ49" s="42"/>
      <c r="BA49" s="46"/>
      <c r="BB49" s="43"/>
      <c r="BC49" s="46"/>
      <c r="BD49" s="43"/>
      <c r="BE49" s="47"/>
      <c r="BF49" s="45"/>
      <c r="BG49" s="46"/>
      <c r="BH49" s="43"/>
      <c r="BI49" s="46"/>
      <c r="BJ49" s="43"/>
      <c r="BK49" s="47"/>
      <c r="BL49" s="136">
        <f t="shared" si="36"/>
        <v>0</v>
      </c>
      <c r="BM49" s="137">
        <f t="shared" si="37"/>
        <v>0</v>
      </c>
      <c r="BN49" s="138">
        <f t="shared" si="38"/>
        <v>0</v>
      </c>
      <c r="BO49" s="40"/>
      <c r="BP49" s="42"/>
      <c r="BQ49" s="46"/>
      <c r="BR49" s="43"/>
      <c r="BS49" s="46"/>
      <c r="BT49" s="43"/>
      <c r="BU49" s="47"/>
      <c r="BV49" s="45"/>
      <c r="BW49" s="46"/>
      <c r="BX49" s="43"/>
      <c r="BY49" s="46"/>
      <c r="BZ49" s="43"/>
      <c r="CA49" s="47"/>
      <c r="CB49" s="136">
        <f t="shared" si="39"/>
        <v>0</v>
      </c>
      <c r="CC49" s="137">
        <f t="shared" si="40"/>
        <v>0</v>
      </c>
      <c r="CD49" s="138">
        <f t="shared" si="41"/>
        <v>0</v>
      </c>
      <c r="CE49" s="40"/>
      <c r="CF49" s="42"/>
      <c r="CG49" s="46"/>
      <c r="CH49" s="43"/>
      <c r="CI49" s="46"/>
      <c r="CJ49" s="43"/>
      <c r="CK49" s="47"/>
      <c r="CL49" s="45"/>
      <c r="CM49" s="46"/>
      <c r="CN49" s="43"/>
      <c r="CO49" s="46"/>
      <c r="CP49" s="43"/>
      <c r="CQ49" s="47"/>
      <c r="CR49" s="136">
        <f t="shared" si="42"/>
        <v>0</v>
      </c>
      <c r="CS49" s="137">
        <f t="shared" si="43"/>
        <v>0</v>
      </c>
      <c r="CT49" s="138">
        <f t="shared" si="44"/>
        <v>0</v>
      </c>
      <c r="CU49" s="40"/>
      <c r="CV49" s="45">
        <f t="shared" si="45"/>
        <v>0</v>
      </c>
      <c r="CW49" s="46" t="e">
        <f t="shared" si="46"/>
        <v>#DIV/0!</v>
      </c>
      <c r="CX49" s="46">
        <f t="shared" si="47"/>
        <v>0</v>
      </c>
      <c r="CY49" s="46" t="e">
        <f t="shared" si="48"/>
        <v>#DIV/0!</v>
      </c>
      <c r="CZ49" s="43">
        <f t="shared" si="49"/>
        <v>0</v>
      </c>
      <c r="DA49" s="47" t="e">
        <f t="shared" si="50"/>
        <v>#DIV/0!</v>
      </c>
      <c r="DB49" s="45">
        <f t="shared" si="51"/>
        <v>0</v>
      </c>
      <c r="DC49" s="46" t="e">
        <f t="shared" si="52"/>
        <v>#DIV/0!</v>
      </c>
      <c r="DD49" s="43">
        <f t="shared" si="53"/>
        <v>0</v>
      </c>
      <c r="DE49" s="46" t="e">
        <f t="shared" si="54"/>
        <v>#DIV/0!</v>
      </c>
      <c r="DF49" s="43">
        <f t="shared" si="55"/>
        <v>0</v>
      </c>
      <c r="DG49" s="47" t="e">
        <f t="shared" si="56"/>
        <v>#DIV/0!</v>
      </c>
      <c r="DH49" s="172"/>
      <c r="DI49" s="185" t="s">
        <v>41</v>
      </c>
      <c r="DJ49" s="45">
        <f t="shared" si="57"/>
        <v>0</v>
      </c>
      <c r="DK49" s="43">
        <f t="shared" si="58"/>
        <v>0</v>
      </c>
      <c r="DL49" s="44">
        <f t="shared" si="59"/>
        <v>0</v>
      </c>
      <c r="DM49"/>
    </row>
    <row r="50" spans="1:119" s="59" customFormat="1" ht="15.6" x14ac:dyDescent="0.3">
      <c r="A50" s="32">
        <v>38</v>
      </c>
      <c r="B50" s="32" t="s">
        <v>42</v>
      </c>
      <c r="C50" s="41"/>
      <c r="D50" s="42"/>
      <c r="E50" s="46"/>
      <c r="F50" s="43"/>
      <c r="G50" s="46"/>
      <c r="H50" s="43"/>
      <c r="I50" s="47"/>
      <c r="J50" s="45"/>
      <c r="K50" s="46"/>
      <c r="L50" s="43"/>
      <c r="M50" s="46"/>
      <c r="N50" s="43"/>
      <c r="O50" s="47"/>
      <c r="P50" s="136">
        <f t="shared" si="27"/>
        <v>0</v>
      </c>
      <c r="Q50" s="137">
        <f t="shared" si="28"/>
        <v>0</v>
      </c>
      <c r="R50" s="138">
        <f t="shared" si="29"/>
        <v>0</v>
      </c>
      <c r="S50" s="38"/>
      <c r="T50" s="42"/>
      <c r="U50" s="46"/>
      <c r="V50" s="43"/>
      <c r="W50" s="46"/>
      <c r="X50" s="43"/>
      <c r="Y50" s="47"/>
      <c r="Z50" s="45"/>
      <c r="AA50" s="46"/>
      <c r="AB50" s="43"/>
      <c r="AC50" s="46"/>
      <c r="AD50" s="43"/>
      <c r="AE50" s="47"/>
      <c r="AF50" s="136">
        <f t="shared" si="30"/>
        <v>0</v>
      </c>
      <c r="AG50" s="137">
        <f t="shared" si="31"/>
        <v>0</v>
      </c>
      <c r="AH50" s="138">
        <f t="shared" si="32"/>
        <v>0</v>
      </c>
      <c r="AI50" s="40"/>
      <c r="AJ50" s="42"/>
      <c r="AK50" s="46"/>
      <c r="AL50" s="43"/>
      <c r="AM50" s="46"/>
      <c r="AN50" s="43"/>
      <c r="AO50" s="47"/>
      <c r="AP50" s="45"/>
      <c r="AQ50" s="46"/>
      <c r="AR50" s="43"/>
      <c r="AS50" s="46"/>
      <c r="AT50" s="43"/>
      <c r="AU50" s="47"/>
      <c r="AV50" s="136">
        <f t="shared" si="33"/>
        <v>0</v>
      </c>
      <c r="AW50" s="137">
        <f t="shared" si="34"/>
        <v>0</v>
      </c>
      <c r="AX50" s="138">
        <f t="shared" si="35"/>
        <v>0</v>
      </c>
      <c r="AY50" s="40"/>
      <c r="AZ50" s="42"/>
      <c r="BA50" s="46"/>
      <c r="BB50" s="43"/>
      <c r="BC50" s="46"/>
      <c r="BD50" s="43"/>
      <c r="BE50" s="47"/>
      <c r="BF50" s="45"/>
      <c r="BG50" s="46"/>
      <c r="BH50" s="43"/>
      <c r="BI50" s="46"/>
      <c r="BJ50" s="43"/>
      <c r="BK50" s="47"/>
      <c r="BL50" s="136">
        <f t="shared" si="36"/>
        <v>0</v>
      </c>
      <c r="BM50" s="137">
        <f t="shared" si="37"/>
        <v>0</v>
      </c>
      <c r="BN50" s="138">
        <f t="shared" si="38"/>
        <v>0</v>
      </c>
      <c r="BO50" s="40"/>
      <c r="BP50" s="42"/>
      <c r="BQ50" s="46"/>
      <c r="BR50" s="43"/>
      <c r="BS50" s="46"/>
      <c r="BT50" s="43"/>
      <c r="BU50" s="47"/>
      <c r="BV50" s="45"/>
      <c r="BW50" s="46"/>
      <c r="BX50" s="43"/>
      <c r="BY50" s="46"/>
      <c r="BZ50" s="43"/>
      <c r="CA50" s="47"/>
      <c r="CB50" s="136">
        <f t="shared" si="39"/>
        <v>0</v>
      </c>
      <c r="CC50" s="137">
        <f t="shared" si="40"/>
        <v>0</v>
      </c>
      <c r="CD50" s="138">
        <f t="shared" si="41"/>
        <v>0</v>
      </c>
      <c r="CE50" s="40"/>
      <c r="CF50" s="42"/>
      <c r="CG50" s="46"/>
      <c r="CH50" s="43"/>
      <c r="CI50" s="46"/>
      <c r="CJ50" s="43"/>
      <c r="CK50" s="47"/>
      <c r="CL50" s="45"/>
      <c r="CM50" s="46"/>
      <c r="CN50" s="43"/>
      <c r="CO50" s="46"/>
      <c r="CP50" s="43"/>
      <c r="CQ50" s="47"/>
      <c r="CR50" s="136">
        <f t="shared" si="42"/>
        <v>0</v>
      </c>
      <c r="CS50" s="137">
        <f t="shared" si="43"/>
        <v>0</v>
      </c>
      <c r="CT50" s="138">
        <f t="shared" si="44"/>
        <v>0</v>
      </c>
      <c r="CU50" s="40"/>
      <c r="CV50" s="45">
        <f t="shared" si="45"/>
        <v>0</v>
      </c>
      <c r="CW50" s="46" t="e">
        <f t="shared" si="46"/>
        <v>#DIV/0!</v>
      </c>
      <c r="CX50" s="46">
        <f t="shared" si="47"/>
        <v>0</v>
      </c>
      <c r="CY50" s="46" t="e">
        <f t="shared" si="48"/>
        <v>#DIV/0!</v>
      </c>
      <c r="CZ50" s="43">
        <f t="shared" si="49"/>
        <v>0</v>
      </c>
      <c r="DA50" s="47" t="e">
        <f t="shared" si="50"/>
        <v>#DIV/0!</v>
      </c>
      <c r="DB50" s="45">
        <f t="shared" si="51"/>
        <v>0</v>
      </c>
      <c r="DC50" s="46" t="e">
        <f t="shared" si="52"/>
        <v>#DIV/0!</v>
      </c>
      <c r="DD50" s="43">
        <f t="shared" si="53"/>
        <v>0</v>
      </c>
      <c r="DE50" s="46" t="e">
        <f t="shared" si="54"/>
        <v>#DIV/0!</v>
      </c>
      <c r="DF50" s="43">
        <f t="shared" si="55"/>
        <v>0</v>
      </c>
      <c r="DG50" s="47" t="e">
        <f t="shared" si="56"/>
        <v>#DIV/0!</v>
      </c>
      <c r="DH50" s="172"/>
      <c r="DI50" s="185" t="s">
        <v>42</v>
      </c>
      <c r="DJ50" s="45">
        <f t="shared" si="57"/>
        <v>0</v>
      </c>
      <c r="DK50" s="43">
        <f t="shared" si="58"/>
        <v>0</v>
      </c>
      <c r="DL50" s="44">
        <f t="shared" si="59"/>
        <v>0</v>
      </c>
      <c r="DM50"/>
    </row>
    <row r="51" spans="1:119" s="59" customFormat="1" ht="15.6" x14ac:dyDescent="0.3">
      <c r="A51" s="32">
        <v>39</v>
      </c>
      <c r="B51" s="32" t="s">
        <v>62</v>
      </c>
      <c r="C51" s="41"/>
      <c r="D51" s="42"/>
      <c r="E51" s="46"/>
      <c r="F51" s="43"/>
      <c r="G51" s="46"/>
      <c r="H51" s="43"/>
      <c r="I51" s="47"/>
      <c r="J51" s="45"/>
      <c r="K51" s="46"/>
      <c r="L51" s="43"/>
      <c r="M51" s="46"/>
      <c r="N51" s="43"/>
      <c r="O51" s="47"/>
      <c r="P51" s="136">
        <f t="shared" si="27"/>
        <v>0</v>
      </c>
      <c r="Q51" s="137">
        <f t="shared" si="28"/>
        <v>0</v>
      </c>
      <c r="R51" s="138">
        <f t="shared" si="29"/>
        <v>0</v>
      </c>
      <c r="S51" s="38"/>
      <c r="T51" s="42"/>
      <c r="U51" s="46"/>
      <c r="V51" s="43"/>
      <c r="W51" s="46"/>
      <c r="X51" s="43"/>
      <c r="Y51" s="47"/>
      <c r="Z51" s="45"/>
      <c r="AA51" s="46"/>
      <c r="AB51" s="43"/>
      <c r="AC51" s="46"/>
      <c r="AD51" s="43"/>
      <c r="AE51" s="47"/>
      <c r="AF51" s="136">
        <f t="shared" si="30"/>
        <v>0</v>
      </c>
      <c r="AG51" s="137">
        <f t="shared" si="31"/>
        <v>0</v>
      </c>
      <c r="AH51" s="138">
        <f t="shared" si="32"/>
        <v>0</v>
      </c>
      <c r="AI51" s="40"/>
      <c r="AJ51" s="42"/>
      <c r="AK51" s="46"/>
      <c r="AL51" s="43"/>
      <c r="AM51" s="46"/>
      <c r="AN51" s="43"/>
      <c r="AO51" s="47"/>
      <c r="AP51" s="45"/>
      <c r="AQ51" s="46"/>
      <c r="AR51" s="43"/>
      <c r="AS51" s="46"/>
      <c r="AT51" s="43"/>
      <c r="AU51" s="47"/>
      <c r="AV51" s="136">
        <f t="shared" si="33"/>
        <v>0</v>
      </c>
      <c r="AW51" s="137">
        <f t="shared" si="34"/>
        <v>0</v>
      </c>
      <c r="AX51" s="138">
        <f t="shared" si="35"/>
        <v>0</v>
      </c>
      <c r="AY51" s="40"/>
      <c r="AZ51" s="42"/>
      <c r="BA51" s="46"/>
      <c r="BB51" s="43"/>
      <c r="BC51" s="46"/>
      <c r="BD51" s="43"/>
      <c r="BE51" s="47"/>
      <c r="BF51" s="45"/>
      <c r="BG51" s="46"/>
      <c r="BH51" s="43"/>
      <c r="BI51" s="46"/>
      <c r="BJ51" s="43"/>
      <c r="BK51" s="47"/>
      <c r="BL51" s="136">
        <f t="shared" si="36"/>
        <v>0</v>
      </c>
      <c r="BM51" s="137">
        <f t="shared" si="37"/>
        <v>0</v>
      </c>
      <c r="BN51" s="138">
        <f t="shared" si="38"/>
        <v>0</v>
      </c>
      <c r="BO51" s="40"/>
      <c r="BP51" s="42"/>
      <c r="BQ51" s="46"/>
      <c r="BR51" s="43"/>
      <c r="BS51" s="46"/>
      <c r="BT51" s="43"/>
      <c r="BU51" s="47"/>
      <c r="BV51" s="45"/>
      <c r="BW51" s="46"/>
      <c r="BX51" s="43"/>
      <c r="BY51" s="46"/>
      <c r="BZ51" s="43"/>
      <c r="CA51" s="47"/>
      <c r="CB51" s="136">
        <f t="shared" si="39"/>
        <v>0</v>
      </c>
      <c r="CC51" s="137">
        <f t="shared" si="40"/>
        <v>0</v>
      </c>
      <c r="CD51" s="138">
        <f t="shared" si="41"/>
        <v>0</v>
      </c>
      <c r="CE51" s="40"/>
      <c r="CF51" s="42"/>
      <c r="CG51" s="46"/>
      <c r="CH51" s="43"/>
      <c r="CI51" s="46"/>
      <c r="CJ51" s="43"/>
      <c r="CK51" s="47"/>
      <c r="CL51" s="45"/>
      <c r="CM51" s="46"/>
      <c r="CN51" s="43"/>
      <c r="CO51" s="46"/>
      <c r="CP51" s="43"/>
      <c r="CQ51" s="47"/>
      <c r="CR51" s="136">
        <f t="shared" si="42"/>
        <v>0</v>
      </c>
      <c r="CS51" s="137">
        <f t="shared" si="43"/>
        <v>0</v>
      </c>
      <c r="CT51" s="138">
        <f t="shared" si="44"/>
        <v>0</v>
      </c>
      <c r="CU51" s="40"/>
      <c r="CV51" s="45">
        <f t="shared" si="45"/>
        <v>0</v>
      </c>
      <c r="CW51" s="46" t="e">
        <f t="shared" si="46"/>
        <v>#DIV/0!</v>
      </c>
      <c r="CX51" s="46">
        <f t="shared" si="47"/>
        <v>0</v>
      </c>
      <c r="CY51" s="46" t="e">
        <f t="shared" si="48"/>
        <v>#DIV/0!</v>
      </c>
      <c r="CZ51" s="43">
        <f t="shared" si="49"/>
        <v>0</v>
      </c>
      <c r="DA51" s="47" t="e">
        <f t="shared" si="50"/>
        <v>#DIV/0!</v>
      </c>
      <c r="DB51" s="45">
        <f t="shared" si="51"/>
        <v>0</v>
      </c>
      <c r="DC51" s="46" t="e">
        <f t="shared" si="52"/>
        <v>#DIV/0!</v>
      </c>
      <c r="DD51" s="43">
        <f t="shared" si="53"/>
        <v>0</v>
      </c>
      <c r="DE51" s="46" t="e">
        <f t="shared" si="54"/>
        <v>#DIV/0!</v>
      </c>
      <c r="DF51" s="43">
        <f t="shared" si="55"/>
        <v>0</v>
      </c>
      <c r="DG51" s="47" t="e">
        <f t="shared" si="56"/>
        <v>#DIV/0!</v>
      </c>
      <c r="DH51" s="172"/>
      <c r="DI51" s="185" t="s">
        <v>62</v>
      </c>
      <c r="DJ51" s="45">
        <f t="shared" si="57"/>
        <v>0</v>
      </c>
      <c r="DK51" s="43">
        <f t="shared" si="58"/>
        <v>0</v>
      </c>
      <c r="DL51" s="44">
        <f t="shared" si="59"/>
        <v>0</v>
      </c>
      <c r="DM51"/>
    </row>
    <row r="52" spans="1:119" s="59" customFormat="1" ht="15.6" x14ac:dyDescent="0.3">
      <c r="A52" s="32">
        <v>40</v>
      </c>
      <c r="B52" s="32" t="s">
        <v>43</v>
      </c>
      <c r="C52" s="41"/>
      <c r="D52" s="42"/>
      <c r="E52" s="46"/>
      <c r="F52" s="43"/>
      <c r="G52" s="46"/>
      <c r="H52" s="43"/>
      <c r="I52" s="47"/>
      <c r="J52" s="45"/>
      <c r="K52" s="46"/>
      <c r="L52" s="43"/>
      <c r="M52" s="46"/>
      <c r="N52" s="43"/>
      <c r="O52" s="47"/>
      <c r="P52" s="136">
        <f t="shared" si="27"/>
        <v>0</v>
      </c>
      <c r="Q52" s="137">
        <f t="shared" si="28"/>
        <v>0</v>
      </c>
      <c r="R52" s="138">
        <f t="shared" si="29"/>
        <v>0</v>
      </c>
      <c r="S52" s="38"/>
      <c r="T52" s="42"/>
      <c r="U52" s="46"/>
      <c r="V52" s="43"/>
      <c r="W52" s="46"/>
      <c r="X52" s="43"/>
      <c r="Y52" s="47"/>
      <c r="Z52" s="45"/>
      <c r="AA52" s="46"/>
      <c r="AB52" s="43"/>
      <c r="AC52" s="46"/>
      <c r="AD52" s="43"/>
      <c r="AE52" s="47"/>
      <c r="AF52" s="136">
        <f t="shared" si="30"/>
        <v>0</v>
      </c>
      <c r="AG52" s="137">
        <f t="shared" si="31"/>
        <v>0</v>
      </c>
      <c r="AH52" s="138">
        <f t="shared" si="32"/>
        <v>0</v>
      </c>
      <c r="AI52" s="40"/>
      <c r="AJ52" s="42"/>
      <c r="AK52" s="46"/>
      <c r="AL52" s="43"/>
      <c r="AM52" s="46"/>
      <c r="AN52" s="43"/>
      <c r="AO52" s="47"/>
      <c r="AP52" s="45"/>
      <c r="AQ52" s="46"/>
      <c r="AR52" s="43"/>
      <c r="AS52" s="46"/>
      <c r="AT52" s="43"/>
      <c r="AU52" s="47"/>
      <c r="AV52" s="136">
        <f t="shared" si="33"/>
        <v>0</v>
      </c>
      <c r="AW52" s="137">
        <f t="shared" si="34"/>
        <v>0</v>
      </c>
      <c r="AX52" s="138">
        <f t="shared" si="35"/>
        <v>0</v>
      </c>
      <c r="AY52" s="40"/>
      <c r="AZ52" s="42"/>
      <c r="BA52" s="46"/>
      <c r="BB52" s="43"/>
      <c r="BC52" s="46"/>
      <c r="BD52" s="43"/>
      <c r="BE52" s="47"/>
      <c r="BF52" s="45"/>
      <c r="BG52" s="46"/>
      <c r="BH52" s="43"/>
      <c r="BI52" s="46"/>
      <c r="BJ52" s="43"/>
      <c r="BK52" s="47"/>
      <c r="BL52" s="136">
        <f t="shared" si="36"/>
        <v>0</v>
      </c>
      <c r="BM52" s="137">
        <f t="shared" si="37"/>
        <v>0</v>
      </c>
      <c r="BN52" s="138">
        <f t="shared" si="38"/>
        <v>0</v>
      </c>
      <c r="BO52" s="40"/>
      <c r="BP52" s="42"/>
      <c r="BQ52" s="46"/>
      <c r="BR52" s="43"/>
      <c r="BS52" s="46"/>
      <c r="BT52" s="43"/>
      <c r="BU52" s="47"/>
      <c r="BV52" s="45"/>
      <c r="BW52" s="46"/>
      <c r="BX52" s="43"/>
      <c r="BY52" s="46"/>
      <c r="BZ52" s="43"/>
      <c r="CA52" s="47"/>
      <c r="CB52" s="136">
        <f t="shared" si="39"/>
        <v>0</v>
      </c>
      <c r="CC52" s="137">
        <f t="shared" si="40"/>
        <v>0</v>
      </c>
      <c r="CD52" s="138">
        <f t="shared" si="41"/>
        <v>0</v>
      </c>
      <c r="CE52" s="40"/>
      <c r="CF52" s="42"/>
      <c r="CG52" s="46"/>
      <c r="CH52" s="43"/>
      <c r="CI52" s="46"/>
      <c r="CJ52" s="43"/>
      <c r="CK52" s="47"/>
      <c r="CL52" s="45"/>
      <c r="CM52" s="46"/>
      <c r="CN52" s="43"/>
      <c r="CO52" s="46"/>
      <c r="CP52" s="43"/>
      <c r="CQ52" s="47"/>
      <c r="CR52" s="136">
        <f t="shared" si="42"/>
        <v>0</v>
      </c>
      <c r="CS52" s="137">
        <f t="shared" si="43"/>
        <v>0</v>
      </c>
      <c r="CT52" s="138">
        <f t="shared" si="44"/>
        <v>0</v>
      </c>
      <c r="CU52" s="40"/>
      <c r="CV52" s="45">
        <f t="shared" si="45"/>
        <v>0</v>
      </c>
      <c r="CW52" s="46" t="e">
        <f t="shared" si="46"/>
        <v>#DIV/0!</v>
      </c>
      <c r="CX52" s="46">
        <f t="shared" si="47"/>
        <v>0</v>
      </c>
      <c r="CY52" s="46" t="e">
        <f t="shared" si="48"/>
        <v>#DIV/0!</v>
      </c>
      <c r="CZ52" s="43">
        <f t="shared" si="49"/>
        <v>0</v>
      </c>
      <c r="DA52" s="47" t="e">
        <f t="shared" si="50"/>
        <v>#DIV/0!</v>
      </c>
      <c r="DB52" s="45">
        <f t="shared" si="51"/>
        <v>0</v>
      </c>
      <c r="DC52" s="46" t="e">
        <f t="shared" si="52"/>
        <v>#DIV/0!</v>
      </c>
      <c r="DD52" s="43">
        <f t="shared" si="53"/>
        <v>0</v>
      </c>
      <c r="DE52" s="46" t="e">
        <f t="shared" si="54"/>
        <v>#DIV/0!</v>
      </c>
      <c r="DF52" s="43">
        <f t="shared" si="55"/>
        <v>0</v>
      </c>
      <c r="DG52" s="47" t="e">
        <f t="shared" si="56"/>
        <v>#DIV/0!</v>
      </c>
      <c r="DH52" s="172"/>
      <c r="DI52" s="185" t="s">
        <v>43</v>
      </c>
      <c r="DJ52" s="45">
        <f t="shared" si="57"/>
        <v>0</v>
      </c>
      <c r="DK52" s="43">
        <f t="shared" si="58"/>
        <v>0</v>
      </c>
      <c r="DL52" s="44">
        <f t="shared" si="59"/>
        <v>0</v>
      </c>
      <c r="DM52"/>
    </row>
    <row r="53" spans="1:119" s="59" customFormat="1" ht="15.6" x14ac:dyDescent="0.3">
      <c r="A53" s="32">
        <v>41</v>
      </c>
      <c r="B53" s="32" t="s">
        <v>44</v>
      </c>
      <c r="C53" s="41"/>
      <c r="D53" s="42"/>
      <c r="E53" s="46"/>
      <c r="F53" s="43"/>
      <c r="G53" s="46"/>
      <c r="H53" s="43"/>
      <c r="I53" s="47"/>
      <c r="J53" s="45"/>
      <c r="K53" s="46"/>
      <c r="L53" s="43"/>
      <c r="M53" s="46"/>
      <c r="N53" s="43"/>
      <c r="O53" s="47"/>
      <c r="P53" s="136">
        <f t="shared" si="27"/>
        <v>0</v>
      </c>
      <c r="Q53" s="137">
        <f t="shared" si="28"/>
        <v>0</v>
      </c>
      <c r="R53" s="138">
        <f t="shared" si="29"/>
        <v>0</v>
      </c>
      <c r="S53" s="38"/>
      <c r="T53" s="42"/>
      <c r="U53" s="46"/>
      <c r="V53" s="43"/>
      <c r="W53" s="46"/>
      <c r="X53" s="43"/>
      <c r="Y53" s="47"/>
      <c r="Z53" s="45"/>
      <c r="AA53" s="46"/>
      <c r="AB53" s="43"/>
      <c r="AC53" s="46"/>
      <c r="AD53" s="43"/>
      <c r="AE53" s="47"/>
      <c r="AF53" s="136">
        <f t="shared" si="30"/>
        <v>0</v>
      </c>
      <c r="AG53" s="137">
        <f t="shared" si="31"/>
        <v>0</v>
      </c>
      <c r="AH53" s="138">
        <f t="shared" si="32"/>
        <v>0</v>
      </c>
      <c r="AI53" s="40"/>
      <c r="AJ53" s="42"/>
      <c r="AK53" s="46"/>
      <c r="AL53" s="43"/>
      <c r="AM53" s="46"/>
      <c r="AN53" s="43"/>
      <c r="AO53" s="47"/>
      <c r="AP53" s="45"/>
      <c r="AQ53" s="46"/>
      <c r="AR53" s="43"/>
      <c r="AS53" s="46"/>
      <c r="AT53" s="43"/>
      <c r="AU53" s="47"/>
      <c r="AV53" s="136">
        <f t="shared" si="33"/>
        <v>0</v>
      </c>
      <c r="AW53" s="137">
        <f t="shared" si="34"/>
        <v>0</v>
      </c>
      <c r="AX53" s="138">
        <f t="shared" si="35"/>
        <v>0</v>
      </c>
      <c r="AY53" s="40"/>
      <c r="AZ53" s="42"/>
      <c r="BA53" s="46"/>
      <c r="BB53" s="43"/>
      <c r="BC53" s="46"/>
      <c r="BD53" s="43"/>
      <c r="BE53" s="47"/>
      <c r="BF53" s="45"/>
      <c r="BG53" s="46"/>
      <c r="BH53" s="43"/>
      <c r="BI53" s="46"/>
      <c r="BJ53" s="43"/>
      <c r="BK53" s="47"/>
      <c r="BL53" s="136">
        <f t="shared" si="36"/>
        <v>0</v>
      </c>
      <c r="BM53" s="137">
        <f t="shared" si="37"/>
        <v>0</v>
      </c>
      <c r="BN53" s="138">
        <f t="shared" si="38"/>
        <v>0</v>
      </c>
      <c r="BO53" s="40"/>
      <c r="BP53" s="42"/>
      <c r="BQ53" s="46"/>
      <c r="BR53" s="43"/>
      <c r="BS53" s="46"/>
      <c r="BT53" s="43"/>
      <c r="BU53" s="47"/>
      <c r="BV53" s="45"/>
      <c r="BW53" s="46"/>
      <c r="BX53" s="43"/>
      <c r="BY53" s="46"/>
      <c r="BZ53" s="43"/>
      <c r="CA53" s="47"/>
      <c r="CB53" s="136">
        <f t="shared" si="39"/>
        <v>0</v>
      </c>
      <c r="CC53" s="137">
        <f t="shared" si="40"/>
        <v>0</v>
      </c>
      <c r="CD53" s="138">
        <f t="shared" si="41"/>
        <v>0</v>
      </c>
      <c r="CE53" s="40"/>
      <c r="CF53" s="42"/>
      <c r="CG53" s="46"/>
      <c r="CH53" s="43"/>
      <c r="CI53" s="46"/>
      <c r="CJ53" s="43"/>
      <c r="CK53" s="47"/>
      <c r="CL53" s="45"/>
      <c r="CM53" s="46"/>
      <c r="CN53" s="43"/>
      <c r="CO53" s="46"/>
      <c r="CP53" s="43"/>
      <c r="CQ53" s="47"/>
      <c r="CR53" s="136">
        <f t="shared" si="42"/>
        <v>0</v>
      </c>
      <c r="CS53" s="137">
        <f t="shared" si="43"/>
        <v>0</v>
      </c>
      <c r="CT53" s="138">
        <f t="shared" si="44"/>
        <v>0</v>
      </c>
      <c r="CU53" s="40"/>
      <c r="CV53" s="45">
        <f t="shared" si="45"/>
        <v>0</v>
      </c>
      <c r="CW53" s="46" t="e">
        <f t="shared" si="46"/>
        <v>#DIV/0!</v>
      </c>
      <c r="CX53" s="46">
        <f t="shared" si="47"/>
        <v>0</v>
      </c>
      <c r="CY53" s="46" t="e">
        <f t="shared" si="48"/>
        <v>#DIV/0!</v>
      </c>
      <c r="CZ53" s="43">
        <f t="shared" si="49"/>
        <v>0</v>
      </c>
      <c r="DA53" s="47" t="e">
        <f t="shared" si="50"/>
        <v>#DIV/0!</v>
      </c>
      <c r="DB53" s="45">
        <f t="shared" si="51"/>
        <v>0</v>
      </c>
      <c r="DC53" s="46" t="e">
        <f t="shared" si="52"/>
        <v>#DIV/0!</v>
      </c>
      <c r="DD53" s="43">
        <f t="shared" si="53"/>
        <v>0</v>
      </c>
      <c r="DE53" s="46" t="e">
        <f t="shared" si="54"/>
        <v>#DIV/0!</v>
      </c>
      <c r="DF53" s="43">
        <f t="shared" si="55"/>
        <v>0</v>
      </c>
      <c r="DG53" s="47" t="e">
        <f t="shared" si="56"/>
        <v>#DIV/0!</v>
      </c>
      <c r="DH53" s="172"/>
      <c r="DI53" s="185" t="s">
        <v>44</v>
      </c>
      <c r="DJ53" s="45">
        <f t="shared" si="57"/>
        <v>0</v>
      </c>
      <c r="DK53" s="43">
        <f t="shared" si="58"/>
        <v>0</v>
      </c>
      <c r="DL53" s="44">
        <f t="shared" si="59"/>
        <v>0</v>
      </c>
      <c r="DM53"/>
    </row>
    <row r="54" spans="1:119" s="59" customFormat="1" ht="15.6" x14ac:dyDescent="0.3">
      <c r="A54" s="32">
        <v>42</v>
      </c>
      <c r="B54" s="32" t="s">
        <v>45</v>
      </c>
      <c r="C54" s="41"/>
      <c r="D54" s="42"/>
      <c r="E54" s="46"/>
      <c r="F54" s="43"/>
      <c r="G54" s="46"/>
      <c r="H54" s="43"/>
      <c r="I54" s="47"/>
      <c r="J54" s="45"/>
      <c r="K54" s="46"/>
      <c r="L54" s="43"/>
      <c r="M54" s="46"/>
      <c r="N54" s="43"/>
      <c r="O54" s="47"/>
      <c r="P54" s="136">
        <f t="shared" si="27"/>
        <v>0</v>
      </c>
      <c r="Q54" s="137">
        <f t="shared" si="28"/>
        <v>0</v>
      </c>
      <c r="R54" s="138">
        <f t="shared" si="29"/>
        <v>0</v>
      </c>
      <c r="S54" s="38"/>
      <c r="T54" s="42"/>
      <c r="U54" s="46"/>
      <c r="V54" s="43"/>
      <c r="W54" s="46"/>
      <c r="X54" s="43"/>
      <c r="Y54" s="47"/>
      <c r="Z54" s="45"/>
      <c r="AA54" s="46"/>
      <c r="AB54" s="43"/>
      <c r="AC54" s="46"/>
      <c r="AD54" s="43"/>
      <c r="AE54" s="47"/>
      <c r="AF54" s="136">
        <f t="shared" si="30"/>
        <v>0</v>
      </c>
      <c r="AG54" s="137">
        <f t="shared" si="31"/>
        <v>0</v>
      </c>
      <c r="AH54" s="138">
        <f t="shared" si="32"/>
        <v>0</v>
      </c>
      <c r="AI54" s="40"/>
      <c r="AJ54" s="42"/>
      <c r="AK54" s="46"/>
      <c r="AL54" s="43"/>
      <c r="AM54" s="46"/>
      <c r="AN54" s="43"/>
      <c r="AO54" s="47"/>
      <c r="AP54" s="45"/>
      <c r="AQ54" s="46"/>
      <c r="AR54" s="43"/>
      <c r="AS54" s="46"/>
      <c r="AT54" s="43"/>
      <c r="AU54" s="47"/>
      <c r="AV54" s="136">
        <f t="shared" si="33"/>
        <v>0</v>
      </c>
      <c r="AW54" s="137">
        <f t="shared" si="34"/>
        <v>0</v>
      </c>
      <c r="AX54" s="138">
        <f t="shared" si="35"/>
        <v>0</v>
      </c>
      <c r="AY54" s="40"/>
      <c r="AZ54" s="42"/>
      <c r="BA54" s="46"/>
      <c r="BB54" s="43"/>
      <c r="BC54" s="46"/>
      <c r="BD54" s="43"/>
      <c r="BE54" s="47"/>
      <c r="BF54" s="45"/>
      <c r="BG54" s="46"/>
      <c r="BH54" s="43"/>
      <c r="BI54" s="46"/>
      <c r="BJ54" s="43"/>
      <c r="BK54" s="47"/>
      <c r="BL54" s="136">
        <f t="shared" si="36"/>
        <v>0</v>
      </c>
      <c r="BM54" s="137">
        <f t="shared" si="37"/>
        <v>0</v>
      </c>
      <c r="BN54" s="138">
        <f t="shared" si="38"/>
        <v>0</v>
      </c>
      <c r="BO54" s="40"/>
      <c r="BP54" s="42"/>
      <c r="BQ54" s="46"/>
      <c r="BR54" s="43"/>
      <c r="BS54" s="46"/>
      <c r="BT54" s="43"/>
      <c r="BU54" s="47"/>
      <c r="BV54" s="45"/>
      <c r="BW54" s="46"/>
      <c r="BX54" s="43"/>
      <c r="BY54" s="46"/>
      <c r="BZ54" s="43"/>
      <c r="CA54" s="47"/>
      <c r="CB54" s="136">
        <f t="shared" si="39"/>
        <v>0</v>
      </c>
      <c r="CC54" s="137">
        <f t="shared" si="40"/>
        <v>0</v>
      </c>
      <c r="CD54" s="138">
        <f t="shared" si="41"/>
        <v>0</v>
      </c>
      <c r="CE54" s="40"/>
      <c r="CF54" s="42"/>
      <c r="CG54" s="46"/>
      <c r="CH54" s="43"/>
      <c r="CI54" s="46"/>
      <c r="CJ54" s="43"/>
      <c r="CK54" s="47"/>
      <c r="CL54" s="45"/>
      <c r="CM54" s="46"/>
      <c r="CN54" s="43"/>
      <c r="CO54" s="46"/>
      <c r="CP54" s="43"/>
      <c r="CQ54" s="47"/>
      <c r="CR54" s="136">
        <f t="shared" si="42"/>
        <v>0</v>
      </c>
      <c r="CS54" s="137">
        <f t="shared" si="43"/>
        <v>0</v>
      </c>
      <c r="CT54" s="138">
        <f t="shared" si="44"/>
        <v>0</v>
      </c>
      <c r="CU54" s="40"/>
      <c r="CV54" s="45">
        <f t="shared" si="45"/>
        <v>0</v>
      </c>
      <c r="CW54" s="46" t="e">
        <f t="shared" si="46"/>
        <v>#DIV/0!</v>
      </c>
      <c r="CX54" s="46">
        <f t="shared" si="47"/>
        <v>0</v>
      </c>
      <c r="CY54" s="46" t="e">
        <f t="shared" si="48"/>
        <v>#DIV/0!</v>
      </c>
      <c r="CZ54" s="43">
        <f t="shared" si="49"/>
        <v>0</v>
      </c>
      <c r="DA54" s="47" t="e">
        <f t="shared" si="50"/>
        <v>#DIV/0!</v>
      </c>
      <c r="DB54" s="45">
        <f t="shared" si="51"/>
        <v>0</v>
      </c>
      <c r="DC54" s="46" t="e">
        <f t="shared" si="52"/>
        <v>#DIV/0!</v>
      </c>
      <c r="DD54" s="43">
        <f t="shared" si="53"/>
        <v>0</v>
      </c>
      <c r="DE54" s="46" t="e">
        <f t="shared" si="54"/>
        <v>#DIV/0!</v>
      </c>
      <c r="DF54" s="43">
        <f t="shared" si="55"/>
        <v>0</v>
      </c>
      <c r="DG54" s="47" t="e">
        <f t="shared" si="56"/>
        <v>#DIV/0!</v>
      </c>
      <c r="DH54" s="172"/>
      <c r="DI54" s="185" t="s">
        <v>45</v>
      </c>
      <c r="DJ54" s="45">
        <f t="shared" si="57"/>
        <v>0</v>
      </c>
      <c r="DK54" s="43">
        <f t="shared" si="58"/>
        <v>0</v>
      </c>
      <c r="DL54" s="44">
        <f t="shared" si="59"/>
        <v>0</v>
      </c>
      <c r="DM54"/>
    </row>
    <row r="55" spans="1:119" s="59" customFormat="1" ht="15.6" x14ac:dyDescent="0.3">
      <c r="A55" s="32">
        <v>43</v>
      </c>
      <c r="B55" s="32" t="s">
        <v>179</v>
      </c>
      <c r="C55" s="41"/>
      <c r="D55" s="42"/>
      <c r="E55" s="46"/>
      <c r="F55" s="43"/>
      <c r="G55" s="46"/>
      <c r="H55" s="43"/>
      <c r="I55" s="47"/>
      <c r="J55" s="45"/>
      <c r="K55" s="46"/>
      <c r="L55" s="43"/>
      <c r="M55" s="46"/>
      <c r="N55" s="43"/>
      <c r="O55" s="47"/>
      <c r="P55" s="136">
        <f t="shared" si="27"/>
        <v>0</v>
      </c>
      <c r="Q55" s="137">
        <f t="shared" si="28"/>
        <v>0</v>
      </c>
      <c r="R55" s="138">
        <f t="shared" si="29"/>
        <v>0</v>
      </c>
      <c r="S55" s="38"/>
      <c r="T55" s="42"/>
      <c r="U55" s="46"/>
      <c r="V55" s="43"/>
      <c r="W55" s="46"/>
      <c r="X55" s="43"/>
      <c r="Y55" s="47"/>
      <c r="Z55" s="45"/>
      <c r="AA55" s="46"/>
      <c r="AB55" s="43"/>
      <c r="AC55" s="46"/>
      <c r="AD55" s="43"/>
      <c r="AE55" s="47"/>
      <c r="AF55" s="136">
        <f t="shared" si="30"/>
        <v>0</v>
      </c>
      <c r="AG55" s="137">
        <f t="shared" si="31"/>
        <v>0</v>
      </c>
      <c r="AH55" s="138">
        <f t="shared" si="32"/>
        <v>0</v>
      </c>
      <c r="AI55" s="40"/>
      <c r="AJ55" s="42"/>
      <c r="AK55" s="46"/>
      <c r="AL55" s="43"/>
      <c r="AM55" s="46"/>
      <c r="AN55" s="43"/>
      <c r="AO55" s="47"/>
      <c r="AP55" s="45"/>
      <c r="AQ55" s="46"/>
      <c r="AR55" s="43"/>
      <c r="AS55" s="46"/>
      <c r="AT55" s="43"/>
      <c r="AU55" s="47"/>
      <c r="AV55" s="136">
        <f t="shared" si="33"/>
        <v>0</v>
      </c>
      <c r="AW55" s="137">
        <f t="shared" si="34"/>
        <v>0</v>
      </c>
      <c r="AX55" s="138">
        <f t="shared" si="35"/>
        <v>0</v>
      </c>
      <c r="AY55" s="40"/>
      <c r="AZ55" s="42"/>
      <c r="BA55" s="46"/>
      <c r="BB55" s="43"/>
      <c r="BC55" s="46"/>
      <c r="BD55" s="43"/>
      <c r="BE55" s="47"/>
      <c r="BF55" s="45"/>
      <c r="BG55" s="46"/>
      <c r="BH55" s="43"/>
      <c r="BI55" s="46"/>
      <c r="BJ55" s="43"/>
      <c r="BK55" s="47"/>
      <c r="BL55" s="136">
        <f t="shared" si="36"/>
        <v>0</v>
      </c>
      <c r="BM55" s="137">
        <f t="shared" si="37"/>
        <v>0</v>
      </c>
      <c r="BN55" s="138">
        <f t="shared" si="38"/>
        <v>0</v>
      </c>
      <c r="BO55" s="40"/>
      <c r="BP55" s="42"/>
      <c r="BQ55" s="46"/>
      <c r="BR55" s="43"/>
      <c r="BS55" s="46"/>
      <c r="BT55" s="43"/>
      <c r="BU55" s="47"/>
      <c r="BV55" s="45"/>
      <c r="BW55" s="46"/>
      <c r="BX55" s="43"/>
      <c r="BY55" s="46"/>
      <c r="BZ55" s="43"/>
      <c r="CA55" s="47"/>
      <c r="CB55" s="136">
        <f t="shared" si="39"/>
        <v>0</v>
      </c>
      <c r="CC55" s="137">
        <f t="shared" si="40"/>
        <v>0</v>
      </c>
      <c r="CD55" s="138">
        <f t="shared" si="41"/>
        <v>0</v>
      </c>
      <c r="CE55" s="40"/>
      <c r="CF55" s="42"/>
      <c r="CG55" s="46"/>
      <c r="CH55" s="43"/>
      <c r="CI55" s="46"/>
      <c r="CJ55" s="43"/>
      <c r="CK55" s="47"/>
      <c r="CL55" s="45"/>
      <c r="CM55" s="46"/>
      <c r="CN55" s="43"/>
      <c r="CO55" s="46"/>
      <c r="CP55" s="43"/>
      <c r="CQ55" s="47"/>
      <c r="CR55" s="136">
        <f t="shared" si="42"/>
        <v>0</v>
      </c>
      <c r="CS55" s="137">
        <f t="shared" si="43"/>
        <v>0</v>
      </c>
      <c r="CT55" s="138">
        <f t="shared" si="44"/>
        <v>0</v>
      </c>
      <c r="CU55" s="40"/>
      <c r="CV55" s="45">
        <f t="shared" si="45"/>
        <v>0</v>
      </c>
      <c r="CW55" s="46" t="e">
        <f t="shared" si="46"/>
        <v>#DIV/0!</v>
      </c>
      <c r="CX55" s="46">
        <f t="shared" si="47"/>
        <v>0</v>
      </c>
      <c r="CY55" s="46" t="e">
        <f t="shared" si="48"/>
        <v>#DIV/0!</v>
      </c>
      <c r="CZ55" s="43">
        <f t="shared" si="49"/>
        <v>0</v>
      </c>
      <c r="DA55" s="47" t="e">
        <f t="shared" si="50"/>
        <v>#DIV/0!</v>
      </c>
      <c r="DB55" s="45">
        <f t="shared" si="51"/>
        <v>0</v>
      </c>
      <c r="DC55" s="46" t="e">
        <f t="shared" si="52"/>
        <v>#DIV/0!</v>
      </c>
      <c r="DD55" s="43">
        <f t="shared" si="53"/>
        <v>0</v>
      </c>
      <c r="DE55" s="46" t="e">
        <f t="shared" si="54"/>
        <v>#DIV/0!</v>
      </c>
      <c r="DF55" s="43">
        <f t="shared" si="55"/>
        <v>0</v>
      </c>
      <c r="DG55" s="47" t="e">
        <f t="shared" si="56"/>
        <v>#DIV/0!</v>
      </c>
      <c r="DH55" s="172"/>
      <c r="DI55" s="185" t="s">
        <v>179</v>
      </c>
      <c r="DJ55" s="45">
        <f t="shared" si="57"/>
        <v>0</v>
      </c>
      <c r="DK55" s="43">
        <f t="shared" si="58"/>
        <v>0</v>
      </c>
      <c r="DL55" s="44">
        <f t="shared" si="59"/>
        <v>0</v>
      </c>
      <c r="DM55"/>
    </row>
    <row r="56" spans="1:119" s="59" customFormat="1" ht="15.6" x14ac:dyDescent="0.3">
      <c r="A56" s="32">
        <v>44</v>
      </c>
      <c r="B56" s="32" t="s">
        <v>46</v>
      </c>
      <c r="C56" s="41"/>
      <c r="D56" s="42"/>
      <c r="E56" s="46"/>
      <c r="F56" s="43"/>
      <c r="G56" s="46"/>
      <c r="H56" s="43"/>
      <c r="I56" s="47"/>
      <c r="J56" s="45"/>
      <c r="K56" s="46"/>
      <c r="L56" s="43"/>
      <c r="M56" s="46"/>
      <c r="N56" s="43"/>
      <c r="O56" s="47"/>
      <c r="P56" s="136">
        <f t="shared" si="27"/>
        <v>0</v>
      </c>
      <c r="Q56" s="137">
        <f t="shared" si="28"/>
        <v>0</v>
      </c>
      <c r="R56" s="138">
        <f t="shared" si="29"/>
        <v>0</v>
      </c>
      <c r="S56" s="38"/>
      <c r="T56" s="42"/>
      <c r="U56" s="46"/>
      <c r="V56" s="43"/>
      <c r="W56" s="46"/>
      <c r="X56" s="43"/>
      <c r="Y56" s="47"/>
      <c r="Z56" s="45"/>
      <c r="AA56" s="46"/>
      <c r="AB56" s="43"/>
      <c r="AC56" s="46"/>
      <c r="AD56" s="43"/>
      <c r="AE56" s="47"/>
      <c r="AF56" s="136">
        <f t="shared" si="30"/>
        <v>0</v>
      </c>
      <c r="AG56" s="137">
        <f t="shared" si="31"/>
        <v>0</v>
      </c>
      <c r="AH56" s="138">
        <f t="shared" si="32"/>
        <v>0</v>
      </c>
      <c r="AI56" s="40"/>
      <c r="AJ56" s="42"/>
      <c r="AK56" s="46"/>
      <c r="AL56" s="43"/>
      <c r="AM56" s="46"/>
      <c r="AN56" s="43"/>
      <c r="AO56" s="47"/>
      <c r="AP56" s="45"/>
      <c r="AQ56" s="46"/>
      <c r="AR56" s="43"/>
      <c r="AS56" s="46"/>
      <c r="AT56" s="43"/>
      <c r="AU56" s="47"/>
      <c r="AV56" s="136">
        <f t="shared" si="33"/>
        <v>0</v>
      </c>
      <c r="AW56" s="137">
        <f t="shared" si="34"/>
        <v>0</v>
      </c>
      <c r="AX56" s="138">
        <f t="shared" si="35"/>
        <v>0</v>
      </c>
      <c r="AY56" s="40"/>
      <c r="AZ56" s="42"/>
      <c r="BA56" s="46"/>
      <c r="BB56" s="43"/>
      <c r="BC56" s="46"/>
      <c r="BD56" s="43"/>
      <c r="BE56" s="47"/>
      <c r="BF56" s="45"/>
      <c r="BG56" s="46"/>
      <c r="BH56" s="43"/>
      <c r="BI56" s="46"/>
      <c r="BJ56" s="43"/>
      <c r="BK56" s="47"/>
      <c r="BL56" s="136">
        <f t="shared" si="36"/>
        <v>0</v>
      </c>
      <c r="BM56" s="137">
        <f t="shared" si="37"/>
        <v>0</v>
      </c>
      <c r="BN56" s="138">
        <f t="shared" si="38"/>
        <v>0</v>
      </c>
      <c r="BO56" s="40"/>
      <c r="BP56" s="42"/>
      <c r="BQ56" s="46"/>
      <c r="BR56" s="43"/>
      <c r="BS56" s="46"/>
      <c r="BT56" s="43"/>
      <c r="BU56" s="47"/>
      <c r="BV56" s="45"/>
      <c r="BW56" s="46"/>
      <c r="BX56" s="43"/>
      <c r="BY56" s="46"/>
      <c r="BZ56" s="43"/>
      <c r="CA56" s="47"/>
      <c r="CB56" s="136">
        <f t="shared" si="39"/>
        <v>0</v>
      </c>
      <c r="CC56" s="137">
        <f t="shared" si="40"/>
        <v>0</v>
      </c>
      <c r="CD56" s="138">
        <f t="shared" si="41"/>
        <v>0</v>
      </c>
      <c r="CE56" s="40"/>
      <c r="CF56" s="42"/>
      <c r="CG56" s="46"/>
      <c r="CH56" s="43"/>
      <c r="CI56" s="46"/>
      <c r="CJ56" s="43"/>
      <c r="CK56" s="47"/>
      <c r="CL56" s="45"/>
      <c r="CM56" s="46"/>
      <c r="CN56" s="43"/>
      <c r="CO56" s="46"/>
      <c r="CP56" s="43"/>
      <c r="CQ56" s="47"/>
      <c r="CR56" s="136">
        <f t="shared" si="42"/>
        <v>0</v>
      </c>
      <c r="CS56" s="137">
        <f t="shared" si="43"/>
        <v>0</v>
      </c>
      <c r="CT56" s="138">
        <f t="shared" si="44"/>
        <v>0</v>
      </c>
      <c r="CU56" s="40"/>
      <c r="CV56" s="45">
        <f t="shared" si="45"/>
        <v>0</v>
      </c>
      <c r="CW56" s="46" t="e">
        <f t="shared" si="46"/>
        <v>#DIV/0!</v>
      </c>
      <c r="CX56" s="46">
        <f t="shared" si="47"/>
        <v>0</v>
      </c>
      <c r="CY56" s="46" t="e">
        <f t="shared" si="48"/>
        <v>#DIV/0!</v>
      </c>
      <c r="CZ56" s="43">
        <f t="shared" si="49"/>
        <v>0</v>
      </c>
      <c r="DA56" s="47" t="e">
        <f t="shared" si="50"/>
        <v>#DIV/0!</v>
      </c>
      <c r="DB56" s="45">
        <f t="shared" si="51"/>
        <v>0</v>
      </c>
      <c r="DC56" s="46" t="e">
        <f t="shared" si="52"/>
        <v>#DIV/0!</v>
      </c>
      <c r="DD56" s="43">
        <f t="shared" si="53"/>
        <v>0</v>
      </c>
      <c r="DE56" s="46" t="e">
        <f t="shared" si="54"/>
        <v>#DIV/0!</v>
      </c>
      <c r="DF56" s="43">
        <f t="shared" si="55"/>
        <v>0</v>
      </c>
      <c r="DG56" s="47" t="e">
        <f t="shared" si="56"/>
        <v>#DIV/0!</v>
      </c>
      <c r="DH56" s="172"/>
      <c r="DI56" s="185" t="s">
        <v>46</v>
      </c>
      <c r="DJ56" s="45">
        <f t="shared" si="57"/>
        <v>0</v>
      </c>
      <c r="DK56" s="43">
        <f t="shared" si="58"/>
        <v>0</v>
      </c>
      <c r="DL56" s="44">
        <f t="shared" si="59"/>
        <v>0</v>
      </c>
      <c r="DM56"/>
    </row>
    <row r="57" spans="1:119" s="59" customFormat="1" ht="15.6" x14ac:dyDescent="0.3">
      <c r="A57" s="32">
        <v>45</v>
      </c>
      <c r="B57" s="32" t="s">
        <v>57</v>
      </c>
      <c r="C57" s="41"/>
      <c r="D57" s="42"/>
      <c r="E57" s="46"/>
      <c r="F57" s="43"/>
      <c r="G57" s="46"/>
      <c r="H57" s="43"/>
      <c r="I57" s="47"/>
      <c r="J57" s="45"/>
      <c r="K57" s="46"/>
      <c r="L57" s="43"/>
      <c r="M57" s="46"/>
      <c r="N57" s="43"/>
      <c r="O57" s="47"/>
      <c r="P57" s="136">
        <f t="shared" si="27"/>
        <v>0</v>
      </c>
      <c r="Q57" s="137">
        <f t="shared" si="28"/>
        <v>0</v>
      </c>
      <c r="R57" s="138">
        <f t="shared" si="29"/>
        <v>0</v>
      </c>
      <c r="S57" s="38"/>
      <c r="T57" s="42"/>
      <c r="U57" s="46"/>
      <c r="V57" s="43"/>
      <c r="W57" s="46"/>
      <c r="X57" s="43"/>
      <c r="Y57" s="47"/>
      <c r="Z57" s="45"/>
      <c r="AA57" s="46"/>
      <c r="AB57" s="43"/>
      <c r="AC57" s="46"/>
      <c r="AD57" s="43"/>
      <c r="AE57" s="47"/>
      <c r="AF57" s="136">
        <f t="shared" si="30"/>
        <v>0</v>
      </c>
      <c r="AG57" s="137">
        <f t="shared" si="31"/>
        <v>0</v>
      </c>
      <c r="AH57" s="138">
        <f t="shared" si="32"/>
        <v>0</v>
      </c>
      <c r="AI57" s="40"/>
      <c r="AJ57" s="42"/>
      <c r="AK57" s="46"/>
      <c r="AL57" s="43"/>
      <c r="AM57" s="46"/>
      <c r="AN57" s="43"/>
      <c r="AO57" s="47"/>
      <c r="AP57" s="45"/>
      <c r="AQ57" s="46"/>
      <c r="AR57" s="43"/>
      <c r="AS57" s="46"/>
      <c r="AT57" s="43"/>
      <c r="AU57" s="47"/>
      <c r="AV57" s="136">
        <f t="shared" si="33"/>
        <v>0</v>
      </c>
      <c r="AW57" s="137">
        <f t="shared" si="34"/>
        <v>0</v>
      </c>
      <c r="AX57" s="138">
        <f t="shared" si="35"/>
        <v>0</v>
      </c>
      <c r="AY57" s="40"/>
      <c r="AZ57" s="42"/>
      <c r="BA57" s="46"/>
      <c r="BB57" s="43"/>
      <c r="BC57" s="46"/>
      <c r="BD57" s="43"/>
      <c r="BE57" s="47"/>
      <c r="BF57" s="45"/>
      <c r="BG57" s="46"/>
      <c r="BH57" s="43"/>
      <c r="BI57" s="46"/>
      <c r="BJ57" s="43"/>
      <c r="BK57" s="47"/>
      <c r="BL57" s="136">
        <f t="shared" si="36"/>
        <v>0</v>
      </c>
      <c r="BM57" s="137">
        <f t="shared" si="37"/>
        <v>0</v>
      </c>
      <c r="BN57" s="138">
        <f t="shared" si="38"/>
        <v>0</v>
      </c>
      <c r="BO57" s="40"/>
      <c r="BP57" s="42"/>
      <c r="BQ57" s="46"/>
      <c r="BR57" s="43"/>
      <c r="BS57" s="46"/>
      <c r="BT57" s="43"/>
      <c r="BU57" s="47"/>
      <c r="BV57" s="45"/>
      <c r="BW57" s="46"/>
      <c r="BX57" s="43"/>
      <c r="BY57" s="46"/>
      <c r="BZ57" s="43"/>
      <c r="CA57" s="47"/>
      <c r="CB57" s="136">
        <f t="shared" si="39"/>
        <v>0</v>
      </c>
      <c r="CC57" s="137">
        <f t="shared" si="40"/>
        <v>0</v>
      </c>
      <c r="CD57" s="138">
        <f t="shared" si="41"/>
        <v>0</v>
      </c>
      <c r="CE57" s="40"/>
      <c r="CF57" s="42"/>
      <c r="CG57" s="46"/>
      <c r="CH57" s="43"/>
      <c r="CI57" s="46"/>
      <c r="CJ57" s="43"/>
      <c r="CK57" s="47"/>
      <c r="CL57" s="45"/>
      <c r="CM57" s="46"/>
      <c r="CN57" s="43"/>
      <c r="CO57" s="46"/>
      <c r="CP57" s="43"/>
      <c r="CQ57" s="47"/>
      <c r="CR57" s="136">
        <f t="shared" si="42"/>
        <v>0</v>
      </c>
      <c r="CS57" s="137">
        <f t="shared" si="43"/>
        <v>0</v>
      </c>
      <c r="CT57" s="138">
        <f t="shared" si="44"/>
        <v>0</v>
      </c>
      <c r="CU57" s="40"/>
      <c r="CV57" s="45">
        <f t="shared" si="45"/>
        <v>0</v>
      </c>
      <c r="CW57" s="46" t="e">
        <f t="shared" si="46"/>
        <v>#DIV/0!</v>
      </c>
      <c r="CX57" s="46">
        <f t="shared" si="47"/>
        <v>0</v>
      </c>
      <c r="CY57" s="46" t="e">
        <f t="shared" si="48"/>
        <v>#DIV/0!</v>
      </c>
      <c r="CZ57" s="43">
        <f t="shared" si="49"/>
        <v>0</v>
      </c>
      <c r="DA57" s="47" t="e">
        <f t="shared" si="50"/>
        <v>#DIV/0!</v>
      </c>
      <c r="DB57" s="45">
        <f t="shared" si="51"/>
        <v>0</v>
      </c>
      <c r="DC57" s="46" t="e">
        <f t="shared" si="52"/>
        <v>#DIV/0!</v>
      </c>
      <c r="DD57" s="43">
        <f t="shared" si="53"/>
        <v>0</v>
      </c>
      <c r="DE57" s="46" t="e">
        <f t="shared" si="54"/>
        <v>#DIV/0!</v>
      </c>
      <c r="DF57" s="43">
        <f t="shared" si="55"/>
        <v>0</v>
      </c>
      <c r="DG57" s="47" t="e">
        <f t="shared" si="56"/>
        <v>#DIV/0!</v>
      </c>
      <c r="DH57" s="172"/>
      <c r="DI57" s="185" t="s">
        <v>57</v>
      </c>
      <c r="DJ57" s="45">
        <f t="shared" si="57"/>
        <v>0</v>
      </c>
      <c r="DK57" s="43">
        <f t="shared" si="58"/>
        <v>0</v>
      </c>
      <c r="DL57" s="44">
        <f t="shared" si="59"/>
        <v>0</v>
      </c>
      <c r="DM57"/>
    </row>
    <row r="58" spans="1:119" s="59" customFormat="1" ht="15.6" x14ac:dyDescent="0.3">
      <c r="A58" s="32">
        <v>46</v>
      </c>
      <c r="B58" s="32" t="s">
        <v>58</v>
      </c>
      <c r="C58" s="41"/>
      <c r="D58" s="42"/>
      <c r="E58" s="46"/>
      <c r="F58" s="43"/>
      <c r="G58" s="46"/>
      <c r="H58" s="43"/>
      <c r="I58" s="47"/>
      <c r="J58" s="45"/>
      <c r="K58" s="46"/>
      <c r="L58" s="43"/>
      <c r="M58" s="46"/>
      <c r="N58" s="43"/>
      <c r="O58" s="47"/>
      <c r="P58" s="136">
        <f t="shared" si="27"/>
        <v>0</v>
      </c>
      <c r="Q58" s="137">
        <f t="shared" si="28"/>
        <v>0</v>
      </c>
      <c r="R58" s="138">
        <f t="shared" si="29"/>
        <v>0</v>
      </c>
      <c r="S58" s="38"/>
      <c r="T58" s="42"/>
      <c r="U58" s="46"/>
      <c r="V58" s="43"/>
      <c r="W58" s="46"/>
      <c r="X58" s="43"/>
      <c r="Y58" s="47"/>
      <c r="Z58" s="45"/>
      <c r="AA58" s="46"/>
      <c r="AB58" s="43"/>
      <c r="AC58" s="46"/>
      <c r="AD58" s="43"/>
      <c r="AE58" s="47"/>
      <c r="AF58" s="136">
        <f t="shared" si="30"/>
        <v>0</v>
      </c>
      <c r="AG58" s="137">
        <f t="shared" si="31"/>
        <v>0</v>
      </c>
      <c r="AH58" s="138">
        <f t="shared" si="32"/>
        <v>0</v>
      </c>
      <c r="AI58" s="40"/>
      <c r="AJ58" s="42"/>
      <c r="AK58" s="46"/>
      <c r="AL58" s="43"/>
      <c r="AM58" s="46"/>
      <c r="AN58" s="43"/>
      <c r="AO58" s="47"/>
      <c r="AP58" s="45"/>
      <c r="AQ58" s="46"/>
      <c r="AR58" s="43"/>
      <c r="AS58" s="46"/>
      <c r="AT58" s="43"/>
      <c r="AU58" s="47"/>
      <c r="AV58" s="136">
        <f t="shared" si="33"/>
        <v>0</v>
      </c>
      <c r="AW58" s="137">
        <f t="shared" si="34"/>
        <v>0</v>
      </c>
      <c r="AX58" s="138">
        <f t="shared" si="35"/>
        <v>0</v>
      </c>
      <c r="AY58" s="40"/>
      <c r="AZ58" s="42"/>
      <c r="BA58" s="46"/>
      <c r="BB58" s="43"/>
      <c r="BC58" s="46"/>
      <c r="BD58" s="43"/>
      <c r="BE58" s="47"/>
      <c r="BF58" s="45"/>
      <c r="BG58" s="46"/>
      <c r="BH58" s="43"/>
      <c r="BI58" s="46"/>
      <c r="BJ58" s="43"/>
      <c r="BK58" s="47"/>
      <c r="BL58" s="136">
        <f t="shared" si="36"/>
        <v>0</v>
      </c>
      <c r="BM58" s="137">
        <f t="shared" si="37"/>
        <v>0</v>
      </c>
      <c r="BN58" s="138">
        <f t="shared" si="38"/>
        <v>0</v>
      </c>
      <c r="BO58" s="40"/>
      <c r="BP58" s="42"/>
      <c r="BQ58" s="46"/>
      <c r="BR58" s="43"/>
      <c r="BS58" s="46"/>
      <c r="BT58" s="43"/>
      <c r="BU58" s="47"/>
      <c r="BV58" s="45"/>
      <c r="BW58" s="46"/>
      <c r="BX58" s="43"/>
      <c r="BY58" s="46"/>
      <c r="BZ58" s="43"/>
      <c r="CA58" s="47"/>
      <c r="CB58" s="136">
        <f t="shared" si="39"/>
        <v>0</v>
      </c>
      <c r="CC58" s="137">
        <f t="shared" si="40"/>
        <v>0</v>
      </c>
      <c r="CD58" s="138">
        <f t="shared" si="41"/>
        <v>0</v>
      </c>
      <c r="CE58" s="40"/>
      <c r="CF58" s="42"/>
      <c r="CG58" s="46"/>
      <c r="CH58" s="43"/>
      <c r="CI58" s="46"/>
      <c r="CJ58" s="43"/>
      <c r="CK58" s="47"/>
      <c r="CL58" s="45"/>
      <c r="CM58" s="46"/>
      <c r="CN58" s="43"/>
      <c r="CO58" s="46"/>
      <c r="CP58" s="43"/>
      <c r="CQ58" s="47"/>
      <c r="CR58" s="136">
        <f t="shared" si="42"/>
        <v>0</v>
      </c>
      <c r="CS58" s="137">
        <f t="shared" si="43"/>
        <v>0</v>
      </c>
      <c r="CT58" s="138">
        <f t="shared" si="44"/>
        <v>0</v>
      </c>
      <c r="CU58" s="40"/>
      <c r="CV58" s="45">
        <f t="shared" si="45"/>
        <v>0</v>
      </c>
      <c r="CW58" s="46" t="e">
        <f t="shared" si="46"/>
        <v>#DIV/0!</v>
      </c>
      <c r="CX58" s="46">
        <f t="shared" si="47"/>
        <v>0</v>
      </c>
      <c r="CY58" s="46" t="e">
        <f t="shared" si="48"/>
        <v>#DIV/0!</v>
      </c>
      <c r="CZ58" s="43">
        <f t="shared" si="49"/>
        <v>0</v>
      </c>
      <c r="DA58" s="47" t="e">
        <f t="shared" si="50"/>
        <v>#DIV/0!</v>
      </c>
      <c r="DB58" s="45">
        <f t="shared" si="51"/>
        <v>0</v>
      </c>
      <c r="DC58" s="46" t="e">
        <f t="shared" si="52"/>
        <v>#DIV/0!</v>
      </c>
      <c r="DD58" s="43">
        <f t="shared" si="53"/>
        <v>0</v>
      </c>
      <c r="DE58" s="46" t="e">
        <f t="shared" si="54"/>
        <v>#DIV/0!</v>
      </c>
      <c r="DF58" s="43">
        <f t="shared" si="55"/>
        <v>0</v>
      </c>
      <c r="DG58" s="47" t="e">
        <f t="shared" si="56"/>
        <v>#DIV/0!</v>
      </c>
      <c r="DH58" s="172"/>
      <c r="DI58" s="185" t="s">
        <v>58</v>
      </c>
      <c r="DJ58" s="45">
        <f t="shared" si="57"/>
        <v>0</v>
      </c>
      <c r="DK58" s="43">
        <f t="shared" si="58"/>
        <v>0</v>
      </c>
      <c r="DL58" s="44">
        <f t="shared" si="59"/>
        <v>0</v>
      </c>
      <c r="DM58"/>
    </row>
    <row r="59" spans="1:119" s="59" customFormat="1" ht="15.6" x14ac:dyDescent="0.3">
      <c r="A59" s="32">
        <v>47</v>
      </c>
      <c r="B59" s="32" t="s">
        <v>6</v>
      </c>
      <c r="C59" s="41"/>
      <c r="D59" s="42"/>
      <c r="E59" s="46"/>
      <c r="F59" s="43"/>
      <c r="G59" s="46"/>
      <c r="H59" s="43"/>
      <c r="I59" s="47"/>
      <c r="J59" s="45"/>
      <c r="K59" s="46"/>
      <c r="L59" s="43"/>
      <c r="M59" s="46"/>
      <c r="N59" s="43"/>
      <c r="O59" s="47"/>
      <c r="P59" s="136">
        <f t="shared" si="27"/>
        <v>0</v>
      </c>
      <c r="Q59" s="137">
        <f t="shared" si="28"/>
        <v>0</v>
      </c>
      <c r="R59" s="138">
        <f t="shared" si="29"/>
        <v>0</v>
      </c>
      <c r="S59" s="38"/>
      <c r="T59" s="42"/>
      <c r="U59" s="46"/>
      <c r="V59" s="43"/>
      <c r="W59" s="46"/>
      <c r="X59" s="43"/>
      <c r="Y59" s="47"/>
      <c r="Z59" s="45"/>
      <c r="AA59" s="46"/>
      <c r="AB59" s="43"/>
      <c r="AC59" s="46"/>
      <c r="AD59" s="43"/>
      <c r="AE59" s="47"/>
      <c r="AF59" s="136">
        <f t="shared" si="30"/>
        <v>0</v>
      </c>
      <c r="AG59" s="137">
        <f t="shared" si="31"/>
        <v>0</v>
      </c>
      <c r="AH59" s="138">
        <f t="shared" si="32"/>
        <v>0</v>
      </c>
      <c r="AI59" s="40"/>
      <c r="AJ59" s="42"/>
      <c r="AK59" s="46"/>
      <c r="AL59" s="43"/>
      <c r="AM59" s="46"/>
      <c r="AN59" s="43"/>
      <c r="AO59" s="47"/>
      <c r="AP59" s="45"/>
      <c r="AQ59" s="46"/>
      <c r="AR59" s="43"/>
      <c r="AS59" s="46"/>
      <c r="AT59" s="43"/>
      <c r="AU59" s="47"/>
      <c r="AV59" s="136">
        <f t="shared" si="33"/>
        <v>0</v>
      </c>
      <c r="AW59" s="137">
        <f t="shared" si="34"/>
        <v>0</v>
      </c>
      <c r="AX59" s="138">
        <f t="shared" si="35"/>
        <v>0</v>
      </c>
      <c r="AY59" s="40"/>
      <c r="AZ59" s="42"/>
      <c r="BA59" s="46"/>
      <c r="BB59" s="43"/>
      <c r="BC59" s="46"/>
      <c r="BD59" s="43"/>
      <c r="BE59" s="47"/>
      <c r="BF59" s="45"/>
      <c r="BG59" s="46"/>
      <c r="BH59" s="43"/>
      <c r="BI59" s="46"/>
      <c r="BJ59" s="43"/>
      <c r="BK59" s="47"/>
      <c r="BL59" s="136">
        <f t="shared" si="36"/>
        <v>0</v>
      </c>
      <c r="BM59" s="137">
        <f t="shared" si="37"/>
        <v>0</v>
      </c>
      <c r="BN59" s="138">
        <f t="shared" si="38"/>
        <v>0</v>
      </c>
      <c r="BO59" s="40"/>
      <c r="BP59" s="42"/>
      <c r="BQ59" s="46"/>
      <c r="BR59" s="43"/>
      <c r="BS59" s="46"/>
      <c r="BT59" s="43"/>
      <c r="BU59" s="47"/>
      <c r="BV59" s="45"/>
      <c r="BW59" s="46"/>
      <c r="BX59" s="43"/>
      <c r="BY59" s="46"/>
      <c r="BZ59" s="43"/>
      <c r="CA59" s="47"/>
      <c r="CB59" s="136">
        <f t="shared" si="39"/>
        <v>0</v>
      </c>
      <c r="CC59" s="137">
        <f t="shared" si="40"/>
        <v>0</v>
      </c>
      <c r="CD59" s="138">
        <f t="shared" si="41"/>
        <v>0</v>
      </c>
      <c r="CE59" s="40"/>
      <c r="CF59" s="42"/>
      <c r="CG59" s="46"/>
      <c r="CH59" s="43"/>
      <c r="CI59" s="46"/>
      <c r="CJ59" s="43"/>
      <c r="CK59" s="47"/>
      <c r="CL59" s="45"/>
      <c r="CM59" s="46"/>
      <c r="CN59" s="43"/>
      <c r="CO59" s="46"/>
      <c r="CP59" s="43"/>
      <c r="CQ59" s="47"/>
      <c r="CR59" s="136">
        <f t="shared" si="42"/>
        <v>0</v>
      </c>
      <c r="CS59" s="137">
        <f t="shared" si="43"/>
        <v>0</v>
      </c>
      <c r="CT59" s="138">
        <f t="shared" si="44"/>
        <v>0</v>
      </c>
      <c r="CU59" s="40"/>
      <c r="CV59" s="45">
        <f t="shared" si="45"/>
        <v>0</v>
      </c>
      <c r="CW59" s="46" t="e">
        <f t="shared" si="46"/>
        <v>#DIV/0!</v>
      </c>
      <c r="CX59" s="46">
        <f t="shared" si="47"/>
        <v>0</v>
      </c>
      <c r="CY59" s="46" t="e">
        <f t="shared" si="48"/>
        <v>#DIV/0!</v>
      </c>
      <c r="CZ59" s="43">
        <f t="shared" si="49"/>
        <v>0</v>
      </c>
      <c r="DA59" s="47" t="e">
        <f t="shared" si="50"/>
        <v>#DIV/0!</v>
      </c>
      <c r="DB59" s="45">
        <f t="shared" si="51"/>
        <v>0</v>
      </c>
      <c r="DC59" s="46" t="e">
        <f t="shared" si="52"/>
        <v>#DIV/0!</v>
      </c>
      <c r="DD59" s="43">
        <f t="shared" si="53"/>
        <v>0</v>
      </c>
      <c r="DE59" s="46" t="e">
        <f t="shared" si="54"/>
        <v>#DIV/0!</v>
      </c>
      <c r="DF59" s="43">
        <f t="shared" si="55"/>
        <v>0</v>
      </c>
      <c r="DG59" s="47" t="e">
        <f t="shared" si="56"/>
        <v>#DIV/0!</v>
      </c>
      <c r="DH59" s="172"/>
      <c r="DI59" s="185" t="s">
        <v>6</v>
      </c>
      <c r="DJ59" s="45">
        <f t="shared" si="57"/>
        <v>0</v>
      </c>
      <c r="DK59" s="43">
        <f t="shared" si="58"/>
        <v>0</v>
      </c>
      <c r="DL59" s="44">
        <f t="shared" si="59"/>
        <v>0</v>
      </c>
      <c r="DM59"/>
    </row>
    <row r="60" spans="1:119" s="59" customFormat="1" ht="15.6" x14ac:dyDescent="0.3">
      <c r="A60" s="32">
        <v>48</v>
      </c>
      <c r="B60" s="32" t="s">
        <v>7</v>
      </c>
      <c r="C60" s="41"/>
      <c r="D60" s="42"/>
      <c r="E60" s="46"/>
      <c r="F60" s="43"/>
      <c r="G60" s="46"/>
      <c r="H60" s="43"/>
      <c r="I60" s="47"/>
      <c r="J60" s="45"/>
      <c r="K60" s="46"/>
      <c r="L60" s="43"/>
      <c r="M60" s="46"/>
      <c r="N60" s="43"/>
      <c r="O60" s="47"/>
      <c r="P60" s="136">
        <f t="shared" si="27"/>
        <v>0</v>
      </c>
      <c r="Q60" s="137">
        <f t="shared" si="28"/>
        <v>0</v>
      </c>
      <c r="R60" s="138">
        <f t="shared" si="29"/>
        <v>0</v>
      </c>
      <c r="S60" s="38"/>
      <c r="T60" s="42"/>
      <c r="U60" s="46"/>
      <c r="V60" s="43"/>
      <c r="W60" s="46"/>
      <c r="X60" s="43"/>
      <c r="Y60" s="47"/>
      <c r="Z60" s="45"/>
      <c r="AA60" s="46"/>
      <c r="AB60" s="43"/>
      <c r="AC60" s="46"/>
      <c r="AD60" s="43"/>
      <c r="AE60" s="47"/>
      <c r="AF60" s="136">
        <f t="shared" si="30"/>
        <v>0</v>
      </c>
      <c r="AG60" s="137">
        <f t="shared" si="31"/>
        <v>0</v>
      </c>
      <c r="AH60" s="138">
        <f t="shared" si="32"/>
        <v>0</v>
      </c>
      <c r="AI60" s="40"/>
      <c r="AJ60" s="42"/>
      <c r="AK60" s="46"/>
      <c r="AL60" s="43"/>
      <c r="AM60" s="46"/>
      <c r="AN60" s="43"/>
      <c r="AO60" s="47"/>
      <c r="AP60" s="45"/>
      <c r="AQ60" s="46"/>
      <c r="AR60" s="43"/>
      <c r="AS60" s="46"/>
      <c r="AT60" s="43"/>
      <c r="AU60" s="47"/>
      <c r="AV60" s="136">
        <f t="shared" si="33"/>
        <v>0</v>
      </c>
      <c r="AW60" s="137">
        <f t="shared" si="34"/>
        <v>0</v>
      </c>
      <c r="AX60" s="138">
        <f t="shared" si="35"/>
        <v>0</v>
      </c>
      <c r="AY60" s="40"/>
      <c r="AZ60" s="42"/>
      <c r="BA60" s="46"/>
      <c r="BB60" s="43"/>
      <c r="BC60" s="46"/>
      <c r="BD60" s="43"/>
      <c r="BE60" s="47"/>
      <c r="BF60" s="45"/>
      <c r="BG60" s="46"/>
      <c r="BH60" s="43"/>
      <c r="BI60" s="46"/>
      <c r="BJ60" s="43"/>
      <c r="BK60" s="47"/>
      <c r="BL60" s="136">
        <f t="shared" si="36"/>
        <v>0</v>
      </c>
      <c r="BM60" s="137">
        <f t="shared" si="37"/>
        <v>0</v>
      </c>
      <c r="BN60" s="138">
        <f t="shared" si="38"/>
        <v>0</v>
      </c>
      <c r="BO60" s="40"/>
      <c r="BP60" s="42"/>
      <c r="BQ60" s="46"/>
      <c r="BR60" s="43"/>
      <c r="BS60" s="46"/>
      <c r="BT60" s="43"/>
      <c r="BU60" s="47"/>
      <c r="BV60" s="45"/>
      <c r="BW60" s="46"/>
      <c r="BX60" s="43"/>
      <c r="BY60" s="46"/>
      <c r="BZ60" s="43"/>
      <c r="CA60" s="47"/>
      <c r="CB60" s="136">
        <f t="shared" si="39"/>
        <v>0</v>
      </c>
      <c r="CC60" s="137">
        <f t="shared" si="40"/>
        <v>0</v>
      </c>
      <c r="CD60" s="138">
        <f t="shared" si="41"/>
        <v>0</v>
      </c>
      <c r="CE60" s="40"/>
      <c r="CF60" s="42"/>
      <c r="CG60" s="46"/>
      <c r="CH60" s="43"/>
      <c r="CI60" s="46"/>
      <c r="CJ60" s="43"/>
      <c r="CK60" s="47"/>
      <c r="CL60" s="45"/>
      <c r="CM60" s="46"/>
      <c r="CN60" s="43"/>
      <c r="CO60" s="46"/>
      <c r="CP60" s="43"/>
      <c r="CQ60" s="47"/>
      <c r="CR60" s="136">
        <f t="shared" si="42"/>
        <v>0</v>
      </c>
      <c r="CS60" s="137">
        <f t="shared" si="43"/>
        <v>0</v>
      </c>
      <c r="CT60" s="138">
        <f t="shared" si="44"/>
        <v>0</v>
      </c>
      <c r="CU60" s="40"/>
      <c r="CV60" s="45">
        <f t="shared" si="45"/>
        <v>0</v>
      </c>
      <c r="CW60" s="46" t="e">
        <f t="shared" si="46"/>
        <v>#DIV/0!</v>
      </c>
      <c r="CX60" s="46">
        <f t="shared" si="47"/>
        <v>0</v>
      </c>
      <c r="CY60" s="46" t="e">
        <f t="shared" si="48"/>
        <v>#DIV/0!</v>
      </c>
      <c r="CZ60" s="43">
        <f t="shared" si="49"/>
        <v>0</v>
      </c>
      <c r="DA60" s="47" t="e">
        <f t="shared" si="50"/>
        <v>#DIV/0!</v>
      </c>
      <c r="DB60" s="45">
        <f t="shared" si="51"/>
        <v>0</v>
      </c>
      <c r="DC60" s="46" t="e">
        <f t="shared" si="52"/>
        <v>#DIV/0!</v>
      </c>
      <c r="DD60" s="43">
        <f t="shared" si="53"/>
        <v>0</v>
      </c>
      <c r="DE60" s="46" t="e">
        <f t="shared" si="54"/>
        <v>#DIV/0!</v>
      </c>
      <c r="DF60" s="43">
        <f t="shared" si="55"/>
        <v>0</v>
      </c>
      <c r="DG60" s="47" t="e">
        <f t="shared" si="56"/>
        <v>#DIV/0!</v>
      </c>
      <c r="DH60" s="172"/>
      <c r="DI60" s="185" t="s">
        <v>7</v>
      </c>
      <c r="DJ60" s="45">
        <f t="shared" si="57"/>
        <v>0</v>
      </c>
      <c r="DK60" s="43">
        <f t="shared" si="58"/>
        <v>0</v>
      </c>
      <c r="DL60" s="44">
        <f t="shared" si="59"/>
        <v>0</v>
      </c>
      <c r="DM60"/>
    </row>
    <row r="61" spans="1:119" s="59" customFormat="1" ht="15.6" x14ac:dyDescent="0.3">
      <c r="A61" s="32">
        <v>49</v>
      </c>
      <c r="B61" s="32" t="s">
        <v>172</v>
      </c>
      <c r="C61" s="49"/>
      <c r="D61" s="50"/>
      <c r="E61" s="54"/>
      <c r="F61" s="51"/>
      <c r="G61" s="54"/>
      <c r="H61" s="51"/>
      <c r="I61" s="55"/>
      <c r="J61" s="53"/>
      <c r="K61" s="54"/>
      <c r="L61" s="51"/>
      <c r="M61" s="54"/>
      <c r="N61" s="51"/>
      <c r="O61" s="55"/>
      <c r="P61" s="142">
        <f t="shared" si="27"/>
        <v>0</v>
      </c>
      <c r="Q61" s="143">
        <f t="shared" si="28"/>
        <v>0</v>
      </c>
      <c r="R61" s="144">
        <f t="shared" si="29"/>
        <v>0</v>
      </c>
      <c r="S61" s="38"/>
      <c r="T61" s="50"/>
      <c r="U61" s="54"/>
      <c r="V61" s="51"/>
      <c r="W61" s="54"/>
      <c r="X61" s="43"/>
      <c r="Y61" s="55"/>
      <c r="Z61" s="53"/>
      <c r="AA61" s="54"/>
      <c r="AB61" s="51"/>
      <c r="AC61" s="54"/>
      <c r="AD61" s="51"/>
      <c r="AE61" s="55"/>
      <c r="AF61" s="142">
        <f t="shared" si="30"/>
        <v>0</v>
      </c>
      <c r="AG61" s="143">
        <f t="shared" si="31"/>
        <v>0</v>
      </c>
      <c r="AH61" s="144">
        <f t="shared" si="32"/>
        <v>0</v>
      </c>
      <c r="AI61" s="40"/>
      <c r="AJ61" s="50"/>
      <c r="AK61" s="54"/>
      <c r="AL61" s="51"/>
      <c r="AM61" s="54"/>
      <c r="AN61" s="51"/>
      <c r="AO61" s="55"/>
      <c r="AP61" s="53"/>
      <c r="AQ61" s="54"/>
      <c r="AR61" s="51"/>
      <c r="AS61" s="54"/>
      <c r="AT61" s="51"/>
      <c r="AU61" s="55"/>
      <c r="AV61" s="142">
        <f t="shared" si="33"/>
        <v>0</v>
      </c>
      <c r="AW61" s="143">
        <f t="shared" si="34"/>
        <v>0</v>
      </c>
      <c r="AX61" s="144">
        <f t="shared" si="35"/>
        <v>0</v>
      </c>
      <c r="AY61" s="40"/>
      <c r="AZ61" s="50"/>
      <c r="BA61" s="54"/>
      <c r="BB61" s="51"/>
      <c r="BC61" s="54"/>
      <c r="BD61" s="43"/>
      <c r="BE61" s="55"/>
      <c r="BF61" s="53"/>
      <c r="BG61" s="54"/>
      <c r="BH61" s="51"/>
      <c r="BI61" s="54"/>
      <c r="BJ61" s="51"/>
      <c r="BK61" s="55"/>
      <c r="BL61" s="142">
        <f t="shared" si="36"/>
        <v>0</v>
      </c>
      <c r="BM61" s="143">
        <f t="shared" si="37"/>
        <v>0</v>
      </c>
      <c r="BN61" s="144">
        <f t="shared" si="38"/>
        <v>0</v>
      </c>
      <c r="BO61" s="40"/>
      <c r="BP61" s="50"/>
      <c r="BQ61" s="54"/>
      <c r="BR61" s="51"/>
      <c r="BS61" s="54"/>
      <c r="BT61" s="43"/>
      <c r="BU61" s="55"/>
      <c r="BV61" s="53"/>
      <c r="BW61" s="54"/>
      <c r="BX61" s="51"/>
      <c r="BY61" s="54"/>
      <c r="BZ61" s="51"/>
      <c r="CA61" s="55"/>
      <c r="CB61" s="142">
        <f t="shared" si="39"/>
        <v>0</v>
      </c>
      <c r="CC61" s="143">
        <f t="shared" si="40"/>
        <v>0</v>
      </c>
      <c r="CD61" s="144">
        <f t="shared" si="41"/>
        <v>0</v>
      </c>
      <c r="CE61" s="40"/>
      <c r="CF61" s="50"/>
      <c r="CG61" s="54"/>
      <c r="CH61" s="51"/>
      <c r="CI61" s="54"/>
      <c r="CJ61" s="51"/>
      <c r="CK61" s="55"/>
      <c r="CL61" s="53"/>
      <c r="CM61" s="54"/>
      <c r="CN61" s="51"/>
      <c r="CO61" s="54"/>
      <c r="CP61" s="51"/>
      <c r="CQ61" s="55"/>
      <c r="CR61" s="142">
        <f t="shared" si="42"/>
        <v>0</v>
      </c>
      <c r="CS61" s="143">
        <f t="shared" si="43"/>
        <v>0</v>
      </c>
      <c r="CT61" s="144">
        <f t="shared" si="44"/>
        <v>0</v>
      </c>
      <c r="CU61" s="40"/>
      <c r="CV61" s="53">
        <f>SUM(CV20:CV60)</f>
        <v>0</v>
      </c>
      <c r="CW61" s="54" t="e">
        <f t="shared" si="46"/>
        <v>#DIV/0!</v>
      </c>
      <c r="CX61" s="54">
        <f>SUM(CX20:CX60)</f>
        <v>0</v>
      </c>
      <c r="CY61" s="54" t="e">
        <f t="shared" si="48"/>
        <v>#DIV/0!</v>
      </c>
      <c r="CZ61" s="51">
        <f t="shared" si="49"/>
        <v>0</v>
      </c>
      <c r="DA61" s="55" t="e">
        <f t="shared" si="50"/>
        <v>#DIV/0!</v>
      </c>
      <c r="DB61" s="53">
        <f>SUM(DB20:DB60)</f>
        <v>0</v>
      </c>
      <c r="DC61" s="54" t="e">
        <f t="shared" si="52"/>
        <v>#DIV/0!</v>
      </c>
      <c r="DD61" s="51">
        <f>SUM(DD20:DD60)</f>
        <v>0</v>
      </c>
      <c r="DE61" s="54" t="e">
        <f t="shared" si="54"/>
        <v>#DIV/0!</v>
      </c>
      <c r="DF61" s="51">
        <f>SUM(DF20:DF60)</f>
        <v>0</v>
      </c>
      <c r="DG61" s="55" t="e">
        <f t="shared" si="56"/>
        <v>#DIV/0!</v>
      </c>
      <c r="DH61" s="173"/>
      <c r="DI61" s="185" t="s">
        <v>172</v>
      </c>
      <c r="DJ61" s="53">
        <f>SUM(DJ20:DJ60)</f>
        <v>0</v>
      </c>
      <c r="DK61" s="51">
        <f>SUM(DK20:DK60)</f>
        <v>0</v>
      </c>
      <c r="DL61" s="52">
        <f t="shared" si="59"/>
        <v>0</v>
      </c>
      <c r="DM61"/>
      <c r="DN61" s="65"/>
      <c r="DO61" s="56"/>
    </row>
    <row r="62" spans="1:119" s="59" customFormat="1" ht="15.6" x14ac:dyDescent="0.3">
      <c r="A62" s="32">
        <v>50</v>
      </c>
      <c r="B62" s="32" t="s">
        <v>8</v>
      </c>
      <c r="C62" s="41"/>
      <c r="D62" s="42"/>
      <c r="E62" s="46"/>
      <c r="F62" s="43"/>
      <c r="G62" s="46"/>
      <c r="H62" s="43"/>
      <c r="I62" s="47"/>
      <c r="J62" s="45"/>
      <c r="K62" s="46"/>
      <c r="L62" s="43"/>
      <c r="M62" s="46"/>
      <c r="N62" s="43"/>
      <c r="O62" s="47"/>
      <c r="P62" s="136">
        <f t="shared" si="27"/>
        <v>0</v>
      </c>
      <c r="Q62" s="137">
        <f t="shared" si="28"/>
        <v>0</v>
      </c>
      <c r="R62" s="138">
        <f t="shared" si="29"/>
        <v>0</v>
      </c>
      <c r="S62" s="38"/>
      <c r="T62" s="42"/>
      <c r="U62" s="46"/>
      <c r="V62" s="43"/>
      <c r="W62" s="46"/>
      <c r="X62" s="43"/>
      <c r="Y62" s="47"/>
      <c r="Z62" s="45"/>
      <c r="AA62" s="46"/>
      <c r="AB62" s="43"/>
      <c r="AC62" s="46"/>
      <c r="AD62" s="43"/>
      <c r="AE62" s="47"/>
      <c r="AF62" s="136">
        <f t="shared" si="30"/>
        <v>0</v>
      </c>
      <c r="AG62" s="137">
        <f t="shared" si="31"/>
        <v>0</v>
      </c>
      <c r="AH62" s="138">
        <f t="shared" si="32"/>
        <v>0</v>
      </c>
      <c r="AI62" s="40"/>
      <c r="AJ62" s="42"/>
      <c r="AK62" s="46"/>
      <c r="AL62" s="43"/>
      <c r="AM62" s="46"/>
      <c r="AN62" s="43"/>
      <c r="AO62" s="47"/>
      <c r="AP62" s="45"/>
      <c r="AQ62" s="46"/>
      <c r="AR62" s="43"/>
      <c r="AS62" s="46"/>
      <c r="AT62" s="43"/>
      <c r="AU62" s="47"/>
      <c r="AV62" s="136">
        <f t="shared" si="33"/>
        <v>0</v>
      </c>
      <c r="AW62" s="137">
        <f t="shared" si="34"/>
        <v>0</v>
      </c>
      <c r="AX62" s="138">
        <f t="shared" si="35"/>
        <v>0</v>
      </c>
      <c r="AY62" s="40"/>
      <c r="AZ62" s="42"/>
      <c r="BA62" s="46"/>
      <c r="BB62" s="43"/>
      <c r="BC62" s="46"/>
      <c r="BD62" s="43"/>
      <c r="BE62" s="47"/>
      <c r="BF62" s="45"/>
      <c r="BG62" s="46"/>
      <c r="BH62" s="43"/>
      <c r="BI62" s="46"/>
      <c r="BJ62" s="43"/>
      <c r="BK62" s="47"/>
      <c r="BL62" s="136">
        <f t="shared" si="36"/>
        <v>0</v>
      </c>
      <c r="BM62" s="137">
        <f t="shared" si="37"/>
        <v>0</v>
      </c>
      <c r="BN62" s="138">
        <f t="shared" si="38"/>
        <v>0</v>
      </c>
      <c r="BO62" s="40"/>
      <c r="BP62" s="42"/>
      <c r="BQ62" s="46"/>
      <c r="BR62" s="43"/>
      <c r="BS62" s="46"/>
      <c r="BT62" s="43"/>
      <c r="BU62" s="47"/>
      <c r="BV62" s="45"/>
      <c r="BW62" s="46"/>
      <c r="BX62" s="43"/>
      <c r="BY62" s="46"/>
      <c r="BZ62" s="43"/>
      <c r="CA62" s="47"/>
      <c r="CB62" s="136">
        <f t="shared" si="39"/>
        <v>0</v>
      </c>
      <c r="CC62" s="137">
        <f t="shared" si="40"/>
        <v>0</v>
      </c>
      <c r="CD62" s="138">
        <f t="shared" si="41"/>
        <v>0</v>
      </c>
      <c r="CE62" s="40"/>
      <c r="CF62" s="42"/>
      <c r="CG62" s="46"/>
      <c r="CH62" s="43"/>
      <c r="CI62" s="46"/>
      <c r="CJ62" s="43"/>
      <c r="CK62" s="47"/>
      <c r="CL62" s="45"/>
      <c r="CM62" s="46"/>
      <c r="CN62" s="43"/>
      <c r="CO62" s="46"/>
      <c r="CP62" s="43"/>
      <c r="CQ62" s="47"/>
      <c r="CR62" s="136">
        <f t="shared" si="42"/>
        <v>0</v>
      </c>
      <c r="CS62" s="137">
        <f t="shared" si="43"/>
        <v>0</v>
      </c>
      <c r="CT62" s="138">
        <f t="shared" si="44"/>
        <v>0</v>
      </c>
      <c r="CU62" s="40"/>
      <c r="CV62" s="45">
        <f>+D62+T62+AJ62+AZ62+BP62+CF62</f>
        <v>0</v>
      </c>
      <c r="CW62" s="46" t="e">
        <f t="shared" si="46"/>
        <v>#DIV/0!</v>
      </c>
      <c r="CX62" s="46">
        <f>+F62+V62+AL62+BB62+BR62+CH62</f>
        <v>0</v>
      </c>
      <c r="CY62" s="46" t="e">
        <f t="shared" si="48"/>
        <v>#DIV/0!</v>
      </c>
      <c r="CZ62" s="43">
        <f t="shared" si="49"/>
        <v>0</v>
      </c>
      <c r="DA62" s="47" t="e">
        <f t="shared" si="50"/>
        <v>#DIV/0!</v>
      </c>
      <c r="DB62" s="45">
        <f t="shared" ref="DB62" si="60">+J62+Z62+AP62+BF62+BV62+CL62</f>
        <v>0</v>
      </c>
      <c r="DC62" s="46" t="e">
        <f t="shared" si="52"/>
        <v>#DIV/0!</v>
      </c>
      <c r="DD62" s="43">
        <f>+L62+AB62+AR62+BH62+BX62+CN62</f>
        <v>0</v>
      </c>
      <c r="DE62" s="46" t="e">
        <f t="shared" si="54"/>
        <v>#DIV/0!</v>
      </c>
      <c r="DF62" s="43">
        <f>+DB62+DD62</f>
        <v>0</v>
      </c>
      <c r="DG62" s="47" t="e">
        <f t="shared" si="56"/>
        <v>#DIV/0!</v>
      </c>
      <c r="DH62" s="172"/>
      <c r="DI62" s="185" t="s">
        <v>8</v>
      </c>
      <c r="DJ62" s="45">
        <f t="shared" ref="DJ62" si="61">+CZ62</f>
        <v>0</v>
      </c>
      <c r="DK62" s="43">
        <f t="shared" ref="DK62" si="62">+DF62</f>
        <v>0</v>
      </c>
      <c r="DL62" s="44">
        <f t="shared" si="59"/>
        <v>0</v>
      </c>
      <c r="DM62"/>
    </row>
    <row r="63" spans="1:119" s="59" customFormat="1" ht="15.6" x14ac:dyDescent="0.3">
      <c r="A63" s="32">
        <v>51</v>
      </c>
      <c r="B63" s="32" t="s">
        <v>173</v>
      </c>
      <c r="C63" s="49"/>
      <c r="D63" s="50"/>
      <c r="E63" s="54"/>
      <c r="F63" s="51"/>
      <c r="G63" s="54"/>
      <c r="H63" s="51"/>
      <c r="I63" s="55"/>
      <c r="J63" s="53"/>
      <c r="K63" s="54"/>
      <c r="L63" s="51"/>
      <c r="M63" s="54"/>
      <c r="N63" s="51"/>
      <c r="O63" s="55"/>
      <c r="P63" s="142">
        <f t="shared" si="27"/>
        <v>0</v>
      </c>
      <c r="Q63" s="143">
        <f t="shared" si="28"/>
        <v>0</v>
      </c>
      <c r="R63" s="144">
        <f t="shared" si="29"/>
        <v>0</v>
      </c>
      <c r="S63" s="38"/>
      <c r="T63" s="50"/>
      <c r="U63" s="54"/>
      <c r="V63" s="51"/>
      <c r="W63" s="54"/>
      <c r="X63" s="43"/>
      <c r="Y63" s="55"/>
      <c r="Z63" s="53"/>
      <c r="AA63" s="54"/>
      <c r="AB63" s="51"/>
      <c r="AC63" s="54"/>
      <c r="AD63" s="51"/>
      <c r="AE63" s="55"/>
      <c r="AF63" s="142">
        <f t="shared" si="30"/>
        <v>0</v>
      </c>
      <c r="AG63" s="143">
        <f t="shared" si="31"/>
        <v>0</v>
      </c>
      <c r="AH63" s="144">
        <f t="shared" si="32"/>
        <v>0</v>
      </c>
      <c r="AI63" s="40"/>
      <c r="AJ63" s="50"/>
      <c r="AK63" s="54"/>
      <c r="AL63" s="51"/>
      <c r="AM63" s="54"/>
      <c r="AN63" s="51"/>
      <c r="AO63" s="55"/>
      <c r="AP63" s="53"/>
      <c r="AQ63" s="54"/>
      <c r="AR63" s="51"/>
      <c r="AS63" s="54"/>
      <c r="AT63" s="51"/>
      <c r="AU63" s="55"/>
      <c r="AV63" s="142">
        <f t="shared" si="33"/>
        <v>0</v>
      </c>
      <c r="AW63" s="143">
        <f t="shared" si="34"/>
        <v>0</v>
      </c>
      <c r="AX63" s="144">
        <f t="shared" si="35"/>
        <v>0</v>
      </c>
      <c r="AY63" s="40"/>
      <c r="AZ63" s="50"/>
      <c r="BA63" s="54"/>
      <c r="BB63" s="51"/>
      <c r="BC63" s="54"/>
      <c r="BD63" s="43"/>
      <c r="BE63" s="55"/>
      <c r="BF63" s="53"/>
      <c r="BG63" s="54"/>
      <c r="BH63" s="51"/>
      <c r="BI63" s="54"/>
      <c r="BJ63" s="51"/>
      <c r="BK63" s="55"/>
      <c r="BL63" s="142">
        <f t="shared" si="36"/>
        <v>0</v>
      </c>
      <c r="BM63" s="143">
        <f t="shared" si="37"/>
        <v>0</v>
      </c>
      <c r="BN63" s="144">
        <f t="shared" si="38"/>
        <v>0</v>
      </c>
      <c r="BO63" s="40"/>
      <c r="BP63" s="50"/>
      <c r="BQ63" s="54"/>
      <c r="BR63" s="51"/>
      <c r="BS63" s="54"/>
      <c r="BT63" s="43"/>
      <c r="BU63" s="55"/>
      <c r="BV63" s="53"/>
      <c r="BW63" s="54"/>
      <c r="BX63" s="51"/>
      <c r="BY63" s="54"/>
      <c r="BZ63" s="51"/>
      <c r="CA63" s="55"/>
      <c r="CB63" s="142">
        <f t="shared" si="39"/>
        <v>0</v>
      </c>
      <c r="CC63" s="143">
        <f t="shared" si="40"/>
        <v>0</v>
      </c>
      <c r="CD63" s="144">
        <f t="shared" si="41"/>
        <v>0</v>
      </c>
      <c r="CE63" s="40"/>
      <c r="CF63" s="50"/>
      <c r="CG63" s="54"/>
      <c r="CH63" s="51"/>
      <c r="CI63" s="54"/>
      <c r="CJ63" s="51"/>
      <c r="CK63" s="55"/>
      <c r="CL63" s="53"/>
      <c r="CM63" s="54"/>
      <c r="CN63" s="51"/>
      <c r="CO63" s="54"/>
      <c r="CP63" s="51"/>
      <c r="CQ63" s="55"/>
      <c r="CR63" s="142">
        <f t="shared" si="42"/>
        <v>0</v>
      </c>
      <c r="CS63" s="143">
        <f t="shared" si="43"/>
        <v>0</v>
      </c>
      <c r="CT63" s="144">
        <f t="shared" si="44"/>
        <v>0</v>
      </c>
      <c r="CU63" s="40"/>
      <c r="CV63" s="53">
        <f>+CV61-CV62</f>
        <v>0</v>
      </c>
      <c r="CW63" s="54" t="e">
        <f t="shared" si="46"/>
        <v>#DIV/0!</v>
      </c>
      <c r="CX63" s="54">
        <f>+CX61-CX62</f>
        <v>0</v>
      </c>
      <c r="CY63" s="54" t="e">
        <f t="shared" si="48"/>
        <v>#DIV/0!</v>
      </c>
      <c r="CZ63" s="51">
        <f t="shared" si="49"/>
        <v>0</v>
      </c>
      <c r="DA63" s="55" t="e">
        <f t="shared" si="50"/>
        <v>#DIV/0!</v>
      </c>
      <c r="DB63" s="53">
        <f>+DB61-DB62</f>
        <v>0</v>
      </c>
      <c r="DC63" s="54" t="e">
        <f t="shared" si="52"/>
        <v>#DIV/0!</v>
      </c>
      <c r="DD63" s="51">
        <f>+DD61-DD62</f>
        <v>0</v>
      </c>
      <c r="DE63" s="54" t="e">
        <f t="shared" si="54"/>
        <v>#DIV/0!</v>
      </c>
      <c r="DF63" s="51">
        <f>+DF61-DF62</f>
        <v>0</v>
      </c>
      <c r="DG63" s="55" t="e">
        <f t="shared" si="56"/>
        <v>#DIV/0!</v>
      </c>
      <c r="DH63" s="173"/>
      <c r="DI63" s="185" t="s">
        <v>173</v>
      </c>
      <c r="DJ63" s="53">
        <f>+DJ61-DJ62</f>
        <v>0</v>
      </c>
      <c r="DK63" s="51">
        <f t="shared" ref="DK63:DL63" si="63">+DK61-DK62</f>
        <v>0</v>
      </c>
      <c r="DL63" s="52">
        <f t="shared" si="63"/>
        <v>0</v>
      </c>
      <c r="DM63"/>
      <c r="DO63" s="56"/>
    </row>
    <row r="64" spans="1:119" s="59" customFormat="1" ht="15.6" x14ac:dyDescent="0.3">
      <c r="A64" s="32"/>
      <c r="B64" s="58" t="s">
        <v>64</v>
      </c>
      <c r="C64" s="41"/>
      <c r="D64" s="42"/>
      <c r="E64" s="46"/>
      <c r="F64" s="46"/>
      <c r="G64" s="46"/>
      <c r="H64" s="46"/>
      <c r="I64" s="47"/>
      <c r="J64" s="45"/>
      <c r="K64" s="46"/>
      <c r="L64" s="46"/>
      <c r="M64" s="46"/>
      <c r="N64" s="46"/>
      <c r="O64" s="47"/>
      <c r="P64" s="145"/>
      <c r="Q64" s="146"/>
      <c r="R64" s="147"/>
      <c r="S64" s="38"/>
      <c r="T64" s="42"/>
      <c r="U64" s="46"/>
      <c r="V64" s="46"/>
      <c r="W64" s="46"/>
      <c r="X64" s="46"/>
      <c r="Y64" s="47"/>
      <c r="Z64" s="45"/>
      <c r="AA64" s="46"/>
      <c r="AB64" s="46"/>
      <c r="AC64" s="46"/>
      <c r="AD64" s="46"/>
      <c r="AE64" s="47"/>
      <c r="AF64" s="145"/>
      <c r="AG64" s="146"/>
      <c r="AH64" s="147"/>
      <c r="AI64" s="40"/>
      <c r="AJ64" s="42"/>
      <c r="AK64" s="46"/>
      <c r="AL64" s="46"/>
      <c r="AM64" s="46"/>
      <c r="AN64" s="46"/>
      <c r="AO64" s="47"/>
      <c r="AP64" s="45"/>
      <c r="AQ64" s="46"/>
      <c r="AR64" s="46"/>
      <c r="AS64" s="46"/>
      <c r="AT64" s="46"/>
      <c r="AU64" s="47"/>
      <c r="AV64" s="145"/>
      <c r="AW64" s="146"/>
      <c r="AX64" s="147"/>
      <c r="AY64" s="40"/>
      <c r="AZ64" s="42"/>
      <c r="BA64" s="46"/>
      <c r="BB64" s="46"/>
      <c r="BC64" s="46"/>
      <c r="BD64" s="46"/>
      <c r="BE64" s="47"/>
      <c r="BF64" s="45"/>
      <c r="BG64" s="46"/>
      <c r="BH64" s="46"/>
      <c r="BI64" s="46"/>
      <c r="BJ64" s="46"/>
      <c r="BK64" s="47"/>
      <c r="BL64" s="145"/>
      <c r="BM64" s="146"/>
      <c r="BN64" s="147"/>
      <c r="BO64" s="40"/>
      <c r="BP64" s="42"/>
      <c r="BQ64" s="46"/>
      <c r="BR64" s="46"/>
      <c r="BS64" s="46"/>
      <c r="BT64" s="46"/>
      <c r="BU64" s="47"/>
      <c r="BV64" s="45"/>
      <c r="BW64" s="46"/>
      <c r="BX64" s="46"/>
      <c r="BY64" s="46"/>
      <c r="BZ64" s="46"/>
      <c r="CA64" s="47"/>
      <c r="CB64" s="145"/>
      <c r="CC64" s="146"/>
      <c r="CD64" s="147"/>
      <c r="CE64" s="40"/>
      <c r="CF64" s="42"/>
      <c r="CG64" s="46"/>
      <c r="CH64" s="46"/>
      <c r="CI64" s="46"/>
      <c r="CJ64" s="46"/>
      <c r="CK64" s="47"/>
      <c r="CL64" s="45"/>
      <c r="CM64" s="46"/>
      <c r="CN64" s="46"/>
      <c r="CO64" s="46"/>
      <c r="CP64" s="46"/>
      <c r="CQ64" s="47"/>
      <c r="CR64" s="145"/>
      <c r="CS64" s="146"/>
      <c r="CT64" s="147"/>
      <c r="CU64" s="40"/>
      <c r="CV64" s="45"/>
      <c r="CW64" s="46"/>
      <c r="CX64" s="46"/>
      <c r="CY64" s="46"/>
      <c r="CZ64" s="43"/>
      <c r="DA64" s="47"/>
      <c r="DB64" s="57"/>
      <c r="DC64" s="46"/>
      <c r="DD64" s="46"/>
      <c r="DE64" s="46"/>
      <c r="DF64" s="46"/>
      <c r="DG64" s="47"/>
      <c r="DH64" s="172"/>
      <c r="DI64" s="187" t="s">
        <v>64</v>
      </c>
      <c r="DJ64" s="45"/>
      <c r="DK64" s="43"/>
      <c r="DL64" s="44"/>
      <c r="DM64"/>
    </row>
    <row r="65" spans="1:119" s="59" customFormat="1" ht="15.6" x14ac:dyDescent="0.3">
      <c r="A65" s="32"/>
      <c r="B65" s="31" t="s">
        <v>65</v>
      </c>
      <c r="C65" s="41"/>
      <c r="D65" s="42"/>
      <c r="E65" s="46"/>
      <c r="F65" s="46"/>
      <c r="G65" s="46"/>
      <c r="H65" s="46"/>
      <c r="I65" s="47"/>
      <c r="J65" s="45"/>
      <c r="K65" s="46"/>
      <c r="L65" s="46"/>
      <c r="M65" s="46"/>
      <c r="N65" s="46"/>
      <c r="O65" s="47"/>
      <c r="P65" s="145"/>
      <c r="Q65" s="146"/>
      <c r="R65" s="147"/>
      <c r="S65" s="38"/>
      <c r="T65" s="42"/>
      <c r="U65" s="46"/>
      <c r="V65" s="46"/>
      <c r="W65" s="46"/>
      <c r="X65" s="46"/>
      <c r="Y65" s="47"/>
      <c r="Z65" s="45"/>
      <c r="AA65" s="46"/>
      <c r="AB65" s="46"/>
      <c r="AC65" s="46"/>
      <c r="AD65" s="46"/>
      <c r="AE65" s="47"/>
      <c r="AF65" s="145"/>
      <c r="AG65" s="146"/>
      <c r="AH65" s="147"/>
      <c r="AI65" s="40"/>
      <c r="AJ65" s="42"/>
      <c r="AK65" s="46"/>
      <c r="AL65" s="46"/>
      <c r="AM65" s="46"/>
      <c r="AN65" s="46"/>
      <c r="AO65" s="47"/>
      <c r="AP65" s="45"/>
      <c r="AQ65" s="46"/>
      <c r="AR65" s="46"/>
      <c r="AS65" s="46"/>
      <c r="AT65" s="46"/>
      <c r="AU65" s="47"/>
      <c r="AV65" s="145"/>
      <c r="AW65" s="146"/>
      <c r="AX65" s="147"/>
      <c r="AY65" s="40"/>
      <c r="AZ65" s="42"/>
      <c r="BA65" s="46"/>
      <c r="BB65" s="46"/>
      <c r="BC65" s="46"/>
      <c r="BD65" s="46"/>
      <c r="BE65" s="47"/>
      <c r="BF65" s="45"/>
      <c r="BG65" s="46"/>
      <c r="BH65" s="46"/>
      <c r="BI65" s="46"/>
      <c r="BJ65" s="46"/>
      <c r="BK65" s="47"/>
      <c r="BL65" s="145"/>
      <c r="BM65" s="146"/>
      <c r="BN65" s="147"/>
      <c r="BO65" s="40"/>
      <c r="BP65" s="42"/>
      <c r="BQ65" s="46"/>
      <c r="BR65" s="46"/>
      <c r="BS65" s="46"/>
      <c r="BT65" s="46"/>
      <c r="BU65" s="47"/>
      <c r="BV65" s="45"/>
      <c r="BW65" s="46"/>
      <c r="BX65" s="46"/>
      <c r="BY65" s="46"/>
      <c r="BZ65" s="46"/>
      <c r="CA65" s="47"/>
      <c r="CB65" s="145"/>
      <c r="CC65" s="146"/>
      <c r="CD65" s="147"/>
      <c r="CE65" s="40"/>
      <c r="CF65" s="42"/>
      <c r="CG65" s="46"/>
      <c r="CH65" s="46"/>
      <c r="CI65" s="46"/>
      <c r="CJ65" s="46"/>
      <c r="CK65" s="47"/>
      <c r="CL65" s="45"/>
      <c r="CM65" s="46"/>
      <c r="CN65" s="46"/>
      <c r="CO65" s="46"/>
      <c r="CP65" s="46"/>
      <c r="CQ65" s="47"/>
      <c r="CR65" s="145"/>
      <c r="CS65" s="146"/>
      <c r="CT65" s="147"/>
      <c r="CU65" s="40"/>
      <c r="CV65" s="45"/>
      <c r="CW65" s="46"/>
      <c r="CX65" s="46"/>
      <c r="CY65" s="46"/>
      <c r="CZ65" s="43"/>
      <c r="DA65" s="47"/>
      <c r="DB65" s="57"/>
      <c r="DC65" s="46"/>
      <c r="DD65" s="46"/>
      <c r="DE65" s="46"/>
      <c r="DF65" s="46"/>
      <c r="DG65" s="47"/>
      <c r="DH65" s="172"/>
      <c r="DI65" s="184" t="s">
        <v>65</v>
      </c>
      <c r="DJ65" s="45"/>
      <c r="DK65" s="43"/>
      <c r="DL65" s="44"/>
      <c r="DM65"/>
      <c r="DO65" s="66"/>
    </row>
    <row r="66" spans="1:119" s="59" customFormat="1" ht="15.6" x14ac:dyDescent="0.3">
      <c r="A66" s="32">
        <v>52</v>
      </c>
      <c r="B66" s="32" t="s">
        <v>66</v>
      </c>
      <c r="C66" s="41"/>
      <c r="D66" s="42"/>
      <c r="E66" s="46"/>
      <c r="F66" s="43"/>
      <c r="G66" s="46"/>
      <c r="H66" s="43"/>
      <c r="I66" s="47"/>
      <c r="J66" s="45"/>
      <c r="K66" s="46"/>
      <c r="L66" s="43"/>
      <c r="M66" s="46"/>
      <c r="N66" s="43"/>
      <c r="O66" s="47"/>
      <c r="P66" s="136">
        <f t="shared" ref="P66:P73" si="64">+D66+J66</f>
        <v>0</v>
      </c>
      <c r="Q66" s="137">
        <f t="shared" ref="Q66:Q73" si="65">+F66+L66</f>
        <v>0</v>
      </c>
      <c r="R66" s="138">
        <f t="shared" ref="R66:R73" si="66">+P66+Q66</f>
        <v>0</v>
      </c>
      <c r="S66" s="38"/>
      <c r="T66" s="42"/>
      <c r="U66" s="46"/>
      <c r="V66" s="43"/>
      <c r="W66" s="46"/>
      <c r="X66" s="43"/>
      <c r="Y66" s="47"/>
      <c r="Z66" s="45"/>
      <c r="AA66" s="46"/>
      <c r="AB66" s="43"/>
      <c r="AC66" s="46"/>
      <c r="AD66" s="43"/>
      <c r="AE66" s="47"/>
      <c r="AF66" s="136">
        <f t="shared" ref="AF66:AF73" si="67">+T66+Z66</f>
        <v>0</v>
      </c>
      <c r="AG66" s="137">
        <f t="shared" ref="AG66:AG73" si="68">+V66+AB66</f>
        <v>0</v>
      </c>
      <c r="AH66" s="138">
        <f t="shared" ref="AH66:AH73" si="69">+AF66+AG66</f>
        <v>0</v>
      </c>
      <c r="AI66" s="40"/>
      <c r="AJ66" s="42"/>
      <c r="AK66" s="46"/>
      <c r="AL66" s="43"/>
      <c r="AM66" s="46"/>
      <c r="AN66" s="43"/>
      <c r="AO66" s="47"/>
      <c r="AP66" s="45"/>
      <c r="AQ66" s="46"/>
      <c r="AR66" s="43"/>
      <c r="AS66" s="46"/>
      <c r="AT66" s="43"/>
      <c r="AU66" s="47"/>
      <c r="AV66" s="136">
        <f t="shared" ref="AV66:AV73" si="70">+AJ66+AP66</f>
        <v>0</v>
      </c>
      <c r="AW66" s="137">
        <f t="shared" ref="AW66:AW73" si="71">+AL66+AR66</f>
        <v>0</v>
      </c>
      <c r="AX66" s="138">
        <f t="shared" ref="AX66:AX73" si="72">+AV66+AW66</f>
        <v>0</v>
      </c>
      <c r="AY66" s="40"/>
      <c r="AZ66" s="42"/>
      <c r="BA66" s="46"/>
      <c r="BB66" s="43"/>
      <c r="BC66" s="46"/>
      <c r="BD66" s="43"/>
      <c r="BE66" s="47"/>
      <c r="BF66" s="45"/>
      <c r="BG66" s="46"/>
      <c r="BH66" s="43"/>
      <c r="BI66" s="46"/>
      <c r="BJ66" s="43"/>
      <c r="BK66" s="47"/>
      <c r="BL66" s="136">
        <f t="shared" ref="BL66:BL73" si="73">+AZ66+BF66</f>
        <v>0</v>
      </c>
      <c r="BM66" s="137">
        <f t="shared" ref="BM66:BM73" si="74">+BB66+BH66</f>
        <v>0</v>
      </c>
      <c r="BN66" s="138">
        <f t="shared" ref="BN66:BN73" si="75">+BL66+BM66</f>
        <v>0</v>
      </c>
      <c r="BO66" s="40"/>
      <c r="BP66" s="42"/>
      <c r="BQ66" s="46"/>
      <c r="BR66" s="43"/>
      <c r="BS66" s="46"/>
      <c r="BT66" s="43"/>
      <c r="BU66" s="47"/>
      <c r="BV66" s="45"/>
      <c r="BW66" s="46"/>
      <c r="BX66" s="43"/>
      <c r="BY66" s="46"/>
      <c r="BZ66" s="43"/>
      <c r="CA66" s="47"/>
      <c r="CB66" s="136">
        <f t="shared" ref="CB66:CB73" si="76">+BP66+BV66</f>
        <v>0</v>
      </c>
      <c r="CC66" s="137">
        <f t="shared" ref="CC66:CC73" si="77">+BR66+BX66</f>
        <v>0</v>
      </c>
      <c r="CD66" s="138">
        <f t="shared" ref="CD66:CD73" si="78">+CB66+CC66</f>
        <v>0</v>
      </c>
      <c r="CE66" s="40"/>
      <c r="CF66" s="42"/>
      <c r="CG66" s="46"/>
      <c r="CH66" s="43"/>
      <c r="CI66" s="46"/>
      <c r="CJ66" s="43"/>
      <c r="CK66" s="47"/>
      <c r="CL66" s="45"/>
      <c r="CM66" s="46"/>
      <c r="CN66" s="43"/>
      <c r="CO66" s="46"/>
      <c r="CP66" s="43"/>
      <c r="CQ66" s="47"/>
      <c r="CR66" s="136">
        <f t="shared" ref="CR66:CR73" si="79">+CF66+CL66</f>
        <v>0</v>
      </c>
      <c r="CS66" s="137">
        <f t="shared" ref="CS66:CS73" si="80">+CH66+CN66</f>
        <v>0</v>
      </c>
      <c r="CT66" s="138">
        <f t="shared" ref="CT66:CT73" si="81">+CR66+CS66</f>
        <v>0</v>
      </c>
      <c r="CU66" s="40"/>
      <c r="CV66" s="45">
        <f t="shared" ref="CV66:CV72" si="82">+D66+T66+AJ66+AZ66+BP66+CF66</f>
        <v>0</v>
      </c>
      <c r="CW66" s="46" t="e">
        <f>+CV66/$CV$111</f>
        <v>#DIV/0!</v>
      </c>
      <c r="CX66" s="46">
        <f t="shared" ref="CX66:CX72" si="83">+F66+V66+AL66+BB66+BR66+CH66</f>
        <v>0</v>
      </c>
      <c r="CY66" s="46" t="e">
        <f t="shared" ref="CY66:CY73" si="84">+CX66/$CX$111</f>
        <v>#DIV/0!</v>
      </c>
      <c r="CZ66" s="43">
        <f t="shared" ref="CZ66:CZ73" si="85">+CV66+CX66</f>
        <v>0</v>
      </c>
      <c r="DA66" s="47" t="e">
        <f t="shared" ref="DA66:DA73" si="86">+CZ66/$CZ$111</f>
        <v>#DIV/0!</v>
      </c>
      <c r="DB66" s="45">
        <f t="shared" ref="DB66:DB72" si="87">+J66+Z66+AP66+BF66+BV66+CL66</f>
        <v>0</v>
      </c>
      <c r="DC66" s="46" t="e">
        <f t="shared" ref="DC66:DC102" si="88">+DB66/$DB$111</f>
        <v>#DIV/0!</v>
      </c>
      <c r="DD66" s="43">
        <f t="shared" ref="DD66:DD72" si="89">+L66+AB66+AR66+BH66+BX66+CN66</f>
        <v>0</v>
      </c>
      <c r="DE66" s="46" t="e">
        <f t="shared" ref="DE66:DE73" si="90">+DD66/$DD$111</f>
        <v>#DIV/0!</v>
      </c>
      <c r="DF66" s="43">
        <f t="shared" ref="DF66:DF72" si="91">+DB66+DD66</f>
        <v>0</v>
      </c>
      <c r="DG66" s="47" t="e">
        <f t="shared" ref="DG66:DG73" si="92">+DF66/$DF$111</f>
        <v>#DIV/0!</v>
      </c>
      <c r="DH66" s="172"/>
      <c r="DI66" s="185" t="s">
        <v>66</v>
      </c>
      <c r="DJ66" s="45">
        <f t="shared" ref="DJ66:DJ72" si="93">+CZ66</f>
        <v>0</v>
      </c>
      <c r="DK66" s="43">
        <f t="shared" ref="DK66:DK72" si="94">+DF66</f>
        <v>0</v>
      </c>
      <c r="DL66" s="44">
        <f t="shared" ref="DL66:DL72" si="95">+DJ66+DK66</f>
        <v>0</v>
      </c>
      <c r="DM66"/>
    </row>
    <row r="67" spans="1:119" s="59" customFormat="1" ht="15.6" x14ac:dyDescent="0.3">
      <c r="A67" s="32">
        <v>53</v>
      </c>
      <c r="B67" s="32" t="s">
        <v>67</v>
      </c>
      <c r="C67" s="41"/>
      <c r="D67" s="42"/>
      <c r="E67" s="46"/>
      <c r="F67" s="43"/>
      <c r="G67" s="46"/>
      <c r="H67" s="43"/>
      <c r="I67" s="47"/>
      <c r="J67" s="45"/>
      <c r="K67" s="46"/>
      <c r="L67" s="43"/>
      <c r="M67" s="46"/>
      <c r="N67" s="43"/>
      <c r="O67" s="47"/>
      <c r="P67" s="136">
        <f t="shared" si="64"/>
        <v>0</v>
      </c>
      <c r="Q67" s="137">
        <f t="shared" si="65"/>
        <v>0</v>
      </c>
      <c r="R67" s="138">
        <f t="shared" si="66"/>
        <v>0</v>
      </c>
      <c r="S67" s="38"/>
      <c r="T67" s="42"/>
      <c r="U67" s="46"/>
      <c r="V67" s="43"/>
      <c r="W67" s="46"/>
      <c r="X67" s="43"/>
      <c r="Y67" s="47"/>
      <c r="Z67" s="45"/>
      <c r="AA67" s="46"/>
      <c r="AB67" s="43"/>
      <c r="AC67" s="46"/>
      <c r="AD67" s="43"/>
      <c r="AE67" s="47"/>
      <c r="AF67" s="136">
        <f t="shared" si="67"/>
        <v>0</v>
      </c>
      <c r="AG67" s="137">
        <f t="shared" si="68"/>
        <v>0</v>
      </c>
      <c r="AH67" s="138">
        <f t="shared" si="69"/>
        <v>0</v>
      </c>
      <c r="AI67" s="40"/>
      <c r="AJ67" s="42"/>
      <c r="AK67" s="46"/>
      <c r="AL67" s="43"/>
      <c r="AM67" s="46"/>
      <c r="AN67" s="43"/>
      <c r="AO67" s="47"/>
      <c r="AP67" s="45"/>
      <c r="AQ67" s="46"/>
      <c r="AR67" s="43"/>
      <c r="AS67" s="46"/>
      <c r="AT67" s="43"/>
      <c r="AU67" s="47"/>
      <c r="AV67" s="136">
        <f t="shared" si="70"/>
        <v>0</v>
      </c>
      <c r="AW67" s="137">
        <f t="shared" si="71"/>
        <v>0</v>
      </c>
      <c r="AX67" s="138">
        <f t="shared" si="72"/>
        <v>0</v>
      </c>
      <c r="AY67" s="40"/>
      <c r="AZ67" s="42"/>
      <c r="BA67" s="46"/>
      <c r="BB67" s="43"/>
      <c r="BC67" s="46"/>
      <c r="BD67" s="43"/>
      <c r="BE67" s="47"/>
      <c r="BF67" s="45"/>
      <c r="BG67" s="46"/>
      <c r="BH67" s="43"/>
      <c r="BI67" s="46"/>
      <c r="BJ67" s="43"/>
      <c r="BK67" s="47"/>
      <c r="BL67" s="136">
        <f t="shared" si="73"/>
        <v>0</v>
      </c>
      <c r="BM67" s="137">
        <f t="shared" si="74"/>
        <v>0</v>
      </c>
      <c r="BN67" s="138">
        <f t="shared" si="75"/>
        <v>0</v>
      </c>
      <c r="BO67" s="40"/>
      <c r="BP67" s="42"/>
      <c r="BQ67" s="46"/>
      <c r="BR67" s="43"/>
      <c r="BS67" s="46"/>
      <c r="BT67" s="43"/>
      <c r="BU67" s="47"/>
      <c r="BV67" s="45"/>
      <c r="BW67" s="46"/>
      <c r="BX67" s="43"/>
      <c r="BY67" s="46"/>
      <c r="BZ67" s="43"/>
      <c r="CA67" s="47"/>
      <c r="CB67" s="136">
        <f t="shared" si="76"/>
        <v>0</v>
      </c>
      <c r="CC67" s="137">
        <f t="shared" si="77"/>
        <v>0</v>
      </c>
      <c r="CD67" s="138">
        <f t="shared" si="78"/>
        <v>0</v>
      </c>
      <c r="CE67" s="40"/>
      <c r="CF67" s="42"/>
      <c r="CG67" s="46"/>
      <c r="CH67" s="43"/>
      <c r="CI67" s="46"/>
      <c r="CJ67" s="43"/>
      <c r="CK67" s="47"/>
      <c r="CL67" s="45"/>
      <c r="CM67" s="46"/>
      <c r="CN67" s="43"/>
      <c r="CO67" s="46"/>
      <c r="CP67" s="43"/>
      <c r="CQ67" s="47"/>
      <c r="CR67" s="136">
        <f t="shared" si="79"/>
        <v>0</v>
      </c>
      <c r="CS67" s="137">
        <f t="shared" si="80"/>
        <v>0</v>
      </c>
      <c r="CT67" s="138">
        <f t="shared" si="81"/>
        <v>0</v>
      </c>
      <c r="CU67" s="40"/>
      <c r="CV67" s="45">
        <f t="shared" si="82"/>
        <v>0</v>
      </c>
      <c r="CW67" s="46" t="e">
        <f t="shared" ref="CW67:CW102" si="96">+CV67/$CV$111</f>
        <v>#DIV/0!</v>
      </c>
      <c r="CX67" s="46">
        <f t="shared" si="83"/>
        <v>0</v>
      </c>
      <c r="CY67" s="46" t="e">
        <f t="shared" si="84"/>
        <v>#DIV/0!</v>
      </c>
      <c r="CZ67" s="43">
        <f t="shared" si="85"/>
        <v>0</v>
      </c>
      <c r="DA67" s="47" t="e">
        <f t="shared" si="86"/>
        <v>#DIV/0!</v>
      </c>
      <c r="DB67" s="45">
        <f t="shared" si="87"/>
        <v>0</v>
      </c>
      <c r="DC67" s="46" t="e">
        <f t="shared" si="88"/>
        <v>#DIV/0!</v>
      </c>
      <c r="DD67" s="43">
        <f t="shared" si="89"/>
        <v>0</v>
      </c>
      <c r="DE67" s="46" t="e">
        <f t="shared" si="90"/>
        <v>#DIV/0!</v>
      </c>
      <c r="DF67" s="43">
        <f t="shared" si="91"/>
        <v>0</v>
      </c>
      <c r="DG67" s="47" t="e">
        <f t="shared" si="92"/>
        <v>#DIV/0!</v>
      </c>
      <c r="DH67" s="172"/>
      <c r="DI67" s="185" t="s">
        <v>67</v>
      </c>
      <c r="DJ67" s="45">
        <f t="shared" si="93"/>
        <v>0</v>
      </c>
      <c r="DK67" s="43">
        <f t="shared" si="94"/>
        <v>0</v>
      </c>
      <c r="DL67" s="44">
        <f t="shared" si="95"/>
        <v>0</v>
      </c>
      <c r="DM67"/>
    </row>
    <row r="68" spans="1:119" s="59" customFormat="1" ht="15.6" x14ac:dyDescent="0.3">
      <c r="A68" s="32">
        <v>54</v>
      </c>
      <c r="B68" s="32" t="s">
        <v>68</v>
      </c>
      <c r="C68" s="41"/>
      <c r="D68" s="42"/>
      <c r="E68" s="46"/>
      <c r="F68" s="43"/>
      <c r="G68" s="46"/>
      <c r="H68" s="43"/>
      <c r="I68" s="47"/>
      <c r="J68" s="45"/>
      <c r="K68" s="46"/>
      <c r="L68" s="43"/>
      <c r="M68" s="46"/>
      <c r="N68" s="43"/>
      <c r="O68" s="47"/>
      <c r="P68" s="136">
        <f t="shared" si="64"/>
        <v>0</v>
      </c>
      <c r="Q68" s="137">
        <f t="shared" si="65"/>
        <v>0</v>
      </c>
      <c r="R68" s="138">
        <f t="shared" si="66"/>
        <v>0</v>
      </c>
      <c r="S68" s="38"/>
      <c r="T68" s="42"/>
      <c r="U68" s="46"/>
      <c r="V68" s="43"/>
      <c r="W68" s="46"/>
      <c r="X68" s="43"/>
      <c r="Y68" s="47"/>
      <c r="Z68" s="45"/>
      <c r="AA68" s="46"/>
      <c r="AB68" s="43"/>
      <c r="AC68" s="46"/>
      <c r="AD68" s="43"/>
      <c r="AE68" s="47"/>
      <c r="AF68" s="136">
        <f t="shared" si="67"/>
        <v>0</v>
      </c>
      <c r="AG68" s="137">
        <f t="shared" si="68"/>
        <v>0</v>
      </c>
      <c r="AH68" s="138">
        <f t="shared" si="69"/>
        <v>0</v>
      </c>
      <c r="AI68" s="40"/>
      <c r="AJ68" s="42"/>
      <c r="AK68" s="46"/>
      <c r="AL68" s="43"/>
      <c r="AM68" s="46"/>
      <c r="AN68" s="43"/>
      <c r="AO68" s="47"/>
      <c r="AP68" s="45"/>
      <c r="AQ68" s="46"/>
      <c r="AR68" s="43"/>
      <c r="AS68" s="46"/>
      <c r="AT68" s="43"/>
      <c r="AU68" s="47"/>
      <c r="AV68" s="136">
        <f t="shared" si="70"/>
        <v>0</v>
      </c>
      <c r="AW68" s="137">
        <f t="shared" si="71"/>
        <v>0</v>
      </c>
      <c r="AX68" s="138">
        <f t="shared" si="72"/>
        <v>0</v>
      </c>
      <c r="AY68" s="40"/>
      <c r="AZ68" s="42"/>
      <c r="BA68" s="46"/>
      <c r="BB68" s="43"/>
      <c r="BC68" s="46"/>
      <c r="BD68" s="43"/>
      <c r="BE68" s="47"/>
      <c r="BF68" s="45"/>
      <c r="BG68" s="46"/>
      <c r="BH68" s="43"/>
      <c r="BI68" s="46"/>
      <c r="BJ68" s="43"/>
      <c r="BK68" s="47"/>
      <c r="BL68" s="136">
        <f t="shared" si="73"/>
        <v>0</v>
      </c>
      <c r="BM68" s="137">
        <f t="shared" si="74"/>
        <v>0</v>
      </c>
      <c r="BN68" s="138">
        <f t="shared" si="75"/>
        <v>0</v>
      </c>
      <c r="BO68" s="40"/>
      <c r="BP68" s="42"/>
      <c r="BQ68" s="46"/>
      <c r="BR68" s="43"/>
      <c r="BS68" s="46"/>
      <c r="BT68" s="43"/>
      <c r="BU68" s="47"/>
      <c r="BV68" s="45"/>
      <c r="BW68" s="46"/>
      <c r="BX68" s="43"/>
      <c r="BY68" s="46"/>
      <c r="BZ68" s="43"/>
      <c r="CA68" s="47"/>
      <c r="CB68" s="136">
        <f t="shared" si="76"/>
        <v>0</v>
      </c>
      <c r="CC68" s="137">
        <f t="shared" si="77"/>
        <v>0</v>
      </c>
      <c r="CD68" s="138">
        <f t="shared" si="78"/>
        <v>0</v>
      </c>
      <c r="CE68" s="40"/>
      <c r="CF68" s="42"/>
      <c r="CG68" s="46"/>
      <c r="CH68" s="43"/>
      <c r="CI68" s="46"/>
      <c r="CJ68" s="43"/>
      <c r="CK68" s="47"/>
      <c r="CL68" s="45"/>
      <c r="CM68" s="46"/>
      <c r="CN68" s="43"/>
      <c r="CO68" s="46"/>
      <c r="CP68" s="43"/>
      <c r="CQ68" s="47"/>
      <c r="CR68" s="136">
        <f t="shared" si="79"/>
        <v>0</v>
      </c>
      <c r="CS68" s="137">
        <f t="shared" si="80"/>
        <v>0</v>
      </c>
      <c r="CT68" s="138">
        <f t="shared" si="81"/>
        <v>0</v>
      </c>
      <c r="CU68" s="40"/>
      <c r="CV68" s="45">
        <f t="shared" si="82"/>
        <v>0</v>
      </c>
      <c r="CW68" s="46" t="e">
        <f t="shared" si="96"/>
        <v>#DIV/0!</v>
      </c>
      <c r="CX68" s="46">
        <f t="shared" si="83"/>
        <v>0</v>
      </c>
      <c r="CY68" s="46" t="e">
        <f t="shared" si="84"/>
        <v>#DIV/0!</v>
      </c>
      <c r="CZ68" s="43">
        <f t="shared" si="85"/>
        <v>0</v>
      </c>
      <c r="DA68" s="47" t="e">
        <f t="shared" si="86"/>
        <v>#DIV/0!</v>
      </c>
      <c r="DB68" s="45">
        <f t="shared" si="87"/>
        <v>0</v>
      </c>
      <c r="DC68" s="46" t="e">
        <f t="shared" si="88"/>
        <v>#DIV/0!</v>
      </c>
      <c r="DD68" s="43">
        <f t="shared" si="89"/>
        <v>0</v>
      </c>
      <c r="DE68" s="46" t="e">
        <f t="shared" si="90"/>
        <v>#DIV/0!</v>
      </c>
      <c r="DF68" s="43">
        <f t="shared" si="91"/>
        <v>0</v>
      </c>
      <c r="DG68" s="47" t="e">
        <f t="shared" si="92"/>
        <v>#DIV/0!</v>
      </c>
      <c r="DH68" s="172"/>
      <c r="DI68" s="185" t="s">
        <v>68</v>
      </c>
      <c r="DJ68" s="45">
        <f t="shared" si="93"/>
        <v>0</v>
      </c>
      <c r="DK68" s="43">
        <f t="shared" si="94"/>
        <v>0</v>
      </c>
      <c r="DL68" s="44">
        <f t="shared" si="95"/>
        <v>0</v>
      </c>
      <c r="DM68"/>
    </row>
    <row r="69" spans="1:119" s="59" customFormat="1" ht="15.6" x14ac:dyDescent="0.3">
      <c r="A69" s="32">
        <v>55</v>
      </c>
      <c r="B69" s="32" t="s">
        <v>69</v>
      </c>
      <c r="C69" s="41"/>
      <c r="D69" s="42"/>
      <c r="E69" s="46"/>
      <c r="F69" s="43"/>
      <c r="G69" s="46"/>
      <c r="H69" s="43"/>
      <c r="I69" s="47"/>
      <c r="J69" s="45"/>
      <c r="K69" s="46"/>
      <c r="L69" s="43"/>
      <c r="M69" s="46"/>
      <c r="N69" s="43"/>
      <c r="O69" s="47"/>
      <c r="P69" s="136">
        <f t="shared" si="64"/>
        <v>0</v>
      </c>
      <c r="Q69" s="137">
        <f t="shared" si="65"/>
        <v>0</v>
      </c>
      <c r="R69" s="138">
        <f t="shared" si="66"/>
        <v>0</v>
      </c>
      <c r="S69" s="38"/>
      <c r="T69" s="42"/>
      <c r="U69" s="46"/>
      <c r="V69" s="43"/>
      <c r="W69" s="46"/>
      <c r="X69" s="43"/>
      <c r="Y69" s="47"/>
      <c r="Z69" s="45"/>
      <c r="AA69" s="46"/>
      <c r="AB69" s="43"/>
      <c r="AC69" s="46"/>
      <c r="AD69" s="43"/>
      <c r="AE69" s="47"/>
      <c r="AF69" s="136">
        <f t="shared" si="67"/>
        <v>0</v>
      </c>
      <c r="AG69" s="137">
        <f t="shared" si="68"/>
        <v>0</v>
      </c>
      <c r="AH69" s="138">
        <f t="shared" si="69"/>
        <v>0</v>
      </c>
      <c r="AI69" s="40"/>
      <c r="AJ69" s="42"/>
      <c r="AK69" s="46"/>
      <c r="AL69" s="43"/>
      <c r="AM69" s="46"/>
      <c r="AN69" s="43"/>
      <c r="AO69" s="47"/>
      <c r="AP69" s="45"/>
      <c r="AQ69" s="46"/>
      <c r="AR69" s="43"/>
      <c r="AS69" s="46"/>
      <c r="AT69" s="43"/>
      <c r="AU69" s="47"/>
      <c r="AV69" s="136">
        <f t="shared" si="70"/>
        <v>0</v>
      </c>
      <c r="AW69" s="137">
        <f t="shared" si="71"/>
        <v>0</v>
      </c>
      <c r="AX69" s="138">
        <f t="shared" si="72"/>
        <v>0</v>
      </c>
      <c r="AY69" s="40"/>
      <c r="AZ69" s="42"/>
      <c r="BA69" s="46"/>
      <c r="BB69" s="43"/>
      <c r="BC69" s="46"/>
      <c r="BD69" s="43"/>
      <c r="BE69" s="47"/>
      <c r="BF69" s="45"/>
      <c r="BG69" s="46"/>
      <c r="BH69" s="43"/>
      <c r="BI69" s="46"/>
      <c r="BJ69" s="43"/>
      <c r="BK69" s="47"/>
      <c r="BL69" s="136">
        <f t="shared" si="73"/>
        <v>0</v>
      </c>
      <c r="BM69" s="137">
        <f t="shared" si="74"/>
        <v>0</v>
      </c>
      <c r="BN69" s="138">
        <f t="shared" si="75"/>
        <v>0</v>
      </c>
      <c r="BO69" s="40"/>
      <c r="BP69" s="42"/>
      <c r="BQ69" s="46"/>
      <c r="BR69" s="43"/>
      <c r="BS69" s="46"/>
      <c r="BT69" s="43"/>
      <c r="BU69" s="47"/>
      <c r="BV69" s="45"/>
      <c r="BW69" s="46"/>
      <c r="BX69" s="43"/>
      <c r="BY69" s="46"/>
      <c r="BZ69" s="43"/>
      <c r="CA69" s="47"/>
      <c r="CB69" s="136">
        <f t="shared" si="76"/>
        <v>0</v>
      </c>
      <c r="CC69" s="137">
        <f t="shared" si="77"/>
        <v>0</v>
      </c>
      <c r="CD69" s="138">
        <f t="shared" si="78"/>
        <v>0</v>
      </c>
      <c r="CE69" s="40"/>
      <c r="CF69" s="42"/>
      <c r="CG69" s="46"/>
      <c r="CH69" s="43"/>
      <c r="CI69" s="46"/>
      <c r="CJ69" s="43"/>
      <c r="CK69" s="47"/>
      <c r="CL69" s="45"/>
      <c r="CM69" s="46"/>
      <c r="CN69" s="43"/>
      <c r="CO69" s="46"/>
      <c r="CP69" s="43"/>
      <c r="CQ69" s="47"/>
      <c r="CR69" s="136">
        <f t="shared" si="79"/>
        <v>0</v>
      </c>
      <c r="CS69" s="137">
        <f t="shared" si="80"/>
        <v>0</v>
      </c>
      <c r="CT69" s="138">
        <f t="shared" si="81"/>
        <v>0</v>
      </c>
      <c r="CU69" s="40"/>
      <c r="CV69" s="45">
        <f t="shared" si="82"/>
        <v>0</v>
      </c>
      <c r="CW69" s="46" t="e">
        <f t="shared" si="96"/>
        <v>#DIV/0!</v>
      </c>
      <c r="CX69" s="46">
        <f t="shared" si="83"/>
        <v>0</v>
      </c>
      <c r="CY69" s="46" t="e">
        <f t="shared" si="84"/>
        <v>#DIV/0!</v>
      </c>
      <c r="CZ69" s="43">
        <f t="shared" si="85"/>
        <v>0</v>
      </c>
      <c r="DA69" s="47" t="e">
        <f t="shared" si="86"/>
        <v>#DIV/0!</v>
      </c>
      <c r="DB69" s="45">
        <f t="shared" si="87"/>
        <v>0</v>
      </c>
      <c r="DC69" s="46" t="e">
        <f t="shared" si="88"/>
        <v>#DIV/0!</v>
      </c>
      <c r="DD69" s="43">
        <f t="shared" si="89"/>
        <v>0</v>
      </c>
      <c r="DE69" s="46" t="e">
        <f t="shared" si="90"/>
        <v>#DIV/0!</v>
      </c>
      <c r="DF69" s="43">
        <f t="shared" si="91"/>
        <v>0</v>
      </c>
      <c r="DG69" s="47" t="e">
        <f t="shared" si="92"/>
        <v>#DIV/0!</v>
      </c>
      <c r="DH69" s="172"/>
      <c r="DI69" s="185" t="s">
        <v>69</v>
      </c>
      <c r="DJ69" s="45">
        <f t="shared" si="93"/>
        <v>0</v>
      </c>
      <c r="DK69" s="43">
        <f t="shared" si="94"/>
        <v>0</v>
      </c>
      <c r="DL69" s="44">
        <f t="shared" si="95"/>
        <v>0</v>
      </c>
      <c r="DM69"/>
    </row>
    <row r="70" spans="1:119" s="59" customFormat="1" ht="15.6" x14ac:dyDescent="0.3">
      <c r="A70" s="32">
        <v>56</v>
      </c>
      <c r="B70" s="32" t="s">
        <v>70</v>
      </c>
      <c r="C70" s="41"/>
      <c r="D70" s="42"/>
      <c r="E70" s="46"/>
      <c r="F70" s="43"/>
      <c r="G70" s="46"/>
      <c r="H70" s="43"/>
      <c r="I70" s="47"/>
      <c r="J70" s="45"/>
      <c r="K70" s="46"/>
      <c r="L70" s="43"/>
      <c r="M70" s="46"/>
      <c r="N70" s="43"/>
      <c r="O70" s="47"/>
      <c r="P70" s="136">
        <f t="shared" si="64"/>
        <v>0</v>
      </c>
      <c r="Q70" s="137">
        <f t="shared" si="65"/>
        <v>0</v>
      </c>
      <c r="R70" s="138">
        <f t="shared" si="66"/>
        <v>0</v>
      </c>
      <c r="S70" s="38"/>
      <c r="T70" s="42"/>
      <c r="U70" s="46"/>
      <c r="V70" s="43"/>
      <c r="W70" s="46"/>
      <c r="X70" s="43"/>
      <c r="Y70" s="47"/>
      <c r="Z70" s="45"/>
      <c r="AA70" s="46"/>
      <c r="AB70" s="43"/>
      <c r="AC70" s="46"/>
      <c r="AD70" s="43"/>
      <c r="AE70" s="47"/>
      <c r="AF70" s="136">
        <f t="shared" si="67"/>
        <v>0</v>
      </c>
      <c r="AG70" s="137">
        <f t="shared" si="68"/>
        <v>0</v>
      </c>
      <c r="AH70" s="138">
        <f t="shared" si="69"/>
        <v>0</v>
      </c>
      <c r="AI70" s="40"/>
      <c r="AJ70" s="42"/>
      <c r="AK70" s="46"/>
      <c r="AL70" s="43"/>
      <c r="AM70" s="46"/>
      <c r="AN70" s="43"/>
      <c r="AO70" s="47"/>
      <c r="AP70" s="45"/>
      <c r="AQ70" s="46"/>
      <c r="AR70" s="43"/>
      <c r="AS70" s="46"/>
      <c r="AT70" s="43"/>
      <c r="AU70" s="47"/>
      <c r="AV70" s="136">
        <f t="shared" si="70"/>
        <v>0</v>
      </c>
      <c r="AW70" s="137">
        <f t="shared" si="71"/>
        <v>0</v>
      </c>
      <c r="AX70" s="138">
        <f t="shared" si="72"/>
        <v>0</v>
      </c>
      <c r="AY70" s="40"/>
      <c r="AZ70" s="42"/>
      <c r="BA70" s="46"/>
      <c r="BB70" s="43"/>
      <c r="BC70" s="46"/>
      <c r="BD70" s="43"/>
      <c r="BE70" s="47"/>
      <c r="BF70" s="45"/>
      <c r="BG70" s="46"/>
      <c r="BH70" s="43"/>
      <c r="BI70" s="46"/>
      <c r="BJ70" s="43"/>
      <c r="BK70" s="47"/>
      <c r="BL70" s="136">
        <f t="shared" si="73"/>
        <v>0</v>
      </c>
      <c r="BM70" s="137">
        <f t="shared" si="74"/>
        <v>0</v>
      </c>
      <c r="BN70" s="138">
        <f t="shared" si="75"/>
        <v>0</v>
      </c>
      <c r="BO70" s="40"/>
      <c r="BP70" s="42"/>
      <c r="BQ70" s="46"/>
      <c r="BR70" s="43"/>
      <c r="BS70" s="46"/>
      <c r="BT70" s="43"/>
      <c r="BU70" s="47"/>
      <c r="BV70" s="45"/>
      <c r="BW70" s="46"/>
      <c r="BX70" s="43"/>
      <c r="BY70" s="46"/>
      <c r="BZ70" s="43"/>
      <c r="CA70" s="47"/>
      <c r="CB70" s="136">
        <f t="shared" si="76"/>
        <v>0</v>
      </c>
      <c r="CC70" s="137">
        <f t="shared" si="77"/>
        <v>0</v>
      </c>
      <c r="CD70" s="138">
        <f t="shared" si="78"/>
        <v>0</v>
      </c>
      <c r="CE70" s="40"/>
      <c r="CF70" s="42"/>
      <c r="CG70" s="46"/>
      <c r="CH70" s="43"/>
      <c r="CI70" s="46"/>
      <c r="CJ70" s="43"/>
      <c r="CK70" s="47"/>
      <c r="CL70" s="45"/>
      <c r="CM70" s="46"/>
      <c r="CN70" s="43"/>
      <c r="CO70" s="46"/>
      <c r="CP70" s="43"/>
      <c r="CQ70" s="47"/>
      <c r="CR70" s="136">
        <f t="shared" si="79"/>
        <v>0</v>
      </c>
      <c r="CS70" s="137">
        <f t="shared" si="80"/>
        <v>0</v>
      </c>
      <c r="CT70" s="138">
        <f t="shared" si="81"/>
        <v>0</v>
      </c>
      <c r="CU70" s="40"/>
      <c r="CV70" s="45">
        <f t="shared" si="82"/>
        <v>0</v>
      </c>
      <c r="CW70" s="46" t="e">
        <f t="shared" si="96"/>
        <v>#DIV/0!</v>
      </c>
      <c r="CX70" s="46">
        <f t="shared" si="83"/>
        <v>0</v>
      </c>
      <c r="CY70" s="46" t="e">
        <f t="shared" si="84"/>
        <v>#DIV/0!</v>
      </c>
      <c r="CZ70" s="43">
        <f t="shared" si="85"/>
        <v>0</v>
      </c>
      <c r="DA70" s="47" t="e">
        <f t="shared" si="86"/>
        <v>#DIV/0!</v>
      </c>
      <c r="DB70" s="45">
        <f t="shared" si="87"/>
        <v>0</v>
      </c>
      <c r="DC70" s="46" t="e">
        <f t="shared" si="88"/>
        <v>#DIV/0!</v>
      </c>
      <c r="DD70" s="43">
        <f t="shared" si="89"/>
        <v>0</v>
      </c>
      <c r="DE70" s="46" t="e">
        <f t="shared" si="90"/>
        <v>#DIV/0!</v>
      </c>
      <c r="DF70" s="43">
        <f t="shared" si="91"/>
        <v>0</v>
      </c>
      <c r="DG70" s="47" t="e">
        <f t="shared" si="92"/>
        <v>#DIV/0!</v>
      </c>
      <c r="DH70" s="172"/>
      <c r="DI70" s="185" t="s">
        <v>70</v>
      </c>
      <c r="DJ70" s="45">
        <f t="shared" si="93"/>
        <v>0</v>
      </c>
      <c r="DK70" s="43">
        <f t="shared" si="94"/>
        <v>0</v>
      </c>
      <c r="DL70" s="44">
        <f t="shared" si="95"/>
        <v>0</v>
      </c>
      <c r="DM70"/>
    </row>
    <row r="71" spans="1:119" s="59" customFormat="1" ht="15.6" x14ac:dyDescent="0.3">
      <c r="A71" s="32">
        <v>57</v>
      </c>
      <c r="B71" s="32" t="s">
        <v>71</v>
      </c>
      <c r="C71" s="41"/>
      <c r="D71" s="42"/>
      <c r="E71" s="46"/>
      <c r="F71" s="43"/>
      <c r="G71" s="46"/>
      <c r="H71" s="43"/>
      <c r="I71" s="47"/>
      <c r="J71" s="45"/>
      <c r="K71" s="46"/>
      <c r="L71" s="43"/>
      <c r="M71" s="46"/>
      <c r="N71" s="43"/>
      <c r="O71" s="47"/>
      <c r="P71" s="136">
        <f t="shared" si="64"/>
        <v>0</v>
      </c>
      <c r="Q71" s="137">
        <f t="shared" si="65"/>
        <v>0</v>
      </c>
      <c r="R71" s="138">
        <f t="shared" si="66"/>
        <v>0</v>
      </c>
      <c r="S71" s="38"/>
      <c r="T71" s="42"/>
      <c r="U71" s="46"/>
      <c r="V71" s="43"/>
      <c r="W71" s="46"/>
      <c r="X71" s="43"/>
      <c r="Y71" s="47"/>
      <c r="Z71" s="45"/>
      <c r="AA71" s="46"/>
      <c r="AB71" s="43"/>
      <c r="AC71" s="46"/>
      <c r="AD71" s="43"/>
      <c r="AE71" s="47"/>
      <c r="AF71" s="136">
        <f t="shared" si="67"/>
        <v>0</v>
      </c>
      <c r="AG71" s="137">
        <f t="shared" si="68"/>
        <v>0</v>
      </c>
      <c r="AH71" s="138">
        <f t="shared" si="69"/>
        <v>0</v>
      </c>
      <c r="AI71" s="40"/>
      <c r="AJ71" s="42"/>
      <c r="AK71" s="46"/>
      <c r="AL71" s="43"/>
      <c r="AM71" s="46"/>
      <c r="AN71" s="43"/>
      <c r="AO71" s="47"/>
      <c r="AP71" s="45"/>
      <c r="AQ71" s="46"/>
      <c r="AR71" s="43"/>
      <c r="AS71" s="46"/>
      <c r="AT71" s="43"/>
      <c r="AU71" s="47"/>
      <c r="AV71" s="136">
        <f t="shared" si="70"/>
        <v>0</v>
      </c>
      <c r="AW71" s="137">
        <f t="shared" si="71"/>
        <v>0</v>
      </c>
      <c r="AX71" s="138">
        <f t="shared" si="72"/>
        <v>0</v>
      </c>
      <c r="AY71" s="40"/>
      <c r="AZ71" s="42"/>
      <c r="BA71" s="46"/>
      <c r="BB71" s="43"/>
      <c r="BC71" s="46"/>
      <c r="BD71" s="43"/>
      <c r="BE71" s="47"/>
      <c r="BF71" s="45"/>
      <c r="BG71" s="46"/>
      <c r="BH71" s="43"/>
      <c r="BI71" s="46"/>
      <c r="BJ71" s="43"/>
      <c r="BK71" s="47"/>
      <c r="BL71" s="136">
        <f t="shared" si="73"/>
        <v>0</v>
      </c>
      <c r="BM71" s="137">
        <f t="shared" si="74"/>
        <v>0</v>
      </c>
      <c r="BN71" s="138">
        <f t="shared" si="75"/>
        <v>0</v>
      </c>
      <c r="BO71" s="40"/>
      <c r="BP71" s="42"/>
      <c r="BQ71" s="46"/>
      <c r="BR71" s="43"/>
      <c r="BS71" s="46"/>
      <c r="BT71" s="43"/>
      <c r="BU71" s="47"/>
      <c r="BV71" s="45"/>
      <c r="BW71" s="46"/>
      <c r="BX71" s="43"/>
      <c r="BY71" s="46"/>
      <c r="BZ71" s="43"/>
      <c r="CA71" s="47"/>
      <c r="CB71" s="136">
        <f t="shared" si="76"/>
        <v>0</v>
      </c>
      <c r="CC71" s="137">
        <f t="shared" si="77"/>
        <v>0</v>
      </c>
      <c r="CD71" s="138">
        <f t="shared" si="78"/>
        <v>0</v>
      </c>
      <c r="CE71" s="40"/>
      <c r="CF71" s="42"/>
      <c r="CG71" s="46"/>
      <c r="CH71" s="43"/>
      <c r="CI71" s="46"/>
      <c r="CJ71" s="43"/>
      <c r="CK71" s="47"/>
      <c r="CL71" s="45"/>
      <c r="CM71" s="46"/>
      <c r="CN71" s="43"/>
      <c r="CO71" s="46"/>
      <c r="CP71" s="43"/>
      <c r="CQ71" s="47"/>
      <c r="CR71" s="136">
        <f t="shared" si="79"/>
        <v>0</v>
      </c>
      <c r="CS71" s="137">
        <f t="shared" si="80"/>
        <v>0</v>
      </c>
      <c r="CT71" s="138">
        <f t="shared" si="81"/>
        <v>0</v>
      </c>
      <c r="CU71" s="40"/>
      <c r="CV71" s="45">
        <f t="shared" si="82"/>
        <v>0</v>
      </c>
      <c r="CW71" s="46" t="e">
        <f t="shared" si="96"/>
        <v>#DIV/0!</v>
      </c>
      <c r="CX71" s="46">
        <f t="shared" si="83"/>
        <v>0</v>
      </c>
      <c r="CY71" s="46" t="e">
        <f t="shared" si="84"/>
        <v>#DIV/0!</v>
      </c>
      <c r="CZ71" s="43">
        <f t="shared" si="85"/>
        <v>0</v>
      </c>
      <c r="DA71" s="47" t="e">
        <f t="shared" si="86"/>
        <v>#DIV/0!</v>
      </c>
      <c r="DB71" s="45">
        <f t="shared" si="87"/>
        <v>0</v>
      </c>
      <c r="DC71" s="46" t="e">
        <f t="shared" si="88"/>
        <v>#DIV/0!</v>
      </c>
      <c r="DD71" s="43">
        <f t="shared" si="89"/>
        <v>0</v>
      </c>
      <c r="DE71" s="46" t="e">
        <f t="shared" si="90"/>
        <v>#DIV/0!</v>
      </c>
      <c r="DF71" s="43">
        <f t="shared" si="91"/>
        <v>0</v>
      </c>
      <c r="DG71" s="47" t="e">
        <f t="shared" si="92"/>
        <v>#DIV/0!</v>
      </c>
      <c r="DH71" s="172"/>
      <c r="DI71" s="185" t="s">
        <v>71</v>
      </c>
      <c r="DJ71" s="45">
        <f t="shared" si="93"/>
        <v>0</v>
      </c>
      <c r="DK71" s="43">
        <f t="shared" si="94"/>
        <v>0</v>
      </c>
      <c r="DL71" s="44">
        <f t="shared" si="95"/>
        <v>0</v>
      </c>
      <c r="DM71"/>
    </row>
    <row r="72" spans="1:119" s="59" customFormat="1" ht="15.6" x14ac:dyDescent="0.3">
      <c r="A72" s="32">
        <v>58</v>
      </c>
      <c r="B72" s="32" t="s">
        <v>72</v>
      </c>
      <c r="C72" s="41"/>
      <c r="D72" s="42"/>
      <c r="E72" s="46"/>
      <c r="F72" s="43"/>
      <c r="G72" s="46"/>
      <c r="H72" s="43"/>
      <c r="I72" s="47"/>
      <c r="J72" s="45"/>
      <c r="K72" s="46"/>
      <c r="L72" s="43"/>
      <c r="M72" s="46"/>
      <c r="N72" s="43"/>
      <c r="O72" s="47"/>
      <c r="P72" s="136">
        <f t="shared" si="64"/>
        <v>0</v>
      </c>
      <c r="Q72" s="137">
        <f t="shared" si="65"/>
        <v>0</v>
      </c>
      <c r="R72" s="138">
        <f t="shared" si="66"/>
        <v>0</v>
      </c>
      <c r="S72" s="38"/>
      <c r="T72" s="42"/>
      <c r="U72" s="46"/>
      <c r="V72" s="43"/>
      <c r="W72" s="46"/>
      <c r="X72" s="43"/>
      <c r="Y72" s="47"/>
      <c r="Z72" s="45"/>
      <c r="AA72" s="46"/>
      <c r="AB72" s="43"/>
      <c r="AC72" s="46"/>
      <c r="AD72" s="43"/>
      <c r="AE72" s="47"/>
      <c r="AF72" s="136">
        <f t="shared" si="67"/>
        <v>0</v>
      </c>
      <c r="AG72" s="137">
        <f t="shared" si="68"/>
        <v>0</v>
      </c>
      <c r="AH72" s="138">
        <f t="shared" si="69"/>
        <v>0</v>
      </c>
      <c r="AI72" s="40"/>
      <c r="AJ72" s="42"/>
      <c r="AK72" s="46"/>
      <c r="AL72" s="43"/>
      <c r="AM72" s="46"/>
      <c r="AN72" s="43"/>
      <c r="AO72" s="47"/>
      <c r="AP72" s="45"/>
      <c r="AQ72" s="46"/>
      <c r="AR72" s="43"/>
      <c r="AS72" s="46"/>
      <c r="AT72" s="43"/>
      <c r="AU72" s="47"/>
      <c r="AV72" s="136">
        <f t="shared" si="70"/>
        <v>0</v>
      </c>
      <c r="AW72" s="137">
        <f t="shared" si="71"/>
        <v>0</v>
      </c>
      <c r="AX72" s="138">
        <f t="shared" si="72"/>
        <v>0</v>
      </c>
      <c r="AY72" s="40"/>
      <c r="AZ72" s="42"/>
      <c r="BA72" s="46"/>
      <c r="BB72" s="43"/>
      <c r="BC72" s="46"/>
      <c r="BD72" s="43"/>
      <c r="BE72" s="47"/>
      <c r="BF72" s="45"/>
      <c r="BG72" s="46"/>
      <c r="BH72" s="43"/>
      <c r="BI72" s="46"/>
      <c r="BJ72" s="43"/>
      <c r="BK72" s="47"/>
      <c r="BL72" s="136">
        <f t="shared" si="73"/>
        <v>0</v>
      </c>
      <c r="BM72" s="137">
        <f t="shared" si="74"/>
        <v>0</v>
      </c>
      <c r="BN72" s="138">
        <f t="shared" si="75"/>
        <v>0</v>
      </c>
      <c r="BO72" s="40"/>
      <c r="BP72" s="42"/>
      <c r="BQ72" s="46"/>
      <c r="BR72" s="43"/>
      <c r="BS72" s="46"/>
      <c r="BT72" s="43"/>
      <c r="BU72" s="47"/>
      <c r="BV72" s="45"/>
      <c r="BW72" s="46"/>
      <c r="BX72" s="43"/>
      <c r="BY72" s="46"/>
      <c r="BZ72" s="43"/>
      <c r="CA72" s="47"/>
      <c r="CB72" s="136">
        <f t="shared" si="76"/>
        <v>0</v>
      </c>
      <c r="CC72" s="137">
        <f t="shared" si="77"/>
        <v>0</v>
      </c>
      <c r="CD72" s="138">
        <f t="shared" si="78"/>
        <v>0</v>
      </c>
      <c r="CE72" s="40"/>
      <c r="CF72" s="42"/>
      <c r="CG72" s="46"/>
      <c r="CH72" s="43"/>
      <c r="CI72" s="46"/>
      <c r="CJ72" s="43"/>
      <c r="CK72" s="47"/>
      <c r="CL72" s="45"/>
      <c r="CM72" s="46"/>
      <c r="CN72" s="43"/>
      <c r="CO72" s="46"/>
      <c r="CP72" s="43"/>
      <c r="CQ72" s="47"/>
      <c r="CR72" s="136">
        <f t="shared" si="79"/>
        <v>0</v>
      </c>
      <c r="CS72" s="137">
        <f t="shared" si="80"/>
        <v>0</v>
      </c>
      <c r="CT72" s="138">
        <f t="shared" si="81"/>
        <v>0</v>
      </c>
      <c r="CU72" s="40"/>
      <c r="CV72" s="45">
        <f t="shared" si="82"/>
        <v>0</v>
      </c>
      <c r="CW72" s="46" t="e">
        <f t="shared" si="96"/>
        <v>#DIV/0!</v>
      </c>
      <c r="CX72" s="46">
        <f t="shared" si="83"/>
        <v>0</v>
      </c>
      <c r="CY72" s="46" t="e">
        <f t="shared" si="84"/>
        <v>#DIV/0!</v>
      </c>
      <c r="CZ72" s="43">
        <f t="shared" si="85"/>
        <v>0</v>
      </c>
      <c r="DA72" s="47" t="e">
        <f t="shared" si="86"/>
        <v>#DIV/0!</v>
      </c>
      <c r="DB72" s="45">
        <f t="shared" si="87"/>
        <v>0</v>
      </c>
      <c r="DC72" s="46" t="e">
        <f t="shared" si="88"/>
        <v>#DIV/0!</v>
      </c>
      <c r="DD72" s="43">
        <f t="shared" si="89"/>
        <v>0</v>
      </c>
      <c r="DE72" s="46" t="e">
        <f t="shared" si="90"/>
        <v>#DIV/0!</v>
      </c>
      <c r="DF72" s="43">
        <f t="shared" si="91"/>
        <v>0</v>
      </c>
      <c r="DG72" s="47" t="e">
        <f t="shared" si="92"/>
        <v>#DIV/0!</v>
      </c>
      <c r="DH72" s="172"/>
      <c r="DI72" s="185" t="s">
        <v>72</v>
      </c>
      <c r="DJ72" s="45">
        <f t="shared" si="93"/>
        <v>0</v>
      </c>
      <c r="DK72" s="43">
        <f t="shared" si="94"/>
        <v>0</v>
      </c>
      <c r="DL72" s="44">
        <f t="shared" si="95"/>
        <v>0</v>
      </c>
      <c r="DM72"/>
    </row>
    <row r="73" spans="1:119" s="59" customFormat="1" ht="15.6" x14ac:dyDescent="0.3">
      <c r="A73" s="32">
        <v>59</v>
      </c>
      <c r="B73" s="32" t="s">
        <v>174</v>
      </c>
      <c r="C73" s="49"/>
      <c r="D73" s="50"/>
      <c r="E73" s="54"/>
      <c r="F73" s="51"/>
      <c r="G73" s="54"/>
      <c r="H73" s="51"/>
      <c r="I73" s="55"/>
      <c r="J73" s="53"/>
      <c r="K73" s="54"/>
      <c r="L73" s="51"/>
      <c r="M73" s="54"/>
      <c r="N73" s="51"/>
      <c r="O73" s="55"/>
      <c r="P73" s="142">
        <f t="shared" si="64"/>
        <v>0</v>
      </c>
      <c r="Q73" s="143">
        <f t="shared" si="65"/>
        <v>0</v>
      </c>
      <c r="R73" s="144">
        <f t="shared" si="66"/>
        <v>0</v>
      </c>
      <c r="S73" s="38"/>
      <c r="T73" s="50"/>
      <c r="U73" s="54"/>
      <c r="V73" s="51"/>
      <c r="W73" s="54"/>
      <c r="X73" s="43"/>
      <c r="Y73" s="55"/>
      <c r="Z73" s="53"/>
      <c r="AA73" s="54"/>
      <c r="AB73" s="51"/>
      <c r="AC73" s="54"/>
      <c r="AD73" s="51"/>
      <c r="AE73" s="55"/>
      <c r="AF73" s="142">
        <f t="shared" si="67"/>
        <v>0</v>
      </c>
      <c r="AG73" s="143">
        <f t="shared" si="68"/>
        <v>0</v>
      </c>
      <c r="AH73" s="144">
        <f t="shared" si="69"/>
        <v>0</v>
      </c>
      <c r="AI73" s="40"/>
      <c r="AJ73" s="50"/>
      <c r="AK73" s="54"/>
      <c r="AL73" s="51"/>
      <c r="AM73" s="54"/>
      <c r="AN73" s="51"/>
      <c r="AO73" s="55"/>
      <c r="AP73" s="53"/>
      <c r="AQ73" s="54"/>
      <c r="AR73" s="51"/>
      <c r="AS73" s="54"/>
      <c r="AT73" s="51"/>
      <c r="AU73" s="55"/>
      <c r="AV73" s="142">
        <f t="shared" si="70"/>
        <v>0</v>
      </c>
      <c r="AW73" s="143">
        <f t="shared" si="71"/>
        <v>0</v>
      </c>
      <c r="AX73" s="144">
        <f t="shared" si="72"/>
        <v>0</v>
      </c>
      <c r="AY73" s="40"/>
      <c r="AZ73" s="50"/>
      <c r="BA73" s="54"/>
      <c r="BB73" s="51"/>
      <c r="BC73" s="54"/>
      <c r="BD73" s="43"/>
      <c r="BE73" s="55"/>
      <c r="BF73" s="53"/>
      <c r="BG73" s="54"/>
      <c r="BH73" s="51"/>
      <c r="BI73" s="54"/>
      <c r="BJ73" s="51"/>
      <c r="BK73" s="55"/>
      <c r="BL73" s="142">
        <f t="shared" si="73"/>
        <v>0</v>
      </c>
      <c r="BM73" s="143">
        <f t="shared" si="74"/>
        <v>0</v>
      </c>
      <c r="BN73" s="144">
        <f t="shared" si="75"/>
        <v>0</v>
      </c>
      <c r="BO73" s="40"/>
      <c r="BP73" s="50"/>
      <c r="BQ73" s="54"/>
      <c r="BR73" s="51"/>
      <c r="BS73" s="54"/>
      <c r="BT73" s="43"/>
      <c r="BU73" s="55"/>
      <c r="BV73" s="53"/>
      <c r="BW73" s="54"/>
      <c r="BX73" s="51"/>
      <c r="BY73" s="54"/>
      <c r="BZ73" s="51"/>
      <c r="CA73" s="55"/>
      <c r="CB73" s="142">
        <f t="shared" si="76"/>
        <v>0</v>
      </c>
      <c r="CC73" s="143">
        <f t="shared" si="77"/>
        <v>0</v>
      </c>
      <c r="CD73" s="144">
        <f t="shared" si="78"/>
        <v>0</v>
      </c>
      <c r="CE73" s="40"/>
      <c r="CF73" s="50"/>
      <c r="CG73" s="54"/>
      <c r="CH73" s="51"/>
      <c r="CI73" s="54"/>
      <c r="CJ73" s="43"/>
      <c r="CK73" s="55"/>
      <c r="CL73" s="53"/>
      <c r="CM73" s="54"/>
      <c r="CN73" s="51"/>
      <c r="CO73" s="54"/>
      <c r="CP73" s="51"/>
      <c r="CQ73" s="55"/>
      <c r="CR73" s="142">
        <f t="shared" si="79"/>
        <v>0</v>
      </c>
      <c r="CS73" s="143">
        <f t="shared" si="80"/>
        <v>0</v>
      </c>
      <c r="CT73" s="144">
        <f t="shared" si="81"/>
        <v>0</v>
      </c>
      <c r="CU73" s="40"/>
      <c r="CV73" s="53">
        <f>SUM(CV66:CV72)</f>
        <v>0</v>
      </c>
      <c r="CW73" s="54" t="e">
        <f t="shared" si="96"/>
        <v>#DIV/0!</v>
      </c>
      <c r="CX73" s="54">
        <f>SUM(CX66:CX72)</f>
        <v>0</v>
      </c>
      <c r="CY73" s="54" t="e">
        <f t="shared" si="84"/>
        <v>#DIV/0!</v>
      </c>
      <c r="CZ73" s="51">
        <f t="shared" si="85"/>
        <v>0</v>
      </c>
      <c r="DA73" s="55" t="e">
        <f t="shared" si="86"/>
        <v>#DIV/0!</v>
      </c>
      <c r="DB73" s="53">
        <f>SUM(DB66:DB72)</f>
        <v>0</v>
      </c>
      <c r="DC73" s="54" t="e">
        <f t="shared" si="88"/>
        <v>#DIV/0!</v>
      </c>
      <c r="DD73" s="51">
        <f>SUM(DD66:DD72)</f>
        <v>0</v>
      </c>
      <c r="DE73" s="54" t="e">
        <f t="shared" si="90"/>
        <v>#DIV/0!</v>
      </c>
      <c r="DF73" s="51">
        <f>SUM(DF66:DF72)</f>
        <v>0</v>
      </c>
      <c r="DG73" s="55" t="e">
        <f t="shared" si="92"/>
        <v>#DIV/0!</v>
      </c>
      <c r="DH73" s="173"/>
      <c r="DI73" s="185" t="s">
        <v>174</v>
      </c>
      <c r="DJ73" s="53">
        <f t="shared" ref="DJ73:DK73" si="97">SUM(DJ66:DJ72)</f>
        <v>0</v>
      </c>
      <c r="DK73" s="51">
        <f t="shared" si="97"/>
        <v>0</v>
      </c>
      <c r="DL73" s="52">
        <f>SUM(DL66:DL72)</f>
        <v>0</v>
      </c>
      <c r="DM73"/>
      <c r="DO73" s="56"/>
    </row>
    <row r="74" spans="1:119" s="59" customFormat="1" ht="15.6" x14ac:dyDescent="0.3">
      <c r="A74" s="32"/>
      <c r="B74" s="31" t="s">
        <v>73</v>
      </c>
      <c r="C74" s="41"/>
      <c r="D74" s="42"/>
      <c r="E74" s="46"/>
      <c r="F74" s="46"/>
      <c r="G74" s="46"/>
      <c r="H74" s="46"/>
      <c r="I74" s="47"/>
      <c r="J74" s="45"/>
      <c r="K74" s="46"/>
      <c r="L74" s="43"/>
      <c r="M74" s="46"/>
      <c r="N74" s="43"/>
      <c r="O74" s="47"/>
      <c r="P74" s="145"/>
      <c r="Q74" s="146"/>
      <c r="R74" s="147"/>
      <c r="S74" s="38"/>
      <c r="T74" s="42"/>
      <c r="U74" s="46"/>
      <c r="V74" s="46"/>
      <c r="W74" s="46"/>
      <c r="X74" s="46"/>
      <c r="Y74" s="47"/>
      <c r="Z74" s="45"/>
      <c r="AA74" s="46"/>
      <c r="AB74" s="43"/>
      <c r="AC74" s="46"/>
      <c r="AD74" s="43"/>
      <c r="AE74" s="47"/>
      <c r="AF74" s="145"/>
      <c r="AG74" s="146"/>
      <c r="AH74" s="147"/>
      <c r="AI74" s="40"/>
      <c r="AJ74" s="42"/>
      <c r="AK74" s="46"/>
      <c r="AL74" s="46"/>
      <c r="AM74" s="46"/>
      <c r="AN74" s="46"/>
      <c r="AO74" s="47"/>
      <c r="AP74" s="45"/>
      <c r="AQ74" s="46"/>
      <c r="AR74" s="43"/>
      <c r="AS74" s="46"/>
      <c r="AT74" s="43"/>
      <c r="AU74" s="47"/>
      <c r="AV74" s="145"/>
      <c r="AW74" s="146"/>
      <c r="AX74" s="147"/>
      <c r="AY74" s="40"/>
      <c r="AZ74" s="42"/>
      <c r="BA74" s="46"/>
      <c r="BB74" s="46"/>
      <c r="BC74" s="46"/>
      <c r="BD74" s="46"/>
      <c r="BE74" s="47"/>
      <c r="BF74" s="45"/>
      <c r="BG74" s="46"/>
      <c r="BH74" s="43"/>
      <c r="BI74" s="46"/>
      <c r="BJ74" s="43"/>
      <c r="BK74" s="47"/>
      <c r="BL74" s="145"/>
      <c r="BM74" s="146"/>
      <c r="BN74" s="147"/>
      <c r="BO74" s="40"/>
      <c r="BP74" s="42"/>
      <c r="BQ74" s="46"/>
      <c r="BR74" s="46"/>
      <c r="BS74" s="46"/>
      <c r="BT74" s="46"/>
      <c r="BU74" s="47"/>
      <c r="BV74" s="45"/>
      <c r="BW74" s="46"/>
      <c r="BX74" s="43"/>
      <c r="BY74" s="46"/>
      <c r="BZ74" s="43"/>
      <c r="CA74" s="47"/>
      <c r="CB74" s="145"/>
      <c r="CC74" s="146"/>
      <c r="CD74" s="147"/>
      <c r="CE74" s="40"/>
      <c r="CF74" s="42"/>
      <c r="CG74" s="46"/>
      <c r="CH74" s="46"/>
      <c r="CI74" s="46"/>
      <c r="CJ74" s="46"/>
      <c r="CK74" s="47"/>
      <c r="CL74" s="45"/>
      <c r="CM74" s="46"/>
      <c r="CN74" s="43"/>
      <c r="CO74" s="46"/>
      <c r="CP74" s="43"/>
      <c r="CQ74" s="47"/>
      <c r="CR74" s="145"/>
      <c r="CS74" s="146"/>
      <c r="CT74" s="147"/>
      <c r="CU74" s="40"/>
      <c r="CV74" s="45"/>
      <c r="CW74" s="46"/>
      <c r="CX74" s="46"/>
      <c r="CY74" s="46"/>
      <c r="CZ74" s="43"/>
      <c r="DA74" s="47"/>
      <c r="DB74" s="57"/>
      <c r="DC74" s="46"/>
      <c r="DD74" s="43"/>
      <c r="DE74" s="46"/>
      <c r="DF74" s="43"/>
      <c r="DG74" s="47"/>
      <c r="DH74" s="172"/>
      <c r="DI74" s="184" t="s">
        <v>73</v>
      </c>
      <c r="DJ74" s="45"/>
      <c r="DK74" s="43"/>
      <c r="DL74" s="44"/>
      <c r="DM74"/>
    </row>
    <row r="75" spans="1:119" s="59" customFormat="1" ht="15.6" x14ac:dyDescent="0.3">
      <c r="A75" s="32">
        <v>60</v>
      </c>
      <c r="B75" s="32" t="s">
        <v>74</v>
      </c>
      <c r="C75" s="41"/>
      <c r="D75" s="42"/>
      <c r="E75" s="46"/>
      <c r="F75" s="46"/>
      <c r="G75" s="46"/>
      <c r="H75" s="43"/>
      <c r="I75" s="47"/>
      <c r="J75" s="45"/>
      <c r="K75" s="46"/>
      <c r="L75" s="43"/>
      <c r="M75" s="46"/>
      <c r="N75" s="43"/>
      <c r="O75" s="47"/>
      <c r="P75" s="136">
        <f t="shared" ref="P75:P96" si="98">+D75+J75</f>
        <v>0</v>
      </c>
      <c r="Q75" s="137">
        <f t="shared" ref="Q75:Q96" si="99">+F75+L75</f>
        <v>0</v>
      </c>
      <c r="R75" s="138">
        <f t="shared" ref="R75:R96" si="100">+P75+Q75</f>
        <v>0</v>
      </c>
      <c r="S75" s="38"/>
      <c r="T75" s="42"/>
      <c r="U75" s="46"/>
      <c r="V75" s="46"/>
      <c r="W75" s="46"/>
      <c r="X75" s="43"/>
      <c r="Y75" s="47"/>
      <c r="Z75" s="45"/>
      <c r="AA75" s="46"/>
      <c r="AB75" s="43"/>
      <c r="AC75" s="46"/>
      <c r="AD75" s="43"/>
      <c r="AE75" s="47"/>
      <c r="AF75" s="136">
        <f t="shared" ref="AF75:AF96" si="101">+T75+Z75</f>
        <v>0</v>
      </c>
      <c r="AG75" s="137">
        <f t="shared" ref="AG75:AG96" si="102">+V75+AB75</f>
        <v>0</v>
      </c>
      <c r="AH75" s="138">
        <f t="shared" ref="AH75:AH96" si="103">+AF75+AG75</f>
        <v>0</v>
      </c>
      <c r="AI75" s="40"/>
      <c r="AJ75" s="42"/>
      <c r="AK75" s="46"/>
      <c r="AL75" s="43"/>
      <c r="AM75" s="46"/>
      <c r="AN75" s="43"/>
      <c r="AO75" s="47"/>
      <c r="AP75" s="45"/>
      <c r="AQ75" s="46"/>
      <c r="AR75" s="43"/>
      <c r="AS75" s="46"/>
      <c r="AT75" s="43"/>
      <c r="AU75" s="47"/>
      <c r="AV75" s="136">
        <f t="shared" ref="AV75:AV96" si="104">+AJ75+AP75</f>
        <v>0</v>
      </c>
      <c r="AW75" s="137">
        <f t="shared" ref="AW75:AW96" si="105">+AL75+AR75</f>
        <v>0</v>
      </c>
      <c r="AX75" s="138">
        <f t="shared" ref="AX75:AX96" si="106">+AV75+AW75</f>
        <v>0</v>
      </c>
      <c r="AY75" s="40"/>
      <c r="AZ75" s="42"/>
      <c r="BA75" s="46"/>
      <c r="BB75" s="46"/>
      <c r="BC75" s="46"/>
      <c r="BD75" s="43"/>
      <c r="BE75" s="47"/>
      <c r="BF75" s="45"/>
      <c r="BG75" s="46"/>
      <c r="BH75" s="43"/>
      <c r="BI75" s="46"/>
      <c r="BJ75" s="43"/>
      <c r="BK75" s="47"/>
      <c r="BL75" s="136">
        <f t="shared" ref="BL75:BL96" si="107">+AZ75+BF75</f>
        <v>0</v>
      </c>
      <c r="BM75" s="137">
        <f t="shared" ref="BM75:BM96" si="108">+BB75+BH75</f>
        <v>0</v>
      </c>
      <c r="BN75" s="138">
        <f t="shared" ref="BN75:BN96" si="109">+BL75+BM75</f>
        <v>0</v>
      </c>
      <c r="BO75" s="40"/>
      <c r="BP75" s="42"/>
      <c r="BQ75" s="46"/>
      <c r="BR75" s="46"/>
      <c r="BS75" s="46"/>
      <c r="BT75" s="43"/>
      <c r="BU75" s="47"/>
      <c r="BV75" s="45"/>
      <c r="BW75" s="46"/>
      <c r="BX75" s="43"/>
      <c r="BY75" s="46"/>
      <c r="BZ75" s="43"/>
      <c r="CA75" s="47"/>
      <c r="CB75" s="136">
        <f t="shared" ref="CB75:CB96" si="110">+BP75+BV75</f>
        <v>0</v>
      </c>
      <c r="CC75" s="137">
        <f t="shared" ref="CC75:CC96" si="111">+BR75+BX75</f>
        <v>0</v>
      </c>
      <c r="CD75" s="138">
        <f t="shared" ref="CD75:CD96" si="112">+CB75+CC75</f>
        <v>0</v>
      </c>
      <c r="CE75" s="40"/>
      <c r="CF75" s="42"/>
      <c r="CG75" s="46"/>
      <c r="CH75" s="46"/>
      <c r="CI75" s="46"/>
      <c r="CJ75" s="43"/>
      <c r="CK75" s="47"/>
      <c r="CL75" s="45"/>
      <c r="CM75" s="46"/>
      <c r="CN75" s="43"/>
      <c r="CO75" s="46"/>
      <c r="CP75" s="43"/>
      <c r="CQ75" s="47"/>
      <c r="CR75" s="136">
        <f t="shared" ref="CR75:CR96" si="113">+CF75+CL75</f>
        <v>0</v>
      </c>
      <c r="CS75" s="137">
        <f t="shared" ref="CS75:CS96" si="114">+CH75+CN75</f>
        <v>0</v>
      </c>
      <c r="CT75" s="138">
        <f t="shared" ref="CT75:CT96" si="115">+CR75+CS75</f>
        <v>0</v>
      </c>
      <c r="CU75" s="40"/>
      <c r="CV75" s="45">
        <f t="shared" ref="CV75:CV94" si="116">+D75+T75+AJ75+AZ75+BP75+CF75</f>
        <v>0</v>
      </c>
      <c r="CW75" s="46" t="e">
        <f t="shared" si="96"/>
        <v>#DIV/0!</v>
      </c>
      <c r="CX75" s="46">
        <f t="shared" ref="CX75:CX94" si="117">+F75+V75+AL75+BB75+BR75+CH75</f>
        <v>0</v>
      </c>
      <c r="CY75" s="46" t="e">
        <f t="shared" ref="CY75:CY96" si="118">+CX75/$CX$111</f>
        <v>#DIV/0!</v>
      </c>
      <c r="CZ75" s="43">
        <f t="shared" ref="CZ75:CZ96" si="119">+CV75+CX75</f>
        <v>0</v>
      </c>
      <c r="DA75" s="47" t="e">
        <f t="shared" ref="DA75:DA96" si="120">+CZ75/$CZ$111</f>
        <v>#DIV/0!</v>
      </c>
      <c r="DB75" s="45">
        <f t="shared" ref="DB75:DB94" si="121">+J75+Z75+AP75+BF75+BV75+CL75</f>
        <v>0</v>
      </c>
      <c r="DC75" s="46" t="e">
        <f t="shared" si="88"/>
        <v>#DIV/0!</v>
      </c>
      <c r="DD75" s="43">
        <f t="shared" ref="DD75:DD94" si="122">+L75+AB75+AR75+BH75+BX75+CN75</f>
        <v>0</v>
      </c>
      <c r="DE75" s="46" t="e">
        <f t="shared" ref="DE75:DE96" si="123">+DD75/$DD$111</f>
        <v>#DIV/0!</v>
      </c>
      <c r="DF75" s="43">
        <f t="shared" ref="DF75:DF94" si="124">+DB75+DD75</f>
        <v>0</v>
      </c>
      <c r="DG75" s="47" t="e">
        <f t="shared" ref="DG75:DG96" si="125">+DF75/$DF$111</f>
        <v>#DIV/0!</v>
      </c>
      <c r="DH75" s="172"/>
      <c r="DI75" s="185" t="s">
        <v>74</v>
      </c>
      <c r="DJ75" s="45">
        <f t="shared" ref="DJ75:DJ94" si="126">+CZ75</f>
        <v>0</v>
      </c>
      <c r="DK75" s="43">
        <f t="shared" ref="DK75:DK94" si="127">+DF75</f>
        <v>0</v>
      </c>
      <c r="DL75" s="44">
        <f t="shared" ref="DL75:DL94" si="128">+DJ75+DK75</f>
        <v>0</v>
      </c>
      <c r="DM75"/>
    </row>
    <row r="76" spans="1:119" s="59" customFormat="1" ht="15.6" x14ac:dyDescent="0.3">
      <c r="A76" s="32">
        <v>61</v>
      </c>
      <c r="B76" s="32" t="s">
        <v>75</v>
      </c>
      <c r="C76" s="41"/>
      <c r="D76" s="42"/>
      <c r="E76" s="46"/>
      <c r="F76" s="46"/>
      <c r="G76" s="46"/>
      <c r="H76" s="43"/>
      <c r="I76" s="47"/>
      <c r="J76" s="45"/>
      <c r="K76" s="46"/>
      <c r="L76" s="43"/>
      <c r="M76" s="46"/>
      <c r="N76" s="43"/>
      <c r="O76" s="47"/>
      <c r="P76" s="136">
        <f t="shared" si="98"/>
        <v>0</v>
      </c>
      <c r="Q76" s="137">
        <f t="shared" si="99"/>
        <v>0</v>
      </c>
      <c r="R76" s="138">
        <f t="shared" si="100"/>
        <v>0</v>
      </c>
      <c r="S76" s="38"/>
      <c r="T76" s="42"/>
      <c r="U76" s="46"/>
      <c r="V76" s="46"/>
      <c r="W76" s="46"/>
      <c r="X76" s="43"/>
      <c r="Y76" s="47"/>
      <c r="Z76" s="45"/>
      <c r="AA76" s="46"/>
      <c r="AB76" s="43"/>
      <c r="AC76" s="46"/>
      <c r="AD76" s="43"/>
      <c r="AE76" s="47"/>
      <c r="AF76" s="136">
        <f t="shared" si="101"/>
        <v>0</v>
      </c>
      <c r="AG76" s="137">
        <f t="shared" si="102"/>
        <v>0</v>
      </c>
      <c r="AH76" s="138">
        <f t="shared" si="103"/>
        <v>0</v>
      </c>
      <c r="AI76" s="40"/>
      <c r="AJ76" s="42"/>
      <c r="AK76" s="46"/>
      <c r="AL76" s="43"/>
      <c r="AM76" s="46"/>
      <c r="AN76" s="43"/>
      <c r="AO76" s="47"/>
      <c r="AP76" s="45"/>
      <c r="AQ76" s="46"/>
      <c r="AR76" s="43"/>
      <c r="AS76" s="46"/>
      <c r="AT76" s="43"/>
      <c r="AU76" s="47"/>
      <c r="AV76" s="136">
        <f t="shared" si="104"/>
        <v>0</v>
      </c>
      <c r="AW76" s="137">
        <f t="shared" si="105"/>
        <v>0</v>
      </c>
      <c r="AX76" s="138">
        <f t="shared" si="106"/>
        <v>0</v>
      </c>
      <c r="AY76" s="40"/>
      <c r="AZ76" s="42"/>
      <c r="BA76" s="46"/>
      <c r="BB76" s="46"/>
      <c r="BC76" s="46"/>
      <c r="BD76" s="43"/>
      <c r="BE76" s="47"/>
      <c r="BF76" s="45"/>
      <c r="BG76" s="46"/>
      <c r="BH76" s="43"/>
      <c r="BI76" s="46"/>
      <c r="BJ76" s="43"/>
      <c r="BK76" s="47"/>
      <c r="BL76" s="136">
        <f t="shared" si="107"/>
        <v>0</v>
      </c>
      <c r="BM76" s="137">
        <f t="shared" si="108"/>
        <v>0</v>
      </c>
      <c r="BN76" s="138">
        <f t="shared" si="109"/>
        <v>0</v>
      </c>
      <c r="BO76" s="40"/>
      <c r="BP76" s="42"/>
      <c r="BQ76" s="46"/>
      <c r="BR76" s="46"/>
      <c r="BS76" s="46"/>
      <c r="BT76" s="43"/>
      <c r="BU76" s="47"/>
      <c r="BV76" s="45"/>
      <c r="BW76" s="46"/>
      <c r="BX76" s="43"/>
      <c r="BY76" s="46"/>
      <c r="BZ76" s="43"/>
      <c r="CA76" s="47"/>
      <c r="CB76" s="136">
        <f t="shared" si="110"/>
        <v>0</v>
      </c>
      <c r="CC76" s="137">
        <f t="shared" si="111"/>
        <v>0</v>
      </c>
      <c r="CD76" s="138">
        <f t="shared" si="112"/>
        <v>0</v>
      </c>
      <c r="CE76" s="40"/>
      <c r="CF76" s="42"/>
      <c r="CG76" s="46"/>
      <c r="CH76" s="46"/>
      <c r="CI76" s="46"/>
      <c r="CJ76" s="43"/>
      <c r="CK76" s="47"/>
      <c r="CL76" s="45"/>
      <c r="CM76" s="46"/>
      <c r="CN76" s="43"/>
      <c r="CO76" s="46"/>
      <c r="CP76" s="43"/>
      <c r="CQ76" s="47"/>
      <c r="CR76" s="136">
        <f t="shared" si="113"/>
        <v>0</v>
      </c>
      <c r="CS76" s="137">
        <f t="shared" si="114"/>
        <v>0</v>
      </c>
      <c r="CT76" s="138">
        <f t="shared" si="115"/>
        <v>0</v>
      </c>
      <c r="CU76" s="40"/>
      <c r="CV76" s="45">
        <f t="shared" si="116"/>
        <v>0</v>
      </c>
      <c r="CW76" s="46" t="e">
        <f t="shared" si="96"/>
        <v>#DIV/0!</v>
      </c>
      <c r="CX76" s="46">
        <f t="shared" si="117"/>
        <v>0</v>
      </c>
      <c r="CY76" s="46" t="e">
        <f t="shared" si="118"/>
        <v>#DIV/0!</v>
      </c>
      <c r="CZ76" s="43">
        <f t="shared" si="119"/>
        <v>0</v>
      </c>
      <c r="DA76" s="47" t="e">
        <f t="shared" si="120"/>
        <v>#DIV/0!</v>
      </c>
      <c r="DB76" s="45">
        <f t="shared" si="121"/>
        <v>0</v>
      </c>
      <c r="DC76" s="46" t="e">
        <f t="shared" si="88"/>
        <v>#DIV/0!</v>
      </c>
      <c r="DD76" s="43">
        <f t="shared" si="122"/>
        <v>0</v>
      </c>
      <c r="DE76" s="46" t="e">
        <f t="shared" si="123"/>
        <v>#DIV/0!</v>
      </c>
      <c r="DF76" s="43">
        <f t="shared" si="124"/>
        <v>0</v>
      </c>
      <c r="DG76" s="47" t="e">
        <f t="shared" si="125"/>
        <v>#DIV/0!</v>
      </c>
      <c r="DH76" s="172"/>
      <c r="DI76" s="185" t="s">
        <v>75</v>
      </c>
      <c r="DJ76" s="45">
        <f t="shared" si="126"/>
        <v>0</v>
      </c>
      <c r="DK76" s="43">
        <f t="shared" si="127"/>
        <v>0</v>
      </c>
      <c r="DL76" s="44">
        <f t="shared" si="128"/>
        <v>0</v>
      </c>
      <c r="DM76"/>
    </row>
    <row r="77" spans="1:119" s="59" customFormat="1" ht="15.6" x14ac:dyDescent="0.3">
      <c r="A77" s="32">
        <v>62</v>
      </c>
      <c r="B77" s="32" t="s">
        <v>76</v>
      </c>
      <c r="C77" s="41"/>
      <c r="D77" s="42"/>
      <c r="E77" s="46"/>
      <c r="F77" s="46"/>
      <c r="G77" s="46"/>
      <c r="H77" s="43"/>
      <c r="I77" s="47"/>
      <c r="J77" s="45"/>
      <c r="K77" s="46"/>
      <c r="L77" s="43"/>
      <c r="M77" s="46"/>
      <c r="N77" s="43"/>
      <c r="O77" s="47"/>
      <c r="P77" s="136">
        <f t="shared" si="98"/>
        <v>0</v>
      </c>
      <c r="Q77" s="137">
        <f t="shared" si="99"/>
        <v>0</v>
      </c>
      <c r="R77" s="138">
        <f t="shared" si="100"/>
        <v>0</v>
      </c>
      <c r="S77" s="38"/>
      <c r="T77" s="42"/>
      <c r="U77" s="46"/>
      <c r="V77" s="46"/>
      <c r="W77" s="46"/>
      <c r="X77" s="43"/>
      <c r="Y77" s="47"/>
      <c r="Z77" s="45"/>
      <c r="AA77" s="46"/>
      <c r="AB77" s="43"/>
      <c r="AC77" s="46"/>
      <c r="AD77" s="43"/>
      <c r="AE77" s="47"/>
      <c r="AF77" s="136">
        <f t="shared" si="101"/>
        <v>0</v>
      </c>
      <c r="AG77" s="137">
        <f t="shared" si="102"/>
        <v>0</v>
      </c>
      <c r="AH77" s="138">
        <f t="shared" si="103"/>
        <v>0</v>
      </c>
      <c r="AI77" s="40"/>
      <c r="AJ77" s="42"/>
      <c r="AK77" s="46"/>
      <c r="AL77" s="43"/>
      <c r="AM77" s="46"/>
      <c r="AN77" s="43"/>
      <c r="AO77" s="47"/>
      <c r="AP77" s="45"/>
      <c r="AQ77" s="46"/>
      <c r="AR77" s="43"/>
      <c r="AS77" s="46"/>
      <c r="AT77" s="43"/>
      <c r="AU77" s="47"/>
      <c r="AV77" s="136">
        <f t="shared" si="104"/>
        <v>0</v>
      </c>
      <c r="AW77" s="137">
        <f t="shared" si="105"/>
        <v>0</v>
      </c>
      <c r="AX77" s="138">
        <f t="shared" si="106"/>
        <v>0</v>
      </c>
      <c r="AY77" s="40"/>
      <c r="AZ77" s="42"/>
      <c r="BA77" s="46"/>
      <c r="BB77" s="46"/>
      <c r="BC77" s="46"/>
      <c r="BD77" s="43"/>
      <c r="BE77" s="47"/>
      <c r="BF77" s="45"/>
      <c r="BG77" s="46"/>
      <c r="BH77" s="43"/>
      <c r="BI77" s="46"/>
      <c r="BJ77" s="43"/>
      <c r="BK77" s="47"/>
      <c r="BL77" s="136">
        <f t="shared" si="107"/>
        <v>0</v>
      </c>
      <c r="BM77" s="137">
        <f t="shared" si="108"/>
        <v>0</v>
      </c>
      <c r="BN77" s="138">
        <f t="shared" si="109"/>
        <v>0</v>
      </c>
      <c r="BO77" s="40"/>
      <c r="BP77" s="42"/>
      <c r="BQ77" s="46"/>
      <c r="BR77" s="46"/>
      <c r="BS77" s="46"/>
      <c r="BT77" s="43"/>
      <c r="BU77" s="47"/>
      <c r="BV77" s="45"/>
      <c r="BW77" s="46"/>
      <c r="BX77" s="43"/>
      <c r="BY77" s="46"/>
      <c r="BZ77" s="43"/>
      <c r="CA77" s="47"/>
      <c r="CB77" s="136">
        <f t="shared" si="110"/>
        <v>0</v>
      </c>
      <c r="CC77" s="137">
        <f t="shared" si="111"/>
        <v>0</v>
      </c>
      <c r="CD77" s="138">
        <f t="shared" si="112"/>
        <v>0</v>
      </c>
      <c r="CE77" s="40"/>
      <c r="CF77" s="42"/>
      <c r="CG77" s="46"/>
      <c r="CH77" s="46"/>
      <c r="CI77" s="46"/>
      <c r="CJ77" s="43"/>
      <c r="CK77" s="47"/>
      <c r="CL77" s="45"/>
      <c r="CM77" s="46"/>
      <c r="CN77" s="43"/>
      <c r="CO77" s="46"/>
      <c r="CP77" s="43"/>
      <c r="CQ77" s="47"/>
      <c r="CR77" s="136">
        <f t="shared" si="113"/>
        <v>0</v>
      </c>
      <c r="CS77" s="137">
        <f t="shared" si="114"/>
        <v>0</v>
      </c>
      <c r="CT77" s="138">
        <f t="shared" si="115"/>
        <v>0</v>
      </c>
      <c r="CU77" s="40"/>
      <c r="CV77" s="45">
        <f t="shared" si="116"/>
        <v>0</v>
      </c>
      <c r="CW77" s="46" t="e">
        <f t="shared" si="96"/>
        <v>#DIV/0!</v>
      </c>
      <c r="CX77" s="46">
        <f t="shared" si="117"/>
        <v>0</v>
      </c>
      <c r="CY77" s="46" t="e">
        <f t="shared" si="118"/>
        <v>#DIV/0!</v>
      </c>
      <c r="CZ77" s="43">
        <f t="shared" si="119"/>
        <v>0</v>
      </c>
      <c r="DA77" s="47" t="e">
        <f t="shared" si="120"/>
        <v>#DIV/0!</v>
      </c>
      <c r="DB77" s="45">
        <f t="shared" si="121"/>
        <v>0</v>
      </c>
      <c r="DC77" s="46" t="e">
        <f t="shared" si="88"/>
        <v>#DIV/0!</v>
      </c>
      <c r="DD77" s="43">
        <f t="shared" si="122"/>
        <v>0</v>
      </c>
      <c r="DE77" s="46" t="e">
        <f t="shared" si="123"/>
        <v>#DIV/0!</v>
      </c>
      <c r="DF77" s="43">
        <f t="shared" si="124"/>
        <v>0</v>
      </c>
      <c r="DG77" s="47" t="e">
        <f t="shared" si="125"/>
        <v>#DIV/0!</v>
      </c>
      <c r="DH77" s="172"/>
      <c r="DI77" s="185" t="s">
        <v>76</v>
      </c>
      <c r="DJ77" s="45">
        <f t="shared" si="126"/>
        <v>0</v>
      </c>
      <c r="DK77" s="43">
        <f t="shared" si="127"/>
        <v>0</v>
      </c>
      <c r="DL77" s="44">
        <f t="shared" si="128"/>
        <v>0</v>
      </c>
      <c r="DM77"/>
    </row>
    <row r="78" spans="1:119" s="59" customFormat="1" ht="15.6" x14ac:dyDescent="0.3">
      <c r="A78" s="32">
        <v>63</v>
      </c>
      <c r="B78" s="32" t="s">
        <v>77</v>
      </c>
      <c r="C78" s="41"/>
      <c r="D78" s="42"/>
      <c r="E78" s="46"/>
      <c r="F78" s="46"/>
      <c r="G78" s="46"/>
      <c r="H78" s="43"/>
      <c r="I78" s="47"/>
      <c r="J78" s="45"/>
      <c r="K78" s="46"/>
      <c r="L78" s="43"/>
      <c r="M78" s="46"/>
      <c r="N78" s="43"/>
      <c r="O78" s="47"/>
      <c r="P78" s="136">
        <f t="shared" si="98"/>
        <v>0</v>
      </c>
      <c r="Q78" s="137">
        <f t="shared" si="99"/>
        <v>0</v>
      </c>
      <c r="R78" s="138">
        <f t="shared" si="100"/>
        <v>0</v>
      </c>
      <c r="S78" s="38"/>
      <c r="T78" s="42"/>
      <c r="U78" s="46"/>
      <c r="V78" s="46"/>
      <c r="W78" s="46"/>
      <c r="X78" s="43"/>
      <c r="Y78" s="47"/>
      <c r="Z78" s="45"/>
      <c r="AA78" s="46"/>
      <c r="AB78" s="43"/>
      <c r="AC78" s="46"/>
      <c r="AD78" s="43"/>
      <c r="AE78" s="47"/>
      <c r="AF78" s="136">
        <f t="shared" si="101"/>
        <v>0</v>
      </c>
      <c r="AG78" s="137">
        <f t="shared" si="102"/>
        <v>0</v>
      </c>
      <c r="AH78" s="138">
        <f t="shared" si="103"/>
        <v>0</v>
      </c>
      <c r="AI78" s="40"/>
      <c r="AJ78" s="42"/>
      <c r="AK78" s="46"/>
      <c r="AL78" s="43"/>
      <c r="AM78" s="46"/>
      <c r="AN78" s="43"/>
      <c r="AO78" s="47"/>
      <c r="AP78" s="45"/>
      <c r="AQ78" s="46"/>
      <c r="AR78" s="43"/>
      <c r="AS78" s="46"/>
      <c r="AT78" s="43"/>
      <c r="AU78" s="47"/>
      <c r="AV78" s="136">
        <f t="shared" si="104"/>
        <v>0</v>
      </c>
      <c r="AW78" s="137">
        <f t="shared" si="105"/>
        <v>0</v>
      </c>
      <c r="AX78" s="138">
        <f t="shared" si="106"/>
        <v>0</v>
      </c>
      <c r="AY78" s="40"/>
      <c r="AZ78" s="42"/>
      <c r="BA78" s="46"/>
      <c r="BB78" s="46"/>
      <c r="BC78" s="46"/>
      <c r="BD78" s="43"/>
      <c r="BE78" s="47"/>
      <c r="BF78" s="45"/>
      <c r="BG78" s="46"/>
      <c r="BH78" s="43"/>
      <c r="BI78" s="46"/>
      <c r="BJ78" s="43"/>
      <c r="BK78" s="47"/>
      <c r="BL78" s="136">
        <f t="shared" si="107"/>
        <v>0</v>
      </c>
      <c r="BM78" s="137">
        <f t="shared" si="108"/>
        <v>0</v>
      </c>
      <c r="BN78" s="138">
        <f t="shared" si="109"/>
        <v>0</v>
      </c>
      <c r="BO78" s="40"/>
      <c r="BP78" s="42"/>
      <c r="BQ78" s="46"/>
      <c r="BR78" s="46"/>
      <c r="BS78" s="46"/>
      <c r="BT78" s="43"/>
      <c r="BU78" s="47"/>
      <c r="BV78" s="45"/>
      <c r="BW78" s="46"/>
      <c r="BX78" s="43"/>
      <c r="BY78" s="46"/>
      <c r="BZ78" s="43"/>
      <c r="CA78" s="47"/>
      <c r="CB78" s="136">
        <f t="shared" si="110"/>
        <v>0</v>
      </c>
      <c r="CC78" s="137">
        <f t="shared" si="111"/>
        <v>0</v>
      </c>
      <c r="CD78" s="138">
        <f t="shared" si="112"/>
        <v>0</v>
      </c>
      <c r="CE78" s="40"/>
      <c r="CF78" s="42"/>
      <c r="CG78" s="46"/>
      <c r="CH78" s="46"/>
      <c r="CI78" s="46"/>
      <c r="CJ78" s="43"/>
      <c r="CK78" s="47"/>
      <c r="CL78" s="45"/>
      <c r="CM78" s="46"/>
      <c r="CN78" s="43"/>
      <c r="CO78" s="46"/>
      <c r="CP78" s="43"/>
      <c r="CQ78" s="47"/>
      <c r="CR78" s="136">
        <f t="shared" si="113"/>
        <v>0</v>
      </c>
      <c r="CS78" s="137">
        <f t="shared" si="114"/>
        <v>0</v>
      </c>
      <c r="CT78" s="138">
        <f t="shared" si="115"/>
        <v>0</v>
      </c>
      <c r="CU78" s="40"/>
      <c r="CV78" s="45">
        <f t="shared" si="116"/>
        <v>0</v>
      </c>
      <c r="CW78" s="46" t="e">
        <f t="shared" si="96"/>
        <v>#DIV/0!</v>
      </c>
      <c r="CX78" s="46">
        <f t="shared" si="117"/>
        <v>0</v>
      </c>
      <c r="CY78" s="46" t="e">
        <f t="shared" si="118"/>
        <v>#DIV/0!</v>
      </c>
      <c r="CZ78" s="43">
        <f t="shared" si="119"/>
        <v>0</v>
      </c>
      <c r="DA78" s="47" t="e">
        <f t="shared" si="120"/>
        <v>#DIV/0!</v>
      </c>
      <c r="DB78" s="45">
        <f t="shared" si="121"/>
        <v>0</v>
      </c>
      <c r="DC78" s="46" t="e">
        <f t="shared" si="88"/>
        <v>#DIV/0!</v>
      </c>
      <c r="DD78" s="43">
        <f t="shared" si="122"/>
        <v>0</v>
      </c>
      <c r="DE78" s="46" t="e">
        <f t="shared" si="123"/>
        <v>#DIV/0!</v>
      </c>
      <c r="DF78" s="43">
        <f t="shared" si="124"/>
        <v>0</v>
      </c>
      <c r="DG78" s="47" t="e">
        <f t="shared" si="125"/>
        <v>#DIV/0!</v>
      </c>
      <c r="DH78" s="172"/>
      <c r="DI78" s="185" t="s">
        <v>77</v>
      </c>
      <c r="DJ78" s="45">
        <f t="shared" si="126"/>
        <v>0</v>
      </c>
      <c r="DK78" s="43">
        <f t="shared" si="127"/>
        <v>0</v>
      </c>
      <c r="DL78" s="44">
        <f t="shared" si="128"/>
        <v>0</v>
      </c>
      <c r="DM78"/>
    </row>
    <row r="79" spans="1:119" s="59" customFormat="1" ht="15.6" x14ac:dyDescent="0.3">
      <c r="A79" s="32">
        <v>64</v>
      </c>
      <c r="B79" s="32" t="s">
        <v>78</v>
      </c>
      <c r="C79" s="41"/>
      <c r="D79" s="42"/>
      <c r="E79" s="46"/>
      <c r="F79" s="46"/>
      <c r="G79" s="46"/>
      <c r="H79" s="43"/>
      <c r="I79" s="47"/>
      <c r="J79" s="45"/>
      <c r="K79" s="46"/>
      <c r="L79" s="43"/>
      <c r="M79" s="46"/>
      <c r="N79" s="43"/>
      <c r="O79" s="47"/>
      <c r="P79" s="136">
        <f t="shared" si="98"/>
        <v>0</v>
      </c>
      <c r="Q79" s="137">
        <f t="shared" si="99"/>
        <v>0</v>
      </c>
      <c r="R79" s="138">
        <f t="shared" si="100"/>
        <v>0</v>
      </c>
      <c r="S79" s="38"/>
      <c r="T79" s="42"/>
      <c r="U79" s="46"/>
      <c r="V79" s="46"/>
      <c r="W79" s="46"/>
      <c r="X79" s="43"/>
      <c r="Y79" s="47"/>
      <c r="Z79" s="45"/>
      <c r="AA79" s="46"/>
      <c r="AB79" s="43"/>
      <c r="AC79" s="46"/>
      <c r="AD79" s="43"/>
      <c r="AE79" s="47"/>
      <c r="AF79" s="136">
        <f t="shared" si="101"/>
        <v>0</v>
      </c>
      <c r="AG79" s="137">
        <f t="shared" si="102"/>
        <v>0</v>
      </c>
      <c r="AH79" s="138">
        <f t="shared" si="103"/>
        <v>0</v>
      </c>
      <c r="AI79" s="40"/>
      <c r="AJ79" s="42"/>
      <c r="AK79" s="46"/>
      <c r="AL79" s="43"/>
      <c r="AM79" s="46"/>
      <c r="AN79" s="43"/>
      <c r="AO79" s="47"/>
      <c r="AP79" s="45"/>
      <c r="AQ79" s="46"/>
      <c r="AR79" s="43"/>
      <c r="AS79" s="46"/>
      <c r="AT79" s="43"/>
      <c r="AU79" s="47"/>
      <c r="AV79" s="136">
        <f t="shared" si="104"/>
        <v>0</v>
      </c>
      <c r="AW79" s="137">
        <f t="shared" si="105"/>
        <v>0</v>
      </c>
      <c r="AX79" s="138">
        <f t="shared" si="106"/>
        <v>0</v>
      </c>
      <c r="AY79" s="40"/>
      <c r="AZ79" s="42"/>
      <c r="BA79" s="46"/>
      <c r="BB79" s="46"/>
      <c r="BC79" s="46"/>
      <c r="BD79" s="43"/>
      <c r="BE79" s="47"/>
      <c r="BF79" s="45"/>
      <c r="BG79" s="46"/>
      <c r="BH79" s="43"/>
      <c r="BI79" s="46"/>
      <c r="BJ79" s="43"/>
      <c r="BK79" s="47"/>
      <c r="BL79" s="136">
        <f t="shared" si="107"/>
        <v>0</v>
      </c>
      <c r="BM79" s="137">
        <f t="shared" si="108"/>
        <v>0</v>
      </c>
      <c r="BN79" s="138">
        <f t="shared" si="109"/>
        <v>0</v>
      </c>
      <c r="BO79" s="40"/>
      <c r="BP79" s="42"/>
      <c r="BQ79" s="46"/>
      <c r="BR79" s="46"/>
      <c r="BS79" s="46"/>
      <c r="BT79" s="43"/>
      <c r="BU79" s="47"/>
      <c r="BV79" s="45"/>
      <c r="BW79" s="46"/>
      <c r="BX79" s="43"/>
      <c r="BY79" s="46"/>
      <c r="BZ79" s="43"/>
      <c r="CA79" s="47"/>
      <c r="CB79" s="136">
        <f t="shared" si="110"/>
        <v>0</v>
      </c>
      <c r="CC79" s="137">
        <f t="shared" si="111"/>
        <v>0</v>
      </c>
      <c r="CD79" s="138">
        <f t="shared" si="112"/>
        <v>0</v>
      </c>
      <c r="CE79" s="40"/>
      <c r="CF79" s="42"/>
      <c r="CG79" s="46"/>
      <c r="CH79" s="46"/>
      <c r="CI79" s="46"/>
      <c r="CJ79" s="43"/>
      <c r="CK79" s="47"/>
      <c r="CL79" s="45"/>
      <c r="CM79" s="46"/>
      <c r="CN79" s="43"/>
      <c r="CO79" s="46"/>
      <c r="CP79" s="43"/>
      <c r="CQ79" s="47"/>
      <c r="CR79" s="136">
        <f t="shared" si="113"/>
        <v>0</v>
      </c>
      <c r="CS79" s="137">
        <f t="shared" si="114"/>
        <v>0</v>
      </c>
      <c r="CT79" s="138">
        <f t="shared" si="115"/>
        <v>0</v>
      </c>
      <c r="CU79" s="40"/>
      <c r="CV79" s="45">
        <f t="shared" si="116"/>
        <v>0</v>
      </c>
      <c r="CW79" s="46" t="e">
        <f t="shared" si="96"/>
        <v>#DIV/0!</v>
      </c>
      <c r="CX79" s="46">
        <f t="shared" si="117"/>
        <v>0</v>
      </c>
      <c r="CY79" s="46" t="e">
        <f t="shared" si="118"/>
        <v>#DIV/0!</v>
      </c>
      <c r="CZ79" s="43">
        <f t="shared" si="119"/>
        <v>0</v>
      </c>
      <c r="DA79" s="47" t="e">
        <f t="shared" si="120"/>
        <v>#DIV/0!</v>
      </c>
      <c r="DB79" s="45">
        <f t="shared" si="121"/>
        <v>0</v>
      </c>
      <c r="DC79" s="46" t="e">
        <f t="shared" si="88"/>
        <v>#DIV/0!</v>
      </c>
      <c r="DD79" s="43">
        <f t="shared" si="122"/>
        <v>0</v>
      </c>
      <c r="DE79" s="46" t="e">
        <f t="shared" si="123"/>
        <v>#DIV/0!</v>
      </c>
      <c r="DF79" s="43">
        <f t="shared" si="124"/>
        <v>0</v>
      </c>
      <c r="DG79" s="47" t="e">
        <f t="shared" si="125"/>
        <v>#DIV/0!</v>
      </c>
      <c r="DH79" s="172"/>
      <c r="DI79" s="185" t="s">
        <v>78</v>
      </c>
      <c r="DJ79" s="45">
        <f t="shared" si="126"/>
        <v>0</v>
      </c>
      <c r="DK79" s="43">
        <f t="shared" si="127"/>
        <v>0</v>
      </c>
      <c r="DL79" s="44">
        <f t="shared" si="128"/>
        <v>0</v>
      </c>
      <c r="DM79"/>
    </row>
    <row r="80" spans="1:119" s="59" customFormat="1" ht="15.6" x14ac:dyDescent="0.3">
      <c r="A80" s="32">
        <v>65</v>
      </c>
      <c r="B80" s="32" t="s">
        <v>79</v>
      </c>
      <c r="C80" s="41"/>
      <c r="D80" s="42"/>
      <c r="E80" s="46"/>
      <c r="F80" s="46"/>
      <c r="G80" s="46"/>
      <c r="H80" s="43"/>
      <c r="I80" s="47"/>
      <c r="J80" s="45"/>
      <c r="K80" s="46"/>
      <c r="L80" s="43"/>
      <c r="M80" s="46"/>
      <c r="N80" s="43"/>
      <c r="O80" s="47"/>
      <c r="P80" s="136">
        <f t="shared" si="98"/>
        <v>0</v>
      </c>
      <c r="Q80" s="137">
        <f t="shared" si="99"/>
        <v>0</v>
      </c>
      <c r="R80" s="138">
        <f t="shared" si="100"/>
        <v>0</v>
      </c>
      <c r="S80" s="38"/>
      <c r="T80" s="42"/>
      <c r="U80" s="46"/>
      <c r="V80" s="46"/>
      <c r="W80" s="46"/>
      <c r="X80" s="43"/>
      <c r="Y80" s="47"/>
      <c r="Z80" s="45"/>
      <c r="AA80" s="46"/>
      <c r="AB80" s="43"/>
      <c r="AC80" s="46"/>
      <c r="AD80" s="43"/>
      <c r="AE80" s="47"/>
      <c r="AF80" s="136">
        <f t="shared" si="101"/>
        <v>0</v>
      </c>
      <c r="AG80" s="137">
        <f t="shared" si="102"/>
        <v>0</v>
      </c>
      <c r="AH80" s="138">
        <f t="shared" si="103"/>
        <v>0</v>
      </c>
      <c r="AI80" s="40"/>
      <c r="AJ80" s="42"/>
      <c r="AK80" s="46"/>
      <c r="AL80" s="43"/>
      <c r="AM80" s="46"/>
      <c r="AN80" s="43"/>
      <c r="AO80" s="47"/>
      <c r="AP80" s="45"/>
      <c r="AQ80" s="46"/>
      <c r="AR80" s="43"/>
      <c r="AS80" s="46"/>
      <c r="AT80" s="43"/>
      <c r="AU80" s="47"/>
      <c r="AV80" s="136">
        <f t="shared" si="104"/>
        <v>0</v>
      </c>
      <c r="AW80" s="137">
        <f t="shared" si="105"/>
        <v>0</v>
      </c>
      <c r="AX80" s="138">
        <f t="shared" si="106"/>
        <v>0</v>
      </c>
      <c r="AY80" s="40"/>
      <c r="AZ80" s="42"/>
      <c r="BA80" s="46"/>
      <c r="BB80" s="46"/>
      <c r="BC80" s="46"/>
      <c r="BD80" s="43"/>
      <c r="BE80" s="47"/>
      <c r="BF80" s="45"/>
      <c r="BG80" s="46"/>
      <c r="BH80" s="43"/>
      <c r="BI80" s="46"/>
      <c r="BJ80" s="43"/>
      <c r="BK80" s="47"/>
      <c r="BL80" s="136">
        <f t="shared" si="107"/>
        <v>0</v>
      </c>
      <c r="BM80" s="137">
        <f t="shared" si="108"/>
        <v>0</v>
      </c>
      <c r="BN80" s="138">
        <f t="shared" si="109"/>
        <v>0</v>
      </c>
      <c r="BO80" s="40"/>
      <c r="BP80" s="42"/>
      <c r="BQ80" s="46"/>
      <c r="BR80" s="46"/>
      <c r="BS80" s="46"/>
      <c r="BT80" s="43"/>
      <c r="BU80" s="47"/>
      <c r="BV80" s="45"/>
      <c r="BW80" s="46"/>
      <c r="BX80" s="43"/>
      <c r="BY80" s="46"/>
      <c r="BZ80" s="43"/>
      <c r="CA80" s="47"/>
      <c r="CB80" s="136">
        <f t="shared" si="110"/>
        <v>0</v>
      </c>
      <c r="CC80" s="137">
        <f t="shared" si="111"/>
        <v>0</v>
      </c>
      <c r="CD80" s="138">
        <f t="shared" si="112"/>
        <v>0</v>
      </c>
      <c r="CE80" s="40"/>
      <c r="CF80" s="42"/>
      <c r="CG80" s="46"/>
      <c r="CH80" s="46"/>
      <c r="CI80" s="46"/>
      <c r="CJ80" s="43"/>
      <c r="CK80" s="47"/>
      <c r="CL80" s="45"/>
      <c r="CM80" s="46"/>
      <c r="CN80" s="43"/>
      <c r="CO80" s="46"/>
      <c r="CP80" s="43"/>
      <c r="CQ80" s="47"/>
      <c r="CR80" s="136">
        <f t="shared" si="113"/>
        <v>0</v>
      </c>
      <c r="CS80" s="137">
        <f t="shared" si="114"/>
        <v>0</v>
      </c>
      <c r="CT80" s="138">
        <f t="shared" si="115"/>
        <v>0</v>
      </c>
      <c r="CU80" s="40"/>
      <c r="CV80" s="45">
        <f t="shared" si="116"/>
        <v>0</v>
      </c>
      <c r="CW80" s="46" t="e">
        <f t="shared" si="96"/>
        <v>#DIV/0!</v>
      </c>
      <c r="CX80" s="46">
        <f t="shared" si="117"/>
        <v>0</v>
      </c>
      <c r="CY80" s="46" t="e">
        <f t="shared" si="118"/>
        <v>#DIV/0!</v>
      </c>
      <c r="CZ80" s="43">
        <f t="shared" si="119"/>
        <v>0</v>
      </c>
      <c r="DA80" s="47" t="e">
        <f t="shared" si="120"/>
        <v>#DIV/0!</v>
      </c>
      <c r="DB80" s="45">
        <f t="shared" si="121"/>
        <v>0</v>
      </c>
      <c r="DC80" s="46" t="e">
        <f t="shared" si="88"/>
        <v>#DIV/0!</v>
      </c>
      <c r="DD80" s="43">
        <f t="shared" si="122"/>
        <v>0</v>
      </c>
      <c r="DE80" s="46" t="e">
        <f t="shared" si="123"/>
        <v>#DIV/0!</v>
      </c>
      <c r="DF80" s="43">
        <f t="shared" si="124"/>
        <v>0</v>
      </c>
      <c r="DG80" s="47" t="e">
        <f t="shared" si="125"/>
        <v>#DIV/0!</v>
      </c>
      <c r="DH80" s="172"/>
      <c r="DI80" s="185" t="s">
        <v>79</v>
      </c>
      <c r="DJ80" s="45">
        <f t="shared" si="126"/>
        <v>0</v>
      </c>
      <c r="DK80" s="43">
        <f t="shared" si="127"/>
        <v>0</v>
      </c>
      <c r="DL80" s="44">
        <f t="shared" si="128"/>
        <v>0</v>
      </c>
      <c r="DM80"/>
    </row>
    <row r="81" spans="1:119" s="59" customFormat="1" ht="15.6" x14ac:dyDescent="0.3">
      <c r="A81" s="32">
        <v>66</v>
      </c>
      <c r="B81" s="32" t="s">
        <v>80</v>
      </c>
      <c r="C81" s="41"/>
      <c r="D81" s="42"/>
      <c r="E81" s="46"/>
      <c r="F81" s="46"/>
      <c r="G81" s="46"/>
      <c r="H81" s="43"/>
      <c r="I81" s="47"/>
      <c r="J81" s="45"/>
      <c r="K81" s="46"/>
      <c r="L81" s="43"/>
      <c r="M81" s="46"/>
      <c r="N81" s="43"/>
      <c r="O81" s="47"/>
      <c r="P81" s="136">
        <f t="shared" si="98"/>
        <v>0</v>
      </c>
      <c r="Q81" s="137">
        <f t="shared" si="99"/>
        <v>0</v>
      </c>
      <c r="R81" s="138">
        <f t="shared" si="100"/>
        <v>0</v>
      </c>
      <c r="S81" s="38"/>
      <c r="T81" s="42"/>
      <c r="U81" s="46"/>
      <c r="V81" s="46"/>
      <c r="W81" s="46"/>
      <c r="X81" s="43"/>
      <c r="Y81" s="47"/>
      <c r="Z81" s="45"/>
      <c r="AA81" s="46"/>
      <c r="AB81" s="43"/>
      <c r="AC81" s="46"/>
      <c r="AD81" s="43"/>
      <c r="AE81" s="47"/>
      <c r="AF81" s="136">
        <f t="shared" si="101"/>
        <v>0</v>
      </c>
      <c r="AG81" s="137">
        <f t="shared" si="102"/>
        <v>0</v>
      </c>
      <c r="AH81" s="138">
        <f t="shared" si="103"/>
        <v>0</v>
      </c>
      <c r="AI81" s="40"/>
      <c r="AJ81" s="42"/>
      <c r="AK81" s="46"/>
      <c r="AL81" s="43"/>
      <c r="AM81" s="46"/>
      <c r="AN81" s="43"/>
      <c r="AO81" s="47"/>
      <c r="AP81" s="45"/>
      <c r="AQ81" s="46"/>
      <c r="AR81" s="43"/>
      <c r="AS81" s="46"/>
      <c r="AT81" s="43"/>
      <c r="AU81" s="47"/>
      <c r="AV81" s="136">
        <f t="shared" si="104"/>
        <v>0</v>
      </c>
      <c r="AW81" s="137">
        <f t="shared" si="105"/>
        <v>0</v>
      </c>
      <c r="AX81" s="138">
        <f t="shared" si="106"/>
        <v>0</v>
      </c>
      <c r="AY81" s="40"/>
      <c r="AZ81" s="42"/>
      <c r="BA81" s="46"/>
      <c r="BB81" s="46"/>
      <c r="BC81" s="46"/>
      <c r="BD81" s="43"/>
      <c r="BE81" s="47"/>
      <c r="BF81" s="45"/>
      <c r="BG81" s="46"/>
      <c r="BH81" s="43"/>
      <c r="BI81" s="46"/>
      <c r="BJ81" s="43"/>
      <c r="BK81" s="47"/>
      <c r="BL81" s="136">
        <f t="shared" si="107"/>
        <v>0</v>
      </c>
      <c r="BM81" s="137">
        <f t="shared" si="108"/>
        <v>0</v>
      </c>
      <c r="BN81" s="138">
        <f t="shared" si="109"/>
        <v>0</v>
      </c>
      <c r="BO81" s="40"/>
      <c r="BP81" s="42"/>
      <c r="BQ81" s="46"/>
      <c r="BR81" s="46"/>
      <c r="BS81" s="46"/>
      <c r="BT81" s="43"/>
      <c r="BU81" s="47"/>
      <c r="BV81" s="45"/>
      <c r="BW81" s="46"/>
      <c r="BX81" s="43"/>
      <c r="BY81" s="46"/>
      <c r="BZ81" s="43"/>
      <c r="CA81" s="47"/>
      <c r="CB81" s="136">
        <f t="shared" si="110"/>
        <v>0</v>
      </c>
      <c r="CC81" s="137">
        <f t="shared" si="111"/>
        <v>0</v>
      </c>
      <c r="CD81" s="138">
        <f t="shared" si="112"/>
        <v>0</v>
      </c>
      <c r="CE81" s="40"/>
      <c r="CF81" s="42"/>
      <c r="CG81" s="46"/>
      <c r="CH81" s="46"/>
      <c r="CI81" s="46"/>
      <c r="CJ81" s="43"/>
      <c r="CK81" s="47"/>
      <c r="CL81" s="45"/>
      <c r="CM81" s="46"/>
      <c r="CN81" s="43"/>
      <c r="CO81" s="46"/>
      <c r="CP81" s="43"/>
      <c r="CQ81" s="47"/>
      <c r="CR81" s="136">
        <f t="shared" si="113"/>
        <v>0</v>
      </c>
      <c r="CS81" s="137">
        <f t="shared" si="114"/>
        <v>0</v>
      </c>
      <c r="CT81" s="138">
        <f t="shared" si="115"/>
        <v>0</v>
      </c>
      <c r="CU81" s="40"/>
      <c r="CV81" s="45">
        <f t="shared" si="116"/>
        <v>0</v>
      </c>
      <c r="CW81" s="46" t="e">
        <f t="shared" si="96"/>
        <v>#DIV/0!</v>
      </c>
      <c r="CX81" s="46">
        <f t="shared" si="117"/>
        <v>0</v>
      </c>
      <c r="CY81" s="46" t="e">
        <f t="shared" si="118"/>
        <v>#DIV/0!</v>
      </c>
      <c r="CZ81" s="43">
        <f t="shared" si="119"/>
        <v>0</v>
      </c>
      <c r="DA81" s="47" t="e">
        <f t="shared" si="120"/>
        <v>#DIV/0!</v>
      </c>
      <c r="DB81" s="45">
        <f t="shared" si="121"/>
        <v>0</v>
      </c>
      <c r="DC81" s="46" t="e">
        <f t="shared" si="88"/>
        <v>#DIV/0!</v>
      </c>
      <c r="DD81" s="43">
        <f t="shared" si="122"/>
        <v>0</v>
      </c>
      <c r="DE81" s="46" t="e">
        <f t="shared" si="123"/>
        <v>#DIV/0!</v>
      </c>
      <c r="DF81" s="43">
        <f t="shared" si="124"/>
        <v>0</v>
      </c>
      <c r="DG81" s="47" t="e">
        <f t="shared" si="125"/>
        <v>#DIV/0!</v>
      </c>
      <c r="DH81" s="172"/>
      <c r="DI81" s="185" t="s">
        <v>80</v>
      </c>
      <c r="DJ81" s="45">
        <f t="shared" si="126"/>
        <v>0</v>
      </c>
      <c r="DK81" s="43">
        <f t="shared" si="127"/>
        <v>0</v>
      </c>
      <c r="DL81" s="44">
        <f t="shared" si="128"/>
        <v>0</v>
      </c>
      <c r="DM81"/>
    </row>
    <row r="82" spans="1:119" s="59" customFormat="1" ht="15.6" x14ac:dyDescent="0.3">
      <c r="A82" s="32">
        <v>67</v>
      </c>
      <c r="B82" s="32" t="s">
        <v>81</v>
      </c>
      <c r="C82" s="41"/>
      <c r="D82" s="42"/>
      <c r="E82" s="46"/>
      <c r="F82" s="46"/>
      <c r="G82" s="46"/>
      <c r="H82" s="43"/>
      <c r="I82" s="47"/>
      <c r="J82" s="45"/>
      <c r="K82" s="46"/>
      <c r="L82" s="43"/>
      <c r="M82" s="46"/>
      <c r="N82" s="43"/>
      <c r="O82" s="47"/>
      <c r="P82" s="136">
        <f t="shared" si="98"/>
        <v>0</v>
      </c>
      <c r="Q82" s="137">
        <f t="shared" si="99"/>
        <v>0</v>
      </c>
      <c r="R82" s="138">
        <f t="shared" si="100"/>
        <v>0</v>
      </c>
      <c r="S82" s="38"/>
      <c r="T82" s="42"/>
      <c r="U82" s="46"/>
      <c r="V82" s="46"/>
      <c r="W82" s="46"/>
      <c r="X82" s="43"/>
      <c r="Y82" s="47"/>
      <c r="Z82" s="45"/>
      <c r="AA82" s="46"/>
      <c r="AB82" s="43"/>
      <c r="AC82" s="46"/>
      <c r="AD82" s="43"/>
      <c r="AE82" s="47"/>
      <c r="AF82" s="136">
        <f t="shared" si="101"/>
        <v>0</v>
      </c>
      <c r="AG82" s="137">
        <f t="shared" si="102"/>
        <v>0</v>
      </c>
      <c r="AH82" s="138">
        <f t="shared" si="103"/>
        <v>0</v>
      </c>
      <c r="AI82" s="40"/>
      <c r="AJ82" s="42"/>
      <c r="AK82" s="46"/>
      <c r="AL82" s="43"/>
      <c r="AM82" s="46"/>
      <c r="AN82" s="43"/>
      <c r="AO82" s="47"/>
      <c r="AP82" s="45"/>
      <c r="AQ82" s="46"/>
      <c r="AR82" s="43"/>
      <c r="AS82" s="46"/>
      <c r="AT82" s="43"/>
      <c r="AU82" s="47"/>
      <c r="AV82" s="136">
        <f t="shared" si="104"/>
        <v>0</v>
      </c>
      <c r="AW82" s="137">
        <f t="shared" si="105"/>
        <v>0</v>
      </c>
      <c r="AX82" s="138">
        <f t="shared" si="106"/>
        <v>0</v>
      </c>
      <c r="AY82" s="40"/>
      <c r="AZ82" s="42"/>
      <c r="BA82" s="46"/>
      <c r="BB82" s="46"/>
      <c r="BC82" s="46"/>
      <c r="BD82" s="43"/>
      <c r="BE82" s="47"/>
      <c r="BF82" s="45"/>
      <c r="BG82" s="46"/>
      <c r="BH82" s="43"/>
      <c r="BI82" s="46"/>
      <c r="BJ82" s="43"/>
      <c r="BK82" s="47"/>
      <c r="BL82" s="136">
        <f t="shared" si="107"/>
        <v>0</v>
      </c>
      <c r="BM82" s="137">
        <f t="shared" si="108"/>
        <v>0</v>
      </c>
      <c r="BN82" s="138">
        <f t="shared" si="109"/>
        <v>0</v>
      </c>
      <c r="BO82" s="40"/>
      <c r="BP82" s="42"/>
      <c r="BQ82" s="46"/>
      <c r="BR82" s="46"/>
      <c r="BS82" s="46"/>
      <c r="BT82" s="43"/>
      <c r="BU82" s="47"/>
      <c r="BV82" s="45"/>
      <c r="BW82" s="46"/>
      <c r="BX82" s="43"/>
      <c r="BY82" s="46"/>
      <c r="BZ82" s="43"/>
      <c r="CA82" s="47"/>
      <c r="CB82" s="136">
        <f t="shared" si="110"/>
        <v>0</v>
      </c>
      <c r="CC82" s="137">
        <f t="shared" si="111"/>
        <v>0</v>
      </c>
      <c r="CD82" s="138">
        <f t="shared" si="112"/>
        <v>0</v>
      </c>
      <c r="CE82" s="40"/>
      <c r="CF82" s="42"/>
      <c r="CG82" s="46"/>
      <c r="CH82" s="46"/>
      <c r="CI82" s="46"/>
      <c r="CJ82" s="43"/>
      <c r="CK82" s="47"/>
      <c r="CL82" s="45"/>
      <c r="CM82" s="46"/>
      <c r="CN82" s="43"/>
      <c r="CO82" s="46"/>
      <c r="CP82" s="43"/>
      <c r="CQ82" s="47"/>
      <c r="CR82" s="136">
        <f t="shared" si="113"/>
        <v>0</v>
      </c>
      <c r="CS82" s="137">
        <f t="shared" si="114"/>
        <v>0</v>
      </c>
      <c r="CT82" s="138">
        <f t="shared" si="115"/>
        <v>0</v>
      </c>
      <c r="CU82" s="40"/>
      <c r="CV82" s="45">
        <f t="shared" si="116"/>
        <v>0</v>
      </c>
      <c r="CW82" s="46" t="e">
        <f t="shared" si="96"/>
        <v>#DIV/0!</v>
      </c>
      <c r="CX82" s="46">
        <f t="shared" si="117"/>
        <v>0</v>
      </c>
      <c r="CY82" s="46" t="e">
        <f t="shared" si="118"/>
        <v>#DIV/0!</v>
      </c>
      <c r="CZ82" s="43">
        <f t="shared" si="119"/>
        <v>0</v>
      </c>
      <c r="DA82" s="47" t="e">
        <f t="shared" si="120"/>
        <v>#DIV/0!</v>
      </c>
      <c r="DB82" s="45">
        <f t="shared" si="121"/>
        <v>0</v>
      </c>
      <c r="DC82" s="46" t="e">
        <f t="shared" si="88"/>
        <v>#DIV/0!</v>
      </c>
      <c r="DD82" s="43">
        <f t="shared" si="122"/>
        <v>0</v>
      </c>
      <c r="DE82" s="46" t="e">
        <f t="shared" si="123"/>
        <v>#DIV/0!</v>
      </c>
      <c r="DF82" s="43">
        <f t="shared" si="124"/>
        <v>0</v>
      </c>
      <c r="DG82" s="47" t="e">
        <f t="shared" si="125"/>
        <v>#DIV/0!</v>
      </c>
      <c r="DH82" s="172"/>
      <c r="DI82" s="185" t="s">
        <v>81</v>
      </c>
      <c r="DJ82" s="45">
        <f t="shared" si="126"/>
        <v>0</v>
      </c>
      <c r="DK82" s="43">
        <f t="shared" si="127"/>
        <v>0</v>
      </c>
      <c r="DL82" s="44">
        <f t="shared" si="128"/>
        <v>0</v>
      </c>
      <c r="DM82"/>
    </row>
    <row r="83" spans="1:119" s="59" customFormat="1" ht="15.6" x14ac:dyDescent="0.3">
      <c r="A83" s="32">
        <v>68</v>
      </c>
      <c r="B83" s="32" t="s">
        <v>82</v>
      </c>
      <c r="C83" s="41"/>
      <c r="D83" s="42"/>
      <c r="E83" s="46"/>
      <c r="F83" s="46"/>
      <c r="G83" s="46"/>
      <c r="H83" s="43"/>
      <c r="I83" s="47"/>
      <c r="J83" s="45"/>
      <c r="K83" s="46"/>
      <c r="L83" s="43"/>
      <c r="M83" s="46"/>
      <c r="N83" s="43"/>
      <c r="O83" s="47"/>
      <c r="P83" s="136">
        <f t="shared" si="98"/>
        <v>0</v>
      </c>
      <c r="Q83" s="137">
        <f t="shared" si="99"/>
        <v>0</v>
      </c>
      <c r="R83" s="138">
        <f t="shared" si="100"/>
        <v>0</v>
      </c>
      <c r="S83" s="38"/>
      <c r="T83" s="42"/>
      <c r="U83" s="46"/>
      <c r="V83" s="46"/>
      <c r="W83" s="46"/>
      <c r="X83" s="43"/>
      <c r="Y83" s="47"/>
      <c r="Z83" s="45"/>
      <c r="AA83" s="46"/>
      <c r="AB83" s="43"/>
      <c r="AC83" s="46"/>
      <c r="AD83" s="43"/>
      <c r="AE83" s="47"/>
      <c r="AF83" s="136">
        <f t="shared" si="101"/>
        <v>0</v>
      </c>
      <c r="AG83" s="137">
        <f t="shared" si="102"/>
        <v>0</v>
      </c>
      <c r="AH83" s="138">
        <f t="shared" si="103"/>
        <v>0</v>
      </c>
      <c r="AI83" s="40"/>
      <c r="AJ83" s="42"/>
      <c r="AK83" s="46"/>
      <c r="AL83" s="43"/>
      <c r="AM83" s="46"/>
      <c r="AN83" s="43"/>
      <c r="AO83" s="47"/>
      <c r="AP83" s="45"/>
      <c r="AQ83" s="46"/>
      <c r="AR83" s="43"/>
      <c r="AS83" s="46"/>
      <c r="AT83" s="43"/>
      <c r="AU83" s="47"/>
      <c r="AV83" s="136">
        <f t="shared" si="104"/>
        <v>0</v>
      </c>
      <c r="AW83" s="137">
        <f t="shared" si="105"/>
        <v>0</v>
      </c>
      <c r="AX83" s="138">
        <f t="shared" si="106"/>
        <v>0</v>
      </c>
      <c r="AY83" s="40"/>
      <c r="AZ83" s="42"/>
      <c r="BA83" s="46"/>
      <c r="BB83" s="46"/>
      <c r="BC83" s="46"/>
      <c r="BD83" s="43"/>
      <c r="BE83" s="47"/>
      <c r="BF83" s="45"/>
      <c r="BG83" s="46"/>
      <c r="BH83" s="43"/>
      <c r="BI83" s="46"/>
      <c r="BJ83" s="43"/>
      <c r="BK83" s="47"/>
      <c r="BL83" s="136">
        <f t="shared" si="107"/>
        <v>0</v>
      </c>
      <c r="BM83" s="137">
        <f t="shared" si="108"/>
        <v>0</v>
      </c>
      <c r="BN83" s="138">
        <f t="shared" si="109"/>
        <v>0</v>
      </c>
      <c r="BO83" s="40"/>
      <c r="BP83" s="42"/>
      <c r="BQ83" s="46"/>
      <c r="BR83" s="46"/>
      <c r="BS83" s="46"/>
      <c r="BT83" s="43"/>
      <c r="BU83" s="47"/>
      <c r="BV83" s="45"/>
      <c r="BW83" s="46"/>
      <c r="BX83" s="43"/>
      <c r="BY83" s="46"/>
      <c r="BZ83" s="43"/>
      <c r="CA83" s="47"/>
      <c r="CB83" s="136">
        <f t="shared" si="110"/>
        <v>0</v>
      </c>
      <c r="CC83" s="137">
        <f t="shared" si="111"/>
        <v>0</v>
      </c>
      <c r="CD83" s="138">
        <f t="shared" si="112"/>
        <v>0</v>
      </c>
      <c r="CE83" s="40"/>
      <c r="CF83" s="42"/>
      <c r="CG83" s="46"/>
      <c r="CH83" s="46"/>
      <c r="CI83" s="46"/>
      <c r="CJ83" s="43"/>
      <c r="CK83" s="47"/>
      <c r="CL83" s="45"/>
      <c r="CM83" s="46"/>
      <c r="CN83" s="43"/>
      <c r="CO83" s="46"/>
      <c r="CP83" s="43"/>
      <c r="CQ83" s="47"/>
      <c r="CR83" s="136">
        <f t="shared" si="113"/>
        <v>0</v>
      </c>
      <c r="CS83" s="137">
        <f t="shared" si="114"/>
        <v>0</v>
      </c>
      <c r="CT83" s="138">
        <f t="shared" si="115"/>
        <v>0</v>
      </c>
      <c r="CU83" s="40"/>
      <c r="CV83" s="45">
        <f t="shared" si="116"/>
        <v>0</v>
      </c>
      <c r="CW83" s="46" t="e">
        <f t="shared" si="96"/>
        <v>#DIV/0!</v>
      </c>
      <c r="CX83" s="46">
        <f t="shared" si="117"/>
        <v>0</v>
      </c>
      <c r="CY83" s="46" t="e">
        <f t="shared" si="118"/>
        <v>#DIV/0!</v>
      </c>
      <c r="CZ83" s="43">
        <f t="shared" si="119"/>
        <v>0</v>
      </c>
      <c r="DA83" s="47" t="e">
        <f t="shared" si="120"/>
        <v>#DIV/0!</v>
      </c>
      <c r="DB83" s="45">
        <f t="shared" si="121"/>
        <v>0</v>
      </c>
      <c r="DC83" s="46" t="e">
        <f t="shared" si="88"/>
        <v>#DIV/0!</v>
      </c>
      <c r="DD83" s="43">
        <f t="shared" si="122"/>
        <v>0</v>
      </c>
      <c r="DE83" s="46" t="e">
        <f t="shared" si="123"/>
        <v>#DIV/0!</v>
      </c>
      <c r="DF83" s="43">
        <f t="shared" si="124"/>
        <v>0</v>
      </c>
      <c r="DG83" s="47" t="e">
        <f t="shared" si="125"/>
        <v>#DIV/0!</v>
      </c>
      <c r="DH83" s="172"/>
      <c r="DI83" s="185" t="s">
        <v>82</v>
      </c>
      <c r="DJ83" s="45">
        <f t="shared" si="126"/>
        <v>0</v>
      </c>
      <c r="DK83" s="43">
        <f t="shared" si="127"/>
        <v>0</v>
      </c>
      <c r="DL83" s="44">
        <f t="shared" si="128"/>
        <v>0</v>
      </c>
      <c r="DM83"/>
    </row>
    <row r="84" spans="1:119" s="59" customFormat="1" ht="15.6" x14ac:dyDescent="0.3">
      <c r="A84" s="32">
        <v>69</v>
      </c>
      <c r="B84" s="32" t="s">
        <v>83</v>
      </c>
      <c r="C84" s="41"/>
      <c r="D84" s="42"/>
      <c r="E84" s="46"/>
      <c r="F84" s="46"/>
      <c r="G84" s="46"/>
      <c r="H84" s="43"/>
      <c r="I84" s="47"/>
      <c r="J84" s="45"/>
      <c r="K84" s="46"/>
      <c r="L84" s="43"/>
      <c r="M84" s="46"/>
      <c r="N84" s="43"/>
      <c r="O84" s="47"/>
      <c r="P84" s="136">
        <f t="shared" si="98"/>
        <v>0</v>
      </c>
      <c r="Q84" s="137">
        <f t="shared" si="99"/>
        <v>0</v>
      </c>
      <c r="R84" s="138">
        <f t="shared" si="100"/>
        <v>0</v>
      </c>
      <c r="S84" s="38"/>
      <c r="T84" s="42"/>
      <c r="U84" s="46"/>
      <c r="V84" s="46"/>
      <c r="W84" s="46"/>
      <c r="X84" s="43"/>
      <c r="Y84" s="47"/>
      <c r="Z84" s="45"/>
      <c r="AA84" s="46"/>
      <c r="AB84" s="43"/>
      <c r="AC84" s="46"/>
      <c r="AD84" s="43"/>
      <c r="AE84" s="47"/>
      <c r="AF84" s="136">
        <f t="shared" si="101"/>
        <v>0</v>
      </c>
      <c r="AG84" s="137">
        <f t="shared" si="102"/>
        <v>0</v>
      </c>
      <c r="AH84" s="138">
        <f t="shared" si="103"/>
        <v>0</v>
      </c>
      <c r="AI84" s="40"/>
      <c r="AJ84" s="42"/>
      <c r="AK84" s="46"/>
      <c r="AL84" s="43"/>
      <c r="AM84" s="46"/>
      <c r="AN84" s="43"/>
      <c r="AO84" s="47"/>
      <c r="AP84" s="45"/>
      <c r="AQ84" s="46"/>
      <c r="AR84" s="43"/>
      <c r="AS84" s="46"/>
      <c r="AT84" s="43"/>
      <c r="AU84" s="47"/>
      <c r="AV84" s="136">
        <f t="shared" si="104"/>
        <v>0</v>
      </c>
      <c r="AW84" s="137">
        <f t="shared" si="105"/>
        <v>0</v>
      </c>
      <c r="AX84" s="138">
        <f t="shared" si="106"/>
        <v>0</v>
      </c>
      <c r="AY84" s="40"/>
      <c r="AZ84" s="42"/>
      <c r="BA84" s="46"/>
      <c r="BB84" s="46"/>
      <c r="BC84" s="46"/>
      <c r="BD84" s="43"/>
      <c r="BE84" s="47"/>
      <c r="BF84" s="45"/>
      <c r="BG84" s="46"/>
      <c r="BH84" s="43"/>
      <c r="BI84" s="46"/>
      <c r="BJ84" s="43"/>
      <c r="BK84" s="47"/>
      <c r="BL84" s="136">
        <f t="shared" si="107"/>
        <v>0</v>
      </c>
      <c r="BM84" s="137">
        <f t="shared" si="108"/>
        <v>0</v>
      </c>
      <c r="BN84" s="138">
        <f t="shared" si="109"/>
        <v>0</v>
      </c>
      <c r="BO84" s="40"/>
      <c r="BP84" s="42"/>
      <c r="BQ84" s="46"/>
      <c r="BR84" s="46"/>
      <c r="BS84" s="46"/>
      <c r="BT84" s="43"/>
      <c r="BU84" s="47"/>
      <c r="BV84" s="45"/>
      <c r="BW84" s="46"/>
      <c r="BX84" s="43"/>
      <c r="BY84" s="46"/>
      <c r="BZ84" s="43"/>
      <c r="CA84" s="47"/>
      <c r="CB84" s="136">
        <f t="shared" si="110"/>
        <v>0</v>
      </c>
      <c r="CC84" s="137">
        <f t="shared" si="111"/>
        <v>0</v>
      </c>
      <c r="CD84" s="138">
        <f t="shared" si="112"/>
        <v>0</v>
      </c>
      <c r="CE84" s="40"/>
      <c r="CF84" s="42"/>
      <c r="CG84" s="46"/>
      <c r="CH84" s="46"/>
      <c r="CI84" s="46"/>
      <c r="CJ84" s="43"/>
      <c r="CK84" s="47"/>
      <c r="CL84" s="45"/>
      <c r="CM84" s="46"/>
      <c r="CN84" s="43"/>
      <c r="CO84" s="46"/>
      <c r="CP84" s="43"/>
      <c r="CQ84" s="47"/>
      <c r="CR84" s="136">
        <f t="shared" si="113"/>
        <v>0</v>
      </c>
      <c r="CS84" s="137">
        <f t="shared" si="114"/>
        <v>0</v>
      </c>
      <c r="CT84" s="138">
        <f t="shared" si="115"/>
        <v>0</v>
      </c>
      <c r="CU84" s="40"/>
      <c r="CV84" s="45">
        <f t="shared" si="116"/>
        <v>0</v>
      </c>
      <c r="CW84" s="46" t="e">
        <f t="shared" si="96"/>
        <v>#DIV/0!</v>
      </c>
      <c r="CX84" s="46">
        <f t="shared" si="117"/>
        <v>0</v>
      </c>
      <c r="CY84" s="46" t="e">
        <f t="shared" si="118"/>
        <v>#DIV/0!</v>
      </c>
      <c r="CZ84" s="43">
        <f t="shared" si="119"/>
        <v>0</v>
      </c>
      <c r="DA84" s="47" t="e">
        <f t="shared" si="120"/>
        <v>#DIV/0!</v>
      </c>
      <c r="DB84" s="45">
        <f t="shared" si="121"/>
        <v>0</v>
      </c>
      <c r="DC84" s="46" t="e">
        <f t="shared" si="88"/>
        <v>#DIV/0!</v>
      </c>
      <c r="DD84" s="43">
        <f t="shared" si="122"/>
        <v>0</v>
      </c>
      <c r="DE84" s="46" t="e">
        <f t="shared" si="123"/>
        <v>#DIV/0!</v>
      </c>
      <c r="DF84" s="43">
        <f t="shared" si="124"/>
        <v>0</v>
      </c>
      <c r="DG84" s="47" t="e">
        <f t="shared" si="125"/>
        <v>#DIV/0!</v>
      </c>
      <c r="DH84" s="172"/>
      <c r="DI84" s="185" t="s">
        <v>83</v>
      </c>
      <c r="DJ84" s="45">
        <f t="shared" si="126"/>
        <v>0</v>
      </c>
      <c r="DK84" s="43">
        <f t="shared" si="127"/>
        <v>0</v>
      </c>
      <c r="DL84" s="44">
        <f t="shared" si="128"/>
        <v>0</v>
      </c>
      <c r="DM84"/>
    </row>
    <row r="85" spans="1:119" s="59" customFormat="1" ht="15.6" x14ac:dyDescent="0.3">
      <c r="A85" s="32">
        <v>70</v>
      </c>
      <c r="B85" s="32" t="s">
        <v>84</v>
      </c>
      <c r="C85" s="41"/>
      <c r="D85" s="42"/>
      <c r="E85" s="46"/>
      <c r="F85" s="46"/>
      <c r="G85" s="46"/>
      <c r="H85" s="43"/>
      <c r="I85" s="47"/>
      <c r="J85" s="45"/>
      <c r="K85" s="46"/>
      <c r="L85" s="43"/>
      <c r="M85" s="46"/>
      <c r="N85" s="43"/>
      <c r="O85" s="47"/>
      <c r="P85" s="136">
        <f t="shared" si="98"/>
        <v>0</v>
      </c>
      <c r="Q85" s="137">
        <f t="shared" si="99"/>
        <v>0</v>
      </c>
      <c r="R85" s="138">
        <f t="shared" si="100"/>
        <v>0</v>
      </c>
      <c r="S85" s="38"/>
      <c r="T85" s="42"/>
      <c r="U85" s="46"/>
      <c r="V85" s="46"/>
      <c r="W85" s="46"/>
      <c r="X85" s="43"/>
      <c r="Y85" s="47"/>
      <c r="Z85" s="45"/>
      <c r="AA85" s="46"/>
      <c r="AB85" s="43"/>
      <c r="AC85" s="46"/>
      <c r="AD85" s="43"/>
      <c r="AE85" s="47"/>
      <c r="AF85" s="136">
        <f t="shared" si="101"/>
        <v>0</v>
      </c>
      <c r="AG85" s="137">
        <f t="shared" si="102"/>
        <v>0</v>
      </c>
      <c r="AH85" s="138">
        <f t="shared" si="103"/>
        <v>0</v>
      </c>
      <c r="AI85" s="40"/>
      <c r="AJ85" s="42"/>
      <c r="AK85" s="46"/>
      <c r="AL85" s="43"/>
      <c r="AM85" s="46"/>
      <c r="AN85" s="43"/>
      <c r="AO85" s="47"/>
      <c r="AP85" s="45"/>
      <c r="AQ85" s="46"/>
      <c r="AR85" s="43"/>
      <c r="AS85" s="46"/>
      <c r="AT85" s="43"/>
      <c r="AU85" s="47"/>
      <c r="AV85" s="136">
        <f t="shared" si="104"/>
        <v>0</v>
      </c>
      <c r="AW85" s="137">
        <f t="shared" si="105"/>
        <v>0</v>
      </c>
      <c r="AX85" s="138">
        <f t="shared" si="106"/>
        <v>0</v>
      </c>
      <c r="AY85" s="40"/>
      <c r="AZ85" s="42"/>
      <c r="BA85" s="46"/>
      <c r="BB85" s="46"/>
      <c r="BC85" s="46"/>
      <c r="BD85" s="43"/>
      <c r="BE85" s="47"/>
      <c r="BF85" s="45"/>
      <c r="BG85" s="46"/>
      <c r="BH85" s="43"/>
      <c r="BI85" s="46"/>
      <c r="BJ85" s="43"/>
      <c r="BK85" s="47"/>
      <c r="BL85" s="136">
        <f t="shared" si="107"/>
        <v>0</v>
      </c>
      <c r="BM85" s="137">
        <f t="shared" si="108"/>
        <v>0</v>
      </c>
      <c r="BN85" s="138">
        <f t="shared" si="109"/>
        <v>0</v>
      </c>
      <c r="BO85" s="40"/>
      <c r="BP85" s="42"/>
      <c r="BQ85" s="46"/>
      <c r="BR85" s="46"/>
      <c r="BS85" s="46"/>
      <c r="BT85" s="43"/>
      <c r="BU85" s="47"/>
      <c r="BV85" s="45"/>
      <c r="BW85" s="46"/>
      <c r="BX85" s="43"/>
      <c r="BY85" s="46"/>
      <c r="BZ85" s="43"/>
      <c r="CA85" s="47"/>
      <c r="CB85" s="136">
        <f t="shared" si="110"/>
        <v>0</v>
      </c>
      <c r="CC85" s="137">
        <f t="shared" si="111"/>
        <v>0</v>
      </c>
      <c r="CD85" s="138">
        <f t="shared" si="112"/>
        <v>0</v>
      </c>
      <c r="CE85" s="40"/>
      <c r="CF85" s="42"/>
      <c r="CG85" s="46"/>
      <c r="CH85" s="46"/>
      <c r="CI85" s="46"/>
      <c r="CJ85" s="43"/>
      <c r="CK85" s="47"/>
      <c r="CL85" s="45"/>
      <c r="CM85" s="46"/>
      <c r="CN85" s="43"/>
      <c r="CO85" s="46"/>
      <c r="CP85" s="43"/>
      <c r="CQ85" s="47"/>
      <c r="CR85" s="136">
        <f t="shared" si="113"/>
        <v>0</v>
      </c>
      <c r="CS85" s="137">
        <f t="shared" si="114"/>
        <v>0</v>
      </c>
      <c r="CT85" s="138">
        <f t="shared" si="115"/>
        <v>0</v>
      </c>
      <c r="CU85" s="40"/>
      <c r="CV85" s="45">
        <f t="shared" si="116"/>
        <v>0</v>
      </c>
      <c r="CW85" s="46" t="e">
        <f t="shared" si="96"/>
        <v>#DIV/0!</v>
      </c>
      <c r="CX85" s="46">
        <f t="shared" si="117"/>
        <v>0</v>
      </c>
      <c r="CY85" s="46" t="e">
        <f t="shared" si="118"/>
        <v>#DIV/0!</v>
      </c>
      <c r="CZ85" s="43">
        <f t="shared" si="119"/>
        <v>0</v>
      </c>
      <c r="DA85" s="47" t="e">
        <f t="shared" si="120"/>
        <v>#DIV/0!</v>
      </c>
      <c r="DB85" s="45">
        <f t="shared" si="121"/>
        <v>0</v>
      </c>
      <c r="DC85" s="46" t="e">
        <f t="shared" si="88"/>
        <v>#DIV/0!</v>
      </c>
      <c r="DD85" s="43">
        <f t="shared" si="122"/>
        <v>0</v>
      </c>
      <c r="DE85" s="46" t="e">
        <f t="shared" si="123"/>
        <v>#DIV/0!</v>
      </c>
      <c r="DF85" s="43">
        <f t="shared" si="124"/>
        <v>0</v>
      </c>
      <c r="DG85" s="47" t="e">
        <f t="shared" si="125"/>
        <v>#DIV/0!</v>
      </c>
      <c r="DH85" s="172"/>
      <c r="DI85" s="185" t="s">
        <v>84</v>
      </c>
      <c r="DJ85" s="45">
        <f t="shared" si="126"/>
        <v>0</v>
      </c>
      <c r="DK85" s="43">
        <f t="shared" si="127"/>
        <v>0</v>
      </c>
      <c r="DL85" s="44">
        <f t="shared" si="128"/>
        <v>0</v>
      </c>
      <c r="DM85"/>
    </row>
    <row r="86" spans="1:119" s="59" customFormat="1" ht="15.6" x14ac:dyDescent="0.3">
      <c r="A86" s="32">
        <v>71</v>
      </c>
      <c r="B86" s="32" t="s">
        <v>85</v>
      </c>
      <c r="C86" s="41"/>
      <c r="D86" s="42"/>
      <c r="E86" s="46"/>
      <c r="F86" s="46"/>
      <c r="G86" s="46"/>
      <c r="H86" s="43"/>
      <c r="I86" s="47"/>
      <c r="J86" s="45"/>
      <c r="K86" s="46"/>
      <c r="L86" s="43"/>
      <c r="M86" s="46"/>
      <c r="N86" s="43"/>
      <c r="O86" s="47"/>
      <c r="P86" s="136">
        <f t="shared" si="98"/>
        <v>0</v>
      </c>
      <c r="Q86" s="137">
        <f t="shared" si="99"/>
        <v>0</v>
      </c>
      <c r="R86" s="138">
        <f t="shared" si="100"/>
        <v>0</v>
      </c>
      <c r="S86" s="38"/>
      <c r="T86" s="42"/>
      <c r="U86" s="46"/>
      <c r="V86" s="46"/>
      <c r="W86" s="46"/>
      <c r="X86" s="43"/>
      <c r="Y86" s="47"/>
      <c r="Z86" s="45"/>
      <c r="AA86" s="46"/>
      <c r="AB86" s="43"/>
      <c r="AC86" s="46"/>
      <c r="AD86" s="43"/>
      <c r="AE86" s="47"/>
      <c r="AF86" s="136">
        <f t="shared" si="101"/>
        <v>0</v>
      </c>
      <c r="AG86" s="137">
        <f t="shared" si="102"/>
        <v>0</v>
      </c>
      <c r="AH86" s="138">
        <f t="shared" si="103"/>
        <v>0</v>
      </c>
      <c r="AI86" s="40"/>
      <c r="AJ86" s="42"/>
      <c r="AK86" s="46"/>
      <c r="AL86" s="43"/>
      <c r="AM86" s="46"/>
      <c r="AN86" s="43"/>
      <c r="AO86" s="47"/>
      <c r="AP86" s="45"/>
      <c r="AQ86" s="46"/>
      <c r="AR86" s="43"/>
      <c r="AS86" s="46"/>
      <c r="AT86" s="43"/>
      <c r="AU86" s="47"/>
      <c r="AV86" s="136">
        <f t="shared" si="104"/>
        <v>0</v>
      </c>
      <c r="AW86" s="137">
        <f t="shared" si="105"/>
        <v>0</v>
      </c>
      <c r="AX86" s="138">
        <f t="shared" si="106"/>
        <v>0</v>
      </c>
      <c r="AY86" s="40"/>
      <c r="AZ86" s="42"/>
      <c r="BA86" s="46"/>
      <c r="BB86" s="46"/>
      <c r="BC86" s="46"/>
      <c r="BD86" s="43"/>
      <c r="BE86" s="47"/>
      <c r="BF86" s="45"/>
      <c r="BG86" s="46"/>
      <c r="BH86" s="43"/>
      <c r="BI86" s="46"/>
      <c r="BJ86" s="43"/>
      <c r="BK86" s="47"/>
      <c r="BL86" s="136">
        <f t="shared" si="107"/>
        <v>0</v>
      </c>
      <c r="BM86" s="137">
        <f t="shared" si="108"/>
        <v>0</v>
      </c>
      <c r="BN86" s="138">
        <f t="shared" si="109"/>
        <v>0</v>
      </c>
      <c r="BO86" s="40"/>
      <c r="BP86" s="42"/>
      <c r="BQ86" s="46"/>
      <c r="BR86" s="46"/>
      <c r="BS86" s="46"/>
      <c r="BT86" s="43"/>
      <c r="BU86" s="47"/>
      <c r="BV86" s="45"/>
      <c r="BW86" s="46"/>
      <c r="BX86" s="43"/>
      <c r="BY86" s="46"/>
      <c r="BZ86" s="43"/>
      <c r="CA86" s="47"/>
      <c r="CB86" s="136">
        <f t="shared" si="110"/>
        <v>0</v>
      </c>
      <c r="CC86" s="137">
        <f t="shared" si="111"/>
        <v>0</v>
      </c>
      <c r="CD86" s="138">
        <f t="shared" si="112"/>
        <v>0</v>
      </c>
      <c r="CE86" s="40"/>
      <c r="CF86" s="42"/>
      <c r="CG86" s="46"/>
      <c r="CH86" s="46"/>
      <c r="CI86" s="46"/>
      <c r="CJ86" s="43"/>
      <c r="CK86" s="47"/>
      <c r="CL86" s="45"/>
      <c r="CM86" s="46"/>
      <c r="CN86" s="43"/>
      <c r="CO86" s="46"/>
      <c r="CP86" s="43"/>
      <c r="CQ86" s="47"/>
      <c r="CR86" s="136">
        <f t="shared" si="113"/>
        <v>0</v>
      </c>
      <c r="CS86" s="137">
        <f t="shared" si="114"/>
        <v>0</v>
      </c>
      <c r="CT86" s="138">
        <f t="shared" si="115"/>
        <v>0</v>
      </c>
      <c r="CU86" s="40"/>
      <c r="CV86" s="45">
        <f t="shared" si="116"/>
        <v>0</v>
      </c>
      <c r="CW86" s="46" t="e">
        <f t="shared" si="96"/>
        <v>#DIV/0!</v>
      </c>
      <c r="CX86" s="46">
        <f t="shared" si="117"/>
        <v>0</v>
      </c>
      <c r="CY86" s="46" t="e">
        <f t="shared" si="118"/>
        <v>#DIV/0!</v>
      </c>
      <c r="CZ86" s="43">
        <f t="shared" si="119"/>
        <v>0</v>
      </c>
      <c r="DA86" s="47" t="e">
        <f t="shared" si="120"/>
        <v>#DIV/0!</v>
      </c>
      <c r="DB86" s="45">
        <f t="shared" si="121"/>
        <v>0</v>
      </c>
      <c r="DC86" s="46" t="e">
        <f t="shared" si="88"/>
        <v>#DIV/0!</v>
      </c>
      <c r="DD86" s="43">
        <f t="shared" si="122"/>
        <v>0</v>
      </c>
      <c r="DE86" s="46" t="e">
        <f t="shared" si="123"/>
        <v>#DIV/0!</v>
      </c>
      <c r="DF86" s="43">
        <f t="shared" si="124"/>
        <v>0</v>
      </c>
      <c r="DG86" s="47" t="e">
        <f t="shared" si="125"/>
        <v>#DIV/0!</v>
      </c>
      <c r="DH86" s="172"/>
      <c r="DI86" s="185" t="s">
        <v>85</v>
      </c>
      <c r="DJ86" s="45">
        <f t="shared" si="126"/>
        <v>0</v>
      </c>
      <c r="DK86" s="43">
        <f t="shared" si="127"/>
        <v>0</v>
      </c>
      <c r="DL86" s="44">
        <f t="shared" si="128"/>
        <v>0</v>
      </c>
      <c r="DM86"/>
    </row>
    <row r="87" spans="1:119" s="59" customFormat="1" ht="15.6" x14ac:dyDescent="0.3">
      <c r="A87" s="32">
        <v>72</v>
      </c>
      <c r="B87" s="32" t="s">
        <v>86</v>
      </c>
      <c r="C87" s="41"/>
      <c r="D87" s="42"/>
      <c r="E87" s="46"/>
      <c r="F87" s="46"/>
      <c r="G87" s="46"/>
      <c r="H87" s="43"/>
      <c r="I87" s="47"/>
      <c r="J87" s="45"/>
      <c r="K87" s="46"/>
      <c r="L87" s="43"/>
      <c r="M87" s="46"/>
      <c r="N87" s="43"/>
      <c r="O87" s="47"/>
      <c r="P87" s="136">
        <f t="shared" si="98"/>
        <v>0</v>
      </c>
      <c r="Q87" s="137">
        <f t="shared" si="99"/>
        <v>0</v>
      </c>
      <c r="R87" s="138">
        <f t="shared" si="100"/>
        <v>0</v>
      </c>
      <c r="S87" s="38"/>
      <c r="T87" s="42"/>
      <c r="U87" s="46"/>
      <c r="V87" s="46"/>
      <c r="W87" s="46"/>
      <c r="X87" s="43"/>
      <c r="Y87" s="47"/>
      <c r="Z87" s="45"/>
      <c r="AA87" s="46"/>
      <c r="AB87" s="43"/>
      <c r="AC87" s="46"/>
      <c r="AD87" s="43"/>
      <c r="AE87" s="47"/>
      <c r="AF87" s="136">
        <f t="shared" si="101"/>
        <v>0</v>
      </c>
      <c r="AG87" s="137">
        <f t="shared" si="102"/>
        <v>0</v>
      </c>
      <c r="AH87" s="138">
        <f t="shared" si="103"/>
        <v>0</v>
      </c>
      <c r="AI87" s="40"/>
      <c r="AJ87" s="42"/>
      <c r="AK87" s="46"/>
      <c r="AL87" s="43"/>
      <c r="AM87" s="46"/>
      <c r="AN87" s="43"/>
      <c r="AO87" s="47"/>
      <c r="AP87" s="45"/>
      <c r="AQ87" s="46"/>
      <c r="AR87" s="43"/>
      <c r="AS87" s="46"/>
      <c r="AT87" s="43"/>
      <c r="AU87" s="47"/>
      <c r="AV87" s="136">
        <f t="shared" si="104"/>
        <v>0</v>
      </c>
      <c r="AW87" s="137">
        <f t="shared" si="105"/>
        <v>0</v>
      </c>
      <c r="AX87" s="138">
        <f t="shared" si="106"/>
        <v>0</v>
      </c>
      <c r="AY87" s="40"/>
      <c r="AZ87" s="42"/>
      <c r="BA87" s="46"/>
      <c r="BB87" s="46"/>
      <c r="BC87" s="46"/>
      <c r="BD87" s="43"/>
      <c r="BE87" s="47"/>
      <c r="BF87" s="45"/>
      <c r="BG87" s="46"/>
      <c r="BH87" s="43"/>
      <c r="BI87" s="46"/>
      <c r="BJ87" s="43"/>
      <c r="BK87" s="47"/>
      <c r="BL87" s="136">
        <f t="shared" si="107"/>
        <v>0</v>
      </c>
      <c r="BM87" s="137">
        <f t="shared" si="108"/>
        <v>0</v>
      </c>
      <c r="BN87" s="138">
        <f t="shared" si="109"/>
        <v>0</v>
      </c>
      <c r="BO87" s="40"/>
      <c r="BP87" s="42"/>
      <c r="BQ87" s="46"/>
      <c r="BR87" s="46"/>
      <c r="BS87" s="46"/>
      <c r="BT87" s="43"/>
      <c r="BU87" s="47"/>
      <c r="BV87" s="45"/>
      <c r="BW87" s="46"/>
      <c r="BX87" s="43"/>
      <c r="BY87" s="46"/>
      <c r="BZ87" s="43"/>
      <c r="CA87" s="47"/>
      <c r="CB87" s="136">
        <f t="shared" si="110"/>
        <v>0</v>
      </c>
      <c r="CC87" s="137">
        <f t="shared" si="111"/>
        <v>0</v>
      </c>
      <c r="CD87" s="138">
        <f t="shared" si="112"/>
        <v>0</v>
      </c>
      <c r="CE87" s="40"/>
      <c r="CF87" s="42"/>
      <c r="CG87" s="46"/>
      <c r="CH87" s="46"/>
      <c r="CI87" s="46"/>
      <c r="CJ87" s="43"/>
      <c r="CK87" s="47"/>
      <c r="CL87" s="45"/>
      <c r="CM87" s="46"/>
      <c r="CN87" s="43"/>
      <c r="CO87" s="46"/>
      <c r="CP87" s="43"/>
      <c r="CQ87" s="47"/>
      <c r="CR87" s="136">
        <f t="shared" si="113"/>
        <v>0</v>
      </c>
      <c r="CS87" s="137">
        <f t="shared" si="114"/>
        <v>0</v>
      </c>
      <c r="CT87" s="138">
        <f t="shared" si="115"/>
        <v>0</v>
      </c>
      <c r="CU87" s="40"/>
      <c r="CV87" s="45">
        <f t="shared" si="116"/>
        <v>0</v>
      </c>
      <c r="CW87" s="46" t="e">
        <f t="shared" si="96"/>
        <v>#DIV/0!</v>
      </c>
      <c r="CX87" s="46">
        <f t="shared" si="117"/>
        <v>0</v>
      </c>
      <c r="CY87" s="46" t="e">
        <f t="shared" si="118"/>
        <v>#DIV/0!</v>
      </c>
      <c r="CZ87" s="43">
        <f t="shared" si="119"/>
        <v>0</v>
      </c>
      <c r="DA87" s="47" t="e">
        <f t="shared" si="120"/>
        <v>#DIV/0!</v>
      </c>
      <c r="DB87" s="45">
        <f t="shared" si="121"/>
        <v>0</v>
      </c>
      <c r="DC87" s="46" t="e">
        <f t="shared" si="88"/>
        <v>#DIV/0!</v>
      </c>
      <c r="DD87" s="43">
        <f t="shared" si="122"/>
        <v>0</v>
      </c>
      <c r="DE87" s="46" t="e">
        <f t="shared" si="123"/>
        <v>#DIV/0!</v>
      </c>
      <c r="DF87" s="43">
        <f t="shared" si="124"/>
        <v>0</v>
      </c>
      <c r="DG87" s="47" t="e">
        <f t="shared" si="125"/>
        <v>#DIV/0!</v>
      </c>
      <c r="DH87" s="172"/>
      <c r="DI87" s="185" t="s">
        <v>86</v>
      </c>
      <c r="DJ87" s="45">
        <f t="shared" si="126"/>
        <v>0</v>
      </c>
      <c r="DK87" s="43">
        <f t="shared" si="127"/>
        <v>0</v>
      </c>
      <c r="DL87" s="44">
        <f t="shared" si="128"/>
        <v>0</v>
      </c>
      <c r="DM87"/>
    </row>
    <row r="88" spans="1:119" s="59" customFormat="1" ht="15.6" x14ac:dyDescent="0.3">
      <c r="A88" s="32">
        <v>73</v>
      </c>
      <c r="B88" s="32" t="s">
        <v>87</v>
      </c>
      <c r="C88" s="41"/>
      <c r="D88" s="42"/>
      <c r="E88" s="46"/>
      <c r="F88" s="46"/>
      <c r="G88" s="46"/>
      <c r="H88" s="43"/>
      <c r="I88" s="47"/>
      <c r="J88" s="45"/>
      <c r="K88" s="46"/>
      <c r="L88" s="43"/>
      <c r="M88" s="46"/>
      <c r="N88" s="43"/>
      <c r="O88" s="47"/>
      <c r="P88" s="136">
        <f t="shared" si="98"/>
        <v>0</v>
      </c>
      <c r="Q88" s="137">
        <f t="shared" si="99"/>
        <v>0</v>
      </c>
      <c r="R88" s="138">
        <f t="shared" si="100"/>
        <v>0</v>
      </c>
      <c r="S88" s="38"/>
      <c r="T88" s="42"/>
      <c r="U88" s="46"/>
      <c r="V88" s="46"/>
      <c r="W88" s="46"/>
      <c r="X88" s="43"/>
      <c r="Y88" s="47"/>
      <c r="Z88" s="45"/>
      <c r="AA88" s="46"/>
      <c r="AB88" s="43"/>
      <c r="AC88" s="46"/>
      <c r="AD88" s="43"/>
      <c r="AE88" s="47"/>
      <c r="AF88" s="136">
        <f t="shared" si="101"/>
        <v>0</v>
      </c>
      <c r="AG88" s="137">
        <f t="shared" si="102"/>
        <v>0</v>
      </c>
      <c r="AH88" s="138">
        <f t="shared" si="103"/>
        <v>0</v>
      </c>
      <c r="AI88" s="40"/>
      <c r="AJ88" s="42"/>
      <c r="AK88" s="46"/>
      <c r="AL88" s="43"/>
      <c r="AM88" s="46"/>
      <c r="AN88" s="43"/>
      <c r="AO88" s="47"/>
      <c r="AP88" s="45"/>
      <c r="AQ88" s="46"/>
      <c r="AR88" s="43"/>
      <c r="AS88" s="46"/>
      <c r="AT88" s="43"/>
      <c r="AU88" s="47"/>
      <c r="AV88" s="136">
        <f t="shared" si="104"/>
        <v>0</v>
      </c>
      <c r="AW88" s="137">
        <f t="shared" si="105"/>
        <v>0</v>
      </c>
      <c r="AX88" s="138">
        <f t="shared" si="106"/>
        <v>0</v>
      </c>
      <c r="AY88" s="40"/>
      <c r="AZ88" s="42"/>
      <c r="BA88" s="46"/>
      <c r="BB88" s="46"/>
      <c r="BC88" s="46"/>
      <c r="BD88" s="43"/>
      <c r="BE88" s="47"/>
      <c r="BF88" s="45"/>
      <c r="BG88" s="46"/>
      <c r="BH88" s="43"/>
      <c r="BI88" s="46"/>
      <c r="BJ88" s="43"/>
      <c r="BK88" s="47"/>
      <c r="BL88" s="136">
        <f t="shared" si="107"/>
        <v>0</v>
      </c>
      <c r="BM88" s="137">
        <f t="shared" si="108"/>
        <v>0</v>
      </c>
      <c r="BN88" s="138">
        <f t="shared" si="109"/>
        <v>0</v>
      </c>
      <c r="BO88" s="40"/>
      <c r="BP88" s="42"/>
      <c r="BQ88" s="46"/>
      <c r="BR88" s="46"/>
      <c r="BS88" s="46"/>
      <c r="BT88" s="43"/>
      <c r="BU88" s="47"/>
      <c r="BV88" s="45"/>
      <c r="BW88" s="46"/>
      <c r="BX88" s="43"/>
      <c r="BY88" s="46"/>
      <c r="BZ88" s="43"/>
      <c r="CA88" s="47"/>
      <c r="CB88" s="136">
        <f t="shared" si="110"/>
        <v>0</v>
      </c>
      <c r="CC88" s="137">
        <f t="shared" si="111"/>
        <v>0</v>
      </c>
      <c r="CD88" s="138">
        <f t="shared" si="112"/>
        <v>0</v>
      </c>
      <c r="CE88" s="40"/>
      <c r="CF88" s="42"/>
      <c r="CG88" s="46"/>
      <c r="CH88" s="46"/>
      <c r="CI88" s="46"/>
      <c r="CJ88" s="43"/>
      <c r="CK88" s="47"/>
      <c r="CL88" s="45"/>
      <c r="CM88" s="46"/>
      <c r="CN88" s="43"/>
      <c r="CO88" s="46"/>
      <c r="CP88" s="43"/>
      <c r="CQ88" s="47"/>
      <c r="CR88" s="136">
        <f t="shared" si="113"/>
        <v>0</v>
      </c>
      <c r="CS88" s="137">
        <f t="shared" si="114"/>
        <v>0</v>
      </c>
      <c r="CT88" s="138">
        <f t="shared" si="115"/>
        <v>0</v>
      </c>
      <c r="CU88" s="40"/>
      <c r="CV88" s="45">
        <f t="shared" si="116"/>
        <v>0</v>
      </c>
      <c r="CW88" s="46" t="e">
        <f t="shared" si="96"/>
        <v>#DIV/0!</v>
      </c>
      <c r="CX88" s="46">
        <f t="shared" si="117"/>
        <v>0</v>
      </c>
      <c r="CY88" s="46" t="e">
        <f t="shared" si="118"/>
        <v>#DIV/0!</v>
      </c>
      <c r="CZ88" s="43">
        <f t="shared" si="119"/>
        <v>0</v>
      </c>
      <c r="DA88" s="47" t="e">
        <f t="shared" si="120"/>
        <v>#DIV/0!</v>
      </c>
      <c r="DB88" s="45">
        <f t="shared" si="121"/>
        <v>0</v>
      </c>
      <c r="DC88" s="46" t="e">
        <f t="shared" si="88"/>
        <v>#DIV/0!</v>
      </c>
      <c r="DD88" s="43">
        <f t="shared" si="122"/>
        <v>0</v>
      </c>
      <c r="DE88" s="46" t="e">
        <f t="shared" si="123"/>
        <v>#DIV/0!</v>
      </c>
      <c r="DF88" s="43">
        <f t="shared" si="124"/>
        <v>0</v>
      </c>
      <c r="DG88" s="47" t="e">
        <f t="shared" si="125"/>
        <v>#DIV/0!</v>
      </c>
      <c r="DH88" s="172"/>
      <c r="DI88" s="185" t="s">
        <v>87</v>
      </c>
      <c r="DJ88" s="45">
        <f t="shared" si="126"/>
        <v>0</v>
      </c>
      <c r="DK88" s="43">
        <f t="shared" si="127"/>
        <v>0</v>
      </c>
      <c r="DL88" s="44">
        <f t="shared" si="128"/>
        <v>0</v>
      </c>
      <c r="DM88"/>
    </row>
    <row r="89" spans="1:119" s="59" customFormat="1" ht="15.6" x14ac:dyDescent="0.3">
      <c r="A89" s="32">
        <v>74</v>
      </c>
      <c r="B89" s="32" t="s">
        <v>88</v>
      </c>
      <c r="C89" s="41"/>
      <c r="D89" s="42"/>
      <c r="E89" s="46"/>
      <c r="F89" s="46"/>
      <c r="G89" s="46"/>
      <c r="H89" s="43"/>
      <c r="I89" s="47"/>
      <c r="J89" s="45"/>
      <c r="K89" s="46"/>
      <c r="L89" s="43"/>
      <c r="M89" s="46"/>
      <c r="N89" s="43"/>
      <c r="O89" s="47"/>
      <c r="P89" s="136">
        <f t="shared" si="98"/>
        <v>0</v>
      </c>
      <c r="Q89" s="137">
        <f t="shared" si="99"/>
        <v>0</v>
      </c>
      <c r="R89" s="138">
        <f t="shared" si="100"/>
        <v>0</v>
      </c>
      <c r="S89" s="38"/>
      <c r="T89" s="42"/>
      <c r="U89" s="46"/>
      <c r="V89" s="46"/>
      <c r="W89" s="46"/>
      <c r="X89" s="43"/>
      <c r="Y89" s="47"/>
      <c r="Z89" s="45"/>
      <c r="AA89" s="46"/>
      <c r="AB89" s="43"/>
      <c r="AC89" s="46"/>
      <c r="AD89" s="43"/>
      <c r="AE89" s="47"/>
      <c r="AF89" s="136">
        <f t="shared" si="101"/>
        <v>0</v>
      </c>
      <c r="AG89" s="137">
        <f t="shared" si="102"/>
        <v>0</v>
      </c>
      <c r="AH89" s="138">
        <f t="shared" si="103"/>
        <v>0</v>
      </c>
      <c r="AI89" s="40"/>
      <c r="AJ89" s="42"/>
      <c r="AK89" s="46"/>
      <c r="AL89" s="43"/>
      <c r="AM89" s="46"/>
      <c r="AN89" s="43"/>
      <c r="AO89" s="47"/>
      <c r="AP89" s="45"/>
      <c r="AQ89" s="46"/>
      <c r="AR89" s="43"/>
      <c r="AS89" s="46"/>
      <c r="AT89" s="43"/>
      <c r="AU89" s="47"/>
      <c r="AV89" s="136">
        <f t="shared" si="104"/>
        <v>0</v>
      </c>
      <c r="AW89" s="137">
        <f t="shared" si="105"/>
        <v>0</v>
      </c>
      <c r="AX89" s="138">
        <f t="shared" si="106"/>
        <v>0</v>
      </c>
      <c r="AY89" s="40"/>
      <c r="AZ89" s="42"/>
      <c r="BA89" s="46"/>
      <c r="BB89" s="46"/>
      <c r="BC89" s="46"/>
      <c r="BD89" s="43"/>
      <c r="BE89" s="47"/>
      <c r="BF89" s="45"/>
      <c r="BG89" s="46"/>
      <c r="BH89" s="43"/>
      <c r="BI89" s="46"/>
      <c r="BJ89" s="43"/>
      <c r="BK89" s="47"/>
      <c r="BL89" s="136">
        <f t="shared" si="107"/>
        <v>0</v>
      </c>
      <c r="BM89" s="137">
        <f t="shared" si="108"/>
        <v>0</v>
      </c>
      <c r="BN89" s="138">
        <f t="shared" si="109"/>
        <v>0</v>
      </c>
      <c r="BO89" s="40"/>
      <c r="BP89" s="42"/>
      <c r="BQ89" s="46"/>
      <c r="BR89" s="46"/>
      <c r="BS89" s="46"/>
      <c r="BT89" s="43"/>
      <c r="BU89" s="47"/>
      <c r="BV89" s="45"/>
      <c r="BW89" s="46"/>
      <c r="BX89" s="43"/>
      <c r="BY89" s="46"/>
      <c r="BZ89" s="43"/>
      <c r="CA89" s="47"/>
      <c r="CB89" s="136">
        <f t="shared" si="110"/>
        <v>0</v>
      </c>
      <c r="CC89" s="137">
        <f t="shared" si="111"/>
        <v>0</v>
      </c>
      <c r="CD89" s="138">
        <f t="shared" si="112"/>
        <v>0</v>
      </c>
      <c r="CE89" s="40"/>
      <c r="CF89" s="42"/>
      <c r="CG89" s="46"/>
      <c r="CH89" s="46"/>
      <c r="CI89" s="46"/>
      <c r="CJ89" s="43"/>
      <c r="CK89" s="47"/>
      <c r="CL89" s="45"/>
      <c r="CM89" s="46"/>
      <c r="CN89" s="43"/>
      <c r="CO89" s="46"/>
      <c r="CP89" s="43"/>
      <c r="CQ89" s="47"/>
      <c r="CR89" s="136">
        <f t="shared" si="113"/>
        <v>0</v>
      </c>
      <c r="CS89" s="137">
        <f t="shared" si="114"/>
        <v>0</v>
      </c>
      <c r="CT89" s="138">
        <f t="shared" si="115"/>
        <v>0</v>
      </c>
      <c r="CU89" s="40"/>
      <c r="CV89" s="45">
        <f t="shared" si="116"/>
        <v>0</v>
      </c>
      <c r="CW89" s="46" t="e">
        <f t="shared" si="96"/>
        <v>#DIV/0!</v>
      </c>
      <c r="CX89" s="46">
        <f t="shared" si="117"/>
        <v>0</v>
      </c>
      <c r="CY89" s="46" t="e">
        <f t="shared" si="118"/>
        <v>#DIV/0!</v>
      </c>
      <c r="CZ89" s="43">
        <f t="shared" si="119"/>
        <v>0</v>
      </c>
      <c r="DA89" s="47" t="e">
        <f t="shared" si="120"/>
        <v>#DIV/0!</v>
      </c>
      <c r="DB89" s="45">
        <f t="shared" si="121"/>
        <v>0</v>
      </c>
      <c r="DC89" s="46" t="e">
        <f t="shared" si="88"/>
        <v>#DIV/0!</v>
      </c>
      <c r="DD89" s="43">
        <f t="shared" si="122"/>
        <v>0</v>
      </c>
      <c r="DE89" s="46" t="e">
        <f t="shared" si="123"/>
        <v>#DIV/0!</v>
      </c>
      <c r="DF89" s="43">
        <f t="shared" si="124"/>
        <v>0</v>
      </c>
      <c r="DG89" s="47" t="e">
        <f t="shared" si="125"/>
        <v>#DIV/0!</v>
      </c>
      <c r="DH89" s="172"/>
      <c r="DI89" s="185" t="s">
        <v>88</v>
      </c>
      <c r="DJ89" s="45">
        <f t="shared" si="126"/>
        <v>0</v>
      </c>
      <c r="DK89" s="43">
        <f t="shared" si="127"/>
        <v>0</v>
      </c>
      <c r="DL89" s="44">
        <f t="shared" si="128"/>
        <v>0</v>
      </c>
      <c r="DM89"/>
    </row>
    <row r="90" spans="1:119" s="59" customFormat="1" ht="15.6" x14ac:dyDescent="0.3">
      <c r="A90" s="32">
        <v>75</v>
      </c>
      <c r="B90" s="32" t="s">
        <v>89</v>
      </c>
      <c r="C90" s="41"/>
      <c r="D90" s="42"/>
      <c r="E90" s="46"/>
      <c r="F90" s="46"/>
      <c r="G90" s="46"/>
      <c r="H90" s="43"/>
      <c r="I90" s="47"/>
      <c r="J90" s="45"/>
      <c r="K90" s="46"/>
      <c r="L90" s="43"/>
      <c r="M90" s="46"/>
      <c r="N90" s="43"/>
      <c r="O90" s="47"/>
      <c r="P90" s="136">
        <f t="shared" si="98"/>
        <v>0</v>
      </c>
      <c r="Q90" s="137">
        <f t="shared" si="99"/>
        <v>0</v>
      </c>
      <c r="R90" s="138">
        <f t="shared" si="100"/>
        <v>0</v>
      </c>
      <c r="S90" s="38"/>
      <c r="T90" s="42"/>
      <c r="U90" s="46"/>
      <c r="V90" s="46"/>
      <c r="W90" s="46"/>
      <c r="X90" s="43"/>
      <c r="Y90" s="47"/>
      <c r="Z90" s="45"/>
      <c r="AA90" s="46"/>
      <c r="AB90" s="43"/>
      <c r="AC90" s="46"/>
      <c r="AD90" s="43"/>
      <c r="AE90" s="47"/>
      <c r="AF90" s="136">
        <f t="shared" si="101"/>
        <v>0</v>
      </c>
      <c r="AG90" s="137">
        <f t="shared" si="102"/>
        <v>0</v>
      </c>
      <c r="AH90" s="138">
        <f t="shared" si="103"/>
        <v>0</v>
      </c>
      <c r="AI90" s="40"/>
      <c r="AJ90" s="42"/>
      <c r="AK90" s="46"/>
      <c r="AL90" s="43"/>
      <c r="AM90" s="46"/>
      <c r="AN90" s="43"/>
      <c r="AO90" s="47"/>
      <c r="AP90" s="45"/>
      <c r="AQ90" s="46"/>
      <c r="AR90" s="43"/>
      <c r="AS90" s="46"/>
      <c r="AT90" s="43"/>
      <c r="AU90" s="47"/>
      <c r="AV90" s="136">
        <f t="shared" si="104"/>
        <v>0</v>
      </c>
      <c r="AW90" s="137">
        <f t="shared" si="105"/>
        <v>0</v>
      </c>
      <c r="AX90" s="138">
        <f t="shared" si="106"/>
        <v>0</v>
      </c>
      <c r="AY90" s="40"/>
      <c r="AZ90" s="42"/>
      <c r="BA90" s="46"/>
      <c r="BB90" s="46"/>
      <c r="BC90" s="46"/>
      <c r="BD90" s="43"/>
      <c r="BE90" s="47"/>
      <c r="BF90" s="45"/>
      <c r="BG90" s="46"/>
      <c r="BH90" s="43"/>
      <c r="BI90" s="46"/>
      <c r="BJ90" s="43"/>
      <c r="BK90" s="47"/>
      <c r="BL90" s="136">
        <f t="shared" si="107"/>
        <v>0</v>
      </c>
      <c r="BM90" s="137">
        <f t="shared" si="108"/>
        <v>0</v>
      </c>
      <c r="BN90" s="138">
        <f t="shared" si="109"/>
        <v>0</v>
      </c>
      <c r="BO90" s="40"/>
      <c r="BP90" s="42"/>
      <c r="BQ90" s="46"/>
      <c r="BR90" s="46"/>
      <c r="BS90" s="46"/>
      <c r="BT90" s="43"/>
      <c r="BU90" s="47"/>
      <c r="BV90" s="45"/>
      <c r="BW90" s="46"/>
      <c r="BX90" s="43"/>
      <c r="BY90" s="46"/>
      <c r="BZ90" s="43"/>
      <c r="CA90" s="47"/>
      <c r="CB90" s="136">
        <f t="shared" si="110"/>
        <v>0</v>
      </c>
      <c r="CC90" s="137">
        <f t="shared" si="111"/>
        <v>0</v>
      </c>
      <c r="CD90" s="138">
        <f t="shared" si="112"/>
        <v>0</v>
      </c>
      <c r="CE90" s="40"/>
      <c r="CF90" s="42"/>
      <c r="CG90" s="46"/>
      <c r="CH90" s="46"/>
      <c r="CI90" s="46"/>
      <c r="CJ90" s="43"/>
      <c r="CK90" s="47"/>
      <c r="CL90" s="45"/>
      <c r="CM90" s="46"/>
      <c r="CN90" s="43"/>
      <c r="CO90" s="46"/>
      <c r="CP90" s="43"/>
      <c r="CQ90" s="47"/>
      <c r="CR90" s="136">
        <f t="shared" si="113"/>
        <v>0</v>
      </c>
      <c r="CS90" s="137">
        <f t="shared" si="114"/>
        <v>0</v>
      </c>
      <c r="CT90" s="138">
        <f t="shared" si="115"/>
        <v>0</v>
      </c>
      <c r="CU90" s="40"/>
      <c r="CV90" s="45">
        <f t="shared" si="116"/>
        <v>0</v>
      </c>
      <c r="CW90" s="46" t="e">
        <f t="shared" si="96"/>
        <v>#DIV/0!</v>
      </c>
      <c r="CX90" s="46">
        <f t="shared" si="117"/>
        <v>0</v>
      </c>
      <c r="CY90" s="46" t="e">
        <f t="shared" si="118"/>
        <v>#DIV/0!</v>
      </c>
      <c r="CZ90" s="43">
        <f t="shared" si="119"/>
        <v>0</v>
      </c>
      <c r="DA90" s="47" t="e">
        <f t="shared" si="120"/>
        <v>#DIV/0!</v>
      </c>
      <c r="DB90" s="45">
        <f t="shared" si="121"/>
        <v>0</v>
      </c>
      <c r="DC90" s="46" t="e">
        <f t="shared" si="88"/>
        <v>#DIV/0!</v>
      </c>
      <c r="DD90" s="43">
        <f t="shared" si="122"/>
        <v>0</v>
      </c>
      <c r="DE90" s="46" t="e">
        <f t="shared" si="123"/>
        <v>#DIV/0!</v>
      </c>
      <c r="DF90" s="43">
        <f t="shared" si="124"/>
        <v>0</v>
      </c>
      <c r="DG90" s="47" t="e">
        <f t="shared" si="125"/>
        <v>#DIV/0!</v>
      </c>
      <c r="DH90" s="172"/>
      <c r="DI90" s="185" t="s">
        <v>89</v>
      </c>
      <c r="DJ90" s="45">
        <f t="shared" si="126"/>
        <v>0</v>
      </c>
      <c r="DK90" s="43">
        <f t="shared" si="127"/>
        <v>0</v>
      </c>
      <c r="DL90" s="44">
        <f t="shared" si="128"/>
        <v>0</v>
      </c>
      <c r="DM90"/>
    </row>
    <row r="91" spans="1:119" s="59" customFormat="1" ht="15.6" x14ac:dyDescent="0.3">
      <c r="A91" s="32">
        <v>76</v>
      </c>
      <c r="B91" s="32" t="s">
        <v>100</v>
      </c>
      <c r="C91" s="41"/>
      <c r="D91" s="42"/>
      <c r="E91" s="46"/>
      <c r="F91" s="46"/>
      <c r="G91" s="46"/>
      <c r="H91" s="43"/>
      <c r="I91" s="46"/>
      <c r="J91" s="45"/>
      <c r="K91" s="46"/>
      <c r="L91" s="43"/>
      <c r="M91" s="46"/>
      <c r="N91" s="43"/>
      <c r="O91" s="47"/>
      <c r="P91" s="136">
        <f t="shared" si="98"/>
        <v>0</v>
      </c>
      <c r="Q91" s="137">
        <f t="shared" si="99"/>
        <v>0</v>
      </c>
      <c r="R91" s="138">
        <f t="shared" si="100"/>
        <v>0</v>
      </c>
      <c r="S91" s="38"/>
      <c r="T91" s="42"/>
      <c r="U91" s="46"/>
      <c r="V91" s="46"/>
      <c r="W91" s="46"/>
      <c r="X91" s="43"/>
      <c r="Y91" s="47"/>
      <c r="Z91" s="45"/>
      <c r="AA91" s="46"/>
      <c r="AB91" s="43"/>
      <c r="AC91" s="46"/>
      <c r="AD91" s="43"/>
      <c r="AE91" s="47"/>
      <c r="AF91" s="136">
        <f t="shared" si="101"/>
        <v>0</v>
      </c>
      <c r="AG91" s="137">
        <f t="shared" si="102"/>
        <v>0</v>
      </c>
      <c r="AH91" s="138">
        <f t="shared" si="103"/>
        <v>0</v>
      </c>
      <c r="AI91" s="40"/>
      <c r="AJ91" s="42"/>
      <c r="AK91" s="46"/>
      <c r="AL91" s="43"/>
      <c r="AM91" s="46"/>
      <c r="AN91" s="43"/>
      <c r="AO91" s="47"/>
      <c r="AP91" s="45"/>
      <c r="AQ91" s="46"/>
      <c r="AR91" s="43"/>
      <c r="AS91" s="46"/>
      <c r="AT91" s="43"/>
      <c r="AU91" s="47"/>
      <c r="AV91" s="136">
        <f t="shared" si="104"/>
        <v>0</v>
      </c>
      <c r="AW91" s="137">
        <f t="shared" si="105"/>
        <v>0</v>
      </c>
      <c r="AX91" s="138">
        <f t="shared" si="106"/>
        <v>0</v>
      </c>
      <c r="AY91" s="40"/>
      <c r="AZ91" s="42"/>
      <c r="BA91" s="46"/>
      <c r="BB91" s="46"/>
      <c r="BC91" s="46"/>
      <c r="BD91" s="43"/>
      <c r="BE91" s="47"/>
      <c r="BF91" s="45"/>
      <c r="BG91" s="46"/>
      <c r="BH91" s="43"/>
      <c r="BI91" s="46"/>
      <c r="BJ91" s="43"/>
      <c r="BK91" s="47"/>
      <c r="BL91" s="136">
        <f t="shared" si="107"/>
        <v>0</v>
      </c>
      <c r="BM91" s="137">
        <f t="shared" si="108"/>
        <v>0</v>
      </c>
      <c r="BN91" s="138">
        <f t="shared" si="109"/>
        <v>0</v>
      </c>
      <c r="BO91" s="40"/>
      <c r="BP91" s="42"/>
      <c r="BQ91" s="46"/>
      <c r="BR91" s="46"/>
      <c r="BS91" s="46"/>
      <c r="BT91" s="43"/>
      <c r="BU91" s="47"/>
      <c r="BV91" s="45"/>
      <c r="BW91" s="46"/>
      <c r="BX91" s="43"/>
      <c r="BY91" s="46"/>
      <c r="BZ91" s="43"/>
      <c r="CA91" s="47"/>
      <c r="CB91" s="136">
        <f t="shared" si="110"/>
        <v>0</v>
      </c>
      <c r="CC91" s="137">
        <f t="shared" si="111"/>
        <v>0</v>
      </c>
      <c r="CD91" s="138">
        <f t="shared" si="112"/>
        <v>0</v>
      </c>
      <c r="CE91" s="40"/>
      <c r="CF91" s="42"/>
      <c r="CG91" s="46"/>
      <c r="CH91" s="46"/>
      <c r="CI91" s="46"/>
      <c r="CJ91" s="43"/>
      <c r="CK91" s="47"/>
      <c r="CL91" s="45"/>
      <c r="CM91" s="46"/>
      <c r="CN91" s="43"/>
      <c r="CO91" s="46"/>
      <c r="CP91" s="43"/>
      <c r="CQ91" s="47"/>
      <c r="CR91" s="136">
        <f t="shared" si="113"/>
        <v>0</v>
      </c>
      <c r="CS91" s="137">
        <f t="shared" si="114"/>
        <v>0</v>
      </c>
      <c r="CT91" s="138">
        <f t="shared" si="115"/>
        <v>0</v>
      </c>
      <c r="CU91" s="40"/>
      <c r="CV91" s="45">
        <f t="shared" si="116"/>
        <v>0</v>
      </c>
      <c r="CW91" s="46" t="e">
        <f t="shared" si="96"/>
        <v>#DIV/0!</v>
      </c>
      <c r="CX91" s="46">
        <f t="shared" si="117"/>
        <v>0</v>
      </c>
      <c r="CY91" s="46" t="e">
        <f t="shared" si="118"/>
        <v>#DIV/0!</v>
      </c>
      <c r="CZ91" s="43">
        <f t="shared" si="119"/>
        <v>0</v>
      </c>
      <c r="DA91" s="47" t="e">
        <f t="shared" si="120"/>
        <v>#DIV/0!</v>
      </c>
      <c r="DB91" s="45">
        <f t="shared" si="121"/>
        <v>0</v>
      </c>
      <c r="DC91" s="46" t="e">
        <f t="shared" si="88"/>
        <v>#DIV/0!</v>
      </c>
      <c r="DD91" s="43">
        <f t="shared" si="122"/>
        <v>0</v>
      </c>
      <c r="DE91" s="46" t="e">
        <f t="shared" si="123"/>
        <v>#DIV/0!</v>
      </c>
      <c r="DF91" s="43">
        <f t="shared" si="124"/>
        <v>0</v>
      </c>
      <c r="DG91" s="47" t="e">
        <f t="shared" si="125"/>
        <v>#DIV/0!</v>
      </c>
      <c r="DH91" s="172"/>
      <c r="DI91" s="185" t="s">
        <v>100</v>
      </c>
      <c r="DJ91" s="45">
        <f t="shared" si="126"/>
        <v>0</v>
      </c>
      <c r="DK91" s="43">
        <f t="shared" si="127"/>
        <v>0</v>
      </c>
      <c r="DL91" s="44">
        <f t="shared" si="128"/>
        <v>0</v>
      </c>
      <c r="DM91"/>
    </row>
    <row r="92" spans="1:119" s="59" customFormat="1" ht="15.6" x14ac:dyDescent="0.3">
      <c r="A92" s="32">
        <v>77</v>
      </c>
      <c r="B92" s="32" t="s">
        <v>101</v>
      </c>
      <c r="C92" s="41"/>
      <c r="D92" s="42"/>
      <c r="E92" s="46"/>
      <c r="F92" s="46"/>
      <c r="G92" s="46"/>
      <c r="H92" s="43"/>
      <c r="I92" s="47"/>
      <c r="J92" s="45"/>
      <c r="K92" s="46"/>
      <c r="L92" s="43"/>
      <c r="M92" s="46"/>
      <c r="N92" s="43"/>
      <c r="O92" s="47"/>
      <c r="P92" s="136">
        <f t="shared" si="98"/>
        <v>0</v>
      </c>
      <c r="Q92" s="137">
        <f t="shared" si="99"/>
        <v>0</v>
      </c>
      <c r="R92" s="138">
        <f t="shared" si="100"/>
        <v>0</v>
      </c>
      <c r="S92" s="38"/>
      <c r="T92" s="42"/>
      <c r="U92" s="46"/>
      <c r="V92" s="46"/>
      <c r="W92" s="46"/>
      <c r="X92" s="43"/>
      <c r="Y92" s="47"/>
      <c r="Z92" s="45"/>
      <c r="AA92" s="46"/>
      <c r="AB92" s="43"/>
      <c r="AC92" s="46"/>
      <c r="AD92" s="43"/>
      <c r="AE92" s="47"/>
      <c r="AF92" s="136">
        <f t="shared" si="101"/>
        <v>0</v>
      </c>
      <c r="AG92" s="137">
        <f t="shared" si="102"/>
        <v>0</v>
      </c>
      <c r="AH92" s="138">
        <f t="shared" si="103"/>
        <v>0</v>
      </c>
      <c r="AI92" s="40"/>
      <c r="AJ92" s="42"/>
      <c r="AK92" s="46"/>
      <c r="AL92" s="43"/>
      <c r="AM92" s="46"/>
      <c r="AN92" s="43"/>
      <c r="AO92" s="47"/>
      <c r="AP92" s="45"/>
      <c r="AQ92" s="46"/>
      <c r="AR92" s="43"/>
      <c r="AS92" s="46"/>
      <c r="AT92" s="43"/>
      <c r="AU92" s="47"/>
      <c r="AV92" s="136">
        <f t="shared" si="104"/>
        <v>0</v>
      </c>
      <c r="AW92" s="137">
        <f t="shared" si="105"/>
        <v>0</v>
      </c>
      <c r="AX92" s="138">
        <f t="shared" si="106"/>
        <v>0</v>
      </c>
      <c r="AY92" s="40"/>
      <c r="AZ92" s="42"/>
      <c r="BA92" s="46"/>
      <c r="BB92" s="46"/>
      <c r="BC92" s="46"/>
      <c r="BD92" s="43"/>
      <c r="BE92" s="47"/>
      <c r="BF92" s="45"/>
      <c r="BG92" s="46"/>
      <c r="BH92" s="43"/>
      <c r="BI92" s="46"/>
      <c r="BJ92" s="43"/>
      <c r="BK92" s="47"/>
      <c r="BL92" s="136">
        <f t="shared" si="107"/>
        <v>0</v>
      </c>
      <c r="BM92" s="137">
        <f t="shared" si="108"/>
        <v>0</v>
      </c>
      <c r="BN92" s="138">
        <f t="shared" si="109"/>
        <v>0</v>
      </c>
      <c r="BO92" s="40"/>
      <c r="BP92" s="42"/>
      <c r="BQ92" s="46"/>
      <c r="BR92" s="46"/>
      <c r="BS92" s="46"/>
      <c r="BT92" s="43"/>
      <c r="BU92" s="47"/>
      <c r="BV92" s="45"/>
      <c r="BW92" s="46"/>
      <c r="BX92" s="43"/>
      <c r="BY92" s="46"/>
      <c r="BZ92" s="43"/>
      <c r="CA92" s="47"/>
      <c r="CB92" s="136">
        <f t="shared" si="110"/>
        <v>0</v>
      </c>
      <c r="CC92" s="137">
        <f t="shared" si="111"/>
        <v>0</v>
      </c>
      <c r="CD92" s="138">
        <f t="shared" si="112"/>
        <v>0</v>
      </c>
      <c r="CE92" s="40"/>
      <c r="CF92" s="42"/>
      <c r="CG92" s="46"/>
      <c r="CH92" s="46"/>
      <c r="CI92" s="46"/>
      <c r="CJ92" s="43"/>
      <c r="CK92" s="47"/>
      <c r="CL92" s="45"/>
      <c r="CM92" s="46"/>
      <c r="CN92" s="43"/>
      <c r="CO92" s="46"/>
      <c r="CP92" s="43"/>
      <c r="CQ92" s="47"/>
      <c r="CR92" s="136">
        <f t="shared" si="113"/>
        <v>0</v>
      </c>
      <c r="CS92" s="137">
        <f t="shared" si="114"/>
        <v>0</v>
      </c>
      <c r="CT92" s="138">
        <f t="shared" si="115"/>
        <v>0</v>
      </c>
      <c r="CU92" s="40"/>
      <c r="CV92" s="45">
        <f t="shared" si="116"/>
        <v>0</v>
      </c>
      <c r="CW92" s="46" t="e">
        <f t="shared" si="96"/>
        <v>#DIV/0!</v>
      </c>
      <c r="CX92" s="46">
        <f t="shared" si="117"/>
        <v>0</v>
      </c>
      <c r="CY92" s="46" t="e">
        <f t="shared" si="118"/>
        <v>#DIV/0!</v>
      </c>
      <c r="CZ92" s="43">
        <f t="shared" si="119"/>
        <v>0</v>
      </c>
      <c r="DA92" s="47" t="e">
        <f t="shared" si="120"/>
        <v>#DIV/0!</v>
      </c>
      <c r="DB92" s="45">
        <f t="shared" si="121"/>
        <v>0</v>
      </c>
      <c r="DC92" s="46" t="e">
        <f t="shared" si="88"/>
        <v>#DIV/0!</v>
      </c>
      <c r="DD92" s="43">
        <f t="shared" si="122"/>
        <v>0</v>
      </c>
      <c r="DE92" s="46" t="e">
        <f t="shared" si="123"/>
        <v>#DIV/0!</v>
      </c>
      <c r="DF92" s="43">
        <f t="shared" si="124"/>
        <v>0</v>
      </c>
      <c r="DG92" s="47" t="e">
        <f t="shared" si="125"/>
        <v>#DIV/0!</v>
      </c>
      <c r="DH92" s="172"/>
      <c r="DI92" s="185" t="s">
        <v>101</v>
      </c>
      <c r="DJ92" s="45">
        <f t="shared" si="126"/>
        <v>0</v>
      </c>
      <c r="DK92" s="43">
        <f t="shared" si="127"/>
        <v>0</v>
      </c>
      <c r="DL92" s="44">
        <f t="shared" si="128"/>
        <v>0</v>
      </c>
      <c r="DM92"/>
    </row>
    <row r="93" spans="1:119" s="59" customFormat="1" ht="15.6" x14ac:dyDescent="0.3">
      <c r="A93" s="32">
        <v>78</v>
      </c>
      <c r="B93" s="32" t="s">
        <v>90</v>
      </c>
      <c r="C93" s="41"/>
      <c r="D93" s="42"/>
      <c r="E93" s="46"/>
      <c r="F93" s="46"/>
      <c r="G93" s="46"/>
      <c r="H93" s="43"/>
      <c r="I93" s="47"/>
      <c r="J93" s="45"/>
      <c r="K93" s="46"/>
      <c r="L93" s="43"/>
      <c r="M93" s="46"/>
      <c r="N93" s="43"/>
      <c r="O93" s="47"/>
      <c r="P93" s="136">
        <f t="shared" si="98"/>
        <v>0</v>
      </c>
      <c r="Q93" s="137">
        <f t="shared" si="99"/>
        <v>0</v>
      </c>
      <c r="R93" s="138">
        <f t="shared" si="100"/>
        <v>0</v>
      </c>
      <c r="S93" s="38"/>
      <c r="T93" s="42"/>
      <c r="U93" s="46"/>
      <c r="V93" s="46"/>
      <c r="W93" s="46"/>
      <c r="X93" s="43"/>
      <c r="Y93" s="47"/>
      <c r="Z93" s="45"/>
      <c r="AA93" s="46"/>
      <c r="AB93" s="43"/>
      <c r="AC93" s="46"/>
      <c r="AD93" s="43"/>
      <c r="AE93" s="47"/>
      <c r="AF93" s="136">
        <f t="shared" si="101"/>
        <v>0</v>
      </c>
      <c r="AG93" s="137">
        <f t="shared" si="102"/>
        <v>0</v>
      </c>
      <c r="AH93" s="138">
        <f t="shared" si="103"/>
        <v>0</v>
      </c>
      <c r="AI93" s="40"/>
      <c r="AJ93" s="42"/>
      <c r="AK93" s="46"/>
      <c r="AL93" s="43"/>
      <c r="AM93" s="46"/>
      <c r="AN93" s="43"/>
      <c r="AO93" s="47"/>
      <c r="AP93" s="45"/>
      <c r="AQ93" s="46"/>
      <c r="AR93" s="43"/>
      <c r="AS93" s="46"/>
      <c r="AT93" s="43"/>
      <c r="AU93" s="47"/>
      <c r="AV93" s="136">
        <f t="shared" si="104"/>
        <v>0</v>
      </c>
      <c r="AW93" s="146">
        <f t="shared" si="105"/>
        <v>0</v>
      </c>
      <c r="AX93" s="138">
        <f t="shared" si="106"/>
        <v>0</v>
      </c>
      <c r="AY93" s="40"/>
      <c r="AZ93" s="42"/>
      <c r="BA93" s="46"/>
      <c r="BB93" s="46"/>
      <c r="BC93" s="46"/>
      <c r="BD93" s="43"/>
      <c r="BE93" s="47"/>
      <c r="BF93" s="45"/>
      <c r="BG93" s="46"/>
      <c r="BH93" s="43"/>
      <c r="BI93" s="46"/>
      <c r="BJ93" s="43"/>
      <c r="BK93" s="47"/>
      <c r="BL93" s="136">
        <f t="shared" si="107"/>
        <v>0</v>
      </c>
      <c r="BM93" s="137">
        <f t="shared" si="108"/>
        <v>0</v>
      </c>
      <c r="BN93" s="138">
        <f t="shared" si="109"/>
        <v>0</v>
      </c>
      <c r="BO93" s="40"/>
      <c r="BP93" s="42"/>
      <c r="BQ93" s="46"/>
      <c r="BR93" s="46"/>
      <c r="BS93" s="46"/>
      <c r="BT93" s="43"/>
      <c r="BU93" s="47"/>
      <c r="BV93" s="45"/>
      <c r="BW93" s="46"/>
      <c r="BX93" s="43"/>
      <c r="BY93" s="46"/>
      <c r="BZ93" s="43"/>
      <c r="CA93" s="47"/>
      <c r="CB93" s="136">
        <f t="shared" si="110"/>
        <v>0</v>
      </c>
      <c r="CC93" s="137">
        <f t="shared" si="111"/>
        <v>0</v>
      </c>
      <c r="CD93" s="138">
        <f t="shared" si="112"/>
        <v>0</v>
      </c>
      <c r="CE93" s="40"/>
      <c r="CF93" s="42"/>
      <c r="CG93" s="46"/>
      <c r="CH93" s="46"/>
      <c r="CI93" s="46"/>
      <c r="CJ93" s="43"/>
      <c r="CK93" s="47"/>
      <c r="CL93" s="45"/>
      <c r="CM93" s="46"/>
      <c r="CN93" s="43"/>
      <c r="CO93" s="46"/>
      <c r="CP93" s="43"/>
      <c r="CQ93" s="47"/>
      <c r="CR93" s="136">
        <f t="shared" si="113"/>
        <v>0</v>
      </c>
      <c r="CS93" s="137">
        <f t="shared" si="114"/>
        <v>0</v>
      </c>
      <c r="CT93" s="138">
        <f t="shared" si="115"/>
        <v>0</v>
      </c>
      <c r="CU93" s="40"/>
      <c r="CV93" s="45">
        <f t="shared" si="116"/>
        <v>0</v>
      </c>
      <c r="CW93" s="46" t="e">
        <f t="shared" si="96"/>
        <v>#DIV/0!</v>
      </c>
      <c r="CX93" s="46">
        <f t="shared" si="117"/>
        <v>0</v>
      </c>
      <c r="CY93" s="46" t="e">
        <f t="shared" si="118"/>
        <v>#DIV/0!</v>
      </c>
      <c r="CZ93" s="43">
        <f t="shared" si="119"/>
        <v>0</v>
      </c>
      <c r="DA93" s="47" t="e">
        <f t="shared" si="120"/>
        <v>#DIV/0!</v>
      </c>
      <c r="DB93" s="45">
        <f t="shared" si="121"/>
        <v>0</v>
      </c>
      <c r="DC93" s="46" t="e">
        <f t="shared" si="88"/>
        <v>#DIV/0!</v>
      </c>
      <c r="DD93" s="43">
        <f t="shared" si="122"/>
        <v>0</v>
      </c>
      <c r="DE93" s="46" t="e">
        <f t="shared" si="123"/>
        <v>#DIV/0!</v>
      </c>
      <c r="DF93" s="43">
        <f t="shared" si="124"/>
        <v>0</v>
      </c>
      <c r="DG93" s="47" t="e">
        <f t="shared" si="125"/>
        <v>#DIV/0!</v>
      </c>
      <c r="DH93" s="172"/>
      <c r="DI93" s="185" t="s">
        <v>90</v>
      </c>
      <c r="DJ93" s="45">
        <f t="shared" si="126"/>
        <v>0</v>
      </c>
      <c r="DK93" s="43">
        <f t="shared" si="127"/>
        <v>0</v>
      </c>
      <c r="DL93" s="44">
        <f t="shared" si="128"/>
        <v>0</v>
      </c>
      <c r="DM93"/>
    </row>
    <row r="94" spans="1:119" s="59" customFormat="1" ht="15.6" x14ac:dyDescent="0.3">
      <c r="A94" s="32">
        <v>79</v>
      </c>
      <c r="B94" s="32" t="s">
        <v>91</v>
      </c>
      <c r="C94" s="41"/>
      <c r="D94" s="42"/>
      <c r="E94" s="46"/>
      <c r="F94" s="46"/>
      <c r="G94" s="46"/>
      <c r="H94" s="43"/>
      <c r="I94" s="47"/>
      <c r="J94" s="45"/>
      <c r="K94" s="46"/>
      <c r="L94" s="43"/>
      <c r="M94" s="46"/>
      <c r="N94" s="43"/>
      <c r="O94" s="47"/>
      <c r="P94" s="136">
        <f t="shared" si="98"/>
        <v>0</v>
      </c>
      <c r="Q94" s="137">
        <f t="shared" si="99"/>
        <v>0</v>
      </c>
      <c r="R94" s="138">
        <f t="shared" si="100"/>
        <v>0</v>
      </c>
      <c r="S94" s="38"/>
      <c r="T94" s="42"/>
      <c r="U94" s="46"/>
      <c r="V94" s="46"/>
      <c r="W94" s="46"/>
      <c r="X94" s="43"/>
      <c r="Y94" s="47"/>
      <c r="Z94" s="45"/>
      <c r="AA94" s="46"/>
      <c r="AB94" s="43"/>
      <c r="AC94" s="46"/>
      <c r="AD94" s="43"/>
      <c r="AE94" s="47"/>
      <c r="AF94" s="136">
        <f t="shared" si="101"/>
        <v>0</v>
      </c>
      <c r="AG94" s="137">
        <f t="shared" si="102"/>
        <v>0</v>
      </c>
      <c r="AH94" s="138">
        <f t="shared" si="103"/>
        <v>0</v>
      </c>
      <c r="AI94" s="40"/>
      <c r="AJ94" s="42"/>
      <c r="AK94" s="46"/>
      <c r="AL94" s="43"/>
      <c r="AM94" s="46"/>
      <c r="AN94" s="43"/>
      <c r="AO94" s="47"/>
      <c r="AP94" s="45"/>
      <c r="AQ94" s="46"/>
      <c r="AR94" s="43"/>
      <c r="AS94" s="46"/>
      <c r="AT94" s="43"/>
      <c r="AU94" s="47"/>
      <c r="AV94" s="136">
        <f t="shared" si="104"/>
        <v>0</v>
      </c>
      <c r="AW94" s="137">
        <f t="shared" si="105"/>
        <v>0</v>
      </c>
      <c r="AX94" s="138">
        <f t="shared" si="106"/>
        <v>0</v>
      </c>
      <c r="AY94" s="40"/>
      <c r="AZ94" s="42"/>
      <c r="BA94" s="46"/>
      <c r="BB94" s="46"/>
      <c r="BC94" s="46"/>
      <c r="BD94" s="43"/>
      <c r="BE94" s="47"/>
      <c r="BF94" s="45"/>
      <c r="BG94" s="46"/>
      <c r="BH94" s="43"/>
      <c r="BI94" s="46"/>
      <c r="BJ94" s="43"/>
      <c r="BK94" s="47"/>
      <c r="BL94" s="136">
        <f t="shared" si="107"/>
        <v>0</v>
      </c>
      <c r="BM94" s="137">
        <f t="shared" si="108"/>
        <v>0</v>
      </c>
      <c r="BN94" s="138">
        <f t="shared" si="109"/>
        <v>0</v>
      </c>
      <c r="BO94" s="40"/>
      <c r="BP94" s="42"/>
      <c r="BQ94" s="46"/>
      <c r="BR94" s="46"/>
      <c r="BS94" s="46"/>
      <c r="BT94" s="43"/>
      <c r="BU94" s="47"/>
      <c r="BV94" s="45"/>
      <c r="BW94" s="46"/>
      <c r="BX94" s="43"/>
      <c r="BY94" s="46"/>
      <c r="BZ94" s="43"/>
      <c r="CA94" s="47"/>
      <c r="CB94" s="136">
        <f t="shared" si="110"/>
        <v>0</v>
      </c>
      <c r="CC94" s="137">
        <f t="shared" si="111"/>
        <v>0</v>
      </c>
      <c r="CD94" s="138">
        <f t="shared" si="112"/>
        <v>0</v>
      </c>
      <c r="CE94" s="40"/>
      <c r="CF94" s="42"/>
      <c r="CG94" s="46"/>
      <c r="CH94" s="46"/>
      <c r="CI94" s="46"/>
      <c r="CJ94" s="43"/>
      <c r="CK94" s="47"/>
      <c r="CL94" s="45"/>
      <c r="CM94" s="46"/>
      <c r="CN94" s="43"/>
      <c r="CO94" s="46"/>
      <c r="CP94" s="43"/>
      <c r="CQ94" s="47"/>
      <c r="CR94" s="136">
        <f t="shared" si="113"/>
        <v>0</v>
      </c>
      <c r="CS94" s="137">
        <f t="shared" si="114"/>
        <v>0</v>
      </c>
      <c r="CT94" s="138">
        <f t="shared" si="115"/>
        <v>0</v>
      </c>
      <c r="CU94" s="40"/>
      <c r="CV94" s="45">
        <f t="shared" si="116"/>
        <v>0</v>
      </c>
      <c r="CW94" s="46" t="e">
        <f t="shared" si="96"/>
        <v>#DIV/0!</v>
      </c>
      <c r="CX94" s="46">
        <f t="shared" si="117"/>
        <v>0</v>
      </c>
      <c r="CY94" s="46" t="e">
        <f t="shared" si="118"/>
        <v>#DIV/0!</v>
      </c>
      <c r="CZ94" s="43">
        <f t="shared" si="119"/>
        <v>0</v>
      </c>
      <c r="DA94" s="47" t="e">
        <f t="shared" si="120"/>
        <v>#DIV/0!</v>
      </c>
      <c r="DB94" s="45">
        <f t="shared" si="121"/>
        <v>0</v>
      </c>
      <c r="DC94" s="46" t="e">
        <f t="shared" si="88"/>
        <v>#DIV/0!</v>
      </c>
      <c r="DD94" s="43">
        <f t="shared" si="122"/>
        <v>0</v>
      </c>
      <c r="DE94" s="46" t="e">
        <f t="shared" si="123"/>
        <v>#DIV/0!</v>
      </c>
      <c r="DF94" s="43">
        <f t="shared" si="124"/>
        <v>0</v>
      </c>
      <c r="DG94" s="47" t="e">
        <f t="shared" si="125"/>
        <v>#DIV/0!</v>
      </c>
      <c r="DH94" s="172"/>
      <c r="DI94" s="185" t="s">
        <v>91</v>
      </c>
      <c r="DJ94" s="45">
        <f t="shared" si="126"/>
        <v>0</v>
      </c>
      <c r="DK94" s="43">
        <f t="shared" si="127"/>
        <v>0</v>
      </c>
      <c r="DL94" s="44">
        <f t="shared" si="128"/>
        <v>0</v>
      </c>
      <c r="DM94"/>
    </row>
    <row r="95" spans="1:119" s="59" customFormat="1" ht="15.6" x14ac:dyDescent="0.3">
      <c r="A95" s="32">
        <v>80</v>
      </c>
      <c r="B95" s="32" t="s">
        <v>175</v>
      </c>
      <c r="C95" s="49"/>
      <c r="D95" s="50"/>
      <c r="E95" s="54"/>
      <c r="F95" s="51"/>
      <c r="G95" s="54"/>
      <c r="H95" s="51"/>
      <c r="I95" s="55"/>
      <c r="J95" s="53"/>
      <c r="K95" s="54"/>
      <c r="L95" s="51"/>
      <c r="M95" s="54"/>
      <c r="N95" s="51"/>
      <c r="O95" s="55"/>
      <c r="P95" s="142">
        <f t="shared" si="98"/>
        <v>0</v>
      </c>
      <c r="Q95" s="148">
        <f t="shared" si="99"/>
        <v>0</v>
      </c>
      <c r="R95" s="149">
        <f t="shared" si="100"/>
        <v>0</v>
      </c>
      <c r="S95" s="38"/>
      <c r="T95" s="50"/>
      <c r="U95" s="54"/>
      <c r="V95" s="51"/>
      <c r="W95" s="54"/>
      <c r="X95" s="51"/>
      <c r="Y95" s="55"/>
      <c r="Z95" s="53"/>
      <c r="AA95" s="54"/>
      <c r="AB95" s="51"/>
      <c r="AC95" s="54"/>
      <c r="AD95" s="51"/>
      <c r="AE95" s="55"/>
      <c r="AF95" s="142">
        <f t="shared" si="101"/>
        <v>0</v>
      </c>
      <c r="AG95" s="148">
        <f t="shared" si="102"/>
        <v>0</v>
      </c>
      <c r="AH95" s="149">
        <f t="shared" si="103"/>
        <v>0</v>
      </c>
      <c r="AI95" s="40"/>
      <c r="AJ95" s="50"/>
      <c r="AK95" s="54"/>
      <c r="AL95" s="51"/>
      <c r="AM95" s="54"/>
      <c r="AN95" s="51"/>
      <c r="AO95" s="55"/>
      <c r="AP95" s="53"/>
      <c r="AQ95" s="54"/>
      <c r="AR95" s="51"/>
      <c r="AS95" s="54"/>
      <c r="AT95" s="51"/>
      <c r="AU95" s="55"/>
      <c r="AV95" s="142">
        <f t="shared" si="104"/>
        <v>0</v>
      </c>
      <c r="AW95" s="148">
        <f t="shared" si="105"/>
        <v>0</v>
      </c>
      <c r="AX95" s="149">
        <f t="shared" si="106"/>
        <v>0</v>
      </c>
      <c r="AY95" s="40"/>
      <c r="AZ95" s="50"/>
      <c r="BA95" s="54"/>
      <c r="BB95" s="51"/>
      <c r="BC95" s="54"/>
      <c r="BD95" s="43"/>
      <c r="BE95" s="55"/>
      <c r="BF95" s="53"/>
      <c r="BG95" s="54"/>
      <c r="BH95" s="51"/>
      <c r="BI95" s="54"/>
      <c r="BJ95" s="51"/>
      <c r="BK95" s="55"/>
      <c r="BL95" s="142">
        <f t="shared" si="107"/>
        <v>0</v>
      </c>
      <c r="BM95" s="148">
        <f t="shared" si="108"/>
        <v>0</v>
      </c>
      <c r="BN95" s="149">
        <f t="shared" si="109"/>
        <v>0</v>
      </c>
      <c r="BO95" s="40"/>
      <c r="BP95" s="50"/>
      <c r="BQ95" s="54"/>
      <c r="BR95" s="51"/>
      <c r="BS95" s="54"/>
      <c r="BT95" s="43"/>
      <c r="BU95" s="55"/>
      <c r="BV95" s="53"/>
      <c r="BW95" s="54"/>
      <c r="BX95" s="51"/>
      <c r="BY95" s="54"/>
      <c r="BZ95" s="51"/>
      <c r="CA95" s="55"/>
      <c r="CB95" s="142">
        <f t="shared" si="110"/>
        <v>0</v>
      </c>
      <c r="CC95" s="148">
        <f t="shared" si="111"/>
        <v>0</v>
      </c>
      <c r="CD95" s="149">
        <f t="shared" si="112"/>
        <v>0</v>
      </c>
      <c r="CE95" s="40"/>
      <c r="CF95" s="50"/>
      <c r="CG95" s="54"/>
      <c r="CH95" s="51"/>
      <c r="CI95" s="54"/>
      <c r="CJ95" s="51"/>
      <c r="CK95" s="55"/>
      <c r="CL95" s="53"/>
      <c r="CM95" s="54"/>
      <c r="CN95" s="51"/>
      <c r="CO95" s="54"/>
      <c r="CP95" s="51"/>
      <c r="CQ95" s="55"/>
      <c r="CR95" s="142">
        <f t="shared" si="113"/>
        <v>0</v>
      </c>
      <c r="CS95" s="148">
        <f t="shared" si="114"/>
        <v>0</v>
      </c>
      <c r="CT95" s="149">
        <f t="shared" si="115"/>
        <v>0</v>
      </c>
      <c r="CU95" s="40"/>
      <c r="CV95" s="53">
        <f>SUM(CV75:CV94)</f>
        <v>0</v>
      </c>
      <c r="CW95" s="54" t="e">
        <f t="shared" si="96"/>
        <v>#DIV/0!</v>
      </c>
      <c r="CX95" s="54">
        <f>SUM(CX75:CX94)</f>
        <v>0</v>
      </c>
      <c r="CY95" s="54" t="e">
        <f t="shared" si="118"/>
        <v>#DIV/0!</v>
      </c>
      <c r="CZ95" s="51">
        <f t="shared" si="119"/>
        <v>0</v>
      </c>
      <c r="DA95" s="55" t="e">
        <f t="shared" si="120"/>
        <v>#DIV/0!</v>
      </c>
      <c r="DB95" s="53">
        <f>SUM(DB75:DB94)</f>
        <v>0</v>
      </c>
      <c r="DC95" s="54" t="e">
        <f t="shared" si="88"/>
        <v>#DIV/0!</v>
      </c>
      <c r="DD95" s="51">
        <f>SUM(DD75:DD94)</f>
        <v>0</v>
      </c>
      <c r="DE95" s="54" t="e">
        <f t="shared" si="123"/>
        <v>#DIV/0!</v>
      </c>
      <c r="DF95" s="51">
        <f>SUM(DF75:DF94)</f>
        <v>0</v>
      </c>
      <c r="DG95" s="55" t="e">
        <f t="shared" si="125"/>
        <v>#DIV/0!</v>
      </c>
      <c r="DH95" s="173"/>
      <c r="DI95" s="185" t="s">
        <v>175</v>
      </c>
      <c r="DJ95" s="53">
        <f t="shared" ref="DJ95:DK95" si="129">SUM(DJ75:DJ94)</f>
        <v>0</v>
      </c>
      <c r="DK95" s="51">
        <f t="shared" si="129"/>
        <v>0</v>
      </c>
      <c r="DL95" s="52">
        <f>SUM(DL75:DL94)</f>
        <v>0</v>
      </c>
      <c r="DM95"/>
      <c r="DO95" s="56"/>
    </row>
    <row r="96" spans="1:119" s="59" customFormat="1" ht="15.6" x14ac:dyDescent="0.3">
      <c r="A96" s="32">
        <v>81</v>
      </c>
      <c r="B96" s="31" t="s">
        <v>176</v>
      </c>
      <c r="C96" s="49"/>
      <c r="D96" s="50"/>
      <c r="E96" s="54"/>
      <c r="F96" s="51"/>
      <c r="G96" s="54"/>
      <c r="H96" s="51"/>
      <c r="I96" s="55"/>
      <c r="J96" s="53"/>
      <c r="K96" s="54"/>
      <c r="L96" s="51"/>
      <c r="M96" s="54"/>
      <c r="N96" s="51"/>
      <c r="O96" s="55"/>
      <c r="P96" s="142">
        <f t="shared" si="98"/>
        <v>0</v>
      </c>
      <c r="Q96" s="148">
        <f t="shared" si="99"/>
        <v>0</v>
      </c>
      <c r="R96" s="149">
        <f t="shared" si="100"/>
        <v>0</v>
      </c>
      <c r="S96" s="38"/>
      <c r="T96" s="50"/>
      <c r="U96" s="54"/>
      <c r="V96" s="51"/>
      <c r="W96" s="54"/>
      <c r="X96" s="51"/>
      <c r="Y96" s="55"/>
      <c r="Z96" s="53"/>
      <c r="AA96" s="54"/>
      <c r="AB96" s="51"/>
      <c r="AC96" s="54"/>
      <c r="AD96" s="51"/>
      <c r="AE96" s="55"/>
      <c r="AF96" s="142">
        <f t="shared" si="101"/>
        <v>0</v>
      </c>
      <c r="AG96" s="148">
        <f t="shared" si="102"/>
        <v>0</v>
      </c>
      <c r="AH96" s="149">
        <f t="shared" si="103"/>
        <v>0</v>
      </c>
      <c r="AI96" s="40"/>
      <c r="AJ96" s="50"/>
      <c r="AK96" s="54"/>
      <c r="AL96" s="51"/>
      <c r="AM96" s="54"/>
      <c r="AN96" s="51"/>
      <c r="AO96" s="55"/>
      <c r="AP96" s="53"/>
      <c r="AQ96" s="54"/>
      <c r="AR96" s="51"/>
      <c r="AS96" s="54"/>
      <c r="AT96" s="51"/>
      <c r="AU96" s="55"/>
      <c r="AV96" s="142">
        <f t="shared" si="104"/>
        <v>0</v>
      </c>
      <c r="AW96" s="148">
        <f t="shared" si="105"/>
        <v>0</v>
      </c>
      <c r="AX96" s="149">
        <f t="shared" si="106"/>
        <v>0</v>
      </c>
      <c r="AY96" s="40"/>
      <c r="AZ96" s="50"/>
      <c r="BA96" s="54"/>
      <c r="BB96" s="51"/>
      <c r="BC96" s="54"/>
      <c r="BD96" s="43"/>
      <c r="BE96" s="55"/>
      <c r="BF96" s="53"/>
      <c r="BG96" s="54"/>
      <c r="BH96" s="51"/>
      <c r="BI96" s="54"/>
      <c r="BJ96" s="51"/>
      <c r="BK96" s="55"/>
      <c r="BL96" s="142">
        <f t="shared" si="107"/>
        <v>0</v>
      </c>
      <c r="BM96" s="148">
        <f t="shared" si="108"/>
        <v>0</v>
      </c>
      <c r="BN96" s="149">
        <f t="shared" si="109"/>
        <v>0</v>
      </c>
      <c r="BO96" s="40"/>
      <c r="BP96" s="50"/>
      <c r="BQ96" s="54"/>
      <c r="BR96" s="51"/>
      <c r="BS96" s="54"/>
      <c r="BT96" s="43"/>
      <c r="BU96" s="55"/>
      <c r="BV96" s="53"/>
      <c r="BW96" s="54"/>
      <c r="BX96" s="51"/>
      <c r="BY96" s="54"/>
      <c r="BZ96" s="51"/>
      <c r="CA96" s="55"/>
      <c r="CB96" s="142">
        <f t="shared" si="110"/>
        <v>0</v>
      </c>
      <c r="CC96" s="148">
        <f t="shared" si="111"/>
        <v>0</v>
      </c>
      <c r="CD96" s="149">
        <f t="shared" si="112"/>
        <v>0</v>
      </c>
      <c r="CE96" s="40"/>
      <c r="CF96" s="50"/>
      <c r="CG96" s="54"/>
      <c r="CH96" s="51"/>
      <c r="CI96" s="54"/>
      <c r="CJ96" s="51"/>
      <c r="CK96" s="55"/>
      <c r="CL96" s="53"/>
      <c r="CM96" s="54"/>
      <c r="CN96" s="51"/>
      <c r="CO96" s="54"/>
      <c r="CP96" s="51"/>
      <c r="CQ96" s="55"/>
      <c r="CR96" s="142">
        <f t="shared" si="113"/>
        <v>0</v>
      </c>
      <c r="CS96" s="148">
        <f t="shared" si="114"/>
        <v>0</v>
      </c>
      <c r="CT96" s="149">
        <f t="shared" si="115"/>
        <v>0</v>
      </c>
      <c r="CU96" s="40"/>
      <c r="CV96" s="53">
        <f>+CV73+CV95</f>
        <v>0</v>
      </c>
      <c r="CW96" s="54" t="e">
        <f t="shared" si="96"/>
        <v>#DIV/0!</v>
      </c>
      <c r="CX96" s="54">
        <f>+CX73+CX95</f>
        <v>0</v>
      </c>
      <c r="CY96" s="54" t="e">
        <f t="shared" si="118"/>
        <v>#DIV/0!</v>
      </c>
      <c r="CZ96" s="51">
        <f t="shared" si="119"/>
        <v>0</v>
      </c>
      <c r="DA96" s="55" t="e">
        <f t="shared" si="120"/>
        <v>#DIV/0!</v>
      </c>
      <c r="DB96" s="53">
        <f>+DB73+DB95</f>
        <v>0</v>
      </c>
      <c r="DC96" s="54" t="e">
        <f t="shared" si="88"/>
        <v>#DIV/0!</v>
      </c>
      <c r="DD96" s="51">
        <f>+DD73+DD95</f>
        <v>0</v>
      </c>
      <c r="DE96" s="54" t="e">
        <f t="shared" si="123"/>
        <v>#DIV/0!</v>
      </c>
      <c r="DF96" s="51">
        <f>+DF73+DF95</f>
        <v>0</v>
      </c>
      <c r="DG96" s="55" t="e">
        <f t="shared" si="125"/>
        <v>#DIV/0!</v>
      </c>
      <c r="DH96" s="173"/>
      <c r="DI96" s="184" t="s">
        <v>176</v>
      </c>
      <c r="DJ96" s="53">
        <f>+DJ73+DJ95</f>
        <v>0</v>
      </c>
      <c r="DK96" s="51">
        <f t="shared" ref="DK96:DL96" si="130">+DK73+DK95</f>
        <v>0</v>
      </c>
      <c r="DL96" s="52">
        <f t="shared" si="130"/>
        <v>0</v>
      </c>
      <c r="DM96"/>
      <c r="DO96" s="56"/>
    </row>
    <row r="97" spans="1:119" s="59" customFormat="1" ht="15.6" x14ac:dyDescent="0.3">
      <c r="A97" s="32"/>
      <c r="B97" s="31"/>
      <c r="C97" s="41"/>
      <c r="D97" s="42"/>
      <c r="E97" s="46"/>
      <c r="F97" s="46"/>
      <c r="G97" s="46"/>
      <c r="H97" s="46"/>
      <c r="I97" s="47"/>
      <c r="J97" s="45"/>
      <c r="K97" s="46"/>
      <c r="L97" s="43"/>
      <c r="M97" s="46"/>
      <c r="N97" s="43"/>
      <c r="O97" s="47"/>
      <c r="P97" s="145"/>
      <c r="Q97" s="146"/>
      <c r="R97" s="147"/>
      <c r="S97" s="38"/>
      <c r="T97" s="42"/>
      <c r="U97" s="46"/>
      <c r="V97" s="46"/>
      <c r="W97" s="46"/>
      <c r="X97" s="46"/>
      <c r="Y97" s="47"/>
      <c r="Z97" s="45"/>
      <c r="AA97" s="46"/>
      <c r="AB97" s="43"/>
      <c r="AC97" s="46"/>
      <c r="AD97" s="43"/>
      <c r="AE97" s="47"/>
      <c r="AF97" s="145"/>
      <c r="AG97" s="146"/>
      <c r="AH97" s="147"/>
      <c r="AI97" s="40"/>
      <c r="AJ97" s="42"/>
      <c r="AK97" s="46"/>
      <c r="AL97" s="46"/>
      <c r="AM97" s="46"/>
      <c r="AN97" s="46"/>
      <c r="AO97" s="47"/>
      <c r="AP97" s="45"/>
      <c r="AQ97" s="46"/>
      <c r="AR97" s="43"/>
      <c r="AS97" s="46"/>
      <c r="AT97" s="43"/>
      <c r="AU97" s="47"/>
      <c r="AV97" s="145"/>
      <c r="AW97" s="146"/>
      <c r="AX97" s="147"/>
      <c r="AY97" s="40"/>
      <c r="AZ97" s="42"/>
      <c r="BA97" s="46"/>
      <c r="BB97" s="46"/>
      <c r="BC97" s="46"/>
      <c r="BD97" s="46"/>
      <c r="BE97" s="47"/>
      <c r="BF97" s="45"/>
      <c r="BG97" s="46"/>
      <c r="BH97" s="43"/>
      <c r="BI97" s="46"/>
      <c r="BJ97" s="43"/>
      <c r="BK97" s="47"/>
      <c r="BL97" s="145"/>
      <c r="BM97" s="146"/>
      <c r="BN97" s="147"/>
      <c r="BO97" s="40"/>
      <c r="BP97" s="42"/>
      <c r="BQ97" s="46"/>
      <c r="BR97" s="46"/>
      <c r="BS97" s="46"/>
      <c r="BT97" s="46"/>
      <c r="BU97" s="47"/>
      <c r="BV97" s="45"/>
      <c r="BW97" s="46"/>
      <c r="BX97" s="43"/>
      <c r="BY97" s="46"/>
      <c r="BZ97" s="43"/>
      <c r="CA97" s="47"/>
      <c r="CB97" s="145"/>
      <c r="CC97" s="146"/>
      <c r="CD97" s="147"/>
      <c r="CE97" s="40"/>
      <c r="CF97" s="42"/>
      <c r="CG97" s="46"/>
      <c r="CH97" s="46"/>
      <c r="CI97" s="46"/>
      <c r="CJ97" s="46"/>
      <c r="CK97" s="47"/>
      <c r="CL97" s="45"/>
      <c r="CM97" s="46"/>
      <c r="CN97" s="43"/>
      <c r="CO97" s="46"/>
      <c r="CP97" s="43"/>
      <c r="CQ97" s="47"/>
      <c r="CR97" s="145"/>
      <c r="CS97" s="146"/>
      <c r="CT97" s="147"/>
      <c r="CU97" s="40"/>
      <c r="CV97" s="45"/>
      <c r="CW97" s="46"/>
      <c r="CX97" s="46"/>
      <c r="CY97" s="46"/>
      <c r="CZ97" s="43"/>
      <c r="DA97" s="47"/>
      <c r="DB97" s="57"/>
      <c r="DC97" s="46"/>
      <c r="DD97" s="43"/>
      <c r="DE97" s="46"/>
      <c r="DF97" s="43"/>
      <c r="DG97" s="47"/>
      <c r="DH97" s="172"/>
      <c r="DI97" s="184"/>
      <c r="DJ97" s="45"/>
      <c r="DK97" s="43"/>
      <c r="DL97" s="44"/>
      <c r="DM97"/>
      <c r="DO97" s="65"/>
    </row>
    <row r="98" spans="1:119" s="59" customFormat="1" ht="15.6" x14ac:dyDescent="0.3">
      <c r="A98" s="32">
        <v>82</v>
      </c>
      <c r="B98" s="67" t="s">
        <v>54</v>
      </c>
      <c r="C98" s="41"/>
      <c r="D98" s="42"/>
      <c r="E98" s="46"/>
      <c r="F98" s="46"/>
      <c r="G98" s="46"/>
      <c r="H98" s="43"/>
      <c r="I98" s="47"/>
      <c r="J98" s="45"/>
      <c r="K98" s="46"/>
      <c r="L98" s="43"/>
      <c r="M98" s="46"/>
      <c r="N98" s="43"/>
      <c r="O98" s="47"/>
      <c r="P98" s="136">
        <f t="shared" ref="P98:P102" si="131">+D98+J98</f>
        <v>0</v>
      </c>
      <c r="Q98" s="137">
        <f t="shared" ref="Q98:Q102" si="132">+F98+L98</f>
        <v>0</v>
      </c>
      <c r="R98" s="138">
        <f t="shared" ref="R98:R102" si="133">+P98+Q98</f>
        <v>0</v>
      </c>
      <c r="S98" s="38"/>
      <c r="T98" s="42"/>
      <c r="U98" s="46"/>
      <c r="V98" s="46"/>
      <c r="W98" s="46"/>
      <c r="X98" s="43"/>
      <c r="Y98" s="47"/>
      <c r="Z98" s="45"/>
      <c r="AA98" s="46"/>
      <c r="AB98" s="43"/>
      <c r="AC98" s="46"/>
      <c r="AD98" s="43"/>
      <c r="AE98" s="47"/>
      <c r="AF98" s="136">
        <f t="shared" ref="AF98:AF102" si="134">+T98+Z98</f>
        <v>0</v>
      </c>
      <c r="AG98" s="137">
        <f t="shared" ref="AG98:AG102" si="135">+V98+AB98</f>
        <v>0</v>
      </c>
      <c r="AH98" s="138">
        <f t="shared" ref="AH98:AH102" si="136">+AF98+AG98</f>
        <v>0</v>
      </c>
      <c r="AI98" s="40"/>
      <c r="AJ98" s="42"/>
      <c r="AK98" s="46"/>
      <c r="AL98" s="46"/>
      <c r="AM98" s="46"/>
      <c r="AN98" s="43"/>
      <c r="AO98" s="47"/>
      <c r="AP98" s="45"/>
      <c r="AQ98" s="46"/>
      <c r="AR98" s="43"/>
      <c r="AS98" s="46"/>
      <c r="AT98" s="43"/>
      <c r="AU98" s="47"/>
      <c r="AV98" s="136">
        <f t="shared" ref="AV98:AV102" si="137">+AJ98+AP98</f>
        <v>0</v>
      </c>
      <c r="AW98" s="137">
        <f t="shared" ref="AW98:AW102" si="138">+AL98+AR98</f>
        <v>0</v>
      </c>
      <c r="AX98" s="138">
        <f t="shared" ref="AX98:AX101" si="139">+AV98+AW98</f>
        <v>0</v>
      </c>
      <c r="AY98" s="40"/>
      <c r="AZ98" s="42"/>
      <c r="BA98" s="46"/>
      <c r="BB98" s="46"/>
      <c r="BC98" s="46"/>
      <c r="BD98" s="43"/>
      <c r="BE98" s="47"/>
      <c r="BF98" s="45"/>
      <c r="BG98" s="46"/>
      <c r="BH98" s="43"/>
      <c r="BI98" s="46"/>
      <c r="BJ98" s="43"/>
      <c r="BK98" s="47"/>
      <c r="BL98" s="136">
        <f t="shared" ref="BL98:BL102" si="140">+AZ98+BF98</f>
        <v>0</v>
      </c>
      <c r="BM98" s="137">
        <f t="shared" ref="BM98:BM102" si="141">+BB98+BH98</f>
        <v>0</v>
      </c>
      <c r="BN98" s="138">
        <f t="shared" ref="BN98:BN101" si="142">+BL98+BM98</f>
        <v>0</v>
      </c>
      <c r="BO98" s="40"/>
      <c r="BP98" s="42"/>
      <c r="BQ98" s="46"/>
      <c r="BR98" s="46"/>
      <c r="BS98" s="46"/>
      <c r="BT98" s="43"/>
      <c r="BU98" s="47"/>
      <c r="BV98" s="45"/>
      <c r="BW98" s="46"/>
      <c r="BX98" s="43"/>
      <c r="BY98" s="46"/>
      <c r="BZ98" s="43"/>
      <c r="CA98" s="47"/>
      <c r="CB98" s="136">
        <f t="shared" ref="CB98:CB101" si="143">+BP98+BV98</f>
        <v>0</v>
      </c>
      <c r="CC98" s="137">
        <f t="shared" ref="CC98:CC102" si="144">+BR98+BX98</f>
        <v>0</v>
      </c>
      <c r="CD98" s="138">
        <f t="shared" ref="CD98:CD101" si="145">+CB98+CC98</f>
        <v>0</v>
      </c>
      <c r="CE98" s="40"/>
      <c r="CF98" s="42"/>
      <c r="CG98" s="46"/>
      <c r="CH98" s="46"/>
      <c r="CI98" s="46"/>
      <c r="CJ98" s="43"/>
      <c r="CK98" s="47"/>
      <c r="CL98" s="45"/>
      <c r="CM98" s="46"/>
      <c r="CN98" s="43"/>
      <c r="CO98" s="46"/>
      <c r="CP98" s="43"/>
      <c r="CQ98" s="47"/>
      <c r="CR98" s="136">
        <f t="shared" ref="CR98:CR102" si="146">+CF98+CL98</f>
        <v>0</v>
      </c>
      <c r="CS98" s="137">
        <f t="shared" ref="CS98:CS102" si="147">+CH98+CN98</f>
        <v>0</v>
      </c>
      <c r="CT98" s="138">
        <f t="shared" ref="CT98:CT101" si="148">+CR98+CS98</f>
        <v>0</v>
      </c>
      <c r="CU98" s="40"/>
      <c r="CV98" s="45">
        <f>+D98+T98+AJ98+AZ98+BP98+CF98</f>
        <v>0</v>
      </c>
      <c r="CW98" s="46" t="e">
        <f t="shared" si="96"/>
        <v>#DIV/0!</v>
      </c>
      <c r="CX98" s="46">
        <f>+F98+V98+AL98+BB98+BR98+CH98</f>
        <v>0</v>
      </c>
      <c r="CY98" s="46" t="e">
        <f t="shared" ref="CY98:CY102" si="149">+CX98/$CX$111</f>
        <v>#DIV/0!</v>
      </c>
      <c r="CZ98" s="43">
        <f t="shared" ref="CZ98:CZ100" si="150">+CV98+CX98</f>
        <v>0</v>
      </c>
      <c r="DA98" s="47" t="e">
        <f t="shared" ref="DA98:DA102" si="151">+CZ98/$CZ$111</f>
        <v>#DIV/0!</v>
      </c>
      <c r="DB98" s="45">
        <f t="shared" ref="DB98:DB100" si="152">+J98+Z98+AP98+BF98+BV98+CL98</f>
        <v>0</v>
      </c>
      <c r="DC98" s="46" t="e">
        <f t="shared" si="88"/>
        <v>#DIV/0!</v>
      </c>
      <c r="DD98" s="43">
        <f t="shared" ref="DD98:DD100" si="153">+L98+AB98+AR98+BH98+BX98+CN98</f>
        <v>0</v>
      </c>
      <c r="DE98" s="231" t="e">
        <f t="shared" ref="DE98:DE102" si="154">+DD98/$DD$111</f>
        <v>#DIV/0!</v>
      </c>
      <c r="DF98" s="43">
        <f t="shared" ref="DF98:DF100" si="155">+DB98+DD98</f>
        <v>0</v>
      </c>
      <c r="DG98" s="47" t="e">
        <f t="shared" ref="DG98:DG102" si="156">+DF98/$DF$111</f>
        <v>#DIV/0!</v>
      </c>
      <c r="DH98" s="172"/>
      <c r="DI98" s="188" t="s">
        <v>54</v>
      </c>
      <c r="DJ98" s="45">
        <f t="shared" ref="DJ98:DJ100" si="157">+CZ98</f>
        <v>0</v>
      </c>
      <c r="DK98" s="43">
        <f t="shared" ref="DK98:DK100" si="158">+DF98</f>
        <v>0</v>
      </c>
      <c r="DL98" s="44">
        <f t="shared" ref="DL98:DL100" si="159">+DJ98+DK98</f>
        <v>0</v>
      </c>
      <c r="DM98"/>
    </row>
    <row r="99" spans="1:119" s="59" customFormat="1" ht="15.6" x14ac:dyDescent="0.3">
      <c r="A99" s="32">
        <v>83</v>
      </c>
      <c r="B99" s="68" t="s">
        <v>13</v>
      </c>
      <c r="C99" s="41"/>
      <c r="D99" s="42"/>
      <c r="E99" s="46"/>
      <c r="F99" s="46"/>
      <c r="G99" s="46"/>
      <c r="H99" s="43"/>
      <c r="I99" s="47"/>
      <c r="J99" s="45"/>
      <c r="K99" s="46"/>
      <c r="L99" s="43"/>
      <c r="M99" s="46"/>
      <c r="N99" s="43"/>
      <c r="O99" s="47"/>
      <c r="P99" s="136">
        <f t="shared" si="131"/>
        <v>0</v>
      </c>
      <c r="Q99" s="137">
        <f t="shared" si="132"/>
        <v>0</v>
      </c>
      <c r="R99" s="138">
        <f t="shared" si="133"/>
        <v>0</v>
      </c>
      <c r="S99" s="38"/>
      <c r="T99" s="42"/>
      <c r="U99" s="46"/>
      <c r="V99" s="46"/>
      <c r="W99" s="46"/>
      <c r="X99" s="43"/>
      <c r="Y99" s="47"/>
      <c r="Z99" s="45"/>
      <c r="AA99" s="46"/>
      <c r="AB99" s="43"/>
      <c r="AC99" s="46"/>
      <c r="AD99" s="43"/>
      <c r="AE99" s="47"/>
      <c r="AF99" s="136">
        <f t="shared" si="134"/>
        <v>0</v>
      </c>
      <c r="AG99" s="137">
        <f t="shared" si="135"/>
        <v>0</v>
      </c>
      <c r="AH99" s="138">
        <f t="shared" si="136"/>
        <v>0</v>
      </c>
      <c r="AI99" s="40"/>
      <c r="AJ99" s="42"/>
      <c r="AK99" s="46"/>
      <c r="AL99" s="46"/>
      <c r="AM99" s="46"/>
      <c r="AN99" s="43"/>
      <c r="AO99" s="47"/>
      <c r="AP99" s="45"/>
      <c r="AQ99" s="46"/>
      <c r="AR99" s="43"/>
      <c r="AS99" s="46"/>
      <c r="AT99" s="43"/>
      <c r="AU99" s="47"/>
      <c r="AV99" s="136">
        <f t="shared" si="137"/>
        <v>0</v>
      </c>
      <c r="AW99" s="137">
        <f t="shared" si="138"/>
        <v>0</v>
      </c>
      <c r="AX99" s="138">
        <f t="shared" si="139"/>
        <v>0</v>
      </c>
      <c r="AY99" s="40"/>
      <c r="AZ99" s="42"/>
      <c r="BA99" s="46"/>
      <c r="BB99" s="46"/>
      <c r="BC99" s="46"/>
      <c r="BD99" s="43"/>
      <c r="BE99" s="47"/>
      <c r="BF99" s="45"/>
      <c r="BG99" s="46"/>
      <c r="BH99" s="43"/>
      <c r="BI99" s="46"/>
      <c r="BJ99" s="43"/>
      <c r="BK99" s="47"/>
      <c r="BL99" s="136">
        <f t="shared" si="140"/>
        <v>0</v>
      </c>
      <c r="BM99" s="137">
        <f t="shared" si="141"/>
        <v>0</v>
      </c>
      <c r="BN99" s="138">
        <f t="shared" si="142"/>
        <v>0</v>
      </c>
      <c r="BO99" s="40"/>
      <c r="BP99" s="42"/>
      <c r="BQ99" s="46"/>
      <c r="BR99" s="46"/>
      <c r="BS99" s="46"/>
      <c r="BT99" s="43"/>
      <c r="BU99" s="47"/>
      <c r="BV99" s="45"/>
      <c r="BW99" s="46"/>
      <c r="BX99" s="43"/>
      <c r="BY99" s="46"/>
      <c r="BZ99" s="43"/>
      <c r="CA99" s="47"/>
      <c r="CB99" s="136">
        <f t="shared" si="143"/>
        <v>0</v>
      </c>
      <c r="CC99" s="137">
        <f t="shared" si="144"/>
        <v>0</v>
      </c>
      <c r="CD99" s="138">
        <f t="shared" si="145"/>
        <v>0</v>
      </c>
      <c r="CE99" s="40"/>
      <c r="CF99" s="42"/>
      <c r="CG99" s="46"/>
      <c r="CH99" s="46"/>
      <c r="CI99" s="46"/>
      <c r="CJ99" s="43"/>
      <c r="CK99" s="47"/>
      <c r="CL99" s="45"/>
      <c r="CM99" s="46"/>
      <c r="CN99" s="43"/>
      <c r="CO99" s="46"/>
      <c r="CP99" s="43"/>
      <c r="CQ99" s="47"/>
      <c r="CR99" s="136">
        <f t="shared" si="146"/>
        <v>0</v>
      </c>
      <c r="CS99" s="137">
        <f t="shared" si="147"/>
        <v>0</v>
      </c>
      <c r="CT99" s="138">
        <f t="shared" si="148"/>
        <v>0</v>
      </c>
      <c r="CU99" s="40"/>
      <c r="CV99" s="45">
        <f>+D99+T99+AJ99+AZ99+BP99+CF99</f>
        <v>0</v>
      </c>
      <c r="CW99" s="46" t="e">
        <f t="shared" si="96"/>
        <v>#DIV/0!</v>
      </c>
      <c r="CX99" s="46">
        <f>+F99+V99+AL99+BB99+BR99+CH99</f>
        <v>0</v>
      </c>
      <c r="CY99" s="46" t="e">
        <f t="shared" si="149"/>
        <v>#DIV/0!</v>
      </c>
      <c r="CZ99" s="43">
        <f t="shared" si="150"/>
        <v>0</v>
      </c>
      <c r="DA99" s="47" t="e">
        <f t="shared" si="151"/>
        <v>#DIV/0!</v>
      </c>
      <c r="DB99" s="45">
        <f t="shared" si="152"/>
        <v>0</v>
      </c>
      <c r="DC99" s="46" t="e">
        <f t="shared" si="88"/>
        <v>#DIV/0!</v>
      </c>
      <c r="DD99" s="43">
        <f t="shared" si="153"/>
        <v>0</v>
      </c>
      <c r="DE99" s="231" t="e">
        <f t="shared" si="154"/>
        <v>#DIV/0!</v>
      </c>
      <c r="DF99" s="43">
        <f t="shared" si="155"/>
        <v>0</v>
      </c>
      <c r="DG99" s="47" t="e">
        <f t="shared" si="156"/>
        <v>#DIV/0!</v>
      </c>
      <c r="DH99" s="174"/>
      <c r="DI99" s="189" t="s">
        <v>13</v>
      </c>
      <c r="DJ99" s="45">
        <f t="shared" si="157"/>
        <v>0</v>
      </c>
      <c r="DK99" s="43">
        <f t="shared" si="158"/>
        <v>0</v>
      </c>
      <c r="DL99" s="44">
        <f t="shared" si="159"/>
        <v>0</v>
      </c>
      <c r="DM99"/>
    </row>
    <row r="100" spans="1:119" s="59" customFormat="1" ht="15.6" x14ac:dyDescent="0.3">
      <c r="A100" s="32">
        <v>84</v>
      </c>
      <c r="B100" s="32" t="s">
        <v>9</v>
      </c>
      <c r="C100" s="41"/>
      <c r="D100" s="42"/>
      <c r="E100" s="46"/>
      <c r="F100" s="46"/>
      <c r="G100" s="46"/>
      <c r="H100" s="43"/>
      <c r="I100" s="47"/>
      <c r="J100" s="45"/>
      <c r="K100" s="46"/>
      <c r="L100" s="43"/>
      <c r="M100" s="46"/>
      <c r="N100" s="43"/>
      <c r="O100" s="47"/>
      <c r="P100" s="136">
        <f t="shared" si="131"/>
        <v>0</v>
      </c>
      <c r="Q100" s="137">
        <f t="shared" si="132"/>
        <v>0</v>
      </c>
      <c r="R100" s="138">
        <f t="shared" si="133"/>
        <v>0</v>
      </c>
      <c r="S100" s="38"/>
      <c r="T100" s="42"/>
      <c r="U100" s="46"/>
      <c r="V100" s="46"/>
      <c r="W100" s="46"/>
      <c r="X100" s="43"/>
      <c r="Y100" s="47"/>
      <c r="Z100" s="45"/>
      <c r="AA100" s="46"/>
      <c r="AB100" s="43"/>
      <c r="AC100" s="46"/>
      <c r="AD100" s="43"/>
      <c r="AE100" s="47"/>
      <c r="AF100" s="136">
        <f t="shared" si="134"/>
        <v>0</v>
      </c>
      <c r="AG100" s="137">
        <f t="shared" si="135"/>
        <v>0</v>
      </c>
      <c r="AH100" s="138">
        <f t="shared" si="136"/>
        <v>0</v>
      </c>
      <c r="AI100" s="40"/>
      <c r="AJ100" s="42"/>
      <c r="AK100" s="46"/>
      <c r="AL100" s="46"/>
      <c r="AM100" s="46"/>
      <c r="AN100" s="43"/>
      <c r="AO100" s="47"/>
      <c r="AP100" s="45"/>
      <c r="AQ100" s="46"/>
      <c r="AR100" s="43"/>
      <c r="AS100" s="46"/>
      <c r="AT100" s="43"/>
      <c r="AU100" s="47"/>
      <c r="AV100" s="136">
        <f t="shared" si="137"/>
        <v>0</v>
      </c>
      <c r="AW100" s="137">
        <f t="shared" si="138"/>
        <v>0</v>
      </c>
      <c r="AX100" s="138">
        <f t="shared" si="139"/>
        <v>0</v>
      </c>
      <c r="AY100" s="40"/>
      <c r="AZ100" s="42"/>
      <c r="BA100" s="46"/>
      <c r="BB100" s="46"/>
      <c r="BC100" s="46"/>
      <c r="BD100" s="43"/>
      <c r="BE100" s="47"/>
      <c r="BF100" s="45"/>
      <c r="BG100" s="46"/>
      <c r="BH100" s="43"/>
      <c r="BI100" s="46"/>
      <c r="BJ100" s="43"/>
      <c r="BK100" s="47"/>
      <c r="BL100" s="136">
        <f t="shared" si="140"/>
        <v>0</v>
      </c>
      <c r="BM100" s="137">
        <f t="shared" si="141"/>
        <v>0</v>
      </c>
      <c r="BN100" s="138">
        <f t="shared" si="142"/>
        <v>0</v>
      </c>
      <c r="BO100" s="40"/>
      <c r="BP100" s="42"/>
      <c r="BQ100" s="46"/>
      <c r="BR100" s="46"/>
      <c r="BS100" s="46"/>
      <c r="BT100" s="43"/>
      <c r="BU100" s="47"/>
      <c r="BV100" s="45"/>
      <c r="BW100" s="46"/>
      <c r="BX100" s="43"/>
      <c r="BY100" s="46"/>
      <c r="BZ100" s="43"/>
      <c r="CA100" s="47"/>
      <c r="CB100" s="136">
        <f t="shared" si="143"/>
        <v>0</v>
      </c>
      <c r="CC100" s="137">
        <f t="shared" si="144"/>
        <v>0</v>
      </c>
      <c r="CD100" s="138">
        <f t="shared" si="145"/>
        <v>0</v>
      </c>
      <c r="CE100" s="40"/>
      <c r="CF100" s="42"/>
      <c r="CG100" s="46"/>
      <c r="CH100" s="46"/>
      <c r="CI100" s="46"/>
      <c r="CJ100" s="43"/>
      <c r="CK100" s="47"/>
      <c r="CL100" s="45"/>
      <c r="CM100" s="46"/>
      <c r="CN100" s="43"/>
      <c r="CO100" s="46"/>
      <c r="CP100" s="43"/>
      <c r="CQ100" s="47"/>
      <c r="CR100" s="136">
        <f t="shared" si="146"/>
        <v>0</v>
      </c>
      <c r="CS100" s="137">
        <f t="shared" si="147"/>
        <v>0</v>
      </c>
      <c r="CT100" s="138">
        <f t="shared" si="148"/>
        <v>0</v>
      </c>
      <c r="CU100" s="40"/>
      <c r="CV100" s="45">
        <f>+D100+T100+AJ100+AZ100+BP100+CF100</f>
        <v>0</v>
      </c>
      <c r="CW100" s="46" t="e">
        <f t="shared" si="96"/>
        <v>#DIV/0!</v>
      </c>
      <c r="CX100" s="46">
        <f>+F100+V100+AL100+BB100+BR100+CH100</f>
        <v>0</v>
      </c>
      <c r="CY100" s="46" t="e">
        <f t="shared" si="149"/>
        <v>#DIV/0!</v>
      </c>
      <c r="CZ100" s="43">
        <f t="shared" si="150"/>
        <v>0</v>
      </c>
      <c r="DA100" s="47" t="e">
        <f t="shared" si="151"/>
        <v>#DIV/0!</v>
      </c>
      <c r="DB100" s="45">
        <f t="shared" si="152"/>
        <v>0</v>
      </c>
      <c r="DC100" s="46" t="e">
        <f t="shared" si="88"/>
        <v>#DIV/0!</v>
      </c>
      <c r="DD100" s="43">
        <f t="shared" si="153"/>
        <v>0</v>
      </c>
      <c r="DE100" s="231" t="e">
        <f t="shared" si="154"/>
        <v>#DIV/0!</v>
      </c>
      <c r="DF100" s="43">
        <f t="shared" si="155"/>
        <v>0</v>
      </c>
      <c r="DG100" s="47" t="e">
        <f t="shared" si="156"/>
        <v>#DIV/0!</v>
      </c>
      <c r="DH100" s="174"/>
      <c r="DI100" s="185" t="s">
        <v>9</v>
      </c>
      <c r="DJ100" s="45">
        <f t="shared" si="157"/>
        <v>0</v>
      </c>
      <c r="DK100" s="43">
        <f t="shared" si="158"/>
        <v>0</v>
      </c>
      <c r="DL100" s="44">
        <f t="shared" si="159"/>
        <v>0</v>
      </c>
      <c r="DM100"/>
      <c r="DN100" s="59" t="s">
        <v>169</v>
      </c>
    </row>
    <row r="101" spans="1:119" s="24" customFormat="1" ht="16.2" thickBot="1" x14ac:dyDescent="0.35">
      <c r="A101" s="32">
        <v>85</v>
      </c>
      <c r="B101" s="48" t="s">
        <v>177</v>
      </c>
      <c r="C101" s="49"/>
      <c r="D101" s="50"/>
      <c r="E101" s="54"/>
      <c r="F101" s="51"/>
      <c r="G101" s="54"/>
      <c r="H101" s="43"/>
      <c r="I101" s="55"/>
      <c r="J101" s="53"/>
      <c r="K101" s="54"/>
      <c r="L101" s="51"/>
      <c r="M101" s="54"/>
      <c r="N101" s="51"/>
      <c r="O101" s="55"/>
      <c r="P101" s="142">
        <f t="shared" si="131"/>
        <v>0</v>
      </c>
      <c r="Q101" s="148">
        <f t="shared" si="132"/>
        <v>0</v>
      </c>
      <c r="R101" s="149">
        <f t="shared" si="133"/>
        <v>0</v>
      </c>
      <c r="S101" s="38"/>
      <c r="T101" s="50"/>
      <c r="U101" s="54"/>
      <c r="V101" s="51"/>
      <c r="W101" s="54"/>
      <c r="X101" s="51"/>
      <c r="Y101" s="55"/>
      <c r="Z101" s="53"/>
      <c r="AA101" s="54"/>
      <c r="AB101" s="51"/>
      <c r="AC101" s="54"/>
      <c r="AD101" s="51"/>
      <c r="AE101" s="55"/>
      <c r="AF101" s="142">
        <f t="shared" si="134"/>
        <v>0</v>
      </c>
      <c r="AG101" s="148">
        <f t="shared" si="135"/>
        <v>0</v>
      </c>
      <c r="AH101" s="149">
        <f t="shared" si="136"/>
        <v>0</v>
      </c>
      <c r="AI101" s="40"/>
      <c r="AJ101" s="50"/>
      <c r="AK101" s="54"/>
      <c r="AL101" s="51"/>
      <c r="AM101" s="54"/>
      <c r="AN101" s="51"/>
      <c r="AO101" s="55"/>
      <c r="AP101" s="53"/>
      <c r="AQ101" s="54"/>
      <c r="AR101" s="51"/>
      <c r="AS101" s="54"/>
      <c r="AT101" s="51"/>
      <c r="AU101" s="55"/>
      <c r="AV101" s="142">
        <f t="shared" si="137"/>
        <v>0</v>
      </c>
      <c r="AW101" s="148">
        <f t="shared" si="138"/>
        <v>0</v>
      </c>
      <c r="AX101" s="149">
        <f t="shared" si="139"/>
        <v>0</v>
      </c>
      <c r="AY101" s="40"/>
      <c r="AZ101" s="50"/>
      <c r="BA101" s="54"/>
      <c r="BB101" s="51"/>
      <c r="BC101" s="54"/>
      <c r="BD101" s="43"/>
      <c r="BE101" s="55"/>
      <c r="BF101" s="53"/>
      <c r="BG101" s="54"/>
      <c r="BH101" s="51"/>
      <c r="BI101" s="54"/>
      <c r="BJ101" s="51"/>
      <c r="BK101" s="55"/>
      <c r="BL101" s="142">
        <f t="shared" si="140"/>
        <v>0</v>
      </c>
      <c r="BM101" s="148">
        <f t="shared" si="141"/>
        <v>0</v>
      </c>
      <c r="BN101" s="149">
        <f t="shared" si="142"/>
        <v>0</v>
      </c>
      <c r="BO101" s="40"/>
      <c r="BP101" s="50"/>
      <c r="BQ101" s="54"/>
      <c r="BR101" s="51"/>
      <c r="BS101" s="54"/>
      <c r="BT101" s="51"/>
      <c r="BU101" s="55"/>
      <c r="BV101" s="53"/>
      <c r="BW101" s="54"/>
      <c r="BX101" s="51"/>
      <c r="BY101" s="54"/>
      <c r="BZ101" s="51"/>
      <c r="CA101" s="55"/>
      <c r="CB101" s="142">
        <f t="shared" si="143"/>
        <v>0</v>
      </c>
      <c r="CC101" s="148">
        <f t="shared" si="144"/>
        <v>0</v>
      </c>
      <c r="CD101" s="149">
        <f t="shared" si="145"/>
        <v>0</v>
      </c>
      <c r="CE101" s="40"/>
      <c r="CF101" s="50"/>
      <c r="CG101" s="54"/>
      <c r="CH101" s="51"/>
      <c r="CI101" s="54"/>
      <c r="CJ101" s="51"/>
      <c r="CK101" s="55"/>
      <c r="CL101" s="53"/>
      <c r="CM101" s="54"/>
      <c r="CN101" s="51"/>
      <c r="CO101" s="54"/>
      <c r="CP101" s="51"/>
      <c r="CQ101" s="55"/>
      <c r="CR101" s="142">
        <f t="shared" si="146"/>
        <v>0</v>
      </c>
      <c r="CS101" s="148">
        <f t="shared" si="147"/>
        <v>0</v>
      </c>
      <c r="CT101" s="149">
        <f t="shared" si="148"/>
        <v>0</v>
      </c>
      <c r="CU101" s="40"/>
      <c r="CV101" s="69">
        <f>+CV63+CV96+CV98+CV99+CV100</f>
        <v>0</v>
      </c>
      <c r="CW101" s="70" t="e">
        <f t="shared" si="96"/>
        <v>#DIV/0!</v>
      </c>
      <c r="CX101" s="71">
        <f>+CX63+CX96+CX98+CX99+CX100</f>
        <v>0</v>
      </c>
      <c r="CY101" s="70" t="e">
        <f t="shared" si="149"/>
        <v>#DIV/0!</v>
      </c>
      <c r="CZ101" s="71">
        <f>+CZ63+CZ96+CZ98+CZ99+CZ100</f>
        <v>0</v>
      </c>
      <c r="DA101" s="55" t="e">
        <f t="shared" si="151"/>
        <v>#DIV/0!</v>
      </c>
      <c r="DB101" s="53">
        <f>+DB63+DB96+DB98+DB99+DB100</f>
        <v>0</v>
      </c>
      <c r="DC101" s="54" t="e">
        <f t="shared" si="88"/>
        <v>#DIV/0!</v>
      </c>
      <c r="DD101" s="51">
        <f>+DD63+DD96+DD98+DD99+DD100</f>
        <v>0</v>
      </c>
      <c r="DE101" s="230" t="e">
        <f t="shared" si="154"/>
        <v>#DIV/0!</v>
      </c>
      <c r="DF101" s="71">
        <f>+DF63+DF96+DF98+DF99+DF100</f>
        <v>0</v>
      </c>
      <c r="DG101" s="55" t="e">
        <f t="shared" si="156"/>
        <v>#DIV/0!</v>
      </c>
      <c r="DH101" s="201"/>
      <c r="DI101" s="186" t="s">
        <v>177</v>
      </c>
      <c r="DJ101" s="53">
        <f>+DJ63+DJ96+DJ98+DJ99+DJ100</f>
        <v>0</v>
      </c>
      <c r="DK101" s="51">
        <f t="shared" ref="DK101:DL101" si="160">+DK63+DK96+DK98+DK99+DK100</f>
        <v>0</v>
      </c>
      <c r="DL101" s="52">
        <f t="shared" si="160"/>
        <v>0</v>
      </c>
      <c r="DM101"/>
      <c r="DN101" s="56">
        <f>+R102+AH102+AX102+BN102+CD102+CT102</f>
        <v>0</v>
      </c>
      <c r="DO101" s="56"/>
    </row>
    <row r="102" spans="1:119" s="24" customFormat="1" ht="16.2" thickBot="1" x14ac:dyDescent="0.35">
      <c r="A102" s="32">
        <v>86</v>
      </c>
      <c r="B102" s="48" t="s">
        <v>178</v>
      </c>
      <c r="C102" s="41"/>
      <c r="D102" s="72"/>
      <c r="E102" s="73"/>
      <c r="F102" s="76"/>
      <c r="G102" s="73"/>
      <c r="H102" s="76"/>
      <c r="I102" s="75"/>
      <c r="J102" s="74"/>
      <c r="K102" s="73"/>
      <c r="L102" s="76"/>
      <c r="M102" s="73"/>
      <c r="N102" s="76"/>
      <c r="O102" s="75"/>
      <c r="P102" s="116">
        <f t="shared" si="131"/>
        <v>0</v>
      </c>
      <c r="Q102" s="117">
        <f t="shared" si="132"/>
        <v>0</v>
      </c>
      <c r="R102" s="118">
        <f t="shared" si="133"/>
        <v>0</v>
      </c>
      <c r="S102" s="38"/>
      <c r="T102" s="72"/>
      <c r="U102" s="73"/>
      <c r="V102" s="76"/>
      <c r="W102" s="73"/>
      <c r="X102" s="76"/>
      <c r="Y102" s="75"/>
      <c r="Z102" s="74"/>
      <c r="AA102" s="73"/>
      <c r="AB102" s="76"/>
      <c r="AC102" s="73"/>
      <c r="AD102" s="76"/>
      <c r="AE102" s="75"/>
      <c r="AF102" s="116">
        <f t="shared" si="134"/>
        <v>0</v>
      </c>
      <c r="AG102" s="117">
        <f t="shared" si="135"/>
        <v>0</v>
      </c>
      <c r="AH102" s="118">
        <f t="shared" si="136"/>
        <v>0</v>
      </c>
      <c r="AI102" s="40"/>
      <c r="AJ102" s="72"/>
      <c r="AK102" s="73"/>
      <c r="AL102" s="76"/>
      <c r="AM102" s="73"/>
      <c r="AN102" s="76"/>
      <c r="AO102" s="75"/>
      <c r="AP102" s="74"/>
      <c r="AQ102" s="73"/>
      <c r="AR102" s="76"/>
      <c r="AS102" s="73"/>
      <c r="AT102" s="76"/>
      <c r="AU102" s="75"/>
      <c r="AV102" s="116">
        <f t="shared" si="137"/>
        <v>0</v>
      </c>
      <c r="AW102" s="117">
        <f t="shared" si="138"/>
        <v>0</v>
      </c>
      <c r="AX102" s="118">
        <f>+AV102+AW102</f>
        <v>0</v>
      </c>
      <c r="AY102" s="40"/>
      <c r="AZ102" s="72"/>
      <c r="BA102" s="73"/>
      <c r="BB102" s="76"/>
      <c r="BC102" s="73"/>
      <c r="BD102" s="76"/>
      <c r="BE102" s="75"/>
      <c r="BF102" s="74"/>
      <c r="BG102" s="73"/>
      <c r="BH102" s="76"/>
      <c r="BI102" s="73"/>
      <c r="BJ102" s="76"/>
      <c r="BK102" s="75"/>
      <c r="BL102" s="116">
        <f t="shared" si="140"/>
        <v>0</v>
      </c>
      <c r="BM102" s="117">
        <f t="shared" si="141"/>
        <v>0</v>
      </c>
      <c r="BN102" s="118">
        <f>+BL102+BM102</f>
        <v>0</v>
      </c>
      <c r="BO102" s="40"/>
      <c r="BP102" s="72"/>
      <c r="BQ102" s="73"/>
      <c r="BR102" s="76"/>
      <c r="BS102" s="73"/>
      <c r="BT102" s="76"/>
      <c r="BU102" s="75"/>
      <c r="BV102" s="74"/>
      <c r="BW102" s="73"/>
      <c r="BX102" s="76"/>
      <c r="BY102" s="73"/>
      <c r="BZ102" s="76"/>
      <c r="CA102" s="75"/>
      <c r="CB102" s="116">
        <f>+BP102+BV102</f>
        <v>0</v>
      </c>
      <c r="CC102" s="117">
        <f t="shared" si="144"/>
        <v>0</v>
      </c>
      <c r="CD102" s="118">
        <f>+CB102+CC102</f>
        <v>0</v>
      </c>
      <c r="CE102" s="40"/>
      <c r="CF102" s="72"/>
      <c r="CG102" s="73"/>
      <c r="CH102" s="76"/>
      <c r="CI102" s="73"/>
      <c r="CJ102" s="76"/>
      <c r="CK102" s="75"/>
      <c r="CL102" s="74"/>
      <c r="CM102" s="73"/>
      <c r="CN102" s="76"/>
      <c r="CO102" s="73"/>
      <c r="CP102" s="76"/>
      <c r="CQ102" s="75"/>
      <c r="CR102" s="116">
        <f t="shared" si="146"/>
        <v>0</v>
      </c>
      <c r="CS102" s="117">
        <f t="shared" si="147"/>
        <v>0</v>
      </c>
      <c r="CT102" s="118">
        <f>+CR102+CS102</f>
        <v>0</v>
      </c>
      <c r="CU102" s="40"/>
      <c r="CV102" s="77">
        <f>+CV16-CV101</f>
        <v>0</v>
      </c>
      <c r="CW102" s="73" t="e">
        <f t="shared" si="96"/>
        <v>#DIV/0!</v>
      </c>
      <c r="CX102" s="77">
        <f>+CX16-CX101</f>
        <v>0</v>
      </c>
      <c r="CY102" s="78" t="e">
        <f t="shared" si="149"/>
        <v>#DIV/0!</v>
      </c>
      <c r="CZ102" s="77">
        <f>+CZ16-CZ101</f>
        <v>0</v>
      </c>
      <c r="DA102" s="79" t="e">
        <f t="shared" si="151"/>
        <v>#DIV/0!</v>
      </c>
      <c r="DB102" s="77">
        <f>+DB16-DB101</f>
        <v>0</v>
      </c>
      <c r="DC102" s="73" t="e">
        <f t="shared" si="88"/>
        <v>#DIV/0!</v>
      </c>
      <c r="DD102" s="77">
        <f>+DD16-DD101</f>
        <v>0</v>
      </c>
      <c r="DE102" s="79" t="e">
        <f t="shared" si="154"/>
        <v>#DIV/0!</v>
      </c>
      <c r="DF102" s="77">
        <f>+DF16-DF101</f>
        <v>0</v>
      </c>
      <c r="DG102" s="79" t="e">
        <f t="shared" si="156"/>
        <v>#DIV/0!</v>
      </c>
      <c r="DH102" s="201"/>
      <c r="DI102" s="186" t="s">
        <v>178</v>
      </c>
      <c r="DJ102" s="77">
        <f>+DJ16-DJ101</f>
        <v>0</v>
      </c>
      <c r="DK102" s="77">
        <f t="shared" ref="DK102" si="161">+DK16-DK101</f>
        <v>0</v>
      </c>
      <c r="DL102" s="77">
        <f>+DL16-DL101</f>
        <v>0</v>
      </c>
      <c r="DM102"/>
      <c r="DN102" s="56">
        <f>+D102+F102+J102+L102+T102+V102+Z102+AB102++AJ102+AL102+AP102+AR102+AZ102+BB102+BF102+BH102+BP102+BR102+BV102+BX102+CF102+CH102+CL102+CN102</f>
        <v>0</v>
      </c>
      <c r="DO102" s="56"/>
    </row>
    <row r="103" spans="1:119" s="59" customFormat="1" ht="15.6" x14ac:dyDescent="0.3">
      <c r="A103" s="32"/>
      <c r="B103" s="32"/>
      <c r="C103" s="41"/>
      <c r="D103" s="42"/>
      <c r="E103" s="43"/>
      <c r="F103" s="43"/>
      <c r="G103" s="43"/>
      <c r="H103" s="43"/>
      <c r="I103" s="44"/>
      <c r="J103" s="45"/>
      <c r="K103" s="43"/>
      <c r="L103" s="43"/>
      <c r="M103" s="43"/>
      <c r="N103" s="43"/>
      <c r="O103" s="44"/>
      <c r="P103" s="136"/>
      <c r="Q103" s="137"/>
      <c r="R103" s="138"/>
      <c r="S103" s="38"/>
      <c r="T103" s="42"/>
      <c r="U103" s="43"/>
      <c r="V103" s="43"/>
      <c r="W103" s="43"/>
      <c r="X103" s="43"/>
      <c r="Y103" s="44"/>
      <c r="Z103" s="45"/>
      <c r="AA103" s="43"/>
      <c r="AB103" s="43"/>
      <c r="AC103" s="43"/>
      <c r="AD103" s="43"/>
      <c r="AE103" s="44"/>
      <c r="AF103" s="136"/>
      <c r="AG103" s="137"/>
      <c r="AH103" s="138"/>
      <c r="AI103" s="40"/>
      <c r="AJ103" s="42"/>
      <c r="AK103" s="43"/>
      <c r="AL103" s="43"/>
      <c r="AM103" s="43"/>
      <c r="AN103" s="43"/>
      <c r="AO103" s="44"/>
      <c r="AP103" s="45"/>
      <c r="AQ103" s="43"/>
      <c r="AR103" s="43"/>
      <c r="AS103" s="43"/>
      <c r="AT103" s="43"/>
      <c r="AU103" s="44"/>
      <c r="AV103" s="136"/>
      <c r="AW103" s="137"/>
      <c r="AX103" s="138"/>
      <c r="AY103" s="40"/>
      <c r="AZ103" s="42"/>
      <c r="BA103" s="43"/>
      <c r="BB103" s="43"/>
      <c r="BC103" s="43"/>
      <c r="BD103" s="43"/>
      <c r="BE103" s="44"/>
      <c r="BF103" s="45"/>
      <c r="BG103" s="43"/>
      <c r="BH103" s="43"/>
      <c r="BI103" s="43"/>
      <c r="BJ103" s="43"/>
      <c r="BK103" s="44"/>
      <c r="BL103" s="136"/>
      <c r="BM103" s="137"/>
      <c r="BN103" s="138"/>
      <c r="BO103" s="40"/>
      <c r="BP103" s="42"/>
      <c r="BQ103" s="43"/>
      <c r="BR103" s="43"/>
      <c r="BS103" s="43"/>
      <c r="BT103" s="43"/>
      <c r="BU103" s="44"/>
      <c r="BV103" s="45"/>
      <c r="BW103" s="43"/>
      <c r="BX103" s="43"/>
      <c r="BY103" s="43"/>
      <c r="BZ103" s="43"/>
      <c r="CA103" s="44"/>
      <c r="CB103" s="136"/>
      <c r="CC103" s="137"/>
      <c r="CD103" s="138"/>
      <c r="CE103" s="40"/>
      <c r="CF103" s="42"/>
      <c r="CG103" s="43"/>
      <c r="CH103" s="43"/>
      <c r="CI103" s="43"/>
      <c r="CJ103" s="43"/>
      <c r="CK103" s="44"/>
      <c r="CL103" s="45"/>
      <c r="CM103" s="43"/>
      <c r="CN103" s="43"/>
      <c r="CO103" s="43"/>
      <c r="CP103" s="43"/>
      <c r="CQ103" s="44"/>
      <c r="CR103" s="136"/>
      <c r="CS103" s="137"/>
      <c r="CT103" s="138"/>
      <c r="CU103" s="40"/>
      <c r="CV103" s="80"/>
      <c r="CW103" s="81"/>
      <c r="CX103" s="46"/>
      <c r="CY103" s="81"/>
      <c r="CZ103" s="82"/>
      <c r="DA103" s="47"/>
      <c r="DB103" s="57"/>
      <c r="DC103" s="46"/>
      <c r="DD103" s="46"/>
      <c r="DE103" s="46"/>
      <c r="DF103" s="43"/>
      <c r="DG103" s="47"/>
      <c r="DH103" s="174"/>
      <c r="DI103" s="185"/>
      <c r="DJ103" s="45"/>
      <c r="DK103" s="43"/>
      <c r="DL103" s="44"/>
      <c r="DM103"/>
      <c r="DO103" s="66"/>
    </row>
    <row r="104" spans="1:119" s="59" customFormat="1" ht="15.6" x14ac:dyDescent="0.3">
      <c r="A104" s="32"/>
      <c r="B104" s="32"/>
      <c r="C104" s="33"/>
      <c r="D104" s="34"/>
      <c r="E104" s="35"/>
      <c r="F104" s="35"/>
      <c r="G104" s="35"/>
      <c r="H104" s="35"/>
      <c r="I104" s="36"/>
      <c r="J104" s="37"/>
      <c r="K104" s="35"/>
      <c r="L104" s="35"/>
      <c r="M104" s="35"/>
      <c r="N104" s="35"/>
      <c r="O104" s="36"/>
      <c r="P104" s="150"/>
      <c r="Q104" s="151"/>
      <c r="R104" s="152"/>
      <c r="S104" s="38"/>
      <c r="T104" s="34"/>
      <c r="U104" s="35"/>
      <c r="V104" s="35"/>
      <c r="W104" s="35"/>
      <c r="X104" s="35"/>
      <c r="Y104" s="36"/>
      <c r="Z104" s="37"/>
      <c r="AA104" s="35"/>
      <c r="AB104" s="35"/>
      <c r="AC104" s="35"/>
      <c r="AD104" s="35"/>
      <c r="AE104" s="36"/>
      <c r="AF104" s="150"/>
      <c r="AG104" s="151"/>
      <c r="AH104" s="152"/>
      <c r="AI104" s="40"/>
      <c r="AJ104" s="34"/>
      <c r="AK104" s="35"/>
      <c r="AL104" s="35"/>
      <c r="AM104" s="35"/>
      <c r="AN104" s="35"/>
      <c r="AO104" s="36"/>
      <c r="AP104" s="37"/>
      <c r="AQ104" s="35"/>
      <c r="AR104" s="35"/>
      <c r="AS104" s="35"/>
      <c r="AT104" s="35"/>
      <c r="AU104" s="36"/>
      <c r="AV104" s="150"/>
      <c r="AW104" s="151"/>
      <c r="AX104" s="152"/>
      <c r="AY104" s="40"/>
      <c r="AZ104" s="34"/>
      <c r="BA104" s="35"/>
      <c r="BB104" s="35"/>
      <c r="BC104" s="35"/>
      <c r="BD104" s="35"/>
      <c r="BE104" s="36"/>
      <c r="BF104" s="37"/>
      <c r="BG104" s="35"/>
      <c r="BH104" s="35"/>
      <c r="BI104" s="35"/>
      <c r="BJ104" s="35"/>
      <c r="BK104" s="36"/>
      <c r="BL104" s="150"/>
      <c r="BM104" s="151"/>
      <c r="BN104" s="152"/>
      <c r="BO104" s="40"/>
      <c r="BP104" s="34"/>
      <c r="BQ104" s="35"/>
      <c r="BR104" s="35"/>
      <c r="BS104" s="35"/>
      <c r="BT104" s="35"/>
      <c r="BU104" s="36"/>
      <c r="BV104" s="37"/>
      <c r="BW104" s="35"/>
      <c r="BX104" s="35"/>
      <c r="BY104" s="35"/>
      <c r="BZ104" s="35"/>
      <c r="CA104" s="36"/>
      <c r="CB104" s="150"/>
      <c r="CC104" s="151"/>
      <c r="CD104" s="152"/>
      <c r="CE104" s="40"/>
      <c r="CF104" s="34"/>
      <c r="CG104" s="35"/>
      <c r="CH104" s="35"/>
      <c r="CI104" s="35"/>
      <c r="CJ104" s="35"/>
      <c r="CK104" s="36"/>
      <c r="CL104" s="37"/>
      <c r="CM104" s="35"/>
      <c r="CN104" s="35"/>
      <c r="CO104" s="35"/>
      <c r="CP104" s="35"/>
      <c r="CQ104" s="36"/>
      <c r="CR104" s="150"/>
      <c r="CS104" s="151"/>
      <c r="CT104" s="152"/>
      <c r="CU104" s="40"/>
      <c r="CV104" s="37"/>
      <c r="CW104" s="83"/>
      <c r="CX104" s="83"/>
      <c r="CY104" s="83"/>
      <c r="CZ104" s="35"/>
      <c r="DA104" s="84"/>
      <c r="DB104" s="85"/>
      <c r="DC104" s="83"/>
      <c r="DD104" s="83"/>
      <c r="DE104" s="83"/>
      <c r="DF104" s="35"/>
      <c r="DG104" s="84"/>
      <c r="DH104" s="175"/>
      <c r="DI104" s="185"/>
      <c r="DJ104" s="37"/>
      <c r="DK104" s="35"/>
      <c r="DL104" s="36"/>
      <c r="DM104"/>
    </row>
    <row r="105" spans="1:119" s="59" customFormat="1" ht="15.6" x14ac:dyDescent="0.3">
      <c r="A105" s="48">
        <v>87</v>
      </c>
      <c r="B105" s="67" t="s">
        <v>49</v>
      </c>
      <c r="C105" s="41"/>
      <c r="D105" s="42"/>
      <c r="E105" s="43"/>
      <c r="F105" s="43"/>
      <c r="G105" s="43"/>
      <c r="H105" s="43"/>
      <c r="I105" s="44"/>
      <c r="J105" s="45"/>
      <c r="K105" s="43"/>
      <c r="L105" s="43"/>
      <c r="M105" s="43"/>
      <c r="N105" s="43"/>
      <c r="O105" s="44"/>
      <c r="P105" s="136">
        <f t="shared" ref="P105:P107" si="162">+D105+J105</f>
        <v>0</v>
      </c>
      <c r="Q105" s="137">
        <f t="shared" ref="Q105:Q107" si="163">+F105+L105</f>
        <v>0</v>
      </c>
      <c r="R105" s="138">
        <f t="shared" ref="R105:R107" si="164">+P105+Q105</f>
        <v>0</v>
      </c>
      <c r="S105" s="38"/>
      <c r="T105" s="42"/>
      <c r="U105" s="43"/>
      <c r="V105" s="43"/>
      <c r="W105" s="43"/>
      <c r="X105" s="43"/>
      <c r="Y105" s="44"/>
      <c r="Z105" s="45"/>
      <c r="AA105" s="43"/>
      <c r="AB105" s="43"/>
      <c r="AC105" s="43"/>
      <c r="AD105" s="43"/>
      <c r="AE105" s="44"/>
      <c r="AF105" s="136">
        <f t="shared" ref="AF105:AF107" si="165">+T105+Z105</f>
        <v>0</v>
      </c>
      <c r="AG105" s="137">
        <f t="shared" ref="AG105:AG107" si="166">+V105+AB105</f>
        <v>0</v>
      </c>
      <c r="AH105" s="138">
        <f t="shared" ref="AH105:AH107" si="167">+AF105+AG105</f>
        <v>0</v>
      </c>
      <c r="AI105" s="40"/>
      <c r="AJ105" s="42"/>
      <c r="AK105" s="43"/>
      <c r="AL105" s="43"/>
      <c r="AM105" s="43"/>
      <c r="AN105" s="43"/>
      <c r="AO105" s="44"/>
      <c r="AP105" s="45"/>
      <c r="AQ105" s="43"/>
      <c r="AR105" s="43"/>
      <c r="AS105" s="43"/>
      <c r="AT105" s="43"/>
      <c r="AU105" s="44"/>
      <c r="AV105" s="136">
        <f t="shared" ref="AV105:AV107" si="168">+AJ105+AP105</f>
        <v>0</v>
      </c>
      <c r="AW105" s="137">
        <f t="shared" ref="AW105:AW107" si="169">+AL105+AR105</f>
        <v>0</v>
      </c>
      <c r="AX105" s="138">
        <f t="shared" ref="AX105:AX107" si="170">+AV105+AW105</f>
        <v>0</v>
      </c>
      <c r="AY105" s="40"/>
      <c r="AZ105" s="42"/>
      <c r="BA105" s="43"/>
      <c r="BB105" s="43"/>
      <c r="BC105" s="43"/>
      <c r="BD105" s="43"/>
      <c r="BE105" s="44"/>
      <c r="BF105" s="45"/>
      <c r="BG105" s="43"/>
      <c r="BH105" s="43"/>
      <c r="BI105" s="43"/>
      <c r="BJ105" s="43"/>
      <c r="BK105" s="44"/>
      <c r="BL105" s="136">
        <f t="shared" ref="BL105:BL107" si="171">+AZ105+BF105</f>
        <v>0</v>
      </c>
      <c r="BM105" s="137">
        <f t="shared" ref="BM105:BM107" si="172">+BB105+BH105</f>
        <v>0</v>
      </c>
      <c r="BN105" s="138">
        <f t="shared" ref="BN105:BN107" si="173">+BL105+BM105</f>
        <v>0</v>
      </c>
      <c r="BO105" s="40"/>
      <c r="BP105" s="42"/>
      <c r="BQ105" s="43"/>
      <c r="BR105" s="43"/>
      <c r="BS105" s="43"/>
      <c r="BT105" s="43"/>
      <c r="BU105" s="44"/>
      <c r="BV105" s="45"/>
      <c r="BW105" s="43"/>
      <c r="BX105" s="43"/>
      <c r="BY105" s="43"/>
      <c r="BZ105" s="43"/>
      <c r="CA105" s="44"/>
      <c r="CB105" s="136">
        <f t="shared" ref="CB105:CB107" si="174">+BP105+BV105</f>
        <v>0</v>
      </c>
      <c r="CC105" s="137">
        <f t="shared" ref="CC105:CC107" si="175">+BR105+BX105</f>
        <v>0</v>
      </c>
      <c r="CD105" s="138">
        <f t="shared" ref="CD105:CD107" si="176">+CB105+CC105</f>
        <v>0</v>
      </c>
      <c r="CE105" s="40"/>
      <c r="CF105" s="42"/>
      <c r="CG105" s="43"/>
      <c r="CH105" s="43"/>
      <c r="CI105" s="43"/>
      <c r="CJ105" s="43"/>
      <c r="CK105" s="44"/>
      <c r="CL105" s="45"/>
      <c r="CM105" s="43"/>
      <c r="CN105" s="43"/>
      <c r="CO105" s="43"/>
      <c r="CP105" s="43"/>
      <c r="CQ105" s="44"/>
      <c r="CR105" s="136">
        <f t="shared" ref="CR105:CR107" si="177">+CF105+CL105</f>
        <v>0</v>
      </c>
      <c r="CS105" s="137">
        <f t="shared" ref="CS105:CS107" si="178">+CH105+CN105</f>
        <v>0</v>
      </c>
      <c r="CT105" s="138">
        <f t="shared" ref="CT105:CT107" si="179">+CR105+CS105</f>
        <v>0</v>
      </c>
      <c r="CU105" s="40"/>
      <c r="CV105" s="45">
        <f>+D105+T105+AJ105+AZ105+BP105+CF105</f>
        <v>0</v>
      </c>
      <c r="CW105" s="46"/>
      <c r="CX105" s="46">
        <f>+F105+V105+AL105+BB105+BR105+CH105</f>
        <v>0</v>
      </c>
      <c r="CY105" s="46"/>
      <c r="CZ105" s="43">
        <f>+CV105+CX105</f>
        <v>0</v>
      </c>
      <c r="DA105" s="47"/>
      <c r="DB105" s="45">
        <f t="shared" ref="DB105:DB107" si="180">+J105+Z105+AP105+BF105+BV105+CL105</f>
        <v>0</v>
      </c>
      <c r="DC105" s="46"/>
      <c r="DD105" s="43">
        <f t="shared" ref="DD105:DD107" si="181">+L105+AB105+AR105+BH105+BX105+CN105</f>
        <v>0</v>
      </c>
      <c r="DE105" s="46"/>
      <c r="DF105" s="43">
        <f t="shared" ref="DF105:DF107" si="182">+DB105+DD105</f>
        <v>0</v>
      </c>
      <c r="DG105" s="47"/>
      <c r="DH105" s="174"/>
      <c r="DI105" s="188" t="s">
        <v>49</v>
      </c>
      <c r="DJ105" s="45">
        <f t="shared" ref="DJ105:DJ107" si="183">+CZ105</f>
        <v>0</v>
      </c>
      <c r="DK105" s="43">
        <f t="shared" ref="DK105:DK107" si="184">+DF105</f>
        <v>0</v>
      </c>
      <c r="DL105" s="44">
        <f t="shared" ref="DL105:DL107" si="185">+DJ105+DK105</f>
        <v>0</v>
      </c>
      <c r="DM105"/>
    </row>
    <row r="106" spans="1:119" s="59" customFormat="1" ht="15.6" x14ac:dyDescent="0.3">
      <c r="A106" s="48">
        <v>88</v>
      </c>
      <c r="B106" s="67" t="s">
        <v>50</v>
      </c>
      <c r="C106" s="41"/>
      <c r="D106" s="42"/>
      <c r="E106" s="43"/>
      <c r="F106" s="43"/>
      <c r="G106" s="43"/>
      <c r="H106" s="43"/>
      <c r="I106" s="44"/>
      <c r="J106" s="45"/>
      <c r="K106" s="43"/>
      <c r="L106" s="43"/>
      <c r="M106" s="43"/>
      <c r="N106" s="43"/>
      <c r="O106" s="44"/>
      <c r="P106" s="136">
        <f t="shared" si="162"/>
        <v>0</v>
      </c>
      <c r="Q106" s="137">
        <f t="shared" si="163"/>
        <v>0</v>
      </c>
      <c r="R106" s="138">
        <f t="shared" si="164"/>
        <v>0</v>
      </c>
      <c r="S106" s="38"/>
      <c r="T106" s="42"/>
      <c r="U106" s="43"/>
      <c r="V106" s="43"/>
      <c r="W106" s="43"/>
      <c r="X106" s="43"/>
      <c r="Y106" s="44"/>
      <c r="Z106" s="45"/>
      <c r="AA106" s="43"/>
      <c r="AB106" s="43"/>
      <c r="AC106" s="43"/>
      <c r="AD106" s="43"/>
      <c r="AE106" s="44"/>
      <c r="AF106" s="136">
        <f t="shared" si="165"/>
        <v>0</v>
      </c>
      <c r="AG106" s="137">
        <f t="shared" si="166"/>
        <v>0</v>
      </c>
      <c r="AH106" s="138">
        <f t="shared" si="167"/>
        <v>0</v>
      </c>
      <c r="AI106" s="40"/>
      <c r="AJ106" s="42"/>
      <c r="AK106" s="43"/>
      <c r="AL106" s="43"/>
      <c r="AM106" s="43"/>
      <c r="AN106" s="43"/>
      <c r="AO106" s="44"/>
      <c r="AP106" s="45"/>
      <c r="AQ106" s="43"/>
      <c r="AR106" s="43"/>
      <c r="AS106" s="43"/>
      <c r="AT106" s="43"/>
      <c r="AU106" s="44"/>
      <c r="AV106" s="136">
        <f t="shared" si="168"/>
        <v>0</v>
      </c>
      <c r="AW106" s="137">
        <f t="shared" si="169"/>
        <v>0</v>
      </c>
      <c r="AX106" s="138">
        <f t="shared" si="170"/>
        <v>0</v>
      </c>
      <c r="AY106" s="40"/>
      <c r="AZ106" s="42"/>
      <c r="BA106" s="43"/>
      <c r="BB106" s="43"/>
      <c r="BC106" s="43"/>
      <c r="BD106" s="43"/>
      <c r="BE106" s="44"/>
      <c r="BF106" s="45"/>
      <c r="BG106" s="43"/>
      <c r="BH106" s="43"/>
      <c r="BI106" s="43"/>
      <c r="BJ106" s="43"/>
      <c r="BK106" s="44"/>
      <c r="BL106" s="136">
        <f t="shared" si="171"/>
        <v>0</v>
      </c>
      <c r="BM106" s="137">
        <f t="shared" si="172"/>
        <v>0</v>
      </c>
      <c r="BN106" s="138">
        <f t="shared" si="173"/>
        <v>0</v>
      </c>
      <c r="BO106" s="40"/>
      <c r="BP106" s="42"/>
      <c r="BQ106" s="43"/>
      <c r="BR106" s="43"/>
      <c r="BS106" s="43"/>
      <c r="BT106" s="43"/>
      <c r="BU106" s="44"/>
      <c r="BV106" s="45"/>
      <c r="BW106" s="43"/>
      <c r="BX106" s="43"/>
      <c r="BY106" s="43"/>
      <c r="BZ106" s="43"/>
      <c r="CA106" s="44"/>
      <c r="CB106" s="136">
        <f t="shared" si="174"/>
        <v>0</v>
      </c>
      <c r="CC106" s="137">
        <f t="shared" si="175"/>
        <v>0</v>
      </c>
      <c r="CD106" s="138">
        <f t="shared" si="176"/>
        <v>0</v>
      </c>
      <c r="CE106" s="40"/>
      <c r="CF106" s="42"/>
      <c r="CG106" s="43"/>
      <c r="CH106" s="43"/>
      <c r="CI106" s="43"/>
      <c r="CJ106" s="43"/>
      <c r="CK106" s="44"/>
      <c r="CL106" s="45"/>
      <c r="CM106" s="43"/>
      <c r="CN106" s="43"/>
      <c r="CO106" s="43"/>
      <c r="CP106" s="43"/>
      <c r="CQ106" s="44"/>
      <c r="CR106" s="136">
        <f t="shared" si="177"/>
        <v>0</v>
      </c>
      <c r="CS106" s="137">
        <f t="shared" si="178"/>
        <v>0</v>
      </c>
      <c r="CT106" s="138">
        <f t="shared" si="179"/>
        <v>0</v>
      </c>
      <c r="CU106" s="40"/>
      <c r="CV106" s="45">
        <f>+D106+T106+AJ106+AZ106+BP106+CF106</f>
        <v>0</v>
      </c>
      <c r="CW106" s="46"/>
      <c r="CX106" s="46">
        <f>+F106+V106+AL106+BB106+BR106+CH106</f>
        <v>0</v>
      </c>
      <c r="CY106" s="46"/>
      <c r="CZ106" s="43">
        <f t="shared" ref="CZ106:CZ107" si="186">+CV106+CX106</f>
        <v>0</v>
      </c>
      <c r="DA106" s="47"/>
      <c r="DB106" s="45">
        <f t="shared" si="180"/>
        <v>0</v>
      </c>
      <c r="DC106" s="46"/>
      <c r="DD106" s="43">
        <f t="shared" si="181"/>
        <v>0</v>
      </c>
      <c r="DE106" s="46"/>
      <c r="DF106" s="43">
        <f t="shared" si="182"/>
        <v>0</v>
      </c>
      <c r="DG106" s="47"/>
      <c r="DH106" s="172"/>
      <c r="DI106" s="188" t="s">
        <v>50</v>
      </c>
      <c r="DJ106" s="45">
        <f t="shared" si="183"/>
        <v>0</v>
      </c>
      <c r="DK106" s="43">
        <f t="shared" si="184"/>
        <v>0</v>
      </c>
      <c r="DL106" s="44">
        <f t="shared" si="185"/>
        <v>0</v>
      </c>
      <c r="DM106"/>
    </row>
    <row r="107" spans="1:119" s="59" customFormat="1" ht="15.6" x14ac:dyDescent="0.3">
      <c r="A107" s="48">
        <v>89</v>
      </c>
      <c r="B107" s="67" t="s">
        <v>48</v>
      </c>
      <c r="C107" s="41"/>
      <c r="D107" s="42"/>
      <c r="E107" s="43"/>
      <c r="F107" s="43"/>
      <c r="G107" s="43"/>
      <c r="H107" s="43"/>
      <c r="I107" s="44"/>
      <c r="J107" s="45"/>
      <c r="K107" s="43"/>
      <c r="L107" s="43"/>
      <c r="M107" s="43"/>
      <c r="N107" s="43"/>
      <c r="O107" s="44"/>
      <c r="P107" s="136">
        <f t="shared" si="162"/>
        <v>0</v>
      </c>
      <c r="Q107" s="137">
        <f t="shared" si="163"/>
        <v>0</v>
      </c>
      <c r="R107" s="138">
        <f t="shared" si="164"/>
        <v>0</v>
      </c>
      <c r="S107" s="38"/>
      <c r="T107" s="42"/>
      <c r="U107" s="43"/>
      <c r="V107" s="43"/>
      <c r="W107" s="43"/>
      <c r="X107" s="43"/>
      <c r="Y107" s="44"/>
      <c r="Z107" s="45"/>
      <c r="AA107" s="43"/>
      <c r="AB107" s="43"/>
      <c r="AC107" s="43"/>
      <c r="AD107" s="43"/>
      <c r="AE107" s="44"/>
      <c r="AF107" s="136">
        <f t="shared" si="165"/>
        <v>0</v>
      </c>
      <c r="AG107" s="137">
        <f t="shared" si="166"/>
        <v>0</v>
      </c>
      <c r="AH107" s="138">
        <f t="shared" si="167"/>
        <v>0</v>
      </c>
      <c r="AI107" s="40"/>
      <c r="AJ107" s="42"/>
      <c r="AK107" s="43"/>
      <c r="AL107" s="43"/>
      <c r="AM107" s="43"/>
      <c r="AN107" s="43"/>
      <c r="AO107" s="44"/>
      <c r="AP107" s="45"/>
      <c r="AQ107" s="43"/>
      <c r="AR107" s="43"/>
      <c r="AS107" s="43"/>
      <c r="AT107" s="43"/>
      <c r="AU107" s="44"/>
      <c r="AV107" s="136">
        <f t="shared" si="168"/>
        <v>0</v>
      </c>
      <c r="AW107" s="137">
        <f t="shared" si="169"/>
        <v>0</v>
      </c>
      <c r="AX107" s="138">
        <f t="shared" si="170"/>
        <v>0</v>
      </c>
      <c r="AY107" s="40"/>
      <c r="AZ107" s="42"/>
      <c r="BA107" s="43"/>
      <c r="BB107" s="43"/>
      <c r="BC107" s="43"/>
      <c r="BD107" s="43"/>
      <c r="BE107" s="44"/>
      <c r="BF107" s="45"/>
      <c r="BG107" s="43"/>
      <c r="BH107" s="43"/>
      <c r="BI107" s="43"/>
      <c r="BJ107" s="43"/>
      <c r="BK107" s="44"/>
      <c r="BL107" s="136">
        <f t="shared" si="171"/>
        <v>0</v>
      </c>
      <c r="BM107" s="137">
        <f t="shared" si="172"/>
        <v>0</v>
      </c>
      <c r="BN107" s="138">
        <f t="shared" si="173"/>
        <v>0</v>
      </c>
      <c r="BO107" s="40"/>
      <c r="BP107" s="42"/>
      <c r="BQ107" s="43"/>
      <c r="BR107" s="43"/>
      <c r="BS107" s="43"/>
      <c r="BT107" s="43"/>
      <c r="BU107" s="44"/>
      <c r="BV107" s="45"/>
      <c r="BW107" s="43"/>
      <c r="BX107" s="43"/>
      <c r="BY107" s="43"/>
      <c r="BZ107" s="43"/>
      <c r="CA107" s="44"/>
      <c r="CB107" s="136">
        <f t="shared" si="174"/>
        <v>0</v>
      </c>
      <c r="CC107" s="137">
        <f t="shared" si="175"/>
        <v>0</v>
      </c>
      <c r="CD107" s="138">
        <f t="shared" si="176"/>
        <v>0</v>
      </c>
      <c r="CE107" s="40"/>
      <c r="CF107" s="42"/>
      <c r="CG107" s="43"/>
      <c r="CH107" s="43"/>
      <c r="CI107" s="43"/>
      <c r="CJ107" s="43"/>
      <c r="CK107" s="44"/>
      <c r="CL107" s="45"/>
      <c r="CM107" s="43"/>
      <c r="CN107" s="43"/>
      <c r="CO107" s="43"/>
      <c r="CP107" s="43"/>
      <c r="CQ107" s="44"/>
      <c r="CR107" s="136">
        <f t="shared" si="177"/>
        <v>0</v>
      </c>
      <c r="CS107" s="137">
        <f t="shared" si="178"/>
        <v>0</v>
      </c>
      <c r="CT107" s="138">
        <f t="shared" si="179"/>
        <v>0</v>
      </c>
      <c r="CU107" s="40"/>
      <c r="CV107" s="45">
        <f>+D107+T107+AJ107+AZ107+BP107+CF107</f>
        <v>0</v>
      </c>
      <c r="CW107" s="43"/>
      <c r="CX107" s="46">
        <f>+F107+V107+AL107+BB107+BR107+CH107</f>
        <v>0</v>
      </c>
      <c r="CY107" s="46"/>
      <c r="CZ107" s="43">
        <f t="shared" si="186"/>
        <v>0</v>
      </c>
      <c r="DA107" s="47"/>
      <c r="DB107" s="45">
        <f t="shared" si="180"/>
        <v>0</v>
      </c>
      <c r="DC107" s="46"/>
      <c r="DD107" s="43">
        <f t="shared" si="181"/>
        <v>0</v>
      </c>
      <c r="DE107" s="46"/>
      <c r="DF107" s="43">
        <f t="shared" si="182"/>
        <v>0</v>
      </c>
      <c r="DG107" s="47"/>
      <c r="DH107" s="172"/>
      <c r="DI107" s="188" t="s">
        <v>48</v>
      </c>
      <c r="DJ107" s="45">
        <f t="shared" si="183"/>
        <v>0</v>
      </c>
      <c r="DK107" s="43">
        <f t="shared" si="184"/>
        <v>0</v>
      </c>
      <c r="DL107" s="44">
        <f t="shared" si="185"/>
        <v>0</v>
      </c>
      <c r="DM107"/>
    </row>
    <row r="108" spans="1:119" s="59" customFormat="1" ht="15.6" x14ac:dyDescent="0.3">
      <c r="A108" s="32" t="s">
        <v>102</v>
      </c>
      <c r="B108" s="32"/>
      <c r="C108" s="33"/>
      <c r="D108" s="86"/>
      <c r="E108" s="87"/>
      <c r="F108" s="87"/>
      <c r="G108" s="87"/>
      <c r="H108" s="87"/>
      <c r="I108" s="88"/>
      <c r="J108" s="89"/>
      <c r="K108" s="87"/>
      <c r="L108" s="87"/>
      <c r="M108" s="87"/>
      <c r="N108" s="87"/>
      <c r="O108" s="88"/>
      <c r="P108" s="150"/>
      <c r="Q108" s="151"/>
      <c r="R108" s="152"/>
      <c r="S108" s="38"/>
      <c r="T108" s="86"/>
      <c r="U108" s="87"/>
      <c r="V108" s="87"/>
      <c r="W108" s="87"/>
      <c r="X108" s="87"/>
      <c r="Y108" s="88"/>
      <c r="Z108" s="89"/>
      <c r="AA108" s="87"/>
      <c r="AB108" s="87"/>
      <c r="AC108" s="87"/>
      <c r="AD108" s="87"/>
      <c r="AE108" s="88"/>
      <c r="AF108" s="150"/>
      <c r="AG108" s="151"/>
      <c r="AH108" s="152"/>
      <c r="AI108" s="40"/>
      <c r="AJ108" s="86"/>
      <c r="AK108" s="87"/>
      <c r="AL108" s="87"/>
      <c r="AM108" s="87"/>
      <c r="AN108" s="87"/>
      <c r="AO108" s="88"/>
      <c r="AP108" s="89"/>
      <c r="AQ108" s="87"/>
      <c r="AR108" s="87"/>
      <c r="AS108" s="87"/>
      <c r="AT108" s="87"/>
      <c r="AU108" s="88"/>
      <c r="AV108" s="150"/>
      <c r="AW108" s="151"/>
      <c r="AX108" s="152"/>
      <c r="AY108" s="40"/>
      <c r="AZ108" s="86"/>
      <c r="BA108" s="87"/>
      <c r="BB108" s="87"/>
      <c r="BC108" s="87"/>
      <c r="BD108" s="87"/>
      <c r="BE108" s="88"/>
      <c r="BF108" s="89"/>
      <c r="BG108" s="87"/>
      <c r="BH108" s="87"/>
      <c r="BI108" s="87"/>
      <c r="BJ108" s="87"/>
      <c r="BK108" s="88"/>
      <c r="BL108" s="150"/>
      <c r="BM108" s="151"/>
      <c r="BN108" s="152"/>
      <c r="BO108" s="40"/>
      <c r="BP108" s="86"/>
      <c r="BQ108" s="87"/>
      <c r="BR108" s="87"/>
      <c r="BS108" s="87"/>
      <c r="BT108" s="87"/>
      <c r="BU108" s="88"/>
      <c r="BV108" s="89"/>
      <c r="BW108" s="87"/>
      <c r="BX108" s="87"/>
      <c r="BY108" s="87"/>
      <c r="BZ108" s="87"/>
      <c r="CA108" s="88"/>
      <c r="CB108" s="150"/>
      <c r="CC108" s="151"/>
      <c r="CD108" s="152"/>
      <c r="CE108" s="40"/>
      <c r="CF108" s="86"/>
      <c r="CG108" s="87"/>
      <c r="CH108" s="87"/>
      <c r="CI108" s="87"/>
      <c r="CJ108" s="87"/>
      <c r="CK108" s="88"/>
      <c r="CL108" s="89"/>
      <c r="CM108" s="87"/>
      <c r="CN108" s="87"/>
      <c r="CO108" s="87"/>
      <c r="CP108" s="87"/>
      <c r="CQ108" s="88"/>
      <c r="CR108" s="150"/>
      <c r="CS108" s="151"/>
      <c r="CT108" s="152"/>
      <c r="CU108" s="40"/>
      <c r="CV108" s="89"/>
      <c r="CW108" s="87"/>
      <c r="CX108" s="87"/>
      <c r="CY108" s="87"/>
      <c r="CZ108" s="87"/>
      <c r="DA108" s="88"/>
      <c r="DB108" s="89"/>
      <c r="DC108" s="87"/>
      <c r="DD108" s="87"/>
      <c r="DE108" s="87"/>
      <c r="DF108" s="87"/>
      <c r="DG108" s="88"/>
      <c r="DH108" s="176"/>
      <c r="DI108" s="185"/>
      <c r="DJ108" s="89"/>
      <c r="DK108" s="87"/>
      <c r="DL108" s="88"/>
      <c r="DM108"/>
    </row>
    <row r="109" spans="1:119" s="59" customFormat="1" ht="15.6" x14ac:dyDescent="0.3">
      <c r="A109" s="32"/>
      <c r="B109" s="32"/>
      <c r="C109" s="33"/>
      <c r="D109" s="86"/>
      <c r="E109" s="87"/>
      <c r="F109" s="87"/>
      <c r="G109" s="87"/>
      <c r="H109" s="87"/>
      <c r="I109" s="88"/>
      <c r="J109" s="89"/>
      <c r="K109" s="87"/>
      <c r="L109" s="87"/>
      <c r="M109" s="87"/>
      <c r="N109" s="87"/>
      <c r="O109" s="88"/>
      <c r="P109" s="150"/>
      <c r="Q109" s="151"/>
      <c r="R109" s="152"/>
      <c r="S109" s="38"/>
      <c r="T109" s="86"/>
      <c r="U109" s="87"/>
      <c r="V109" s="87"/>
      <c r="W109" s="87"/>
      <c r="X109" s="87"/>
      <c r="Y109" s="88"/>
      <c r="Z109" s="89"/>
      <c r="AA109" s="87"/>
      <c r="AB109" s="87"/>
      <c r="AC109" s="87"/>
      <c r="AD109" s="87"/>
      <c r="AE109" s="88"/>
      <c r="AF109" s="150"/>
      <c r="AG109" s="151"/>
      <c r="AH109" s="152"/>
      <c r="AI109" s="40"/>
      <c r="AJ109" s="86"/>
      <c r="AK109" s="87"/>
      <c r="AL109" s="87"/>
      <c r="AM109" s="87"/>
      <c r="AN109" s="87"/>
      <c r="AO109" s="88"/>
      <c r="AP109" s="89"/>
      <c r="AQ109" s="87"/>
      <c r="AR109" s="87"/>
      <c r="AS109" s="87"/>
      <c r="AT109" s="87"/>
      <c r="AU109" s="88"/>
      <c r="AV109" s="150"/>
      <c r="AW109" s="151"/>
      <c r="AX109" s="152"/>
      <c r="AY109" s="40"/>
      <c r="AZ109" s="86"/>
      <c r="BA109" s="87"/>
      <c r="BB109" s="87"/>
      <c r="BC109" s="87"/>
      <c r="BD109" s="87"/>
      <c r="BE109" s="88"/>
      <c r="BF109" s="89"/>
      <c r="BG109" s="87"/>
      <c r="BH109" s="87"/>
      <c r="BI109" s="87"/>
      <c r="BJ109" s="87"/>
      <c r="BK109" s="88"/>
      <c r="BL109" s="150"/>
      <c r="BM109" s="151"/>
      <c r="BN109" s="152"/>
      <c r="BO109" s="40"/>
      <c r="BP109" s="86"/>
      <c r="BQ109" s="87"/>
      <c r="BR109" s="87"/>
      <c r="BS109" s="87"/>
      <c r="BT109" s="87"/>
      <c r="BU109" s="88"/>
      <c r="BV109" s="89"/>
      <c r="BW109" s="87"/>
      <c r="BX109" s="87"/>
      <c r="BY109" s="87"/>
      <c r="BZ109" s="87"/>
      <c r="CA109" s="88"/>
      <c r="CB109" s="150"/>
      <c r="CC109" s="151"/>
      <c r="CD109" s="152"/>
      <c r="CE109" s="40"/>
      <c r="CF109" s="86"/>
      <c r="CG109" s="87"/>
      <c r="CH109" s="87"/>
      <c r="CI109" s="87"/>
      <c r="CJ109" s="87"/>
      <c r="CK109" s="88"/>
      <c r="CL109" s="89"/>
      <c r="CM109" s="87"/>
      <c r="CN109" s="87"/>
      <c r="CO109" s="87"/>
      <c r="CP109" s="87"/>
      <c r="CQ109" s="88"/>
      <c r="CR109" s="150"/>
      <c r="CS109" s="151"/>
      <c r="CT109" s="152"/>
      <c r="CU109" s="40"/>
      <c r="CV109" s="89"/>
      <c r="CW109" s="87"/>
      <c r="CX109" s="87"/>
      <c r="CY109" s="87"/>
      <c r="CZ109" s="87"/>
      <c r="DA109" s="88"/>
      <c r="DB109" s="89"/>
      <c r="DC109" s="87"/>
      <c r="DD109" s="87"/>
      <c r="DE109" s="87"/>
      <c r="DF109" s="87"/>
      <c r="DG109" s="88"/>
      <c r="DH109" s="176"/>
      <c r="DI109" s="185"/>
      <c r="DJ109" s="89"/>
      <c r="DK109" s="87"/>
      <c r="DL109" s="88"/>
      <c r="DM109"/>
    </row>
    <row r="110" spans="1:119" s="59" customFormat="1" ht="15.6" x14ac:dyDescent="0.3">
      <c r="A110" s="48">
        <v>90</v>
      </c>
      <c r="B110" s="48" t="s">
        <v>10</v>
      </c>
      <c r="C110" s="41"/>
      <c r="D110" s="90"/>
      <c r="E110" s="43"/>
      <c r="F110" s="91"/>
      <c r="G110" s="43"/>
      <c r="H110" s="91"/>
      <c r="I110" s="44"/>
      <c r="J110" s="91"/>
      <c r="K110" s="91"/>
      <c r="L110" s="91"/>
      <c r="M110" s="91"/>
      <c r="N110" s="91"/>
      <c r="O110" s="44"/>
      <c r="P110" s="153">
        <f t="shared" ref="P110:P111" si="187">+D110+J110</f>
        <v>0</v>
      </c>
      <c r="Q110" s="154">
        <f t="shared" ref="Q110:Q111" si="188">+F110+L110</f>
        <v>0</v>
      </c>
      <c r="R110" s="155">
        <f t="shared" ref="R110:R111" si="189">+P110+Q110</f>
        <v>0</v>
      </c>
      <c r="S110" s="38"/>
      <c r="T110" s="90"/>
      <c r="U110" s="43"/>
      <c r="V110" s="91"/>
      <c r="W110" s="43"/>
      <c r="X110" s="91"/>
      <c r="Y110" s="44"/>
      <c r="Z110" s="91"/>
      <c r="AA110" s="91"/>
      <c r="AB110" s="91"/>
      <c r="AC110" s="91"/>
      <c r="AD110" s="91"/>
      <c r="AE110" s="44"/>
      <c r="AF110" s="153">
        <f t="shared" ref="AF110:AF111" si="190">+T110+Z110</f>
        <v>0</v>
      </c>
      <c r="AG110" s="154">
        <f t="shared" ref="AG110:AG111" si="191">+V110+AB110</f>
        <v>0</v>
      </c>
      <c r="AH110" s="155">
        <f t="shared" ref="AH110:AH111" si="192">+AF110+AG110</f>
        <v>0</v>
      </c>
      <c r="AI110" s="40"/>
      <c r="AJ110" s="90"/>
      <c r="AK110" s="43"/>
      <c r="AL110" s="91"/>
      <c r="AM110" s="43"/>
      <c r="AN110" s="91"/>
      <c r="AO110" s="44"/>
      <c r="AP110" s="91"/>
      <c r="AQ110" s="91"/>
      <c r="AR110" s="91"/>
      <c r="AS110" s="91"/>
      <c r="AT110" s="91"/>
      <c r="AU110" s="44"/>
      <c r="AV110" s="153">
        <f t="shared" ref="AV110:AV111" si="193">+AJ110+AP110</f>
        <v>0</v>
      </c>
      <c r="AW110" s="154">
        <f t="shared" ref="AW110:AW111" si="194">+AL110+AR110</f>
        <v>0</v>
      </c>
      <c r="AX110" s="155">
        <f t="shared" ref="AX110:AX111" si="195">+AV110+AW110</f>
        <v>0</v>
      </c>
      <c r="AY110" s="40"/>
      <c r="AZ110" s="90"/>
      <c r="BA110" s="43"/>
      <c r="BB110" s="91"/>
      <c r="BC110" s="43"/>
      <c r="BD110" s="91"/>
      <c r="BE110" s="44"/>
      <c r="BF110" s="91"/>
      <c r="BG110" s="91"/>
      <c r="BH110" s="91"/>
      <c r="BI110" s="91"/>
      <c r="BJ110" s="91"/>
      <c r="BK110" s="44"/>
      <c r="BL110" s="153">
        <f t="shared" ref="BL110:BL111" si="196">+AZ110+BF110</f>
        <v>0</v>
      </c>
      <c r="BM110" s="154">
        <f t="shared" ref="BM110:BM111" si="197">+BB110+BH110</f>
        <v>0</v>
      </c>
      <c r="BN110" s="155">
        <f t="shared" ref="BN110:BN111" si="198">+BL110+BM110</f>
        <v>0</v>
      </c>
      <c r="BO110" s="40"/>
      <c r="BP110" s="90"/>
      <c r="BQ110" s="43"/>
      <c r="BR110" s="91"/>
      <c r="BS110" s="43"/>
      <c r="BT110" s="91"/>
      <c r="BU110" s="44"/>
      <c r="BV110" s="91"/>
      <c r="BW110" s="91"/>
      <c r="BX110" s="91"/>
      <c r="BY110" s="91"/>
      <c r="BZ110" s="91"/>
      <c r="CA110" s="44"/>
      <c r="CB110" s="153">
        <f t="shared" ref="CB110:CB111" si="199">+BP110+BV110</f>
        <v>0</v>
      </c>
      <c r="CC110" s="154">
        <f t="shared" ref="CC110:CC111" si="200">+BR110+BX110</f>
        <v>0</v>
      </c>
      <c r="CD110" s="155">
        <f t="shared" ref="CD110:CD111" si="201">+CB110+CC110</f>
        <v>0</v>
      </c>
      <c r="CE110" s="40"/>
      <c r="CF110" s="90"/>
      <c r="CG110" s="43"/>
      <c r="CH110" s="91"/>
      <c r="CI110" s="43"/>
      <c r="CJ110" s="91"/>
      <c r="CK110" s="44"/>
      <c r="CL110" s="91"/>
      <c r="CM110" s="91"/>
      <c r="CN110" s="91"/>
      <c r="CO110" s="91"/>
      <c r="CP110" s="91"/>
      <c r="CQ110" s="44"/>
      <c r="CR110" s="153">
        <f t="shared" ref="CR110:CR111" si="202">+CF110+CL110</f>
        <v>0</v>
      </c>
      <c r="CS110" s="154">
        <f t="shared" ref="CS110:CS111" si="203">+CH110+CN110</f>
        <v>0</v>
      </c>
      <c r="CT110" s="155">
        <f t="shared" ref="CT110:CT111" si="204">+CR110+CS110</f>
        <v>0</v>
      </c>
      <c r="CU110" s="40"/>
      <c r="CV110" s="92">
        <f>+D110+T110+AJ110+AZ110+BP110+CF110</f>
        <v>0</v>
      </c>
      <c r="CW110" s="91"/>
      <c r="CX110" s="91">
        <f>+F110+V110+AL110+BB110+BR110+CH110</f>
        <v>0</v>
      </c>
      <c r="CY110" s="91"/>
      <c r="CZ110" s="91">
        <f t="shared" ref="CZ110:CZ111" si="205">+CV110+CX110</f>
        <v>0</v>
      </c>
      <c r="DA110" s="93"/>
      <c r="DB110" s="92">
        <f t="shared" ref="DB110:DB111" si="206">+J110+Z110+AP110+BF110+BV110+CL110</f>
        <v>0</v>
      </c>
      <c r="DC110" s="91"/>
      <c r="DD110" s="91">
        <f t="shared" ref="DD110:DD111" si="207">+L110+AB110+AR110+BH110+BX110+CN110</f>
        <v>0</v>
      </c>
      <c r="DE110" s="91"/>
      <c r="DF110" s="91">
        <f t="shared" ref="DF110:DF111" si="208">+DB110+DD110</f>
        <v>0</v>
      </c>
      <c r="DG110" s="93"/>
      <c r="DH110" s="177"/>
      <c r="DI110" s="186" t="s">
        <v>10</v>
      </c>
      <c r="DJ110" s="92">
        <f t="shared" ref="DJ110:DJ111" si="209">+CZ110</f>
        <v>0</v>
      </c>
      <c r="DK110" s="91">
        <f t="shared" ref="DK110:DK111" si="210">+DF110</f>
        <v>0</v>
      </c>
      <c r="DL110" s="94">
        <f t="shared" ref="DL110:DL111" si="211">+DJ110+DK110</f>
        <v>0</v>
      </c>
      <c r="DM110"/>
    </row>
    <row r="111" spans="1:119" s="59" customFormat="1" ht="15.6" x14ac:dyDescent="0.3">
      <c r="A111" s="48">
        <v>91</v>
      </c>
      <c r="B111" s="48" t="s">
        <v>11</v>
      </c>
      <c r="C111" s="41"/>
      <c r="D111" s="90"/>
      <c r="E111" s="43"/>
      <c r="F111" s="91"/>
      <c r="G111" s="43"/>
      <c r="H111" s="91"/>
      <c r="I111" s="44"/>
      <c r="J111" s="91"/>
      <c r="K111" s="91"/>
      <c r="L111" s="91"/>
      <c r="M111" s="91"/>
      <c r="N111" s="91"/>
      <c r="O111" s="44"/>
      <c r="P111" s="153">
        <f t="shared" si="187"/>
        <v>0</v>
      </c>
      <c r="Q111" s="154">
        <f t="shared" si="188"/>
        <v>0</v>
      </c>
      <c r="R111" s="155">
        <f t="shared" si="189"/>
        <v>0</v>
      </c>
      <c r="S111" s="38"/>
      <c r="T111" s="90"/>
      <c r="U111" s="43"/>
      <c r="V111" s="91"/>
      <c r="W111" s="43"/>
      <c r="X111" s="91"/>
      <c r="Y111" s="44"/>
      <c r="Z111" s="91"/>
      <c r="AA111" s="91"/>
      <c r="AB111" s="91"/>
      <c r="AC111" s="91"/>
      <c r="AD111" s="91"/>
      <c r="AE111" s="44"/>
      <c r="AF111" s="153">
        <f t="shared" si="190"/>
        <v>0</v>
      </c>
      <c r="AG111" s="154">
        <f t="shared" si="191"/>
        <v>0</v>
      </c>
      <c r="AH111" s="155">
        <f t="shared" si="192"/>
        <v>0</v>
      </c>
      <c r="AI111" s="40"/>
      <c r="AJ111" s="90"/>
      <c r="AK111" s="43"/>
      <c r="AL111" s="91"/>
      <c r="AM111" s="43"/>
      <c r="AN111" s="91"/>
      <c r="AO111" s="44"/>
      <c r="AP111" s="91"/>
      <c r="AQ111" s="91"/>
      <c r="AR111" s="91"/>
      <c r="AS111" s="91"/>
      <c r="AT111" s="91"/>
      <c r="AU111" s="44"/>
      <c r="AV111" s="153">
        <f t="shared" si="193"/>
        <v>0</v>
      </c>
      <c r="AW111" s="154">
        <f t="shared" si="194"/>
        <v>0</v>
      </c>
      <c r="AX111" s="155">
        <f t="shared" si="195"/>
        <v>0</v>
      </c>
      <c r="AY111" s="40"/>
      <c r="AZ111" s="90"/>
      <c r="BA111" s="43"/>
      <c r="BB111" s="91"/>
      <c r="BC111" s="43"/>
      <c r="BD111" s="91"/>
      <c r="BE111" s="44"/>
      <c r="BF111" s="91"/>
      <c r="BG111" s="91"/>
      <c r="BH111" s="91"/>
      <c r="BI111" s="91"/>
      <c r="BJ111" s="91"/>
      <c r="BK111" s="44"/>
      <c r="BL111" s="153">
        <f t="shared" si="196"/>
        <v>0</v>
      </c>
      <c r="BM111" s="154">
        <f t="shared" si="197"/>
        <v>0</v>
      </c>
      <c r="BN111" s="155">
        <f t="shared" si="198"/>
        <v>0</v>
      </c>
      <c r="BO111" s="40"/>
      <c r="BP111" s="90"/>
      <c r="BQ111" s="43"/>
      <c r="BR111" s="91"/>
      <c r="BS111" s="43"/>
      <c r="BT111" s="91"/>
      <c r="BU111" s="44"/>
      <c r="BV111" s="91"/>
      <c r="BW111" s="91"/>
      <c r="BX111" s="91"/>
      <c r="BY111" s="91"/>
      <c r="BZ111" s="91"/>
      <c r="CA111" s="44"/>
      <c r="CB111" s="153">
        <f t="shared" si="199"/>
        <v>0</v>
      </c>
      <c r="CC111" s="154">
        <f t="shared" si="200"/>
        <v>0</v>
      </c>
      <c r="CD111" s="155">
        <f t="shared" si="201"/>
        <v>0</v>
      </c>
      <c r="CE111" s="40"/>
      <c r="CF111" s="90"/>
      <c r="CG111" s="43"/>
      <c r="CH111" s="91"/>
      <c r="CI111" s="43"/>
      <c r="CJ111" s="91"/>
      <c r="CK111" s="44"/>
      <c r="CL111" s="91"/>
      <c r="CM111" s="91"/>
      <c r="CN111" s="91"/>
      <c r="CO111" s="91"/>
      <c r="CP111" s="91"/>
      <c r="CQ111" s="44"/>
      <c r="CR111" s="153">
        <f t="shared" si="202"/>
        <v>0</v>
      </c>
      <c r="CS111" s="154">
        <f t="shared" si="203"/>
        <v>0</v>
      </c>
      <c r="CT111" s="155">
        <f t="shared" si="204"/>
        <v>0</v>
      </c>
      <c r="CU111" s="40"/>
      <c r="CV111" s="92">
        <f>+D111+T111+AJ111+AZ111+BP111+CF111</f>
        <v>0</v>
      </c>
      <c r="CW111" s="91"/>
      <c r="CX111" s="91">
        <f>+F111+V111+AL111+BB111+BR111+CH111</f>
        <v>0</v>
      </c>
      <c r="CY111" s="91"/>
      <c r="CZ111" s="91">
        <f t="shared" si="205"/>
        <v>0</v>
      </c>
      <c r="DA111" s="93"/>
      <c r="DB111" s="92">
        <f t="shared" si="206"/>
        <v>0</v>
      </c>
      <c r="DC111" s="91"/>
      <c r="DD111" s="91">
        <f t="shared" si="207"/>
        <v>0</v>
      </c>
      <c r="DE111" s="91"/>
      <c r="DF111" s="91">
        <f t="shared" si="208"/>
        <v>0</v>
      </c>
      <c r="DG111" s="93"/>
      <c r="DH111" s="177"/>
      <c r="DI111" s="186" t="s">
        <v>11</v>
      </c>
      <c r="DJ111" s="92">
        <f t="shared" si="209"/>
        <v>0</v>
      </c>
      <c r="DK111" s="91">
        <f t="shared" si="210"/>
        <v>0</v>
      </c>
      <c r="DL111" s="94">
        <f t="shared" si="211"/>
        <v>0</v>
      </c>
      <c r="DM111"/>
    </row>
    <row r="112" spans="1:119" s="59" customFormat="1" ht="15.6" x14ac:dyDescent="0.3">
      <c r="A112" s="48">
        <v>92</v>
      </c>
      <c r="B112" s="48" t="s">
        <v>12</v>
      </c>
      <c r="C112" s="41"/>
      <c r="D112" s="95"/>
      <c r="E112" s="96"/>
      <c r="F112" s="97"/>
      <c r="G112" s="97"/>
      <c r="H112" s="97"/>
      <c r="I112" s="98"/>
      <c r="J112" s="99"/>
      <c r="K112" s="97"/>
      <c r="L112" s="97"/>
      <c r="M112" s="97"/>
      <c r="N112" s="97"/>
      <c r="O112" s="100"/>
      <c r="P112" s="156" t="e">
        <f>+P10/P111</f>
        <v>#DIV/0!</v>
      </c>
      <c r="Q112" s="156" t="e">
        <f t="shared" ref="Q112:R112" si="212">+Q10/Q111</f>
        <v>#DIV/0!</v>
      </c>
      <c r="R112" s="228" t="e">
        <f t="shared" si="212"/>
        <v>#DIV/0!</v>
      </c>
      <c r="S112" s="38"/>
      <c r="T112" s="95"/>
      <c r="U112" s="96"/>
      <c r="V112" s="97"/>
      <c r="W112" s="97"/>
      <c r="X112" s="97"/>
      <c r="Y112" s="98"/>
      <c r="Z112" s="99"/>
      <c r="AA112" s="97"/>
      <c r="AB112" s="97"/>
      <c r="AC112" s="97"/>
      <c r="AD112" s="97"/>
      <c r="AE112" s="100"/>
      <c r="AF112" s="156" t="e">
        <f>+AF10/AF111</f>
        <v>#DIV/0!</v>
      </c>
      <c r="AG112" s="156" t="e">
        <f t="shared" ref="AG112:AH112" si="213">+AG10/AG111</f>
        <v>#DIV/0!</v>
      </c>
      <c r="AH112" s="228" t="e">
        <f t="shared" si="213"/>
        <v>#DIV/0!</v>
      </c>
      <c r="AI112" s="40"/>
      <c r="AJ112" s="95"/>
      <c r="AK112" s="96"/>
      <c r="AL112" s="97"/>
      <c r="AM112" s="97"/>
      <c r="AN112" s="97"/>
      <c r="AO112" s="98"/>
      <c r="AP112" s="99"/>
      <c r="AQ112" s="97"/>
      <c r="AR112" s="97"/>
      <c r="AS112" s="97"/>
      <c r="AT112" s="97"/>
      <c r="AU112" s="100"/>
      <c r="AV112" s="156" t="e">
        <f>+AV10/AV111</f>
        <v>#DIV/0!</v>
      </c>
      <c r="AW112" s="157" t="e">
        <f t="shared" ref="AW112:AX112" si="214">+AW10/AW111</f>
        <v>#DIV/0!</v>
      </c>
      <c r="AX112" s="158" t="e">
        <f t="shared" si="214"/>
        <v>#DIV/0!</v>
      </c>
      <c r="AY112" s="40"/>
      <c r="AZ112" s="95"/>
      <c r="BA112" s="96"/>
      <c r="BB112" s="97"/>
      <c r="BC112" s="97"/>
      <c r="BD112" s="97"/>
      <c r="BE112" s="98"/>
      <c r="BF112" s="99"/>
      <c r="BG112" s="97"/>
      <c r="BH112" s="97"/>
      <c r="BI112" s="97"/>
      <c r="BJ112" s="97"/>
      <c r="BK112" s="100"/>
      <c r="BL112" s="156" t="e">
        <f>+BL10/BL111</f>
        <v>#DIV/0!</v>
      </c>
      <c r="BM112" s="157" t="e">
        <f t="shared" ref="BM112:BN112" si="215">+BM10/BM111</f>
        <v>#DIV/0!</v>
      </c>
      <c r="BN112" s="158" t="e">
        <f t="shared" si="215"/>
        <v>#DIV/0!</v>
      </c>
      <c r="BO112" s="40"/>
      <c r="BP112" s="95"/>
      <c r="BQ112" s="96"/>
      <c r="BR112" s="97"/>
      <c r="BS112" s="97"/>
      <c r="BT112" s="97"/>
      <c r="BU112" s="98"/>
      <c r="BV112" s="99"/>
      <c r="BW112" s="97"/>
      <c r="BX112" s="97"/>
      <c r="BY112" s="97"/>
      <c r="BZ112" s="97"/>
      <c r="CA112" s="100"/>
      <c r="CB112" s="156" t="e">
        <f>+CB10/CB111</f>
        <v>#DIV/0!</v>
      </c>
      <c r="CC112" s="157" t="e">
        <f t="shared" ref="CC112:CD112" si="216">+CC10/CC111</f>
        <v>#DIV/0!</v>
      </c>
      <c r="CD112" s="158" t="e">
        <f t="shared" si="216"/>
        <v>#DIV/0!</v>
      </c>
      <c r="CE112" s="40"/>
      <c r="CF112" s="95"/>
      <c r="CG112" s="96"/>
      <c r="CH112" s="97"/>
      <c r="CI112" s="97"/>
      <c r="CJ112" s="97"/>
      <c r="CK112" s="98"/>
      <c r="CL112" s="99"/>
      <c r="CM112" s="97"/>
      <c r="CN112" s="97"/>
      <c r="CO112" s="97"/>
      <c r="CP112" s="97"/>
      <c r="CQ112" s="100"/>
      <c r="CR112" s="156" t="e">
        <f>+CR10/CR111</f>
        <v>#DIV/0!</v>
      </c>
      <c r="CS112" s="157" t="e">
        <f t="shared" ref="CS112:CT112" si="217">+CS10/CS111</f>
        <v>#DIV/0!</v>
      </c>
      <c r="CT112" s="158" t="e">
        <f t="shared" si="217"/>
        <v>#DIV/0!</v>
      </c>
      <c r="CU112" s="40"/>
      <c r="CV112" s="99" t="e">
        <f>+CV10/CV111</f>
        <v>#DIV/0!</v>
      </c>
      <c r="CW112" s="97"/>
      <c r="CX112" s="97" t="e">
        <f>+CX10/CX111</f>
        <v>#DIV/0!</v>
      </c>
      <c r="CY112" s="96"/>
      <c r="CZ112" s="97" t="e">
        <f>+CZ10/CZ111</f>
        <v>#DIV/0!</v>
      </c>
      <c r="DA112" s="100"/>
      <c r="DB112" s="99" t="e">
        <f>+DB10/DB111</f>
        <v>#DIV/0!</v>
      </c>
      <c r="DC112" s="96"/>
      <c r="DD112" s="97" t="e">
        <f>+DD10/DD111</f>
        <v>#DIV/0!</v>
      </c>
      <c r="DE112" s="97"/>
      <c r="DF112" s="97" t="e">
        <f>+DF10/DF111</f>
        <v>#DIV/0!</v>
      </c>
      <c r="DG112" s="100"/>
      <c r="DH112" s="178"/>
      <c r="DI112" s="186" t="s">
        <v>12</v>
      </c>
      <c r="DJ112" s="99" t="e">
        <f>+DJ10/DJ111</f>
        <v>#DIV/0!</v>
      </c>
      <c r="DK112" s="97" t="e">
        <f t="shared" ref="DK112:DL112" si="218">+DK10/DK111</f>
        <v>#DIV/0!</v>
      </c>
      <c r="DL112" s="98" t="e">
        <f t="shared" si="218"/>
        <v>#DIV/0!</v>
      </c>
      <c r="DM112"/>
    </row>
    <row r="113" spans="1:117" s="59" customFormat="1" ht="15.6" x14ac:dyDescent="0.3">
      <c r="A113" s="48"/>
      <c r="B113" s="48"/>
      <c r="C113" s="41"/>
      <c r="D113" s="42"/>
      <c r="E113" s="43"/>
      <c r="F113" s="43"/>
      <c r="G113" s="43"/>
      <c r="H113" s="43"/>
      <c r="I113" s="44"/>
      <c r="J113" s="45"/>
      <c r="K113" s="43"/>
      <c r="L113" s="43"/>
      <c r="M113" s="43"/>
      <c r="N113" s="43"/>
      <c r="O113" s="44"/>
      <c r="P113" s="159"/>
      <c r="Q113" s="160"/>
      <c r="R113" s="161"/>
      <c r="S113" s="38"/>
      <c r="T113" s="42"/>
      <c r="U113" s="43"/>
      <c r="V113" s="43"/>
      <c r="W113" s="43"/>
      <c r="X113" s="43"/>
      <c r="Y113" s="44"/>
      <c r="Z113" s="45"/>
      <c r="AA113" s="43"/>
      <c r="AB113" s="43"/>
      <c r="AC113" s="43"/>
      <c r="AD113" s="43"/>
      <c r="AE113" s="44"/>
      <c r="AF113" s="159"/>
      <c r="AG113" s="160"/>
      <c r="AH113" s="161"/>
      <c r="AI113" s="40"/>
      <c r="AJ113" s="42"/>
      <c r="AK113" s="43"/>
      <c r="AL113" s="43"/>
      <c r="AM113" s="43"/>
      <c r="AN113" s="43"/>
      <c r="AO113" s="44"/>
      <c r="AP113" s="45"/>
      <c r="AQ113" s="43"/>
      <c r="AR113" s="43"/>
      <c r="AS113" s="43"/>
      <c r="AT113" s="43"/>
      <c r="AU113" s="44"/>
      <c r="AV113" s="159"/>
      <c r="AW113" s="160"/>
      <c r="AX113" s="161"/>
      <c r="AY113" s="40"/>
      <c r="AZ113" s="42"/>
      <c r="BA113" s="43"/>
      <c r="BB113" s="43"/>
      <c r="BC113" s="43"/>
      <c r="BD113" s="43"/>
      <c r="BE113" s="44"/>
      <c r="BF113" s="45"/>
      <c r="BG113" s="43"/>
      <c r="BH113" s="43"/>
      <c r="BI113" s="43"/>
      <c r="BJ113" s="43"/>
      <c r="BK113" s="44"/>
      <c r="BL113" s="159"/>
      <c r="BM113" s="160"/>
      <c r="BN113" s="161"/>
      <c r="BO113" s="40"/>
      <c r="BP113" s="42"/>
      <c r="BQ113" s="43"/>
      <c r="BR113" s="43"/>
      <c r="BS113" s="43"/>
      <c r="BT113" s="43"/>
      <c r="BU113" s="44"/>
      <c r="BV113" s="45"/>
      <c r="BW113" s="43"/>
      <c r="BX113" s="43"/>
      <c r="BY113" s="43"/>
      <c r="BZ113" s="43"/>
      <c r="CA113" s="44"/>
      <c r="CB113" s="159"/>
      <c r="CC113" s="160"/>
      <c r="CD113" s="161"/>
      <c r="CE113" s="40"/>
      <c r="CF113" s="42"/>
      <c r="CG113" s="43"/>
      <c r="CH113" s="43"/>
      <c r="CI113" s="43"/>
      <c r="CJ113" s="43"/>
      <c r="CK113" s="44"/>
      <c r="CL113" s="45"/>
      <c r="CM113" s="43"/>
      <c r="CN113" s="43"/>
      <c r="CO113" s="43"/>
      <c r="CP113" s="43"/>
      <c r="CQ113" s="44"/>
      <c r="CR113" s="159"/>
      <c r="CS113" s="160"/>
      <c r="CT113" s="161"/>
      <c r="CU113" s="40"/>
      <c r="CV113" s="92"/>
      <c r="CW113" s="91"/>
      <c r="CX113" s="91"/>
      <c r="CY113" s="91"/>
      <c r="CZ113" s="91"/>
      <c r="DA113" s="93"/>
      <c r="DB113" s="92"/>
      <c r="DC113" s="91"/>
      <c r="DD113" s="91"/>
      <c r="DE113" s="91"/>
      <c r="DF113" s="91"/>
      <c r="DG113" s="93"/>
      <c r="DH113" s="177"/>
      <c r="DI113" s="186"/>
      <c r="DJ113" s="92"/>
      <c r="DK113" s="91"/>
      <c r="DL113" s="93"/>
      <c r="DM113"/>
    </row>
    <row r="114" spans="1:117" s="59" customFormat="1" ht="15.6" x14ac:dyDescent="0.3">
      <c r="A114" s="48"/>
      <c r="B114" s="101" t="s">
        <v>95</v>
      </c>
      <c r="C114" s="41"/>
      <c r="D114" s="90">
        <f>+D102</f>
        <v>0</v>
      </c>
      <c r="E114" s="43"/>
      <c r="F114" s="91">
        <f>+F102</f>
        <v>0</v>
      </c>
      <c r="G114" s="43"/>
      <c r="H114" s="91">
        <f>+H102</f>
        <v>0</v>
      </c>
      <c r="I114" s="44"/>
      <c r="J114" s="91">
        <f>+J102</f>
        <v>0</v>
      </c>
      <c r="K114" s="43"/>
      <c r="L114" s="91">
        <f>+L102</f>
        <v>0</v>
      </c>
      <c r="M114" s="43"/>
      <c r="N114" s="91">
        <f>+N102</f>
        <v>0</v>
      </c>
      <c r="O114" s="44"/>
      <c r="P114" s="136">
        <f>+P16-P101</f>
        <v>0</v>
      </c>
      <c r="Q114" s="160">
        <f>+Q16-Q101</f>
        <v>0</v>
      </c>
      <c r="R114" s="161">
        <f>+R16-R101</f>
        <v>0</v>
      </c>
      <c r="S114" s="38"/>
      <c r="T114" s="90">
        <f>+T102</f>
        <v>0</v>
      </c>
      <c r="U114" s="43"/>
      <c r="V114" s="91">
        <f>+V102</f>
        <v>0</v>
      </c>
      <c r="W114" s="43"/>
      <c r="X114" s="91">
        <f>+X102</f>
        <v>0</v>
      </c>
      <c r="Y114" s="44"/>
      <c r="Z114" s="91">
        <f>+Z102</f>
        <v>0</v>
      </c>
      <c r="AA114" s="43"/>
      <c r="AB114" s="91">
        <f>+AB102</f>
        <v>0</v>
      </c>
      <c r="AC114" s="43"/>
      <c r="AD114" s="91">
        <f>+AD102</f>
        <v>0</v>
      </c>
      <c r="AE114" s="44"/>
      <c r="AF114" s="136">
        <f>+AF16-AF101</f>
        <v>0</v>
      </c>
      <c r="AG114" s="160">
        <f>+AG16-AG101</f>
        <v>0</v>
      </c>
      <c r="AH114" s="161">
        <f>+AH16-AH101</f>
        <v>0</v>
      </c>
      <c r="AI114" s="40"/>
      <c r="AJ114" s="90">
        <f>+AJ102</f>
        <v>0</v>
      </c>
      <c r="AK114" s="43"/>
      <c r="AL114" s="91">
        <f>+AL102</f>
        <v>0</v>
      </c>
      <c r="AM114" s="43"/>
      <c r="AN114" s="91">
        <f>+AN102</f>
        <v>0</v>
      </c>
      <c r="AO114" s="44"/>
      <c r="AP114" s="91">
        <f>+AP102</f>
        <v>0</v>
      </c>
      <c r="AQ114" s="43"/>
      <c r="AR114" s="91">
        <f>+AR102</f>
        <v>0</v>
      </c>
      <c r="AS114" s="43"/>
      <c r="AT114" s="91">
        <f>+AT102</f>
        <v>0</v>
      </c>
      <c r="AU114" s="44"/>
      <c r="AV114" s="136">
        <f>+AV16-AV101</f>
        <v>0</v>
      </c>
      <c r="AW114" s="160">
        <f>+AW16-AW101</f>
        <v>0</v>
      </c>
      <c r="AX114" s="138">
        <f>+AX16-AX101</f>
        <v>0</v>
      </c>
      <c r="AY114" s="40"/>
      <c r="AZ114" s="90">
        <f>+AZ102</f>
        <v>0</v>
      </c>
      <c r="BA114" s="43"/>
      <c r="BB114" s="91">
        <f>+BB102</f>
        <v>0</v>
      </c>
      <c r="BC114" s="43"/>
      <c r="BD114" s="91">
        <f>+BD102</f>
        <v>0</v>
      </c>
      <c r="BE114" s="44"/>
      <c r="BF114" s="91">
        <f>+BF102</f>
        <v>0</v>
      </c>
      <c r="BG114" s="43"/>
      <c r="BH114" s="91">
        <f>+BH102</f>
        <v>0</v>
      </c>
      <c r="BI114" s="43"/>
      <c r="BJ114" s="91">
        <f>+BJ102</f>
        <v>0</v>
      </c>
      <c r="BK114" s="44"/>
      <c r="BL114" s="136">
        <f>+BL16-BL101</f>
        <v>0</v>
      </c>
      <c r="BM114" s="160">
        <f>+BM16-BM101</f>
        <v>0</v>
      </c>
      <c r="BN114" s="161">
        <f>+BN16-BN101</f>
        <v>0</v>
      </c>
      <c r="BO114" s="40"/>
      <c r="BP114" s="42">
        <f>+BP102</f>
        <v>0</v>
      </c>
      <c r="BQ114" s="43"/>
      <c r="BR114" s="91">
        <f>+BR102</f>
        <v>0</v>
      </c>
      <c r="BS114" s="43"/>
      <c r="BT114" s="91">
        <f>+BT102</f>
        <v>0</v>
      </c>
      <c r="BU114" s="44"/>
      <c r="BV114" s="91">
        <f>+BV102</f>
        <v>0</v>
      </c>
      <c r="BW114" s="43"/>
      <c r="BX114" s="91">
        <f>+BX102</f>
        <v>0</v>
      </c>
      <c r="BY114" s="43"/>
      <c r="BZ114" s="91">
        <f>+BZ102</f>
        <v>0</v>
      </c>
      <c r="CA114" s="44"/>
      <c r="CB114" s="136">
        <f>+CB16-CB101</f>
        <v>0</v>
      </c>
      <c r="CC114" s="160">
        <f>+CC16-CC101</f>
        <v>0</v>
      </c>
      <c r="CD114" s="161">
        <f>+CD16-CD101</f>
        <v>0</v>
      </c>
      <c r="CE114" s="40"/>
      <c r="CF114" s="42">
        <f>+CF102</f>
        <v>0</v>
      </c>
      <c r="CG114" s="43"/>
      <c r="CH114" s="91">
        <f>+CH102</f>
        <v>0</v>
      </c>
      <c r="CI114" s="43"/>
      <c r="CJ114" s="91">
        <f>+CJ102</f>
        <v>0</v>
      </c>
      <c r="CK114" s="44"/>
      <c r="CL114" s="91">
        <f>+CL102</f>
        <v>0</v>
      </c>
      <c r="CM114" s="43"/>
      <c r="CN114" s="91">
        <f>+CN102</f>
        <v>0</v>
      </c>
      <c r="CO114" s="43"/>
      <c r="CP114" s="91">
        <f>+CP102</f>
        <v>0</v>
      </c>
      <c r="CQ114" s="44"/>
      <c r="CR114" s="136">
        <f>+CR16-CR101</f>
        <v>0</v>
      </c>
      <c r="CS114" s="160">
        <f>+CS16-CS101</f>
        <v>0</v>
      </c>
      <c r="CT114" s="161">
        <f>+CT16-CT101</f>
        <v>0</v>
      </c>
      <c r="CU114" s="40"/>
      <c r="CV114" s="92">
        <f>+CV102</f>
        <v>0</v>
      </c>
      <c r="CW114" s="91"/>
      <c r="CX114" s="91">
        <f>+CX102</f>
        <v>0</v>
      </c>
      <c r="CY114" s="91"/>
      <c r="CZ114" s="91">
        <f>+CZ102</f>
        <v>0</v>
      </c>
      <c r="DA114" s="93"/>
      <c r="DB114" s="92">
        <f>+DB102</f>
        <v>0</v>
      </c>
      <c r="DC114" s="91"/>
      <c r="DD114" s="91">
        <f>+DD102</f>
        <v>0</v>
      </c>
      <c r="DE114" s="91"/>
      <c r="DF114" s="91">
        <f>+DF102</f>
        <v>0</v>
      </c>
      <c r="DG114" s="93"/>
      <c r="DH114" s="177"/>
      <c r="DI114" s="190" t="s">
        <v>95</v>
      </c>
      <c r="DJ114" s="92">
        <f>+DJ102</f>
        <v>0</v>
      </c>
      <c r="DK114" s="91">
        <f>+DK102</f>
        <v>0</v>
      </c>
      <c r="DL114" s="93">
        <f>+DL102</f>
        <v>0</v>
      </c>
      <c r="DM114"/>
    </row>
    <row r="115" spans="1:117" s="59" customFormat="1" ht="4.5" customHeight="1" x14ac:dyDescent="0.3">
      <c r="A115" s="48"/>
      <c r="B115" s="101"/>
      <c r="C115" s="41"/>
      <c r="D115" s="90"/>
      <c r="E115" s="43"/>
      <c r="F115" s="91"/>
      <c r="G115" s="43"/>
      <c r="H115" s="91"/>
      <c r="I115" s="44"/>
      <c r="J115" s="91"/>
      <c r="K115" s="43"/>
      <c r="L115" s="91"/>
      <c r="M115" s="43"/>
      <c r="N115" s="91"/>
      <c r="O115" s="44"/>
      <c r="P115" s="159"/>
      <c r="Q115" s="160"/>
      <c r="R115" s="161"/>
      <c r="S115" s="38"/>
      <c r="T115" s="90"/>
      <c r="U115" s="43"/>
      <c r="V115" s="91"/>
      <c r="W115" s="43"/>
      <c r="X115" s="91"/>
      <c r="Y115" s="44"/>
      <c r="Z115" s="91"/>
      <c r="AA115" s="43"/>
      <c r="AB115" s="91"/>
      <c r="AC115" s="43"/>
      <c r="AD115" s="91"/>
      <c r="AE115" s="44"/>
      <c r="AF115" s="159"/>
      <c r="AG115" s="160"/>
      <c r="AH115" s="161"/>
      <c r="AI115" s="40"/>
      <c r="AJ115" s="90"/>
      <c r="AK115" s="43"/>
      <c r="AL115" s="91"/>
      <c r="AM115" s="43"/>
      <c r="AN115" s="91"/>
      <c r="AO115" s="44"/>
      <c r="AP115" s="91"/>
      <c r="AQ115" s="43"/>
      <c r="AR115" s="91"/>
      <c r="AS115" s="43"/>
      <c r="AT115" s="91"/>
      <c r="AU115" s="44"/>
      <c r="AV115" s="159"/>
      <c r="AW115" s="160"/>
      <c r="AX115" s="161"/>
      <c r="AY115" s="40"/>
      <c r="AZ115" s="90"/>
      <c r="BA115" s="43"/>
      <c r="BB115" s="91"/>
      <c r="BC115" s="43"/>
      <c r="BD115" s="91"/>
      <c r="BE115" s="44"/>
      <c r="BF115" s="91"/>
      <c r="BG115" s="43"/>
      <c r="BH115" s="91"/>
      <c r="BI115" s="43"/>
      <c r="BJ115" s="91"/>
      <c r="BK115" s="44"/>
      <c r="BL115" s="159"/>
      <c r="BM115" s="160"/>
      <c r="BN115" s="161"/>
      <c r="BO115" s="40"/>
      <c r="BP115" s="42"/>
      <c r="BQ115" s="43"/>
      <c r="BR115" s="91"/>
      <c r="BS115" s="43"/>
      <c r="BT115" s="91"/>
      <c r="BU115" s="44"/>
      <c r="BV115" s="91"/>
      <c r="BW115" s="43"/>
      <c r="BX115" s="91"/>
      <c r="BY115" s="43"/>
      <c r="BZ115" s="91"/>
      <c r="CA115" s="44"/>
      <c r="CB115" s="159"/>
      <c r="CC115" s="160"/>
      <c r="CD115" s="161"/>
      <c r="CE115" s="40"/>
      <c r="CF115" s="42"/>
      <c r="CG115" s="43"/>
      <c r="CH115" s="91"/>
      <c r="CI115" s="43"/>
      <c r="CJ115" s="91"/>
      <c r="CK115" s="44"/>
      <c r="CL115" s="91"/>
      <c r="CM115" s="43"/>
      <c r="CN115" s="91"/>
      <c r="CO115" s="43"/>
      <c r="CP115" s="91"/>
      <c r="CQ115" s="44"/>
      <c r="CR115" s="159"/>
      <c r="CS115" s="160"/>
      <c r="CT115" s="161"/>
      <c r="CU115" s="40"/>
      <c r="CV115" s="92"/>
      <c r="CW115" s="91"/>
      <c r="CX115" s="91"/>
      <c r="CY115" s="91"/>
      <c r="CZ115" s="91"/>
      <c r="DA115" s="93"/>
      <c r="DB115" s="92"/>
      <c r="DC115" s="91"/>
      <c r="DD115" s="91"/>
      <c r="DE115" s="91"/>
      <c r="DF115" s="91"/>
      <c r="DG115" s="93"/>
      <c r="DH115" s="177"/>
      <c r="DI115" s="190"/>
      <c r="DJ115" s="92"/>
      <c r="DK115" s="91"/>
      <c r="DL115" s="93"/>
      <c r="DM115"/>
    </row>
    <row r="116" spans="1:117" s="59" customFormat="1" ht="15.6" x14ac:dyDescent="0.3">
      <c r="A116" s="48"/>
      <c r="B116" s="58" t="s">
        <v>97</v>
      </c>
      <c r="C116" s="41"/>
      <c r="D116" s="102" t="e">
        <f>+D114/D16</f>
        <v>#DIV/0!</v>
      </c>
      <c r="E116" s="103"/>
      <c r="F116" s="104" t="e">
        <f>+F114/F16</f>
        <v>#DIV/0!</v>
      </c>
      <c r="G116" s="103"/>
      <c r="H116" s="104" t="e">
        <f>+H114/H16</f>
        <v>#DIV/0!</v>
      </c>
      <c r="I116" s="105"/>
      <c r="J116" s="104" t="e">
        <f>+J114/J16</f>
        <v>#DIV/0!</v>
      </c>
      <c r="K116" s="103"/>
      <c r="L116" s="104" t="e">
        <f>+L114/L16</f>
        <v>#DIV/0!</v>
      </c>
      <c r="M116" s="103"/>
      <c r="N116" s="104" t="e">
        <f>+N114/N16</f>
        <v>#DIV/0!</v>
      </c>
      <c r="O116" s="105"/>
      <c r="P116" s="162" t="e">
        <f>+P102/P16</f>
        <v>#DIV/0!</v>
      </c>
      <c r="Q116" s="163" t="e">
        <f>+Q102/Q16</f>
        <v>#DIV/0!</v>
      </c>
      <c r="R116" s="164" t="e">
        <f>+R102/R16</f>
        <v>#DIV/0!</v>
      </c>
      <c r="S116" s="38"/>
      <c r="T116" s="102" t="e">
        <f>+T114/T16</f>
        <v>#DIV/0!</v>
      </c>
      <c r="U116" s="103"/>
      <c r="V116" s="104" t="e">
        <f>+V114/V16</f>
        <v>#DIV/0!</v>
      </c>
      <c r="W116" s="103"/>
      <c r="X116" s="104" t="e">
        <f>+X114/X16</f>
        <v>#DIV/0!</v>
      </c>
      <c r="Y116" s="105"/>
      <c r="Z116" s="104" t="e">
        <f>+Z114/Z16</f>
        <v>#DIV/0!</v>
      </c>
      <c r="AA116" s="103"/>
      <c r="AB116" s="104" t="e">
        <f>+AB114/AB16</f>
        <v>#DIV/0!</v>
      </c>
      <c r="AC116" s="103"/>
      <c r="AD116" s="104" t="e">
        <f>+AD114/AD16</f>
        <v>#DIV/0!</v>
      </c>
      <c r="AE116" s="105"/>
      <c r="AF116" s="162" t="e">
        <f>+AF102/AF16</f>
        <v>#DIV/0!</v>
      </c>
      <c r="AG116" s="163" t="e">
        <f>+AG102/AG16</f>
        <v>#DIV/0!</v>
      </c>
      <c r="AH116" s="164" t="e">
        <f>+AH102/AH16</f>
        <v>#DIV/0!</v>
      </c>
      <c r="AI116" s="40"/>
      <c r="AJ116" s="102" t="e">
        <f>+AJ114/AJ16</f>
        <v>#DIV/0!</v>
      </c>
      <c r="AK116" s="103"/>
      <c r="AL116" s="104" t="e">
        <f>+AL114/AL16</f>
        <v>#DIV/0!</v>
      </c>
      <c r="AM116" s="103"/>
      <c r="AN116" s="104" t="e">
        <f>+AN114/AN16</f>
        <v>#DIV/0!</v>
      </c>
      <c r="AO116" s="105"/>
      <c r="AP116" s="104" t="e">
        <f>+AP114/AP16</f>
        <v>#DIV/0!</v>
      </c>
      <c r="AQ116" s="103"/>
      <c r="AR116" s="104" t="e">
        <f>+AR114/AR16</f>
        <v>#DIV/0!</v>
      </c>
      <c r="AS116" s="103"/>
      <c r="AT116" s="104" t="e">
        <f>+AT114/AT16</f>
        <v>#DIV/0!</v>
      </c>
      <c r="AU116" s="105"/>
      <c r="AV116" s="162" t="e">
        <f>+AV102/AV16</f>
        <v>#DIV/0!</v>
      </c>
      <c r="AW116" s="163" t="e">
        <f>+AW102/AW16</f>
        <v>#DIV/0!</v>
      </c>
      <c r="AX116" s="164" t="e">
        <f>+AX102/AX16</f>
        <v>#DIV/0!</v>
      </c>
      <c r="AY116" s="40"/>
      <c r="AZ116" s="102" t="e">
        <f>+AZ114/AZ16</f>
        <v>#DIV/0!</v>
      </c>
      <c r="BA116" s="103"/>
      <c r="BB116" s="104" t="e">
        <f>+BB114/BB16</f>
        <v>#DIV/0!</v>
      </c>
      <c r="BC116" s="103"/>
      <c r="BD116" s="104" t="e">
        <f>+BD114/BD16</f>
        <v>#DIV/0!</v>
      </c>
      <c r="BE116" s="105"/>
      <c r="BF116" s="104" t="e">
        <f>+BF114/BF16</f>
        <v>#DIV/0!</v>
      </c>
      <c r="BG116" s="103"/>
      <c r="BH116" s="104" t="e">
        <f>+BH114/BH16</f>
        <v>#DIV/0!</v>
      </c>
      <c r="BI116" s="103"/>
      <c r="BJ116" s="104" t="e">
        <f>+BJ114/BJ16</f>
        <v>#DIV/0!</v>
      </c>
      <c r="BK116" s="105"/>
      <c r="BL116" s="162" t="e">
        <f>+BL102/BL16</f>
        <v>#DIV/0!</v>
      </c>
      <c r="BM116" s="163" t="e">
        <f>+BM102/BM16</f>
        <v>#DIV/0!</v>
      </c>
      <c r="BN116" s="164" t="e">
        <f>+BN102/BN16</f>
        <v>#DIV/0!</v>
      </c>
      <c r="BO116" s="40"/>
      <c r="BP116" s="247" t="e">
        <f>+BP114/BP16</f>
        <v>#DIV/0!</v>
      </c>
      <c r="BQ116" s="103"/>
      <c r="BR116" s="104" t="e">
        <f>+BR114/BR16</f>
        <v>#DIV/0!</v>
      </c>
      <c r="BS116" s="103"/>
      <c r="BT116" s="104" t="e">
        <f>+BT114/BT16</f>
        <v>#DIV/0!</v>
      </c>
      <c r="BU116" s="105"/>
      <c r="BV116" s="104" t="e">
        <f>+BV114/BV16</f>
        <v>#DIV/0!</v>
      </c>
      <c r="BW116" s="103"/>
      <c r="BX116" s="104" t="e">
        <f>+BX114/BX16</f>
        <v>#DIV/0!</v>
      </c>
      <c r="BY116" s="103"/>
      <c r="BZ116" s="104" t="e">
        <f>+BZ114/BZ16</f>
        <v>#DIV/0!</v>
      </c>
      <c r="CA116" s="105"/>
      <c r="CB116" s="162" t="e">
        <f>+CB102/CB16</f>
        <v>#DIV/0!</v>
      </c>
      <c r="CC116" s="163" t="e">
        <f>+CC102/CC16</f>
        <v>#DIV/0!</v>
      </c>
      <c r="CD116" s="164" t="e">
        <f>+CD102/CD16</f>
        <v>#DIV/0!</v>
      </c>
      <c r="CE116" s="40"/>
      <c r="CF116" s="104" t="e">
        <f>+CF114/CF16</f>
        <v>#DIV/0!</v>
      </c>
      <c r="CG116" s="103"/>
      <c r="CH116" s="104" t="e">
        <f>+CH114/CH16</f>
        <v>#DIV/0!</v>
      </c>
      <c r="CI116" s="103"/>
      <c r="CJ116" s="104" t="e">
        <f>+CJ114/CJ16</f>
        <v>#DIV/0!</v>
      </c>
      <c r="CK116" s="105"/>
      <c r="CL116" s="104" t="e">
        <f>+CL114/CL16</f>
        <v>#DIV/0!</v>
      </c>
      <c r="CM116" s="103"/>
      <c r="CN116" s="104" t="e">
        <f>+CN114/CN16</f>
        <v>#DIV/0!</v>
      </c>
      <c r="CO116" s="103"/>
      <c r="CP116" s="104" t="e">
        <f>+CP114/CP16</f>
        <v>#DIV/0!</v>
      </c>
      <c r="CQ116" s="105"/>
      <c r="CR116" s="162" t="e">
        <f>+CR102/CR16</f>
        <v>#DIV/0!</v>
      </c>
      <c r="CS116" s="163" t="e">
        <f>+CS102/CS16</f>
        <v>#DIV/0!</v>
      </c>
      <c r="CT116" s="164" t="e">
        <f>+CT102/CT16</f>
        <v>#DIV/0!</v>
      </c>
      <c r="CU116" s="40"/>
      <c r="CV116" s="106" t="e">
        <f>+CV114/CV16</f>
        <v>#DIV/0!</v>
      </c>
      <c r="CW116" s="104"/>
      <c r="CX116" s="104" t="e">
        <f>+CX114/CX16</f>
        <v>#DIV/0!</v>
      </c>
      <c r="CY116" s="104"/>
      <c r="CZ116" s="194" t="e">
        <f>+CZ114/CZ16</f>
        <v>#DIV/0!</v>
      </c>
      <c r="DA116" s="105"/>
      <c r="DB116" s="107" t="e">
        <f>+DB114/DB16</f>
        <v>#DIV/0!</v>
      </c>
      <c r="DC116" s="103"/>
      <c r="DD116" s="103" t="e">
        <f>+DD114/DD16</f>
        <v>#DIV/0!</v>
      </c>
      <c r="DE116" s="103"/>
      <c r="DF116" s="198" t="e">
        <f>+DF114/DF16</f>
        <v>#DIV/0!</v>
      </c>
      <c r="DG116" s="105"/>
      <c r="DH116" s="179"/>
      <c r="DI116" s="187" t="s">
        <v>97</v>
      </c>
      <c r="DJ116" s="206" t="e">
        <f>+DJ102/DJ16</f>
        <v>#DIV/0!</v>
      </c>
      <c r="DK116" s="198" t="e">
        <f>+DK102/DK16</f>
        <v>#DIV/0!</v>
      </c>
      <c r="DL116" s="207" t="e">
        <f>+DL102/DL16</f>
        <v>#DIV/0!</v>
      </c>
      <c r="DM116"/>
    </row>
    <row r="117" spans="1:117" s="59" customFormat="1" ht="5.25" customHeight="1" x14ac:dyDescent="0.3">
      <c r="A117" s="48"/>
      <c r="B117" s="58"/>
      <c r="C117" s="41"/>
      <c r="D117" s="108"/>
      <c r="E117" s="103"/>
      <c r="F117" s="103"/>
      <c r="G117" s="103"/>
      <c r="H117" s="103"/>
      <c r="I117" s="105"/>
      <c r="J117" s="103"/>
      <c r="K117" s="103"/>
      <c r="L117" s="103"/>
      <c r="M117" s="103"/>
      <c r="N117" s="103"/>
      <c r="O117" s="105"/>
      <c r="P117" s="162"/>
      <c r="Q117" s="163"/>
      <c r="R117" s="164"/>
      <c r="S117" s="38"/>
      <c r="T117" s="108"/>
      <c r="U117" s="103"/>
      <c r="V117" s="103"/>
      <c r="W117" s="103"/>
      <c r="X117" s="103"/>
      <c r="Y117" s="105"/>
      <c r="Z117" s="103"/>
      <c r="AA117" s="103"/>
      <c r="AB117" s="103"/>
      <c r="AC117" s="103"/>
      <c r="AD117" s="103"/>
      <c r="AE117" s="105"/>
      <c r="AF117" s="162"/>
      <c r="AG117" s="163"/>
      <c r="AH117" s="164"/>
      <c r="AI117" s="40"/>
      <c r="AJ117" s="108"/>
      <c r="AK117" s="103"/>
      <c r="AL117" s="103"/>
      <c r="AM117" s="103"/>
      <c r="AN117" s="103"/>
      <c r="AO117" s="105"/>
      <c r="AP117" s="103"/>
      <c r="AQ117" s="103"/>
      <c r="AR117" s="103"/>
      <c r="AS117" s="103"/>
      <c r="AT117" s="103"/>
      <c r="AU117" s="105"/>
      <c r="AV117" s="162"/>
      <c r="AW117" s="163"/>
      <c r="AX117" s="164"/>
      <c r="AY117" s="40"/>
      <c r="AZ117" s="108"/>
      <c r="BA117" s="103"/>
      <c r="BB117" s="103"/>
      <c r="BC117" s="103"/>
      <c r="BD117" s="103"/>
      <c r="BE117" s="105"/>
      <c r="BF117" s="103"/>
      <c r="BG117" s="103"/>
      <c r="BH117" s="103"/>
      <c r="BI117" s="103"/>
      <c r="BJ117" s="103"/>
      <c r="BK117" s="105"/>
      <c r="BL117" s="162"/>
      <c r="BM117" s="163"/>
      <c r="BN117" s="164"/>
      <c r="BO117" s="40"/>
      <c r="BP117" s="247"/>
      <c r="BQ117" s="103"/>
      <c r="BR117" s="103"/>
      <c r="BS117" s="103"/>
      <c r="BT117" s="103"/>
      <c r="BU117" s="105"/>
      <c r="BV117" s="103"/>
      <c r="BW117" s="103"/>
      <c r="BX117" s="103"/>
      <c r="BY117" s="103"/>
      <c r="BZ117" s="103"/>
      <c r="CA117" s="105"/>
      <c r="CB117" s="162"/>
      <c r="CC117" s="163"/>
      <c r="CD117" s="164"/>
      <c r="CE117" s="40"/>
      <c r="CF117" s="103"/>
      <c r="CG117" s="103"/>
      <c r="CH117" s="103"/>
      <c r="CI117" s="103"/>
      <c r="CJ117" s="103"/>
      <c r="CK117" s="105"/>
      <c r="CL117" s="103"/>
      <c r="CM117" s="103"/>
      <c r="CN117" s="103"/>
      <c r="CO117" s="103"/>
      <c r="CP117" s="103"/>
      <c r="CQ117" s="105"/>
      <c r="CR117" s="162"/>
      <c r="CS117" s="163"/>
      <c r="CT117" s="164"/>
      <c r="CU117" s="40"/>
      <c r="CV117" s="107"/>
      <c r="CW117" s="103"/>
      <c r="CX117" s="103"/>
      <c r="CY117" s="103"/>
      <c r="CZ117" s="103"/>
      <c r="DA117" s="105"/>
      <c r="DB117" s="107"/>
      <c r="DC117" s="103"/>
      <c r="DD117" s="103"/>
      <c r="DE117" s="103"/>
      <c r="DF117" s="103"/>
      <c r="DG117" s="105"/>
      <c r="DH117" s="179"/>
      <c r="DI117" s="187"/>
      <c r="DJ117" s="206"/>
      <c r="DK117" s="198"/>
      <c r="DL117" s="207"/>
      <c r="DM117"/>
    </row>
    <row r="118" spans="1:117" s="59" customFormat="1" ht="15.6" x14ac:dyDescent="0.3">
      <c r="A118" s="48"/>
      <c r="B118" s="58" t="s">
        <v>93</v>
      </c>
      <c r="C118" s="41"/>
      <c r="D118" s="102" t="e">
        <f>+D63/D16</f>
        <v>#DIV/0!</v>
      </c>
      <c r="E118" s="103"/>
      <c r="F118" s="104" t="e">
        <f>+F63/F16</f>
        <v>#DIV/0!</v>
      </c>
      <c r="G118" s="103"/>
      <c r="H118" s="104" t="e">
        <f>+H63/H16</f>
        <v>#DIV/0!</v>
      </c>
      <c r="I118" s="105"/>
      <c r="J118" s="104" t="e">
        <f>+J63/J16</f>
        <v>#DIV/0!</v>
      </c>
      <c r="K118" s="103"/>
      <c r="L118" s="104" t="e">
        <f>+L63/L16</f>
        <v>#DIV/0!</v>
      </c>
      <c r="M118" s="103"/>
      <c r="N118" s="104" t="e">
        <f>+N63/N16</f>
        <v>#DIV/0!</v>
      </c>
      <c r="O118" s="105"/>
      <c r="P118" s="162" t="e">
        <f>+P63/P16</f>
        <v>#DIV/0!</v>
      </c>
      <c r="Q118" s="163" t="e">
        <f>+Q63/Q16</f>
        <v>#DIV/0!</v>
      </c>
      <c r="R118" s="164" t="e">
        <f>+R63/R16</f>
        <v>#DIV/0!</v>
      </c>
      <c r="S118" s="38"/>
      <c r="T118" s="102" t="e">
        <f>+T63/T16</f>
        <v>#DIV/0!</v>
      </c>
      <c r="U118" s="103"/>
      <c r="V118" s="104" t="e">
        <f>+V63/V16</f>
        <v>#DIV/0!</v>
      </c>
      <c r="W118" s="103"/>
      <c r="X118" s="104" t="e">
        <f>+X63/X16</f>
        <v>#DIV/0!</v>
      </c>
      <c r="Y118" s="105"/>
      <c r="Z118" s="104" t="e">
        <f>+Z63/Z16</f>
        <v>#DIV/0!</v>
      </c>
      <c r="AA118" s="103"/>
      <c r="AB118" s="104" t="e">
        <f>+AB63/AB16</f>
        <v>#DIV/0!</v>
      </c>
      <c r="AC118" s="103"/>
      <c r="AD118" s="104" t="e">
        <f>+AD63/AD16</f>
        <v>#DIV/0!</v>
      </c>
      <c r="AE118" s="105"/>
      <c r="AF118" s="162" t="e">
        <f>+AF63/AF16</f>
        <v>#DIV/0!</v>
      </c>
      <c r="AG118" s="163" t="e">
        <f>+AG63/AG16</f>
        <v>#DIV/0!</v>
      </c>
      <c r="AH118" s="164" t="e">
        <f>+AH63/AH16</f>
        <v>#DIV/0!</v>
      </c>
      <c r="AI118" s="40"/>
      <c r="AJ118" s="102" t="e">
        <f>+AJ63/AJ16</f>
        <v>#DIV/0!</v>
      </c>
      <c r="AK118" s="103"/>
      <c r="AL118" s="104" t="e">
        <f>+AL63/AL16</f>
        <v>#DIV/0!</v>
      </c>
      <c r="AM118" s="103"/>
      <c r="AN118" s="104" t="e">
        <f>+AN63/AN16</f>
        <v>#DIV/0!</v>
      </c>
      <c r="AO118" s="105"/>
      <c r="AP118" s="104" t="e">
        <f>+AP63/AP16</f>
        <v>#DIV/0!</v>
      </c>
      <c r="AQ118" s="103"/>
      <c r="AR118" s="104" t="e">
        <f>+AR63/AR16</f>
        <v>#DIV/0!</v>
      </c>
      <c r="AS118" s="103"/>
      <c r="AT118" s="104" t="e">
        <f>+AT63/AT16</f>
        <v>#DIV/0!</v>
      </c>
      <c r="AU118" s="105"/>
      <c r="AV118" s="162" t="e">
        <f>+AV63/AV16</f>
        <v>#DIV/0!</v>
      </c>
      <c r="AW118" s="163" t="e">
        <f>+AW63/AW16</f>
        <v>#DIV/0!</v>
      </c>
      <c r="AX118" s="164" t="e">
        <f>+AX63/AX16</f>
        <v>#DIV/0!</v>
      </c>
      <c r="AY118" s="40"/>
      <c r="AZ118" s="102" t="e">
        <f>+AZ63/AZ16</f>
        <v>#DIV/0!</v>
      </c>
      <c r="BA118" s="103"/>
      <c r="BB118" s="104" t="e">
        <f>+BB63/BB16</f>
        <v>#DIV/0!</v>
      </c>
      <c r="BC118" s="103"/>
      <c r="BD118" s="104" t="e">
        <f>+BD63/BD16</f>
        <v>#DIV/0!</v>
      </c>
      <c r="BE118" s="105"/>
      <c r="BF118" s="104" t="e">
        <f>+BF63/BF16</f>
        <v>#DIV/0!</v>
      </c>
      <c r="BG118" s="103"/>
      <c r="BH118" s="104" t="e">
        <f>+BH63/BH16</f>
        <v>#DIV/0!</v>
      </c>
      <c r="BI118" s="103"/>
      <c r="BJ118" s="104" t="e">
        <f>+BJ63/BJ16</f>
        <v>#DIV/0!</v>
      </c>
      <c r="BK118" s="105"/>
      <c r="BL118" s="162" t="e">
        <f>+BL63/BL16</f>
        <v>#DIV/0!</v>
      </c>
      <c r="BM118" s="163" t="e">
        <f>+BM63/BM16</f>
        <v>#DIV/0!</v>
      </c>
      <c r="BN118" s="164" t="e">
        <f>+BN63/BN16</f>
        <v>#DIV/0!</v>
      </c>
      <c r="BO118" s="40"/>
      <c r="BP118" s="247" t="e">
        <f>+BP63/BP16</f>
        <v>#DIV/0!</v>
      </c>
      <c r="BQ118" s="103"/>
      <c r="BR118" s="104" t="e">
        <f>+BR63/BR16</f>
        <v>#DIV/0!</v>
      </c>
      <c r="BS118" s="103"/>
      <c r="BT118" s="104" t="e">
        <f>+BT63/BT16</f>
        <v>#DIV/0!</v>
      </c>
      <c r="BU118" s="105"/>
      <c r="BV118" s="104" t="e">
        <f>+BV63/BV16</f>
        <v>#DIV/0!</v>
      </c>
      <c r="BW118" s="103"/>
      <c r="BX118" s="104" t="e">
        <f>+BX63/BX16</f>
        <v>#DIV/0!</v>
      </c>
      <c r="BY118" s="103"/>
      <c r="BZ118" s="104" t="e">
        <f>+BZ63/BZ16</f>
        <v>#DIV/0!</v>
      </c>
      <c r="CA118" s="105"/>
      <c r="CB118" s="162" t="e">
        <f>+CB63/CB16</f>
        <v>#DIV/0!</v>
      </c>
      <c r="CC118" s="163" t="e">
        <f>+CC63/CC16</f>
        <v>#DIV/0!</v>
      </c>
      <c r="CD118" s="164" t="e">
        <f>+CD63/CD16</f>
        <v>#DIV/0!</v>
      </c>
      <c r="CE118" s="40"/>
      <c r="CF118" s="104" t="e">
        <f>+CF63/CF16</f>
        <v>#DIV/0!</v>
      </c>
      <c r="CG118" s="103"/>
      <c r="CH118" s="104" t="e">
        <f>+CH63/CH16</f>
        <v>#DIV/0!</v>
      </c>
      <c r="CI118" s="103"/>
      <c r="CJ118" s="104" t="e">
        <f>+CJ63/CJ16</f>
        <v>#DIV/0!</v>
      </c>
      <c r="CK118" s="105"/>
      <c r="CL118" s="104" t="e">
        <f>+CL63/CL16</f>
        <v>#DIV/0!</v>
      </c>
      <c r="CM118" s="103"/>
      <c r="CN118" s="104" t="e">
        <f>+CN63/CN16</f>
        <v>#DIV/0!</v>
      </c>
      <c r="CO118" s="103"/>
      <c r="CP118" s="104" t="e">
        <f>+CP63/CP16</f>
        <v>#DIV/0!</v>
      </c>
      <c r="CQ118" s="105"/>
      <c r="CR118" s="162" t="e">
        <f>+CR63/CR16</f>
        <v>#DIV/0!</v>
      </c>
      <c r="CS118" s="163" t="e">
        <f>+CS63/CS16</f>
        <v>#DIV/0!</v>
      </c>
      <c r="CT118" s="164" t="e">
        <f>+CT63/CT16</f>
        <v>#DIV/0!</v>
      </c>
      <c r="CU118" s="40"/>
      <c r="CV118" s="106" t="e">
        <f>+CV63/CV16</f>
        <v>#DIV/0!</v>
      </c>
      <c r="CW118" s="104"/>
      <c r="CX118" s="104" t="e">
        <f>+CX63/CX16</f>
        <v>#DIV/0!</v>
      </c>
      <c r="CY118" s="104"/>
      <c r="CZ118" s="104" t="e">
        <f>+CZ63/CZ16</f>
        <v>#DIV/0!</v>
      </c>
      <c r="DA118" s="105"/>
      <c r="DB118" s="107" t="e">
        <f>+DB63/DB16</f>
        <v>#DIV/0!</v>
      </c>
      <c r="DC118" s="103"/>
      <c r="DD118" s="103" t="e">
        <f>+DD63/DD16</f>
        <v>#DIV/0!</v>
      </c>
      <c r="DE118" s="103"/>
      <c r="DF118" s="103" t="e">
        <f>+DF63/DF16</f>
        <v>#DIV/0!</v>
      </c>
      <c r="DG118" s="105"/>
      <c r="DH118" s="179"/>
      <c r="DI118" s="187" t="s">
        <v>93</v>
      </c>
      <c r="DJ118" s="206" t="e">
        <f>+DJ63/DJ16</f>
        <v>#DIV/0!</v>
      </c>
      <c r="DK118" s="198" t="e">
        <f>+DK63/DK16</f>
        <v>#DIV/0!</v>
      </c>
      <c r="DL118" s="207" t="e">
        <f>+DL63/DL16</f>
        <v>#DIV/0!</v>
      </c>
      <c r="DM118"/>
    </row>
    <row r="119" spans="1:117" s="59" customFormat="1" ht="4.5" customHeight="1" x14ac:dyDescent="0.3">
      <c r="A119" s="48"/>
      <c r="B119" s="58"/>
      <c r="C119" s="41"/>
      <c r="D119" s="108"/>
      <c r="E119" s="103"/>
      <c r="F119" s="103"/>
      <c r="G119" s="103"/>
      <c r="H119" s="103"/>
      <c r="I119" s="105"/>
      <c r="J119" s="103"/>
      <c r="K119" s="103"/>
      <c r="L119" s="103"/>
      <c r="M119" s="103"/>
      <c r="N119" s="103"/>
      <c r="O119" s="105"/>
      <c r="P119" s="162"/>
      <c r="Q119" s="163"/>
      <c r="R119" s="164"/>
      <c r="S119" s="38"/>
      <c r="T119" s="108"/>
      <c r="U119" s="103"/>
      <c r="V119" s="103"/>
      <c r="W119" s="103"/>
      <c r="X119" s="103"/>
      <c r="Y119" s="105"/>
      <c r="Z119" s="103"/>
      <c r="AA119" s="103"/>
      <c r="AB119" s="103"/>
      <c r="AC119" s="103"/>
      <c r="AD119" s="103"/>
      <c r="AE119" s="105"/>
      <c r="AF119" s="162"/>
      <c r="AG119" s="163"/>
      <c r="AH119" s="164"/>
      <c r="AI119" s="40"/>
      <c r="AJ119" s="108"/>
      <c r="AK119" s="103"/>
      <c r="AL119" s="103"/>
      <c r="AM119" s="103"/>
      <c r="AN119" s="103"/>
      <c r="AO119" s="105"/>
      <c r="AP119" s="103"/>
      <c r="AQ119" s="103"/>
      <c r="AR119" s="103"/>
      <c r="AS119" s="103"/>
      <c r="AT119" s="103"/>
      <c r="AU119" s="105"/>
      <c r="AV119" s="162"/>
      <c r="AW119" s="163"/>
      <c r="AX119" s="164"/>
      <c r="AY119" s="40"/>
      <c r="AZ119" s="108"/>
      <c r="BA119" s="103"/>
      <c r="BB119" s="103"/>
      <c r="BC119" s="103"/>
      <c r="BD119" s="103"/>
      <c r="BE119" s="105"/>
      <c r="BF119" s="103"/>
      <c r="BG119" s="103"/>
      <c r="BH119" s="103"/>
      <c r="BI119" s="103"/>
      <c r="BJ119" s="103"/>
      <c r="BK119" s="105"/>
      <c r="BL119" s="162"/>
      <c r="BM119" s="163"/>
      <c r="BN119" s="164"/>
      <c r="BO119" s="40"/>
      <c r="BP119" s="247"/>
      <c r="BQ119" s="103"/>
      <c r="BR119" s="103"/>
      <c r="BS119" s="103"/>
      <c r="BT119" s="103"/>
      <c r="BU119" s="105"/>
      <c r="BV119" s="103"/>
      <c r="BW119" s="103"/>
      <c r="BX119" s="103"/>
      <c r="BY119" s="103"/>
      <c r="BZ119" s="103"/>
      <c r="CA119" s="105"/>
      <c r="CB119" s="162"/>
      <c r="CC119" s="163"/>
      <c r="CD119" s="164"/>
      <c r="CE119" s="40"/>
      <c r="CF119" s="103"/>
      <c r="CG119" s="103"/>
      <c r="CH119" s="103"/>
      <c r="CI119" s="103"/>
      <c r="CJ119" s="103"/>
      <c r="CK119" s="105"/>
      <c r="CL119" s="103"/>
      <c r="CM119" s="103"/>
      <c r="CN119" s="103"/>
      <c r="CO119" s="103"/>
      <c r="CP119" s="103"/>
      <c r="CQ119" s="105"/>
      <c r="CR119" s="162"/>
      <c r="CS119" s="163"/>
      <c r="CT119" s="164"/>
      <c r="CU119" s="40"/>
      <c r="CV119" s="107"/>
      <c r="CW119" s="103"/>
      <c r="CX119" s="103"/>
      <c r="CY119" s="103"/>
      <c r="CZ119" s="103"/>
      <c r="DA119" s="105"/>
      <c r="DB119" s="107"/>
      <c r="DC119" s="103"/>
      <c r="DD119" s="103"/>
      <c r="DE119" s="103"/>
      <c r="DF119" s="103"/>
      <c r="DG119" s="105"/>
      <c r="DH119" s="179"/>
      <c r="DI119" s="187"/>
      <c r="DJ119" s="206"/>
      <c r="DK119" s="198"/>
      <c r="DL119" s="207"/>
      <c r="DM119"/>
    </row>
    <row r="120" spans="1:117" s="59" customFormat="1" ht="15.6" x14ac:dyDescent="0.3">
      <c r="A120" s="48"/>
      <c r="B120" s="58" t="s">
        <v>94</v>
      </c>
      <c r="C120" s="41"/>
      <c r="D120" s="102" t="e">
        <f>+D95/D16</f>
        <v>#DIV/0!</v>
      </c>
      <c r="E120" s="103"/>
      <c r="F120" s="104" t="e">
        <f>+F95/F16</f>
        <v>#DIV/0!</v>
      </c>
      <c r="G120" s="103"/>
      <c r="H120" s="104" t="e">
        <f>+H95/H16</f>
        <v>#DIV/0!</v>
      </c>
      <c r="I120" s="105"/>
      <c r="J120" s="104" t="e">
        <f>+J95/J16</f>
        <v>#DIV/0!</v>
      </c>
      <c r="K120" s="103"/>
      <c r="L120" s="104" t="e">
        <f>+L95/L16</f>
        <v>#DIV/0!</v>
      </c>
      <c r="M120" s="103"/>
      <c r="N120" s="104" t="e">
        <f>+N95/N16</f>
        <v>#DIV/0!</v>
      </c>
      <c r="O120" s="105"/>
      <c r="P120" s="162" t="e">
        <f>+P95/P16</f>
        <v>#DIV/0!</v>
      </c>
      <c r="Q120" s="163" t="e">
        <f>+Q95/Q16</f>
        <v>#DIV/0!</v>
      </c>
      <c r="R120" s="164" t="e">
        <f>+R95/R16</f>
        <v>#DIV/0!</v>
      </c>
      <c r="S120" s="38"/>
      <c r="T120" s="102" t="e">
        <f>+T95/T16</f>
        <v>#DIV/0!</v>
      </c>
      <c r="U120" s="103"/>
      <c r="V120" s="104" t="e">
        <f>+V95/V16</f>
        <v>#DIV/0!</v>
      </c>
      <c r="W120" s="103"/>
      <c r="X120" s="104" t="e">
        <f>+X95/X16</f>
        <v>#DIV/0!</v>
      </c>
      <c r="Y120" s="105"/>
      <c r="Z120" s="104" t="e">
        <f>+Z95/Z16</f>
        <v>#DIV/0!</v>
      </c>
      <c r="AA120" s="103"/>
      <c r="AB120" s="104" t="e">
        <f>+AB95/AB16</f>
        <v>#DIV/0!</v>
      </c>
      <c r="AC120" s="103"/>
      <c r="AD120" s="104" t="e">
        <f>+AD95/AD16</f>
        <v>#DIV/0!</v>
      </c>
      <c r="AE120" s="105"/>
      <c r="AF120" s="162" t="e">
        <f>+AF95/AF16</f>
        <v>#DIV/0!</v>
      </c>
      <c r="AG120" s="163" t="e">
        <f>+AG95/AG16</f>
        <v>#DIV/0!</v>
      </c>
      <c r="AH120" s="164" t="e">
        <f>+AH95/AH16</f>
        <v>#DIV/0!</v>
      </c>
      <c r="AI120" s="40"/>
      <c r="AJ120" s="102" t="e">
        <f>+AJ95/AJ16</f>
        <v>#DIV/0!</v>
      </c>
      <c r="AK120" s="103"/>
      <c r="AL120" s="104" t="e">
        <f>+AL95/AL16</f>
        <v>#DIV/0!</v>
      </c>
      <c r="AM120" s="103"/>
      <c r="AN120" s="104" t="e">
        <f>+AN95/AN16</f>
        <v>#DIV/0!</v>
      </c>
      <c r="AO120" s="105"/>
      <c r="AP120" s="104" t="e">
        <f>+AP95/AP16</f>
        <v>#DIV/0!</v>
      </c>
      <c r="AQ120" s="103"/>
      <c r="AR120" s="104" t="e">
        <f>+AR95/AR16</f>
        <v>#DIV/0!</v>
      </c>
      <c r="AS120" s="103"/>
      <c r="AT120" s="104" t="e">
        <f>+AT95/AT16</f>
        <v>#DIV/0!</v>
      </c>
      <c r="AU120" s="105"/>
      <c r="AV120" s="162" t="e">
        <f>+AV95/AV16</f>
        <v>#DIV/0!</v>
      </c>
      <c r="AW120" s="163" t="e">
        <f>+AW95/AW16</f>
        <v>#DIV/0!</v>
      </c>
      <c r="AX120" s="164" t="e">
        <f>+AX95/AX16</f>
        <v>#DIV/0!</v>
      </c>
      <c r="AY120" s="40"/>
      <c r="AZ120" s="102" t="e">
        <f>+AZ95/AZ16</f>
        <v>#DIV/0!</v>
      </c>
      <c r="BA120" s="103"/>
      <c r="BB120" s="104" t="e">
        <f>+BB95/BB16</f>
        <v>#DIV/0!</v>
      </c>
      <c r="BC120" s="103"/>
      <c r="BD120" s="104" t="e">
        <f>+BD95/BD16</f>
        <v>#DIV/0!</v>
      </c>
      <c r="BE120" s="105"/>
      <c r="BF120" s="104" t="e">
        <f>+BF95/BF16</f>
        <v>#DIV/0!</v>
      </c>
      <c r="BG120" s="103"/>
      <c r="BH120" s="104" t="e">
        <f>+BH95/BH16</f>
        <v>#DIV/0!</v>
      </c>
      <c r="BI120" s="103"/>
      <c r="BJ120" s="104" t="e">
        <f>+BJ95/BJ16</f>
        <v>#DIV/0!</v>
      </c>
      <c r="BK120" s="105"/>
      <c r="BL120" s="162" t="e">
        <f>+BL95/BL16</f>
        <v>#DIV/0!</v>
      </c>
      <c r="BM120" s="163" t="e">
        <f>+BM95/BM16</f>
        <v>#DIV/0!</v>
      </c>
      <c r="BN120" s="164" t="e">
        <f>+BN95/BN16</f>
        <v>#DIV/0!</v>
      </c>
      <c r="BO120" s="40"/>
      <c r="BP120" s="247" t="e">
        <f>+BP95/BP16</f>
        <v>#DIV/0!</v>
      </c>
      <c r="BQ120" s="103"/>
      <c r="BR120" s="104" t="e">
        <f>+BR95/BR16</f>
        <v>#DIV/0!</v>
      </c>
      <c r="BS120" s="103"/>
      <c r="BT120" s="104" t="e">
        <f>+BT95/BT16</f>
        <v>#DIV/0!</v>
      </c>
      <c r="BU120" s="105"/>
      <c r="BV120" s="104" t="e">
        <f>+BV95/BV16</f>
        <v>#DIV/0!</v>
      </c>
      <c r="BW120" s="103"/>
      <c r="BX120" s="104" t="e">
        <f>+BX95/BX16</f>
        <v>#DIV/0!</v>
      </c>
      <c r="BY120" s="103"/>
      <c r="BZ120" s="104" t="e">
        <f>+BZ95/BZ16</f>
        <v>#DIV/0!</v>
      </c>
      <c r="CA120" s="105"/>
      <c r="CB120" s="162" t="e">
        <f>+CB95/CB16</f>
        <v>#DIV/0!</v>
      </c>
      <c r="CC120" s="163" t="e">
        <f>+CC95/CC16</f>
        <v>#DIV/0!</v>
      </c>
      <c r="CD120" s="164" t="e">
        <f>+CD95/CD16</f>
        <v>#DIV/0!</v>
      </c>
      <c r="CE120" s="40"/>
      <c r="CF120" s="104" t="e">
        <f>+CF95/CF16</f>
        <v>#DIV/0!</v>
      </c>
      <c r="CG120" s="103"/>
      <c r="CH120" s="104" t="e">
        <f>+CH95/CH16</f>
        <v>#DIV/0!</v>
      </c>
      <c r="CI120" s="103"/>
      <c r="CJ120" s="104" t="e">
        <f>+CJ95/CJ16</f>
        <v>#DIV/0!</v>
      </c>
      <c r="CK120" s="105"/>
      <c r="CL120" s="104" t="e">
        <f>+CL95/CL16</f>
        <v>#DIV/0!</v>
      </c>
      <c r="CM120" s="103"/>
      <c r="CN120" s="104" t="e">
        <f>+CN95/CN16</f>
        <v>#DIV/0!</v>
      </c>
      <c r="CO120" s="103"/>
      <c r="CP120" s="104" t="e">
        <f>+CP95/CP16</f>
        <v>#DIV/0!</v>
      </c>
      <c r="CQ120" s="105"/>
      <c r="CR120" s="162" t="e">
        <f>+CR95/CR16</f>
        <v>#DIV/0!</v>
      </c>
      <c r="CS120" s="163" t="e">
        <f>+CS95/CS16</f>
        <v>#DIV/0!</v>
      </c>
      <c r="CT120" s="164" t="e">
        <f>+CT95/CT16</f>
        <v>#DIV/0!</v>
      </c>
      <c r="CU120" s="40"/>
      <c r="CV120" s="106" t="e">
        <f>+CV95/CV16</f>
        <v>#DIV/0!</v>
      </c>
      <c r="CW120" s="104"/>
      <c r="CX120" s="104" t="e">
        <f>+CX95/CX16</f>
        <v>#DIV/0!</v>
      </c>
      <c r="CY120" s="104"/>
      <c r="CZ120" s="104" t="e">
        <f>+CZ95/CZ16</f>
        <v>#DIV/0!</v>
      </c>
      <c r="DA120" s="105"/>
      <c r="DB120" s="107" t="e">
        <f>+DB95/DB16</f>
        <v>#DIV/0!</v>
      </c>
      <c r="DC120" s="103"/>
      <c r="DD120" s="103" t="e">
        <f>+DD95/DD16</f>
        <v>#DIV/0!</v>
      </c>
      <c r="DE120" s="103"/>
      <c r="DF120" s="103" t="e">
        <f>+DF95/DF16</f>
        <v>#DIV/0!</v>
      </c>
      <c r="DG120" s="105"/>
      <c r="DH120" s="179"/>
      <c r="DI120" s="187" t="s">
        <v>94</v>
      </c>
      <c r="DJ120" s="206" t="e">
        <f>+DJ95/DJ16</f>
        <v>#DIV/0!</v>
      </c>
      <c r="DK120" s="198" t="e">
        <f>+DK95/DK16</f>
        <v>#DIV/0!</v>
      </c>
      <c r="DL120" s="207" t="e">
        <f>+DL95/DL16</f>
        <v>#DIV/0!</v>
      </c>
      <c r="DM120"/>
    </row>
    <row r="121" spans="1:117" s="59" customFormat="1" ht="5.25" customHeight="1" x14ac:dyDescent="0.3">
      <c r="A121" s="48"/>
      <c r="B121" s="48"/>
      <c r="C121" s="41"/>
      <c r="D121" s="42"/>
      <c r="E121" s="43"/>
      <c r="F121" s="43"/>
      <c r="G121" s="43"/>
      <c r="H121" s="43"/>
      <c r="I121" s="44"/>
      <c r="J121" s="43"/>
      <c r="K121" s="43"/>
      <c r="L121" s="43"/>
      <c r="M121" s="43"/>
      <c r="N121" s="43"/>
      <c r="O121" s="44"/>
      <c r="P121" s="136"/>
      <c r="Q121" s="137"/>
      <c r="R121" s="138"/>
      <c r="S121" s="38"/>
      <c r="T121" s="42"/>
      <c r="U121" s="43"/>
      <c r="V121" s="43"/>
      <c r="W121" s="43"/>
      <c r="X121" s="43"/>
      <c r="Y121" s="44"/>
      <c r="Z121" s="43"/>
      <c r="AA121" s="43"/>
      <c r="AB121" s="43"/>
      <c r="AC121" s="43"/>
      <c r="AD121" s="43"/>
      <c r="AE121" s="44"/>
      <c r="AF121" s="136"/>
      <c r="AG121" s="137"/>
      <c r="AH121" s="138"/>
      <c r="AI121" s="40"/>
      <c r="AJ121" s="42"/>
      <c r="AK121" s="43"/>
      <c r="AL121" s="43"/>
      <c r="AM121" s="43"/>
      <c r="AN121" s="43"/>
      <c r="AO121" s="44"/>
      <c r="AP121" s="43"/>
      <c r="AQ121" s="43"/>
      <c r="AR121" s="43"/>
      <c r="AS121" s="43"/>
      <c r="AT121" s="43"/>
      <c r="AU121" s="44"/>
      <c r="AV121" s="136"/>
      <c r="AW121" s="137"/>
      <c r="AX121" s="138"/>
      <c r="AY121" s="40"/>
      <c r="AZ121" s="42"/>
      <c r="BA121" s="43"/>
      <c r="BB121" s="43"/>
      <c r="BC121" s="43"/>
      <c r="BD121" s="43"/>
      <c r="BE121" s="44"/>
      <c r="BF121" s="43"/>
      <c r="BG121" s="43"/>
      <c r="BH121" s="43"/>
      <c r="BI121" s="43"/>
      <c r="BJ121" s="43"/>
      <c r="BK121" s="44"/>
      <c r="BL121" s="136"/>
      <c r="BM121" s="137"/>
      <c r="BN121" s="138"/>
      <c r="BO121" s="40"/>
      <c r="BP121" s="247"/>
      <c r="BQ121" s="43"/>
      <c r="BR121" s="43"/>
      <c r="BS121" s="43"/>
      <c r="BT121" s="43"/>
      <c r="BU121" s="44"/>
      <c r="BV121" s="43"/>
      <c r="BW121" s="43"/>
      <c r="BX121" s="43"/>
      <c r="BY121" s="43"/>
      <c r="BZ121" s="43"/>
      <c r="CA121" s="44"/>
      <c r="CB121" s="136"/>
      <c r="CC121" s="137"/>
      <c r="CD121" s="138"/>
      <c r="CE121" s="40"/>
      <c r="CF121" s="43"/>
      <c r="CG121" s="43"/>
      <c r="CH121" s="43"/>
      <c r="CI121" s="43"/>
      <c r="CJ121" s="43"/>
      <c r="CK121" s="44"/>
      <c r="CL121" s="43"/>
      <c r="CM121" s="43"/>
      <c r="CN121" s="43"/>
      <c r="CO121" s="43"/>
      <c r="CP121" s="43"/>
      <c r="CQ121" s="44"/>
      <c r="CR121" s="136"/>
      <c r="CS121" s="137"/>
      <c r="CT121" s="138"/>
      <c r="CU121" s="40"/>
      <c r="CV121" s="45"/>
      <c r="CW121" s="43"/>
      <c r="CX121" s="43"/>
      <c r="CY121" s="43"/>
      <c r="CZ121" s="43"/>
      <c r="DA121" s="44"/>
      <c r="DB121" s="45"/>
      <c r="DC121" s="43"/>
      <c r="DD121" s="43"/>
      <c r="DE121" s="43"/>
      <c r="DF121" s="43"/>
      <c r="DG121" s="44"/>
      <c r="DH121" s="171"/>
      <c r="DI121" s="186"/>
      <c r="DJ121" s="206"/>
      <c r="DK121" s="198"/>
      <c r="DL121" s="207"/>
      <c r="DM121"/>
    </row>
    <row r="122" spans="1:117" s="59" customFormat="1" ht="15.6" x14ac:dyDescent="0.3">
      <c r="A122" s="48"/>
      <c r="B122" s="58" t="s">
        <v>99</v>
      </c>
      <c r="C122" s="41"/>
      <c r="D122" s="102" t="e">
        <f>+D73/D16</f>
        <v>#DIV/0!</v>
      </c>
      <c r="E122" s="43"/>
      <c r="F122" s="104" t="e">
        <f>+F73/F16</f>
        <v>#DIV/0!</v>
      </c>
      <c r="G122" s="43"/>
      <c r="H122" s="104" t="e">
        <f>+H73/H16</f>
        <v>#DIV/0!</v>
      </c>
      <c r="I122" s="44"/>
      <c r="J122" s="104" t="e">
        <f>+J73/J16</f>
        <v>#DIV/0!</v>
      </c>
      <c r="K122" s="43"/>
      <c r="L122" s="104" t="e">
        <f>+L73/L16</f>
        <v>#DIV/0!</v>
      </c>
      <c r="M122" s="43"/>
      <c r="N122" s="104" t="e">
        <f>+N73/N16</f>
        <v>#DIV/0!</v>
      </c>
      <c r="O122" s="44"/>
      <c r="P122" s="162" t="e">
        <f>+P73/P16</f>
        <v>#DIV/0!</v>
      </c>
      <c r="Q122" s="163" t="e">
        <f>+Q73/Q16</f>
        <v>#DIV/0!</v>
      </c>
      <c r="R122" s="164" t="e">
        <f>+R73/R16</f>
        <v>#DIV/0!</v>
      </c>
      <c r="S122" s="38"/>
      <c r="T122" s="102" t="e">
        <f>+T73/T16</f>
        <v>#DIV/0!</v>
      </c>
      <c r="U122" s="43"/>
      <c r="V122" s="104" t="e">
        <f>+V73/V16</f>
        <v>#DIV/0!</v>
      </c>
      <c r="W122" s="43"/>
      <c r="X122" s="104" t="e">
        <f>+X73/X16</f>
        <v>#DIV/0!</v>
      </c>
      <c r="Y122" s="44"/>
      <c r="Z122" s="104" t="e">
        <f>+Z73/Z16</f>
        <v>#DIV/0!</v>
      </c>
      <c r="AA122" s="43"/>
      <c r="AB122" s="104" t="e">
        <f>+AB73/AB16</f>
        <v>#DIV/0!</v>
      </c>
      <c r="AC122" s="43"/>
      <c r="AD122" s="104" t="e">
        <f>+AD73/AD16</f>
        <v>#DIV/0!</v>
      </c>
      <c r="AE122" s="44"/>
      <c r="AF122" s="162" t="e">
        <f>+AF73/AF16</f>
        <v>#DIV/0!</v>
      </c>
      <c r="AG122" s="163" t="e">
        <f>+AG73/AG16</f>
        <v>#DIV/0!</v>
      </c>
      <c r="AH122" s="164" t="e">
        <f>+AH73/AH16</f>
        <v>#DIV/0!</v>
      </c>
      <c r="AI122" s="40"/>
      <c r="AJ122" s="102" t="e">
        <f>+AJ73/AJ16</f>
        <v>#DIV/0!</v>
      </c>
      <c r="AK122" s="43"/>
      <c r="AL122" s="104" t="e">
        <f>+AL73/AL16</f>
        <v>#DIV/0!</v>
      </c>
      <c r="AM122" s="43"/>
      <c r="AN122" s="104" t="e">
        <f>+AN73/AN16</f>
        <v>#DIV/0!</v>
      </c>
      <c r="AO122" s="44"/>
      <c r="AP122" s="104" t="e">
        <f>+AP73/AP16</f>
        <v>#DIV/0!</v>
      </c>
      <c r="AQ122" s="43"/>
      <c r="AR122" s="104" t="e">
        <f>+AR73/AR16</f>
        <v>#DIV/0!</v>
      </c>
      <c r="AS122" s="43"/>
      <c r="AT122" s="104" t="e">
        <f>+AT73/AT16</f>
        <v>#DIV/0!</v>
      </c>
      <c r="AU122" s="44"/>
      <c r="AV122" s="162" t="e">
        <f>+AV73/AV16</f>
        <v>#DIV/0!</v>
      </c>
      <c r="AW122" s="163" t="e">
        <f>+AW73/AW16</f>
        <v>#DIV/0!</v>
      </c>
      <c r="AX122" s="164" t="e">
        <f>+AX73/AX16</f>
        <v>#DIV/0!</v>
      </c>
      <c r="AY122" s="40"/>
      <c r="AZ122" s="102" t="e">
        <f>+AZ73/AZ16</f>
        <v>#DIV/0!</v>
      </c>
      <c r="BA122" s="43"/>
      <c r="BB122" s="104" t="e">
        <f>+BB73/BB16</f>
        <v>#DIV/0!</v>
      </c>
      <c r="BC122" s="43"/>
      <c r="BD122" s="104" t="e">
        <f>+BD73/BD16</f>
        <v>#DIV/0!</v>
      </c>
      <c r="BE122" s="44"/>
      <c r="BF122" s="104" t="e">
        <f>+BF73/BF16</f>
        <v>#DIV/0!</v>
      </c>
      <c r="BG122" s="43"/>
      <c r="BH122" s="104" t="e">
        <f>+BH73/BH16</f>
        <v>#DIV/0!</v>
      </c>
      <c r="BI122" s="43"/>
      <c r="BJ122" s="104" t="e">
        <f>+BJ73/BJ16</f>
        <v>#DIV/0!</v>
      </c>
      <c r="BK122" s="44"/>
      <c r="BL122" s="162" t="e">
        <f>+BL73/BL16</f>
        <v>#DIV/0!</v>
      </c>
      <c r="BM122" s="163" t="e">
        <f>+BM73/BM16</f>
        <v>#DIV/0!</v>
      </c>
      <c r="BN122" s="164" t="e">
        <f>+BN73/BN16</f>
        <v>#DIV/0!</v>
      </c>
      <c r="BO122" s="40"/>
      <c r="BP122" s="247" t="e">
        <f>+BP73/BP16</f>
        <v>#DIV/0!</v>
      </c>
      <c r="BQ122" s="43"/>
      <c r="BR122" s="104" t="e">
        <f>+BR73/BR16</f>
        <v>#DIV/0!</v>
      </c>
      <c r="BS122" s="43"/>
      <c r="BT122" s="104" t="e">
        <f>+BT73/BT16</f>
        <v>#DIV/0!</v>
      </c>
      <c r="BU122" s="44"/>
      <c r="BV122" s="104" t="e">
        <f>+BV73/BV16</f>
        <v>#DIV/0!</v>
      </c>
      <c r="BW122" s="43"/>
      <c r="BX122" s="104" t="e">
        <f>+BX73/BX16</f>
        <v>#DIV/0!</v>
      </c>
      <c r="BY122" s="43"/>
      <c r="BZ122" s="104" t="e">
        <f>+BZ73/BZ16</f>
        <v>#DIV/0!</v>
      </c>
      <c r="CA122" s="44"/>
      <c r="CB122" s="162" t="e">
        <f>+CB73/CB16</f>
        <v>#DIV/0!</v>
      </c>
      <c r="CC122" s="163" t="e">
        <f>+CC73/CC16</f>
        <v>#DIV/0!</v>
      </c>
      <c r="CD122" s="164" t="e">
        <f>+CD73/CD16</f>
        <v>#DIV/0!</v>
      </c>
      <c r="CE122" s="40"/>
      <c r="CF122" s="104" t="e">
        <f>+CF73/CF16</f>
        <v>#DIV/0!</v>
      </c>
      <c r="CG122" s="43"/>
      <c r="CH122" s="104" t="e">
        <f>+CH73/CH16</f>
        <v>#DIV/0!</v>
      </c>
      <c r="CI122" s="43"/>
      <c r="CJ122" s="104" t="e">
        <f>+CJ73/CJ16</f>
        <v>#DIV/0!</v>
      </c>
      <c r="CK122" s="44"/>
      <c r="CL122" s="104" t="e">
        <f>+CL73/CL16</f>
        <v>#DIV/0!</v>
      </c>
      <c r="CM122" s="43"/>
      <c r="CN122" s="104" t="e">
        <f>+CN73/CN16</f>
        <v>#DIV/0!</v>
      </c>
      <c r="CO122" s="43"/>
      <c r="CP122" s="104" t="e">
        <f>+CP73/CP16</f>
        <v>#DIV/0!</v>
      </c>
      <c r="CQ122" s="44"/>
      <c r="CR122" s="162" t="e">
        <f>+CR73/CR16</f>
        <v>#DIV/0!</v>
      </c>
      <c r="CS122" s="163" t="e">
        <f>+CS73/CS16</f>
        <v>#DIV/0!</v>
      </c>
      <c r="CT122" s="164" t="e">
        <f>+CT73/CT16</f>
        <v>#DIV/0!</v>
      </c>
      <c r="CU122" s="40"/>
      <c r="CV122" s="106" t="e">
        <f>+CV73/CV16</f>
        <v>#DIV/0!</v>
      </c>
      <c r="CW122" s="104"/>
      <c r="CX122" s="104" t="e">
        <f>+CX73/CX16</f>
        <v>#DIV/0!</v>
      </c>
      <c r="CY122" s="104"/>
      <c r="CZ122" s="104" t="e">
        <f>+CZ73/CZ16</f>
        <v>#DIV/0!</v>
      </c>
      <c r="DA122" s="93"/>
      <c r="DB122" s="107" t="e">
        <f>+DB73/DB16</f>
        <v>#DIV/0!</v>
      </c>
      <c r="DC122" s="103"/>
      <c r="DD122" s="103" t="e">
        <f>+DD73/DD16</f>
        <v>#DIV/0!</v>
      </c>
      <c r="DE122" s="103"/>
      <c r="DF122" s="103" t="e">
        <f>+DF73/DF16</f>
        <v>#DIV/0!</v>
      </c>
      <c r="DG122" s="93"/>
      <c r="DH122" s="177"/>
      <c r="DI122" s="187" t="s">
        <v>99</v>
      </c>
      <c r="DJ122" s="206" t="e">
        <f>+DJ73/DJ16</f>
        <v>#DIV/0!</v>
      </c>
      <c r="DK122" s="198" t="e">
        <f>+DK73/DK16</f>
        <v>#DIV/0!</v>
      </c>
      <c r="DL122" s="207" t="e">
        <f>+DL73/DL16</f>
        <v>#DIV/0!</v>
      </c>
      <c r="DM122"/>
    </row>
    <row r="123" spans="1:117" s="59" customFormat="1" ht="15.6" x14ac:dyDescent="0.3">
      <c r="A123" s="48"/>
      <c r="B123" s="233"/>
      <c r="C123" s="234"/>
      <c r="D123" s="235"/>
      <c r="E123" s="236"/>
      <c r="F123" s="236"/>
      <c r="G123" s="236"/>
      <c r="H123" s="236"/>
      <c r="I123" s="237"/>
      <c r="J123" s="238"/>
      <c r="K123" s="236"/>
      <c r="L123" s="236"/>
      <c r="M123" s="236"/>
      <c r="N123" s="236"/>
      <c r="O123" s="237"/>
      <c r="P123" s="239"/>
      <c r="Q123" s="240"/>
      <c r="R123" s="241"/>
      <c r="S123" s="38"/>
      <c r="T123" s="235"/>
      <c r="U123" s="236"/>
      <c r="V123" s="236"/>
      <c r="W123" s="236"/>
      <c r="X123" s="236"/>
      <c r="Y123" s="237"/>
      <c r="Z123" s="238"/>
      <c r="AA123" s="236"/>
      <c r="AB123" s="236"/>
      <c r="AC123" s="236"/>
      <c r="AD123" s="236"/>
      <c r="AE123" s="237"/>
      <c r="AF123" s="239"/>
      <c r="AG123" s="240"/>
      <c r="AH123" s="241"/>
      <c r="AI123" s="40"/>
      <c r="AJ123" s="235"/>
      <c r="AK123" s="236"/>
      <c r="AL123" s="236"/>
      <c r="AM123" s="236"/>
      <c r="AN123" s="236"/>
      <c r="AO123" s="237"/>
      <c r="AP123" s="238"/>
      <c r="AQ123" s="236"/>
      <c r="AR123" s="236"/>
      <c r="AS123" s="236"/>
      <c r="AT123" s="236"/>
      <c r="AU123" s="237"/>
      <c r="AV123" s="239"/>
      <c r="AW123" s="240"/>
      <c r="AX123" s="241"/>
      <c r="AY123" s="40"/>
      <c r="AZ123" s="235"/>
      <c r="BA123" s="236"/>
      <c r="BB123" s="236"/>
      <c r="BC123" s="236"/>
      <c r="BD123" s="236"/>
      <c r="BE123" s="237"/>
      <c r="BF123" s="238"/>
      <c r="BG123" s="236"/>
      <c r="BH123" s="236"/>
      <c r="BI123" s="236"/>
      <c r="BJ123" s="236"/>
      <c r="BK123" s="237"/>
      <c r="BL123" s="239"/>
      <c r="BM123" s="240"/>
      <c r="BN123" s="241"/>
      <c r="BO123" s="40"/>
      <c r="BP123" s="235"/>
      <c r="BQ123" s="236"/>
      <c r="BR123" s="236"/>
      <c r="BS123" s="236"/>
      <c r="BT123" s="236"/>
      <c r="BU123" s="237"/>
      <c r="BV123" s="238"/>
      <c r="BW123" s="236"/>
      <c r="BX123" s="236"/>
      <c r="BY123" s="236"/>
      <c r="BZ123" s="236"/>
      <c r="CA123" s="237"/>
      <c r="CB123" s="239"/>
      <c r="CC123" s="240"/>
      <c r="CD123" s="241"/>
      <c r="CE123" s="40"/>
      <c r="CF123" s="235"/>
      <c r="CG123" s="236"/>
      <c r="CH123" s="236"/>
      <c r="CI123" s="236"/>
      <c r="CJ123" s="236"/>
      <c r="CK123" s="237"/>
      <c r="CL123" s="238"/>
      <c r="CM123" s="236"/>
      <c r="CN123" s="236"/>
      <c r="CO123" s="236"/>
      <c r="CP123" s="236"/>
      <c r="CQ123" s="237"/>
      <c r="CR123" s="239"/>
      <c r="CS123" s="240"/>
      <c r="CT123" s="241"/>
      <c r="CU123" s="40"/>
      <c r="CV123" s="238"/>
      <c r="CW123" s="236"/>
      <c r="CX123" s="236"/>
      <c r="CY123" s="236"/>
      <c r="CZ123" s="236"/>
      <c r="DA123" s="237"/>
      <c r="DB123" s="238"/>
      <c r="DC123" s="236"/>
      <c r="DD123" s="236"/>
      <c r="DE123" s="236"/>
      <c r="DF123" s="236"/>
      <c r="DG123" s="237"/>
      <c r="DH123" s="171"/>
      <c r="DI123" s="250"/>
      <c r="DJ123" s="238"/>
      <c r="DK123" s="236"/>
      <c r="DL123" s="237"/>
      <c r="DM123"/>
    </row>
    <row r="124" spans="1:117" ht="15.6" x14ac:dyDescent="0.3">
      <c r="B124" s="242" t="s">
        <v>171</v>
      </c>
      <c r="C124" s="243"/>
      <c r="D124" s="244" t="e">
        <f>+D120+D122</f>
        <v>#DIV/0!</v>
      </c>
      <c r="E124" s="244"/>
      <c r="F124" s="244" t="e">
        <f>+F120+F122</f>
        <v>#DIV/0!</v>
      </c>
      <c r="G124" s="244"/>
      <c r="H124" s="244" t="e">
        <f>+H120+H122</f>
        <v>#DIV/0!</v>
      </c>
      <c r="I124" s="244"/>
      <c r="J124" s="244" t="e">
        <f>+J120+J122</f>
        <v>#DIV/0!</v>
      </c>
      <c r="K124" s="244"/>
      <c r="L124" s="244" t="e">
        <f>+L120+L122</f>
        <v>#DIV/0!</v>
      </c>
      <c r="M124" s="244"/>
      <c r="N124" s="244" t="e">
        <f>+N120+N122</f>
        <v>#DIV/0!</v>
      </c>
      <c r="O124" s="244"/>
      <c r="P124" s="244" t="e">
        <f>+P96/P16</f>
        <v>#DIV/0!</v>
      </c>
      <c r="Q124" s="244" t="e">
        <f>+Q96/Q16</f>
        <v>#DIV/0!</v>
      </c>
      <c r="R124" s="244" t="e">
        <f>+R96/R16</f>
        <v>#DIV/0!</v>
      </c>
      <c r="S124" s="244"/>
      <c r="T124" s="244" t="e">
        <f>+T120+T122</f>
        <v>#DIV/0!</v>
      </c>
      <c r="U124" s="244"/>
      <c r="V124" s="244" t="e">
        <f>+V120+V122</f>
        <v>#DIV/0!</v>
      </c>
      <c r="W124" s="244"/>
      <c r="X124" s="244" t="e">
        <f>+X120+X122</f>
        <v>#DIV/0!</v>
      </c>
      <c r="Y124" s="244"/>
      <c r="Z124" s="244" t="e">
        <f>+Z120+Z122</f>
        <v>#DIV/0!</v>
      </c>
      <c r="AA124" s="244"/>
      <c r="AB124" s="244" t="e">
        <f>+AB120+AB122</f>
        <v>#DIV/0!</v>
      </c>
      <c r="AC124" s="244"/>
      <c r="AD124" s="244" t="e">
        <f>+AD120+AD122</f>
        <v>#DIV/0!</v>
      </c>
      <c r="AE124" s="244"/>
      <c r="AF124" s="244" t="e">
        <f>+AF96/AF16</f>
        <v>#DIV/0!</v>
      </c>
      <c r="AG124" s="244" t="e">
        <f>+AG96/AG16</f>
        <v>#DIV/0!</v>
      </c>
      <c r="AH124" s="244" t="e">
        <f>+AH96/AH16</f>
        <v>#DIV/0!</v>
      </c>
      <c r="AI124" s="245"/>
      <c r="AJ124" s="244" t="e">
        <f>+AJ120+AJ122</f>
        <v>#DIV/0!</v>
      </c>
      <c r="AK124" s="244"/>
      <c r="AL124" s="244" t="e">
        <f>+AL120+AL122</f>
        <v>#DIV/0!</v>
      </c>
      <c r="AM124" s="244"/>
      <c r="AN124" s="244" t="e">
        <f>+AN120+AN122</f>
        <v>#DIV/0!</v>
      </c>
      <c r="AO124" s="244"/>
      <c r="AP124" s="244" t="e">
        <f>+AP120+AP122</f>
        <v>#DIV/0!</v>
      </c>
      <c r="AQ124" s="244"/>
      <c r="AR124" s="244" t="e">
        <f>+AR120+AR122</f>
        <v>#DIV/0!</v>
      </c>
      <c r="AS124" s="244"/>
      <c r="AT124" s="244" t="e">
        <f>+AT120+AT122</f>
        <v>#DIV/0!</v>
      </c>
      <c r="AU124" s="244"/>
      <c r="AV124" s="244" t="e">
        <f>+AV96/AV16</f>
        <v>#DIV/0!</v>
      </c>
      <c r="AW124" s="244" t="e">
        <f>+AW96/AW16</f>
        <v>#DIV/0!</v>
      </c>
      <c r="AX124" s="244" t="e">
        <f>+AX96/AX16</f>
        <v>#DIV/0!</v>
      </c>
      <c r="AY124" s="244"/>
      <c r="AZ124" s="244" t="e">
        <f>+AZ120+AZ122</f>
        <v>#DIV/0!</v>
      </c>
      <c r="BA124" s="244"/>
      <c r="BB124" s="244" t="e">
        <f>+BB120+BB122</f>
        <v>#DIV/0!</v>
      </c>
      <c r="BC124" s="244"/>
      <c r="BD124" s="244" t="e">
        <f>+BD120+BD122</f>
        <v>#DIV/0!</v>
      </c>
      <c r="BE124" s="244"/>
      <c r="BF124" s="244" t="e">
        <f>+BF120+BF122</f>
        <v>#DIV/0!</v>
      </c>
      <c r="BG124" s="244"/>
      <c r="BH124" s="244" t="e">
        <f>+BH120+BH122</f>
        <v>#DIV/0!</v>
      </c>
      <c r="BI124" s="244"/>
      <c r="BJ124" s="244" t="e">
        <f>+BJ120+BJ122</f>
        <v>#DIV/0!</v>
      </c>
      <c r="BK124" s="244"/>
      <c r="BL124" s="244" t="e">
        <f>+BL96/BL16</f>
        <v>#DIV/0!</v>
      </c>
      <c r="BM124" s="244" t="e">
        <f>+BM96/BM16</f>
        <v>#DIV/0!</v>
      </c>
      <c r="BN124" s="244" t="e">
        <f>+BN96/BN16</f>
        <v>#DIV/0!</v>
      </c>
      <c r="BO124" s="244"/>
      <c r="BP124" s="244" t="e">
        <f>+BP120+BP122</f>
        <v>#DIV/0!</v>
      </c>
      <c r="BQ124" s="244"/>
      <c r="BR124" s="244" t="e">
        <f>+BR120+BR122</f>
        <v>#DIV/0!</v>
      </c>
      <c r="BS124" s="244"/>
      <c r="BT124" s="244" t="e">
        <f>+BT120+BT122</f>
        <v>#DIV/0!</v>
      </c>
      <c r="BU124" s="244"/>
      <c r="BV124" s="244" t="e">
        <f>+BV120+BV122</f>
        <v>#DIV/0!</v>
      </c>
      <c r="BW124" s="244"/>
      <c r="BX124" s="244" t="e">
        <f>+BX120+BX122</f>
        <v>#DIV/0!</v>
      </c>
      <c r="BY124" s="244"/>
      <c r="BZ124" s="244" t="e">
        <f>+BZ120+BZ122</f>
        <v>#DIV/0!</v>
      </c>
      <c r="CA124" s="244"/>
      <c r="CB124" s="244" t="e">
        <f>+CB96/CB16</f>
        <v>#DIV/0!</v>
      </c>
      <c r="CC124" s="244" t="e">
        <f>+CC96/CC16</f>
        <v>#DIV/0!</v>
      </c>
      <c r="CD124" s="244" t="e">
        <f>+CD96/CD16</f>
        <v>#DIV/0!</v>
      </c>
      <c r="CE124" s="244"/>
      <c r="CF124" s="244" t="e">
        <f>+CF120+CF122</f>
        <v>#DIV/0!</v>
      </c>
      <c r="CG124" s="244"/>
      <c r="CH124" s="244" t="e">
        <f>+CH120+CH122</f>
        <v>#DIV/0!</v>
      </c>
      <c r="CI124" s="244"/>
      <c r="CJ124" s="244" t="e">
        <f>+CJ120+CJ122</f>
        <v>#DIV/0!</v>
      </c>
      <c r="CK124" s="244"/>
      <c r="CL124" s="244" t="e">
        <f>+CL120+CL122</f>
        <v>#DIV/0!</v>
      </c>
      <c r="CM124" s="244"/>
      <c r="CN124" s="244" t="e">
        <f>+CN120+CN122</f>
        <v>#DIV/0!</v>
      </c>
      <c r="CO124" s="244"/>
      <c r="CP124" s="244" t="e">
        <f>+CP120+CP122</f>
        <v>#DIV/0!</v>
      </c>
      <c r="CQ124" s="244"/>
      <c r="CR124" s="244" t="e">
        <f>+CR96/CR16</f>
        <v>#DIV/0!</v>
      </c>
      <c r="CS124" s="244" t="e">
        <f>+CS96/CS16</f>
        <v>#DIV/0!</v>
      </c>
      <c r="CT124" s="244" t="e">
        <f>+CT96/CT16</f>
        <v>#DIV/0!</v>
      </c>
      <c r="CU124" s="244"/>
      <c r="CV124" s="244" t="e">
        <f>+CV120+CV122</f>
        <v>#DIV/0!</v>
      </c>
      <c r="CW124" s="244"/>
      <c r="CX124" s="244" t="e">
        <f>+CX120+CX122</f>
        <v>#DIV/0!</v>
      </c>
      <c r="CY124" s="244"/>
      <c r="CZ124" s="244" t="e">
        <f>+CZ120+CZ122</f>
        <v>#DIV/0!</v>
      </c>
      <c r="DA124" s="244"/>
      <c r="DB124" s="244" t="e">
        <f>+DB120+DB122</f>
        <v>#DIV/0!</v>
      </c>
      <c r="DC124" s="244"/>
      <c r="DD124" s="244" t="e">
        <f>+DD120+DD122</f>
        <v>#DIV/0!</v>
      </c>
      <c r="DE124" s="244"/>
      <c r="DF124" s="244" t="e">
        <f>+DF120+DF122</f>
        <v>#DIV/0!</v>
      </c>
      <c r="DG124" s="246"/>
      <c r="DI124" s="270"/>
      <c r="DJ124" s="251"/>
      <c r="DK124" s="251"/>
      <c r="DL124" s="271"/>
    </row>
    <row r="125" spans="1:117" s="399" customFormat="1" ht="15.6" x14ac:dyDescent="0.3">
      <c r="B125" s="400"/>
      <c r="C125" s="13"/>
      <c r="D125" s="401"/>
      <c r="E125" s="401"/>
      <c r="F125" s="401"/>
      <c r="G125" s="401"/>
      <c r="H125" s="401"/>
      <c r="I125" s="401"/>
      <c r="J125" s="401"/>
      <c r="K125" s="401"/>
      <c r="L125" s="401"/>
      <c r="M125" s="401"/>
      <c r="N125" s="401"/>
      <c r="O125" s="401"/>
      <c r="P125" s="401"/>
      <c r="Q125" s="401"/>
      <c r="R125" s="401"/>
      <c r="S125" s="401"/>
      <c r="T125" s="401"/>
      <c r="U125" s="401"/>
      <c r="V125" s="401"/>
      <c r="W125" s="401"/>
      <c r="X125" s="401"/>
      <c r="Y125" s="401"/>
      <c r="Z125" s="401"/>
      <c r="AA125" s="401"/>
      <c r="AB125" s="401"/>
      <c r="AC125" s="401"/>
      <c r="AD125" s="401"/>
      <c r="AE125" s="401"/>
      <c r="AF125" s="401"/>
      <c r="AG125" s="401"/>
      <c r="AH125" s="401"/>
      <c r="AI125" s="402"/>
      <c r="AJ125" s="401"/>
      <c r="AK125" s="401"/>
      <c r="AL125" s="401"/>
      <c r="AM125" s="401"/>
      <c r="AN125" s="401"/>
      <c r="AO125" s="401"/>
      <c r="AP125" s="401"/>
      <c r="AQ125" s="401"/>
      <c r="AR125" s="401"/>
      <c r="AS125" s="401"/>
      <c r="AT125" s="401"/>
      <c r="AU125" s="401"/>
      <c r="AV125" s="401"/>
      <c r="AW125" s="401"/>
      <c r="AX125" s="401"/>
      <c r="AY125" s="401"/>
      <c r="AZ125" s="401"/>
      <c r="BA125" s="401"/>
      <c r="BB125" s="401"/>
      <c r="BC125" s="401"/>
      <c r="BD125" s="401"/>
      <c r="BE125" s="401"/>
      <c r="BF125" s="401"/>
      <c r="BG125" s="401"/>
      <c r="BH125" s="401"/>
      <c r="BI125" s="401"/>
      <c r="BJ125" s="401"/>
      <c r="BK125" s="401"/>
      <c r="BL125" s="401"/>
      <c r="BM125" s="401"/>
      <c r="BN125" s="401"/>
      <c r="BO125" s="401"/>
      <c r="BP125" s="401"/>
      <c r="BQ125" s="401"/>
      <c r="BR125" s="401"/>
      <c r="BS125" s="401"/>
      <c r="BT125" s="401"/>
      <c r="BU125" s="401"/>
      <c r="BV125" s="401"/>
      <c r="BW125" s="401"/>
      <c r="BX125" s="401"/>
      <c r="BY125" s="401"/>
      <c r="BZ125" s="401"/>
      <c r="CA125" s="401"/>
      <c r="CB125" s="401"/>
      <c r="CC125" s="401"/>
      <c r="CD125" s="401"/>
      <c r="CE125" s="401"/>
      <c r="CF125" s="401"/>
      <c r="CG125" s="401"/>
      <c r="CH125" s="401"/>
      <c r="CI125" s="401"/>
      <c r="CJ125" s="401"/>
      <c r="CK125" s="401"/>
      <c r="CL125" s="401"/>
      <c r="CM125" s="401"/>
      <c r="CN125" s="401"/>
      <c r="CO125" s="401"/>
      <c r="CP125" s="401"/>
      <c r="CQ125" s="401"/>
      <c r="CR125" s="401"/>
      <c r="CS125" s="401"/>
      <c r="CT125" s="401"/>
      <c r="CU125" s="401"/>
      <c r="CV125" s="401"/>
      <c r="CW125" s="401"/>
      <c r="CX125" s="401"/>
      <c r="CY125" s="401"/>
      <c r="CZ125" s="401"/>
      <c r="DA125" s="401"/>
      <c r="DB125" s="401"/>
      <c r="DC125" s="401"/>
      <c r="DD125" s="401"/>
      <c r="DE125" s="401"/>
      <c r="DF125" s="401"/>
      <c r="DG125" s="401"/>
      <c r="DI125" s="403"/>
      <c r="DJ125" s="404"/>
      <c r="DK125" s="404"/>
      <c r="DL125" s="405"/>
      <c r="DM125" s="406"/>
    </row>
    <row r="126" spans="1:117" x14ac:dyDescent="0.25">
      <c r="A126" s="292" t="s">
        <v>206</v>
      </c>
      <c r="C126"/>
      <c r="AI126" s="19"/>
      <c r="DI126" s="192" t="s">
        <v>95</v>
      </c>
      <c r="DJ126" s="195">
        <f>+DJ102</f>
        <v>0</v>
      </c>
      <c r="DK126" s="195">
        <f>+DK102</f>
        <v>0</v>
      </c>
      <c r="DL126" s="196">
        <f>+DL102</f>
        <v>0</v>
      </c>
    </row>
    <row r="127" spans="1:117" ht="15.75" customHeight="1" x14ac:dyDescent="0.3">
      <c r="C127"/>
      <c r="DI127" s="185" t="s">
        <v>125</v>
      </c>
      <c r="DJ127" s="199">
        <f>+H114</f>
        <v>0</v>
      </c>
      <c r="DK127" s="199">
        <f>+N114</f>
        <v>0</v>
      </c>
      <c r="DL127" s="200">
        <f>+DJ127+DK127</f>
        <v>0</v>
      </c>
    </row>
    <row r="128" spans="1:117" ht="15.75" customHeight="1" x14ac:dyDescent="0.3">
      <c r="A128" s="293" t="s">
        <v>207</v>
      </c>
      <c r="B128" s="294"/>
      <c r="C128"/>
      <c r="D128" s="294"/>
      <c r="E128" s="295"/>
      <c r="F128" s="295"/>
      <c r="G128" s="296"/>
      <c r="H128" s="378"/>
      <c r="J128" s="294"/>
      <c r="T128" s="294"/>
      <c r="U128" s="13"/>
      <c r="V128" s="13"/>
      <c r="W128" s="13"/>
      <c r="X128" s="13"/>
      <c r="Y128" s="13"/>
      <c r="Z128" s="294"/>
      <c r="AA128" s="13"/>
      <c r="AB128" s="13"/>
      <c r="AC128" s="13"/>
      <c r="AD128" s="13"/>
      <c r="AE128" s="13"/>
      <c r="AF128" s="13"/>
      <c r="AG128" s="13"/>
      <c r="AH128" s="13"/>
      <c r="AJ128" s="294"/>
      <c r="AP128" s="294"/>
      <c r="AZ128" s="294"/>
      <c r="BF128" s="294"/>
      <c r="BP128" s="294"/>
      <c r="BV128" s="294"/>
      <c r="CF128" s="294"/>
      <c r="CL128" s="294"/>
      <c r="DF128" s="229"/>
      <c r="DI128" s="185" t="s">
        <v>131</v>
      </c>
      <c r="DJ128" s="199">
        <f>+X114</f>
        <v>0</v>
      </c>
      <c r="DK128" s="199">
        <f>+AD114</f>
        <v>0</v>
      </c>
      <c r="DL128" s="200">
        <f t="shared" ref="DL128:DL132" si="219">+DJ128+DK128</f>
        <v>0</v>
      </c>
    </row>
    <row r="129" spans="1:116" ht="15.75" customHeight="1" x14ac:dyDescent="0.3">
      <c r="A129" s="297">
        <v>1.1000000000000001</v>
      </c>
      <c r="B129" s="298" t="s">
        <v>208</v>
      </c>
      <c r="C129"/>
      <c r="D129" s="299">
        <f>(D63*3)+'JUL-SEP 2022'!D63</f>
        <v>224254044</v>
      </c>
      <c r="E129" s="300"/>
      <c r="F129" s="300"/>
      <c r="G129" s="301"/>
      <c r="H129" s="300"/>
      <c r="J129" s="299">
        <f>(J63*3)+'JUL-SEP 2022'!J63</f>
        <v>115244739</v>
      </c>
      <c r="T129" s="299">
        <f>(T63*3)+'JUL-SEP 2022'!T63</f>
        <v>379543330</v>
      </c>
      <c r="Z129" s="299">
        <f>(Z63*3)+'JUL-SEP 2022'!Z63</f>
        <v>244442044</v>
      </c>
      <c r="AJ129" s="299">
        <f>(AJ63*3)+'JUL-SEP 2022'!AJ63</f>
        <v>113521020</v>
      </c>
      <c r="AP129" s="299">
        <f>(AP63*3)+'JUL-SEP 2022'!AP63</f>
        <v>47518486</v>
      </c>
      <c r="AZ129" s="299">
        <f>(AZ63*3)+'JUL-SEP 2022'!AZ63</f>
        <v>208894667</v>
      </c>
      <c r="BF129" s="299">
        <f>(BF63*3)+'JUL-SEP 2022'!BF63</f>
        <v>158369634</v>
      </c>
      <c r="BP129" s="299">
        <f>(BP63*3)+'JUL-SEP 2022'!BP63</f>
        <v>149102406</v>
      </c>
      <c r="BV129" s="299">
        <f>(BV63*3)+'JUL-SEP 2022'!BV63</f>
        <v>61534772</v>
      </c>
      <c r="CF129" s="299">
        <f>(CF63*3)+'JUL-SEP 2022'!CF63</f>
        <v>234810541</v>
      </c>
      <c r="CL129" s="299">
        <f>(CL63*3)+'JUL-SEP 2022'!CL63</f>
        <v>151223668</v>
      </c>
      <c r="CN129" s="389"/>
      <c r="DI129" s="185" t="s">
        <v>203</v>
      </c>
      <c r="DJ129" s="199">
        <f>+AN114</f>
        <v>0</v>
      </c>
      <c r="DK129" s="199">
        <f>+AT114</f>
        <v>0</v>
      </c>
      <c r="DL129" s="200">
        <f t="shared" si="219"/>
        <v>0</v>
      </c>
    </row>
    <row r="130" spans="1:116" ht="15" customHeight="1" x14ac:dyDescent="0.45">
      <c r="A130" s="297">
        <v>1.2</v>
      </c>
      <c r="B130" s="298" t="s">
        <v>209</v>
      </c>
      <c r="C130"/>
      <c r="D130" s="302">
        <f>(+D73*3)+'JUL-SEP 2022'!D73</f>
        <v>6705243</v>
      </c>
      <c r="E130" s="300"/>
      <c r="F130" s="303"/>
      <c r="G130" s="301"/>
      <c r="H130" s="303"/>
      <c r="J130" s="302">
        <f>(+J73*3)+'JUL-SEP 2022'!J73</f>
        <v>963590</v>
      </c>
      <c r="T130" s="302">
        <f>(+T73*3)+'JUL-SEP 2022'!T73</f>
        <v>11912563</v>
      </c>
      <c r="U130"/>
      <c r="V130"/>
      <c r="W130"/>
      <c r="X130"/>
      <c r="Y130"/>
      <c r="Z130" s="302">
        <f>(+Z73*3)+'JUL-SEP 2022'!Z73</f>
        <v>4801932</v>
      </c>
      <c r="AA130"/>
      <c r="AB130"/>
      <c r="AC130"/>
      <c r="AD130"/>
      <c r="AE130"/>
      <c r="AF130"/>
      <c r="AG130"/>
      <c r="AH130"/>
      <c r="AI130"/>
      <c r="AJ130" s="302">
        <f>(+AJ73*3)+'JUL-SEP 2022'!AJ73</f>
        <v>3220253</v>
      </c>
      <c r="AK130"/>
      <c r="AL130"/>
      <c r="AM130"/>
      <c r="AN130"/>
      <c r="AO130"/>
      <c r="AP130" s="302">
        <f>(+AP73*3)+'JUL-SEP 2022'!AP73</f>
        <v>533437</v>
      </c>
      <c r="AQ130"/>
      <c r="AR130"/>
      <c r="AS130"/>
      <c r="AT130"/>
      <c r="AU130"/>
      <c r="AV130"/>
      <c r="AW130"/>
      <c r="AX130"/>
      <c r="AY130"/>
      <c r="AZ130" s="302">
        <f>(+AZ73*3)+'JUL-SEP 2022'!AZ73</f>
        <v>6647386</v>
      </c>
      <c r="BA130"/>
      <c r="BB130"/>
      <c r="BC130"/>
      <c r="BD130"/>
      <c r="BE130"/>
      <c r="BF130" s="302">
        <f>(+BF73*3)+'JUL-SEP 2022'!BF73</f>
        <v>4383685</v>
      </c>
      <c r="BG130"/>
      <c r="BH130"/>
      <c r="BI130"/>
      <c r="BJ130"/>
      <c r="BK130"/>
      <c r="BL130"/>
      <c r="BM130"/>
      <c r="BN130"/>
      <c r="BO130"/>
      <c r="BP130" s="302">
        <f>(+BP73*3)+'JUL-SEP 2022'!BP73</f>
        <v>5444798</v>
      </c>
      <c r="BQ130"/>
      <c r="BR130"/>
      <c r="BS130"/>
      <c r="BT130"/>
      <c r="BU130"/>
      <c r="BV130" s="302">
        <f>(+BV73*3)+'JUL-SEP 2022'!BV73</f>
        <v>1292377</v>
      </c>
      <c r="BW130"/>
      <c r="BX130"/>
      <c r="BY130"/>
      <c r="BZ130"/>
      <c r="CA130"/>
      <c r="CB130"/>
      <c r="CC130"/>
      <c r="CD130"/>
      <c r="CE130"/>
      <c r="CF130" s="302">
        <f>(+CF73*3)+'JUL-SEP 2022'!CF73</f>
        <v>9043164</v>
      </c>
      <c r="CL130" s="302">
        <f>(+CL73*3)+'JUL-SEP 2022'!CL73</f>
        <v>3907956</v>
      </c>
      <c r="DI130" s="185" t="s">
        <v>164</v>
      </c>
      <c r="DJ130" s="199">
        <f>+BD114</f>
        <v>0</v>
      </c>
      <c r="DK130" s="199">
        <f>+BJ114</f>
        <v>0</v>
      </c>
      <c r="DL130" s="200">
        <f t="shared" si="219"/>
        <v>0</v>
      </c>
    </row>
    <row r="131" spans="1:116" ht="15" customHeight="1" x14ac:dyDescent="0.3">
      <c r="A131" s="297">
        <v>1.3</v>
      </c>
      <c r="B131" s="298" t="s">
        <v>210</v>
      </c>
      <c r="C131"/>
      <c r="D131" s="299">
        <f>+D129+D130</f>
        <v>230959287</v>
      </c>
      <c r="E131" s="300"/>
      <c r="F131" s="304"/>
      <c r="G131" s="305"/>
      <c r="H131" s="300"/>
      <c r="J131" s="299">
        <f>+J129+J130</f>
        <v>116208329</v>
      </c>
      <c r="T131" s="299">
        <f>+T129+T130</f>
        <v>391455893</v>
      </c>
      <c r="U131"/>
      <c r="V131"/>
      <c r="W131"/>
      <c r="X131"/>
      <c r="Y131"/>
      <c r="Z131" s="299">
        <f>+Z129+Z130</f>
        <v>249243976</v>
      </c>
      <c r="AA131"/>
      <c r="AB131"/>
      <c r="AC131"/>
      <c r="AD131"/>
      <c r="AE131"/>
      <c r="AF131"/>
      <c r="AG131"/>
      <c r="AH131"/>
      <c r="AI131"/>
      <c r="AJ131" s="299">
        <f>+AJ129+AJ130</f>
        <v>116741273</v>
      </c>
      <c r="AK131"/>
      <c r="AL131"/>
      <c r="AM131"/>
      <c r="AN131"/>
      <c r="AO131"/>
      <c r="AP131" s="299">
        <f>+AP129+AP130</f>
        <v>48051923</v>
      </c>
      <c r="AQ131"/>
      <c r="AR131"/>
      <c r="AS131"/>
      <c r="AT131"/>
      <c r="AU131"/>
      <c r="AV131"/>
      <c r="AW131"/>
      <c r="AX131"/>
      <c r="AY131"/>
      <c r="AZ131" s="299">
        <f>+AZ129+AZ130</f>
        <v>215542053</v>
      </c>
      <c r="BA131"/>
      <c r="BB131"/>
      <c r="BC131"/>
      <c r="BD131"/>
      <c r="BE131"/>
      <c r="BF131" s="299">
        <f>+BF129+BF130</f>
        <v>162753319</v>
      </c>
      <c r="BG131"/>
      <c r="BH131"/>
      <c r="BI131"/>
      <c r="BJ131"/>
      <c r="BK131"/>
      <c r="BL131"/>
      <c r="BM131"/>
      <c r="BN131"/>
      <c r="BO131"/>
      <c r="BP131" s="299">
        <f>+BP129+BP130</f>
        <v>154547204</v>
      </c>
      <c r="BQ131"/>
      <c r="BR131"/>
      <c r="BS131"/>
      <c r="BT131"/>
      <c r="BU131"/>
      <c r="BV131" s="299">
        <f>+BV129+BV130</f>
        <v>62827149</v>
      </c>
      <c r="BW131"/>
      <c r="BX131"/>
      <c r="BY131"/>
      <c r="BZ131"/>
      <c r="CA131"/>
      <c r="CB131"/>
      <c r="CC131"/>
      <c r="CD131"/>
      <c r="CE131"/>
      <c r="CF131" s="299">
        <f>+CF129+CF130</f>
        <v>243853705</v>
      </c>
      <c r="CL131" s="299">
        <f>+CL129+CL130</f>
        <v>155131624</v>
      </c>
      <c r="DI131" s="185" t="s">
        <v>166</v>
      </c>
      <c r="DJ131" s="199">
        <f>+BT114</f>
        <v>0</v>
      </c>
      <c r="DK131" s="199">
        <f>+BZ114</f>
        <v>0</v>
      </c>
      <c r="DL131" s="200">
        <f t="shared" si="219"/>
        <v>0</v>
      </c>
    </row>
    <row r="132" spans="1:116" ht="15" customHeight="1" x14ac:dyDescent="0.3">
      <c r="A132" s="297"/>
      <c r="B132" s="298" t="s">
        <v>211</v>
      </c>
      <c r="C132"/>
      <c r="D132" s="299"/>
      <c r="E132" s="300"/>
      <c r="F132" s="295"/>
      <c r="G132" s="296"/>
      <c r="H132" s="300"/>
      <c r="J132" s="299"/>
      <c r="T132" s="299"/>
      <c r="U132"/>
      <c r="V132"/>
      <c r="W132"/>
      <c r="X132"/>
      <c r="Y132"/>
      <c r="Z132" s="299"/>
      <c r="AA132"/>
      <c r="AB132"/>
      <c r="AC132"/>
      <c r="AD132"/>
      <c r="AE132"/>
      <c r="AF132"/>
      <c r="AG132"/>
      <c r="AH132"/>
      <c r="AI132"/>
      <c r="AJ132" s="299"/>
      <c r="AK132"/>
      <c r="AL132"/>
      <c r="AM132"/>
      <c r="AN132"/>
      <c r="AO132"/>
      <c r="AP132" s="299"/>
      <c r="AQ132"/>
      <c r="AR132"/>
      <c r="AS132"/>
      <c r="AT132"/>
      <c r="AU132"/>
      <c r="AV132"/>
      <c r="AW132"/>
      <c r="AX132"/>
      <c r="AY132"/>
      <c r="AZ132" s="299"/>
      <c r="BA132"/>
      <c r="BB132"/>
      <c r="BC132"/>
      <c r="BD132"/>
      <c r="BE132"/>
      <c r="BF132" s="299"/>
      <c r="BG132"/>
      <c r="BH132"/>
      <c r="BI132"/>
      <c r="BJ132"/>
      <c r="BK132"/>
      <c r="BL132"/>
      <c r="BM132"/>
      <c r="BN132"/>
      <c r="BO132"/>
      <c r="BP132" s="299"/>
      <c r="BQ132"/>
      <c r="BR132"/>
      <c r="BS132"/>
      <c r="BT132"/>
      <c r="BU132"/>
      <c r="BV132" s="299"/>
      <c r="BW132"/>
      <c r="BX132"/>
      <c r="BY132"/>
      <c r="BZ132"/>
      <c r="CA132"/>
      <c r="CB132"/>
      <c r="CC132"/>
      <c r="CD132"/>
      <c r="CE132"/>
      <c r="CF132" s="299"/>
      <c r="CL132" s="299"/>
      <c r="DI132" s="185" t="s">
        <v>165</v>
      </c>
      <c r="DJ132" s="199">
        <f>+CJ114</f>
        <v>0</v>
      </c>
      <c r="DK132" s="199">
        <f>+CP114</f>
        <v>0</v>
      </c>
      <c r="DL132" s="200">
        <f t="shared" si="219"/>
        <v>0</v>
      </c>
    </row>
    <row r="133" spans="1:116" ht="4.95" customHeight="1" x14ac:dyDescent="0.3">
      <c r="A133" s="306" t="s">
        <v>212</v>
      </c>
      <c r="B133" s="298"/>
      <c r="C133"/>
      <c r="D133" s="299"/>
      <c r="E133" s="300"/>
      <c r="F133" s="295"/>
      <c r="G133" s="296"/>
      <c r="H133" s="300"/>
      <c r="J133" s="299"/>
      <c r="T133" s="299"/>
      <c r="U133"/>
      <c r="V133"/>
      <c r="W133"/>
      <c r="X133"/>
      <c r="Y133"/>
      <c r="Z133" s="299"/>
      <c r="AA133"/>
      <c r="AB133"/>
      <c r="AC133"/>
      <c r="AD133"/>
      <c r="AE133"/>
      <c r="AF133"/>
      <c r="AG133"/>
      <c r="AH133"/>
      <c r="AI133"/>
      <c r="AJ133" s="299"/>
      <c r="AK133"/>
      <c r="AL133"/>
      <c r="AM133"/>
      <c r="AN133"/>
      <c r="AO133"/>
      <c r="AP133" s="299"/>
      <c r="AQ133"/>
      <c r="AR133"/>
      <c r="AS133"/>
      <c r="AT133"/>
      <c r="AU133"/>
      <c r="AV133"/>
      <c r="AW133"/>
      <c r="AX133"/>
      <c r="AY133"/>
      <c r="AZ133" s="299"/>
      <c r="BA133"/>
      <c r="BB133"/>
      <c r="BC133"/>
      <c r="BD133"/>
      <c r="BE133"/>
      <c r="BF133" s="299"/>
      <c r="BG133"/>
      <c r="BH133"/>
      <c r="BI133"/>
      <c r="BJ133"/>
      <c r="BK133"/>
      <c r="BL133"/>
      <c r="BM133"/>
      <c r="BN133"/>
      <c r="BO133"/>
      <c r="BP133" s="299"/>
      <c r="BQ133"/>
      <c r="BR133"/>
      <c r="BS133"/>
      <c r="BT133"/>
      <c r="BU133"/>
      <c r="BV133" s="299"/>
      <c r="BW133"/>
      <c r="BX133"/>
      <c r="BY133"/>
      <c r="BZ133"/>
      <c r="CA133"/>
      <c r="CB133"/>
      <c r="CC133"/>
      <c r="CD133"/>
      <c r="CE133"/>
      <c r="CF133" s="299"/>
      <c r="CL133" s="299"/>
      <c r="DI133" s="168"/>
      <c r="DJ133" s="248"/>
      <c r="DK133" s="248"/>
      <c r="DL133" s="249"/>
    </row>
    <row r="134" spans="1:116" ht="14.4" x14ac:dyDescent="0.25">
      <c r="A134" s="297">
        <v>2.1</v>
      </c>
      <c r="B134" s="298" t="s">
        <v>51</v>
      </c>
      <c r="C134"/>
      <c r="D134" s="299">
        <f>3*(+D10+D14+D15)+'JUL-SEP 2022'!D10+'JUL-SEP 2022'!D14+'JUL-SEP 2022'!D15</f>
        <v>230961725</v>
      </c>
      <c r="E134" s="300"/>
      <c r="F134" s="300"/>
      <c r="G134" s="301"/>
      <c r="H134" s="300"/>
      <c r="J134" s="299">
        <f>3*(+J10+J14+J15)+'JUL-SEP 2022'!J10+'JUL-SEP 2022'!J14+'JUL-SEP 2022'!J15</f>
        <v>121360272</v>
      </c>
      <c r="T134" s="299">
        <f>3*(+T10+T14+T15)+'JUL-SEP 2022'!T10+'JUL-SEP 2022'!T14+'JUL-SEP 2022'!T15</f>
        <v>441443884</v>
      </c>
      <c r="U134"/>
      <c r="V134"/>
      <c r="W134"/>
      <c r="X134"/>
      <c r="Y134"/>
      <c r="Z134" s="299">
        <f>3*(+Z10+Z14+Z15)+'JUL-SEP 2022'!Z10+'JUL-SEP 2022'!Z14+'JUL-SEP 2022'!Z15</f>
        <v>281027647</v>
      </c>
      <c r="AA134"/>
      <c r="AB134"/>
      <c r="AC134"/>
      <c r="AD134"/>
      <c r="AE134"/>
      <c r="AF134"/>
      <c r="AG134"/>
      <c r="AH134"/>
      <c r="AI134"/>
      <c r="AJ134" s="299">
        <f>3*(+AJ10+AJ14+AJ15)+'JUL-SEP 2022'!AJ10+'JUL-SEP 2022'!AJ14+'JUL-SEP 2022'!AJ15</f>
        <v>136648268</v>
      </c>
      <c r="AK134"/>
      <c r="AL134"/>
      <c r="AM134"/>
      <c r="AN134"/>
      <c r="AO134"/>
      <c r="AP134" s="299">
        <f>3*(+AP10+AP14+AP15)+'JUL-SEP 2022'!AP10+'JUL-SEP 2022'!AP14+'JUL-SEP 2022'!AP15</f>
        <v>57168243</v>
      </c>
      <c r="AQ134"/>
      <c r="AR134"/>
      <c r="AS134"/>
      <c r="AT134"/>
      <c r="AU134"/>
      <c r="AV134"/>
      <c r="AW134"/>
      <c r="AX134"/>
      <c r="AY134"/>
      <c r="AZ134" s="299">
        <f>3*(+AZ10+AZ14+AZ15)+'JUL-SEP 2022'!AZ10+'JUL-SEP 2022'!AZ14+'JUL-SEP 2022'!AZ15</f>
        <v>234056383</v>
      </c>
      <c r="BA134"/>
      <c r="BB134"/>
      <c r="BC134"/>
      <c r="BD134"/>
      <c r="BE134"/>
      <c r="BF134" s="299">
        <f>3*(+BF10+BF14+BF15)+'JUL-SEP 2022'!BF10+'JUL-SEP 2022'!BF14+'JUL-SEP 2022'!BF15</f>
        <v>182646115</v>
      </c>
      <c r="BG134"/>
      <c r="BH134"/>
      <c r="BI134"/>
      <c r="BJ134"/>
      <c r="BK134"/>
      <c r="BL134"/>
      <c r="BM134"/>
      <c r="BN134"/>
      <c r="BO134"/>
      <c r="BP134" s="299">
        <f>3*(+BP10+BP14+BP15)+'JUL-SEP 2022'!BP10+'JUL-SEP 2022'!BP14+'JUL-SEP 2022'!BP15</f>
        <v>186329647</v>
      </c>
      <c r="BQ134"/>
      <c r="BR134"/>
      <c r="BS134"/>
      <c r="BT134"/>
      <c r="BU134"/>
      <c r="BV134" s="299">
        <f>3*(+BV10+BV14+BV15)+'JUL-SEP 2022'!BV10+'JUL-SEP 2022'!BV14+'JUL-SEP 2022'!BV15</f>
        <v>76094130</v>
      </c>
      <c r="BW134"/>
      <c r="BX134"/>
      <c r="BY134"/>
      <c r="BZ134"/>
      <c r="CA134"/>
      <c r="CB134"/>
      <c r="CC134"/>
      <c r="CD134"/>
      <c r="CE134"/>
      <c r="CF134" s="299">
        <f>3*(+CF10+CF14+CF15)+'JUL-SEP 2022'!CF10+'JUL-SEP 2022'!CF14+'JUL-SEP 2022'!CF15</f>
        <v>263833259</v>
      </c>
      <c r="CL134" s="299">
        <f>3*(+CL10+CL14+CL15)+'JUL-SEP 2022'!CL10+'JUL-SEP 2022'!CL14+'JUL-SEP 2022'!CL15</f>
        <v>168619069</v>
      </c>
      <c r="DI134" s="193" t="s">
        <v>97</v>
      </c>
      <c r="DJ134" s="197" t="e">
        <f>+DJ126/DJ16</f>
        <v>#DIV/0!</v>
      </c>
      <c r="DK134" s="197" t="e">
        <f>+DK126/DK16</f>
        <v>#DIV/0!</v>
      </c>
      <c r="DL134" s="208" t="e">
        <f>+DL126/DL16</f>
        <v>#DIV/0!</v>
      </c>
    </row>
    <row r="135" spans="1:116" ht="16.5" customHeight="1" x14ac:dyDescent="0.45">
      <c r="A135" s="297">
        <v>2.2000000000000002</v>
      </c>
      <c r="B135" s="298" t="s">
        <v>213</v>
      </c>
      <c r="C135"/>
      <c r="D135" s="307">
        <f>(0.27*MAX((D102*3+'JUL-SEP 2022'!D102),0))</f>
        <v>0</v>
      </c>
      <c r="E135" s="300"/>
      <c r="F135" s="308"/>
      <c r="G135" s="305"/>
      <c r="H135" s="379"/>
      <c r="J135" s="307">
        <f>(0.27*MAX((J102*3+'JUL-SEP 2022'!J102),0))</f>
        <v>0</v>
      </c>
      <c r="T135" s="307">
        <f>(0.27*MAX((T102*3+'JUL-SEP 2022'!T102),0))</f>
        <v>4828381.92</v>
      </c>
      <c r="Z135" s="307">
        <f>(0.27*MAX((Z102*3+'JUL-SEP 2022'!Z102),0))</f>
        <v>0</v>
      </c>
      <c r="AJ135" s="307">
        <f>(0.27*MAX((AJ102*3+'JUL-SEP 2022'!AJ102),0))</f>
        <v>2239308.9900000002</v>
      </c>
      <c r="AP135" s="307">
        <f>(0.27*MAX((AP102*3+'JUL-SEP 2022'!AP102),0))</f>
        <v>640887.66</v>
      </c>
      <c r="AZ135" s="307">
        <v>0</v>
      </c>
      <c r="BF135" s="307">
        <v>0</v>
      </c>
      <c r="BP135" s="307">
        <f>(0.27*MAX((BP102*3+'JUL-SEP 2022'!BP102),0))</f>
        <v>4121124.2100000004</v>
      </c>
      <c r="BV135" s="307">
        <f>(0.27*MAX((BV102*3+'JUL-SEP 2022'!BV102),0))</f>
        <v>0</v>
      </c>
      <c r="CF135" s="307">
        <v>0</v>
      </c>
      <c r="CL135" s="307">
        <v>0</v>
      </c>
      <c r="DI135" s="185" t="s">
        <v>125</v>
      </c>
      <c r="DJ135" s="218" t="e">
        <f>+H116</f>
        <v>#DIV/0!</v>
      </c>
      <c r="DK135" s="218" t="e">
        <f>+N116</f>
        <v>#DIV/0!</v>
      </c>
      <c r="DL135" s="219" t="e">
        <f>+R116</f>
        <v>#DIV/0!</v>
      </c>
    </row>
    <row r="136" spans="1:116" ht="16.5" customHeight="1" x14ac:dyDescent="0.3">
      <c r="A136" s="297">
        <v>2.2999999999999998</v>
      </c>
      <c r="B136" s="298" t="s">
        <v>214</v>
      </c>
      <c r="C136"/>
      <c r="D136" s="299">
        <f>+D134-D135</f>
        <v>230961725</v>
      </c>
      <c r="E136" s="300"/>
      <c r="F136" s="300"/>
      <c r="G136" s="305"/>
      <c r="H136" s="300"/>
      <c r="J136" s="299">
        <f>+J134-J135</f>
        <v>121360272</v>
      </c>
      <c r="T136" s="299">
        <f>+T134-T135</f>
        <v>436615502.07999998</v>
      </c>
      <c r="Z136" s="299">
        <f>+Z134-Z135</f>
        <v>281027647</v>
      </c>
      <c r="AJ136" s="299">
        <f>+AJ134-AJ135</f>
        <v>134408959.00999999</v>
      </c>
      <c r="AP136" s="299">
        <f>+AP134-AP135</f>
        <v>56527355.340000004</v>
      </c>
      <c r="AZ136" s="299">
        <f>+AZ134-AZ135</f>
        <v>234056383</v>
      </c>
      <c r="BF136" s="299">
        <f>+BF134-BF135</f>
        <v>182646115</v>
      </c>
      <c r="BP136" s="299">
        <f>+BP134-BP135</f>
        <v>182208522.78999999</v>
      </c>
      <c r="BV136" s="299">
        <f>+BV134-BV135</f>
        <v>76094130</v>
      </c>
      <c r="CF136" s="299">
        <f>+CF134-CF135</f>
        <v>263833259</v>
      </c>
      <c r="CL136" s="299">
        <f>+CL134-CL135</f>
        <v>168619069</v>
      </c>
      <c r="DI136" s="185" t="s">
        <v>131</v>
      </c>
      <c r="DJ136" s="218" t="e">
        <f>+X116</f>
        <v>#DIV/0!</v>
      </c>
      <c r="DK136" s="218" t="e">
        <f>+AD116</f>
        <v>#DIV/0!</v>
      </c>
      <c r="DL136" s="219" t="e">
        <f>+AH116</f>
        <v>#DIV/0!</v>
      </c>
    </row>
    <row r="137" spans="1:116" ht="16.5" customHeight="1" x14ac:dyDescent="0.3">
      <c r="A137" s="297"/>
      <c r="B137" s="298"/>
      <c r="C137"/>
      <c r="D137" s="309"/>
      <c r="E137" s="300"/>
      <c r="F137" s="295"/>
      <c r="G137" s="296"/>
      <c r="H137" s="295"/>
      <c r="J137" s="309"/>
      <c r="T137" s="309"/>
      <c r="Z137" s="309"/>
      <c r="AJ137" s="309"/>
      <c r="AP137" s="309"/>
      <c r="AZ137" s="309"/>
      <c r="BF137" s="309"/>
      <c r="BP137" s="309"/>
      <c r="BV137" s="309"/>
      <c r="CF137" s="309"/>
      <c r="CL137" s="309"/>
      <c r="DI137" s="185" t="s">
        <v>203</v>
      </c>
      <c r="DJ137" s="218" t="e">
        <f>+AN116</f>
        <v>#DIV/0!</v>
      </c>
      <c r="DK137" s="218" t="e">
        <f>+AT116</f>
        <v>#DIV/0!</v>
      </c>
      <c r="DL137" s="219" t="e">
        <f>+AX116</f>
        <v>#DIV/0!</v>
      </c>
    </row>
    <row r="138" spans="1:116" ht="16.5" customHeight="1" x14ac:dyDescent="0.3">
      <c r="A138" s="298" t="s">
        <v>215</v>
      </c>
      <c r="B138" s="294"/>
      <c r="C138"/>
      <c r="D138" s="309"/>
      <c r="E138" s="300"/>
      <c r="F138" s="295"/>
      <c r="G138" s="296"/>
      <c r="H138" s="295"/>
      <c r="J138" s="309"/>
      <c r="T138" s="309"/>
      <c r="Z138" s="309"/>
      <c r="AJ138" s="309"/>
      <c r="AP138" s="309"/>
      <c r="AZ138" s="309"/>
      <c r="BF138" s="309"/>
      <c r="BP138" s="309"/>
      <c r="BV138" s="309"/>
      <c r="CF138" s="309"/>
      <c r="CL138" s="309"/>
      <c r="DI138" s="185" t="s">
        <v>164</v>
      </c>
      <c r="DJ138" s="218" t="e">
        <f>+BD116</f>
        <v>#DIV/0!</v>
      </c>
      <c r="DK138" s="218" t="e">
        <f>+BJ116</f>
        <v>#DIV/0!</v>
      </c>
      <c r="DL138" s="219" t="e">
        <f>+BN116</f>
        <v>#DIV/0!</v>
      </c>
    </row>
    <row r="139" spans="1:116" ht="16.5" customHeight="1" x14ac:dyDescent="0.3">
      <c r="A139" s="297">
        <v>3.1</v>
      </c>
      <c r="B139" s="298" t="s">
        <v>216</v>
      </c>
      <c r="C139"/>
      <c r="D139" s="310">
        <f>+D111*3+'JUL-SEP 2022'!D111</f>
        <v>109702</v>
      </c>
      <c r="E139" s="300"/>
      <c r="F139" s="311"/>
      <c r="G139" s="312"/>
      <c r="H139" s="311"/>
      <c r="J139" s="310">
        <f>+J111*3+'JUL-SEP 2022'!J111</f>
        <v>344818</v>
      </c>
      <c r="T139" s="310">
        <f>+T111*3+'JUL-SEP 2022'!T111</f>
        <v>192587</v>
      </c>
      <c r="Z139" s="310">
        <f>+Z111*3+'JUL-SEP 2022'!Z111</f>
        <v>1004384</v>
      </c>
      <c r="AJ139" s="310">
        <f>+AJ111*3+'JUL-SEP 2022'!AJ111</f>
        <v>60162</v>
      </c>
      <c r="AP139" s="310">
        <f>+AP111*3+'JUL-SEP 2022'!AP111</f>
        <v>156269</v>
      </c>
      <c r="AZ139" s="310">
        <f>+AZ111*3+'JUL-SEP 2022'!AZ111</f>
        <v>111243</v>
      </c>
      <c r="BF139" s="310">
        <f>+BF111*3+'JUL-SEP 2022'!BF111</f>
        <v>608447</v>
      </c>
      <c r="BP139" s="310">
        <f>+BP111*3+'JUL-SEP 2022'!BP111</f>
        <v>94920</v>
      </c>
      <c r="BV139" s="310">
        <f>+BV111*3+'JUL-SEP 2022'!BV111</f>
        <v>301088</v>
      </c>
      <c r="CF139" s="310">
        <f>+CF111*3+'JUL-SEP 2022'!CF111</f>
        <v>124558</v>
      </c>
      <c r="CL139" s="310">
        <f>+CL111*3+'JUL-SEP 2022'!CL111</f>
        <v>619407</v>
      </c>
      <c r="DI139" s="185" t="s">
        <v>166</v>
      </c>
      <c r="DJ139" s="218" t="e">
        <f>+BT116</f>
        <v>#DIV/0!</v>
      </c>
      <c r="DK139" s="218" t="e">
        <f>+BZ116</f>
        <v>#DIV/0!</v>
      </c>
      <c r="DL139" s="219" t="e">
        <f>+CD116</f>
        <v>#DIV/0!</v>
      </c>
    </row>
    <row r="140" spans="1:116" ht="16.5" customHeight="1" x14ac:dyDescent="0.3">
      <c r="A140" s="297">
        <v>3.2</v>
      </c>
      <c r="B140" s="298" t="s">
        <v>217</v>
      </c>
      <c r="C140"/>
      <c r="D140" s="313">
        <f>IF(D148="Yes",IF(D139&lt;$J$194,ROUND(VLOOKUP(D139,$G$188:$J$194,3)+((VLOOKUP(D139,$G$188:$J$194,4)-D139)/(VLOOKUP(D139,$G$188:$J$194,4)-VLOOKUP(D139,$G$188:$J$194,1)))*(VLOOKUP(D139,$G$188:$J$194,2)-VLOOKUP(D139,$G$188:$J$194,3)),3),0),0)</f>
        <v>1.9E-2</v>
      </c>
      <c r="E140" s="314"/>
      <c r="F140" s="314"/>
      <c r="G140" s="315"/>
      <c r="H140" s="314"/>
      <c r="J140" s="313">
        <f>IF(J148="Yes",IF(J139&lt;$J$194,ROUND(VLOOKUP(J139,$G$188:$J$194,3)+((VLOOKUP(J139,$G$188:$J$194,4)-J139)/(VLOOKUP(J139,$G$188:$J$194,4)-VLOOKUP(J139,$G$188:$J$194,1)))*(VLOOKUP(J139,$G$188:$J$194,2)-VLOOKUP(J139,$G$188:$J$194,3)),3),0),0)</f>
        <v>1.0999999999999999E-2</v>
      </c>
      <c r="T140" s="313">
        <f>IF(T148="Yes",IF(T139&lt;$J$194,ROUND(VLOOKUP(T139,$G$188:$J$194,3)+((VLOOKUP(T139,$G$188:$J$194,4)-T139)/(VLOOKUP(T139,$G$188:$J$194,4)-VLOOKUP(T139,$G$188:$J$194,1)))*(VLOOKUP(T139,$G$188:$J$194,2)-VLOOKUP(T139,$G$188:$J$194,3)),3),0),0)</f>
        <v>1.4999999999999999E-2</v>
      </c>
      <c r="Z140" s="313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313">
        <f>IF(AJ148="Yes",IF(AJ139&lt;$J$194,ROUND(VLOOKUP(AJ139,$G$188:$J$194,3)+((VLOOKUP(AJ139,$G$188:$J$194,4)-AJ139)/(VLOOKUP(AJ139,$G$188:$J$194,4)-VLOOKUP(AJ139,$G$188:$J$194,1)))*(VLOOKUP(AJ139,$G$188:$J$194,2)-VLOOKUP(AJ139,$G$188:$J$194,3)),3),0),0)</f>
        <v>2.7E-2</v>
      </c>
      <c r="AP140" s="313">
        <f>IF(AP148="Yes",IF(AP139&lt;$J$194,ROUND(VLOOKUP(AP139,$G$188:$J$194,3)+((VLOOKUP(AP139,$G$188:$J$194,4)-AP139)/(VLOOKUP(AP139,$G$188:$J$194,4)-VLOOKUP(AP139,$G$188:$J$194,1)))*(VLOOKUP(AP139,$G$188:$J$194,2)-VLOOKUP(AP139,$G$188:$J$194,3)),3),0),0)</f>
        <v>1.7000000000000001E-2</v>
      </c>
      <c r="AZ140" s="313">
        <f>IF(AZ148="Yes",IF(AZ139&lt;$J$194,ROUND(VLOOKUP(AZ139,$G$188:$J$194,3)+((VLOOKUP(AZ139,$G$188:$J$194,4)-AZ139)/(VLOOKUP(AZ139,$G$188:$J$194,4)-VLOOKUP(AZ139,$G$188:$J$194,1)))*(VLOOKUP(AZ139,$G$188:$J$194,2)-VLOOKUP(AZ139,$G$188:$J$194,3)),3),0),0)</f>
        <v>1.9E-2</v>
      </c>
      <c r="BF140" s="313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313">
        <f>IF(BP148="Yes",IF(BP139&lt;$J$194,ROUND(VLOOKUP(BP139,$G$188:$J$194,3)+((VLOOKUP(BP139,$G$188:$J$194,4)-BP139)/(VLOOKUP(BP139,$G$188:$J$194,4)-VLOOKUP(BP139,$G$188:$J$194,1)))*(VLOOKUP(BP139,$G$188:$J$194,2)-VLOOKUP(BP139,$G$188:$J$194,3)),3),0),0)</f>
        <v>0.02</v>
      </c>
      <c r="BV140" s="313">
        <f>IF(BV148="Yes",IF(BV139&lt;$J$194,ROUND(VLOOKUP(BV139,$G$188:$J$194,3)+((VLOOKUP(BV139,$G$188:$J$194,4)-BV139)/(VLOOKUP(BV139,$G$188:$J$194,4)-VLOOKUP(BV139,$G$188:$J$194,1)))*(VLOOKUP(BV139,$G$188:$J$194,2)-VLOOKUP(BV139,$G$188:$J$194,3)),3),0),0)</f>
        <v>1.2E-2</v>
      </c>
      <c r="CF140" s="313">
        <f>IF(CF148="Yes",IF(CF139&lt;$J$194,ROUND(VLOOKUP(CF139,$G$188:$J$194,3)+((VLOOKUP(CF139,$G$188:$J$194,4)-CF139)/(VLOOKUP(CF139,$G$188:$J$194,4)-VLOOKUP(CF139,$G$188:$J$194,1)))*(VLOOKUP(CF139,$G$188:$J$194,2)-VLOOKUP(CF139,$G$188:$J$194,3)),3),0),0)</f>
        <v>1.9E-2</v>
      </c>
      <c r="CL140" s="313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85" t="s">
        <v>165</v>
      </c>
      <c r="DJ140" s="218" t="e">
        <f>+CJ116</f>
        <v>#DIV/0!</v>
      </c>
      <c r="DK140" s="218" t="e">
        <f>+CP116</f>
        <v>#DIV/0!</v>
      </c>
      <c r="DL140" s="219" t="e">
        <f>+CT116</f>
        <v>#DIV/0!</v>
      </c>
    </row>
    <row r="141" spans="1:116" ht="4.95" customHeight="1" x14ac:dyDescent="0.3">
      <c r="A141" s="316"/>
      <c r="B141" s="298"/>
      <c r="C141"/>
      <c r="D141" s="317"/>
      <c r="E141" s="318"/>
      <c r="F141" s="318"/>
      <c r="G141" s="312"/>
      <c r="H141" s="318"/>
      <c r="J141" s="317"/>
      <c r="T141" s="317"/>
      <c r="Z141" s="317"/>
      <c r="AJ141" s="317"/>
      <c r="AP141" s="317"/>
      <c r="AZ141" s="317"/>
      <c r="BF141" s="317"/>
      <c r="BP141" s="317"/>
      <c r="BV141" s="317"/>
      <c r="CF141" s="317"/>
      <c r="CL141" s="317"/>
      <c r="DI141" s="168"/>
      <c r="DJ141" s="248"/>
      <c r="DK141" s="248"/>
      <c r="DL141" s="249"/>
    </row>
    <row r="142" spans="1:116" ht="14.4" x14ac:dyDescent="0.25">
      <c r="A142" s="298" t="s">
        <v>218</v>
      </c>
      <c r="B142" s="319"/>
      <c r="C142"/>
      <c r="D142" s="309"/>
      <c r="E142" s="295"/>
      <c r="F142" s="295"/>
      <c r="G142" s="296"/>
      <c r="H142" s="295"/>
      <c r="J142" s="309"/>
      <c r="T142" s="309"/>
      <c r="Z142" s="309"/>
      <c r="AJ142" s="309"/>
      <c r="AP142" s="309"/>
      <c r="AZ142" s="309"/>
      <c r="BF142" s="309"/>
      <c r="BP142" s="309"/>
      <c r="BV142" s="309"/>
      <c r="CF142" s="309"/>
      <c r="CL142" s="309"/>
      <c r="DI142" s="193" t="s">
        <v>167</v>
      </c>
      <c r="DJ142" s="220" t="e">
        <f>+DJ63/DJ16</f>
        <v>#DIV/0!</v>
      </c>
      <c r="DK142" s="220" t="e">
        <f t="shared" ref="DK142:DL142" si="220">+DK63/DK16</f>
        <v>#DIV/0!</v>
      </c>
      <c r="DL142" s="221" t="e">
        <f t="shared" si="220"/>
        <v>#DIV/0!</v>
      </c>
    </row>
    <row r="143" spans="1:116" ht="15" customHeight="1" x14ac:dyDescent="0.3">
      <c r="A143" s="320">
        <v>4.0999999999999996</v>
      </c>
      <c r="B143" s="298" t="s">
        <v>219</v>
      </c>
      <c r="C143"/>
      <c r="D143" s="321">
        <f>IFERROR(D131/D136,"")</f>
        <v>0.99998944413841728</v>
      </c>
      <c r="E143" s="322"/>
      <c r="F143" s="322"/>
      <c r="G143" s="315"/>
      <c r="H143" s="322"/>
      <c r="J143" s="321">
        <f>IFERROR(J131/J136,"")</f>
        <v>0.9575483565165378</v>
      </c>
      <c r="T143" s="321">
        <f>IFERROR(T131/T136,"")</f>
        <v>0.89656892880609285</v>
      </c>
      <c r="Z143" s="321">
        <f>IFERROR(Z131/Z136,"")</f>
        <v>0.88690197801072579</v>
      </c>
      <c r="AJ143" s="321">
        <f>IFERROR(AJ131/AJ136,"")</f>
        <v>0.86855276508253054</v>
      </c>
      <c r="AP143" s="321">
        <f>IFERROR(AP131/AP136,"")</f>
        <v>0.85006494131872823</v>
      </c>
      <c r="AZ143" s="321">
        <f>IFERROR(AZ131/AZ136,"")</f>
        <v>0.92089799148951212</v>
      </c>
      <c r="BF143" s="321">
        <f>IFERROR(BF131/BF136,"")</f>
        <v>0.89108557825059675</v>
      </c>
      <c r="BP143" s="321">
        <f>IFERROR(BP131/BP136,"")</f>
        <v>0.84818866666363146</v>
      </c>
      <c r="BV143" s="321">
        <f>IFERROR(BV131/BV136,"")</f>
        <v>0.8256504016801296</v>
      </c>
      <c r="CF143" s="321">
        <f>IFERROR(CF131/CF136,"")</f>
        <v>0.92427204183533207</v>
      </c>
      <c r="CL143" s="321">
        <f>IFERROR(CL131/CL136,"")</f>
        <v>0.92001233858075682</v>
      </c>
      <c r="DI143" s="185" t="s">
        <v>125</v>
      </c>
      <c r="DJ143" s="218" t="e">
        <f>+H118</f>
        <v>#DIV/0!</v>
      </c>
      <c r="DK143" s="218" t="e">
        <f>+N118</f>
        <v>#DIV/0!</v>
      </c>
      <c r="DL143" s="219" t="e">
        <f>+R118</f>
        <v>#DIV/0!</v>
      </c>
    </row>
    <row r="144" spans="1:116" ht="15" customHeight="1" x14ac:dyDescent="0.3">
      <c r="A144" s="320">
        <v>4.2</v>
      </c>
      <c r="B144" s="298" t="s">
        <v>217</v>
      </c>
      <c r="C144"/>
      <c r="D144" s="323">
        <f>+D140</f>
        <v>1.9E-2</v>
      </c>
      <c r="E144" s="324"/>
      <c r="F144" s="324"/>
      <c r="G144" s="315"/>
      <c r="H144" s="324"/>
      <c r="J144" s="323">
        <f>+J140</f>
        <v>1.0999999999999999E-2</v>
      </c>
      <c r="T144" s="323">
        <f>+T140</f>
        <v>1.4999999999999999E-2</v>
      </c>
      <c r="Z144" s="323">
        <f>+Z140</f>
        <v>0</v>
      </c>
      <c r="AJ144" s="323">
        <f>+AJ140</f>
        <v>2.7E-2</v>
      </c>
      <c r="AP144" s="323">
        <f>+AP140</f>
        <v>1.7000000000000001E-2</v>
      </c>
      <c r="AZ144" s="323">
        <f>+AZ140</f>
        <v>1.9E-2</v>
      </c>
      <c r="BF144" s="323">
        <f>+BF140</f>
        <v>0</v>
      </c>
      <c r="BP144" s="323">
        <f>+BP140</f>
        <v>0.02</v>
      </c>
      <c r="BV144" s="323">
        <f>+BV140</f>
        <v>1.2E-2</v>
      </c>
      <c r="CF144" s="323">
        <f>+CF140</f>
        <v>1.9E-2</v>
      </c>
      <c r="CL144" s="323">
        <f>+CL140</f>
        <v>0</v>
      </c>
      <c r="DI144" s="185" t="s">
        <v>131</v>
      </c>
      <c r="DJ144" s="218" t="e">
        <f>+X118</f>
        <v>#DIV/0!</v>
      </c>
      <c r="DK144" s="218" t="e">
        <f>+AD118</f>
        <v>#DIV/0!</v>
      </c>
      <c r="DL144" s="219" t="e">
        <f>+AH118</f>
        <v>#DIV/0!</v>
      </c>
    </row>
    <row r="145" spans="1:116" ht="15" customHeight="1" x14ac:dyDescent="0.3">
      <c r="A145" s="320">
        <v>4.3</v>
      </c>
      <c r="B145" s="298" t="s">
        <v>254</v>
      </c>
      <c r="C145"/>
      <c r="D145" s="325">
        <f>IFERROR(D143+D144,"")</f>
        <v>1.0189894441384173</v>
      </c>
      <c r="E145" s="326"/>
      <c r="F145" s="326"/>
      <c r="G145" s="315"/>
      <c r="H145" s="326"/>
      <c r="I145" s="327"/>
      <c r="J145" s="325">
        <f>IFERROR(J143+J144,"")</f>
        <v>0.96854835651653781</v>
      </c>
      <c r="T145" s="325">
        <f>IFERROR(T143+T144,"")</f>
        <v>0.91156892880609286</v>
      </c>
      <c r="Z145" s="325">
        <f>IFERROR(Z143+Z144,"")</f>
        <v>0.88690197801072579</v>
      </c>
      <c r="AJ145" s="325">
        <f>IFERROR(AJ143+AJ144,"")</f>
        <v>0.89555276508253057</v>
      </c>
      <c r="AP145" s="325">
        <f>IFERROR(AP143+AP144,"")</f>
        <v>0.86706494131872824</v>
      </c>
      <c r="AZ145" s="325">
        <f>IFERROR(AZ143+AZ144,"")</f>
        <v>0.93989799148951214</v>
      </c>
      <c r="BF145" s="325">
        <f>IFERROR(BF143+BF144,"")</f>
        <v>0.89108557825059675</v>
      </c>
      <c r="BP145" s="325">
        <f>IFERROR(BP143+BP144,"")</f>
        <v>0.86818866666363148</v>
      </c>
      <c r="BV145" s="325">
        <f>IFERROR(BV143+BV144,"")</f>
        <v>0.83765040168012961</v>
      </c>
      <c r="CF145" s="325">
        <f>IFERROR(CF143+CF144,"")</f>
        <v>0.94327204183533209</v>
      </c>
      <c r="CL145" s="325">
        <f>IFERROR(CL143+CL144,"")</f>
        <v>0.92001233858075682</v>
      </c>
      <c r="DI145" s="185" t="s">
        <v>203</v>
      </c>
      <c r="DJ145" s="218" t="e">
        <f>+AN118</f>
        <v>#DIV/0!</v>
      </c>
      <c r="DK145" s="218" t="e">
        <f>+AT118</f>
        <v>#DIV/0!</v>
      </c>
      <c r="DL145" s="219" t="e">
        <f>+AX118</f>
        <v>#DIV/0!</v>
      </c>
    </row>
    <row r="146" spans="1:116" ht="15" customHeight="1" x14ac:dyDescent="0.3">
      <c r="A146" s="328"/>
      <c r="B146" s="298"/>
      <c r="C146"/>
      <c r="D146" s="309"/>
      <c r="E146" s="295"/>
      <c r="F146" s="295"/>
      <c r="G146" s="296"/>
      <c r="H146" s="295"/>
      <c r="J146" s="309"/>
      <c r="T146" s="309"/>
      <c r="Z146" s="309"/>
      <c r="AJ146" s="309"/>
      <c r="AP146" s="309"/>
      <c r="AZ146" s="309"/>
      <c r="BF146" s="309"/>
      <c r="BP146" s="309"/>
      <c r="BV146" s="309"/>
      <c r="CF146" s="309"/>
      <c r="CL146" s="309"/>
      <c r="DI146" s="185" t="s">
        <v>164</v>
      </c>
      <c r="DJ146" s="218" t="e">
        <f>+BD118</f>
        <v>#DIV/0!</v>
      </c>
      <c r="DK146" s="218" t="e">
        <f>+BJ118</f>
        <v>#DIV/0!</v>
      </c>
      <c r="DL146" s="219" t="e">
        <f>+BN118</f>
        <v>#DIV/0!</v>
      </c>
    </row>
    <row r="147" spans="1:116" ht="15" customHeight="1" x14ac:dyDescent="0.3">
      <c r="A147" s="329" t="s">
        <v>221</v>
      </c>
      <c r="B147" s="294"/>
      <c r="C147"/>
      <c r="D147" s="309"/>
      <c r="E147" s="295"/>
      <c r="F147" s="295"/>
      <c r="G147" s="296"/>
      <c r="H147" s="295"/>
      <c r="J147" s="309"/>
      <c r="T147" s="309"/>
      <c r="Z147" s="309"/>
      <c r="AJ147" s="309"/>
      <c r="AP147" s="309"/>
      <c r="AZ147" s="309"/>
      <c r="BF147" s="309"/>
      <c r="BP147" s="309"/>
      <c r="BV147" s="309"/>
      <c r="CF147" s="309"/>
      <c r="CL147" s="309"/>
      <c r="DI147" s="185" t="s">
        <v>166</v>
      </c>
      <c r="DJ147" s="218" t="e">
        <f>+BT118</f>
        <v>#DIV/0!</v>
      </c>
      <c r="DK147" s="218" t="e">
        <f>+BZ118</f>
        <v>#DIV/0!</v>
      </c>
      <c r="DL147" s="219" t="e">
        <f>+CD118</f>
        <v>#DIV/0!</v>
      </c>
    </row>
    <row r="148" spans="1:116" ht="15" customHeight="1" x14ac:dyDescent="0.3">
      <c r="A148" s="328">
        <v>5.0999999999999996</v>
      </c>
      <c r="B148" s="330" t="s">
        <v>222</v>
      </c>
      <c r="C148"/>
      <c r="D148" s="331" t="str">
        <f>+IF(D139&lt;$H$186,"No","Yes")</f>
        <v>Yes</v>
      </c>
      <c r="E148" s="332"/>
      <c r="F148" s="332"/>
      <c r="G148" s="296"/>
      <c r="H148" s="332"/>
      <c r="J148" s="331" t="str">
        <f>+IF(J139&lt;$H$186,"No","Yes")</f>
        <v>Yes</v>
      </c>
      <c r="T148" s="331" t="str">
        <f>+IF(T139&lt;$H$186,"No","Yes")</f>
        <v>Yes</v>
      </c>
      <c r="Z148" s="331" t="str">
        <f>+IF(Z139&lt;$H$186,"No","Yes")</f>
        <v>Yes</v>
      </c>
      <c r="AJ148" s="331" t="str">
        <f>+IF(AJ139&lt;$H$186,"No","Yes")</f>
        <v>Yes</v>
      </c>
      <c r="AP148" s="331" t="str">
        <f>+IF(AP139&lt;$H$186,"No","Yes")</f>
        <v>Yes</v>
      </c>
      <c r="AZ148" s="331" t="str">
        <f>+IF(AZ139&lt;$H$186,"No","Yes")</f>
        <v>Yes</v>
      </c>
      <c r="BF148" s="331" t="str">
        <f>+IF(BF139&lt;$H$186,"No","Yes")</f>
        <v>Yes</v>
      </c>
      <c r="BP148" s="331" t="str">
        <f>+IF(BP139&lt;$H$186,"No","Yes")</f>
        <v>Yes</v>
      </c>
      <c r="BV148" s="331" t="str">
        <f>+IF(BV139&lt;$H$186,"No","Yes")</f>
        <v>Yes</v>
      </c>
      <c r="CF148" s="331" t="str">
        <f>+IF(CF139&lt;$H$186,"No","Yes")</f>
        <v>Yes</v>
      </c>
      <c r="CL148" s="331" t="str">
        <f>+IF(CL139&lt;$H$186,"No","Yes")</f>
        <v>Yes</v>
      </c>
      <c r="DI148" s="185" t="s">
        <v>165</v>
      </c>
      <c r="DJ148" s="218" t="e">
        <f>+CJ118</f>
        <v>#DIV/0!</v>
      </c>
      <c r="DK148" s="218" t="e">
        <f>+CP118</f>
        <v>#DIV/0!</v>
      </c>
      <c r="DL148" s="219" t="e">
        <f>+CT118</f>
        <v>#DIV/0!</v>
      </c>
    </row>
    <row r="149" spans="1:116" ht="18" customHeight="1" x14ac:dyDescent="0.3">
      <c r="A149" s="328">
        <v>5.2</v>
      </c>
      <c r="B149" s="298" t="s">
        <v>223</v>
      </c>
      <c r="C149"/>
      <c r="D149" s="325">
        <f>IF(D148="No","NA",0.85)</f>
        <v>0.85</v>
      </c>
      <c r="E149" s="326"/>
      <c r="F149" s="326"/>
      <c r="G149" s="315"/>
      <c r="H149" s="326"/>
      <c r="J149" s="325">
        <f>IF(J148="No","NA",0.85)</f>
        <v>0.85</v>
      </c>
      <c r="T149" s="325">
        <f>IF(T148="No","NA",0.85)</f>
        <v>0.85</v>
      </c>
      <c r="Z149" s="325">
        <f>IF(Z148="No","NA",0.85)</f>
        <v>0.85</v>
      </c>
      <c r="AJ149" s="325">
        <f>IF(AJ148="No","NA",0.85)</f>
        <v>0.85</v>
      </c>
      <c r="AP149" s="325">
        <f>IF(AP148="No","NA",0.85)</f>
        <v>0.85</v>
      </c>
      <c r="AZ149" s="325">
        <f>IF(AZ148="No","NA",0.85)</f>
        <v>0.85</v>
      </c>
      <c r="BF149" s="325">
        <f>IF(BF148="No","NA",0.85)</f>
        <v>0.85</v>
      </c>
      <c r="BP149" s="325">
        <f>IF(BP148="No","NA",0.85)</f>
        <v>0.85</v>
      </c>
      <c r="BV149" s="325">
        <f>IF(BV148="No","NA",0.85)</f>
        <v>0.85</v>
      </c>
      <c r="CF149" s="325">
        <f>IF(CF148="No","NA",0.85)</f>
        <v>0.85</v>
      </c>
      <c r="CL149" s="325">
        <f>IF(CL148="No","NA",0.85)</f>
        <v>0.85</v>
      </c>
      <c r="DI149" s="168"/>
      <c r="DJ149" s="248"/>
      <c r="DK149" s="248"/>
      <c r="DL149" s="249"/>
    </row>
    <row r="150" spans="1:116" ht="14.4" x14ac:dyDescent="0.25">
      <c r="A150" s="328">
        <v>5.3</v>
      </c>
      <c r="B150" s="298" t="s">
        <v>220</v>
      </c>
      <c r="C150"/>
      <c r="D150" s="321">
        <f>IF(D148="No","",ROUND(D145,3))</f>
        <v>1.0189999999999999</v>
      </c>
      <c r="E150" s="322"/>
      <c r="F150" s="322"/>
      <c r="G150" s="315"/>
      <c r="H150" s="322"/>
      <c r="J150" s="321">
        <f>IF(J148="No","",ROUND(J145,3))</f>
        <v>0.96899999999999997</v>
      </c>
      <c r="T150" s="321">
        <f>IF(T148="No","",ROUND(T145,3))</f>
        <v>0.91200000000000003</v>
      </c>
      <c r="Z150" s="321">
        <f>IF(Z148="No","",ROUND(Z145,3))</f>
        <v>0.88700000000000001</v>
      </c>
      <c r="AJ150" s="321">
        <f>IF(AJ148="No","",ROUND(AJ145,3))</f>
        <v>0.89600000000000002</v>
      </c>
      <c r="AP150" s="321">
        <f>IF(AP148="No","",ROUND(AP145,3))</f>
        <v>0.86699999999999999</v>
      </c>
      <c r="AZ150" s="321">
        <f>IF(AZ148="No","",ROUND(AZ145,3))</f>
        <v>0.94</v>
      </c>
      <c r="BF150" s="321">
        <f>IF(BF148="No","",ROUND(BF145,3))</f>
        <v>0.89100000000000001</v>
      </c>
      <c r="BP150" s="321">
        <f>IF(BP148="No","",ROUND(BP145,3))</f>
        <v>0.86799999999999999</v>
      </c>
      <c r="BV150" s="321">
        <f>IF(BV148="No","",ROUND(BV145,3))</f>
        <v>0.83799999999999997</v>
      </c>
      <c r="CF150" s="321">
        <f>IF(CF148="No","",ROUND(CF145,3))</f>
        <v>0.94299999999999995</v>
      </c>
      <c r="CL150" s="321">
        <f>IF(CL148="No","",ROUND(CL145,3))</f>
        <v>0.92</v>
      </c>
      <c r="DI150" s="193" t="s">
        <v>94</v>
      </c>
      <c r="DJ150" s="220" t="e">
        <f>+DJ95/DJ16</f>
        <v>#DIV/0!</v>
      </c>
      <c r="DK150" s="220" t="e">
        <f t="shared" ref="DK150:DL150" si="221">+DK95/DK16</f>
        <v>#DIV/0!</v>
      </c>
      <c r="DL150" s="221" t="e">
        <f t="shared" si="221"/>
        <v>#DIV/0!</v>
      </c>
    </row>
    <row r="151" spans="1:116" ht="15.75" customHeight="1" x14ac:dyDescent="0.3">
      <c r="A151" s="328">
        <v>5.4</v>
      </c>
      <c r="B151" s="298" t="s">
        <v>214</v>
      </c>
      <c r="C151"/>
      <c r="D151" s="333">
        <f>+D136</f>
        <v>230961725</v>
      </c>
      <c r="E151" s="334"/>
      <c r="F151" s="334"/>
      <c r="G151" s="301"/>
      <c r="H151" s="334"/>
      <c r="J151" s="333">
        <f>+J136</f>
        <v>121360272</v>
      </c>
      <c r="T151" s="333">
        <f>+T136</f>
        <v>436615502.07999998</v>
      </c>
      <c r="Z151" s="333">
        <f>+Z136</f>
        <v>281027647</v>
      </c>
      <c r="AJ151" s="333">
        <f>+AJ136</f>
        <v>134408959.00999999</v>
      </c>
      <c r="AP151" s="333">
        <f>+AP136</f>
        <v>56527355.340000004</v>
      </c>
      <c r="AZ151" s="333">
        <f>+AZ136</f>
        <v>234056383</v>
      </c>
      <c r="BF151" s="333">
        <f>+BF136</f>
        <v>182646115</v>
      </c>
      <c r="BP151" s="333">
        <f>+BP136</f>
        <v>182208522.78999999</v>
      </c>
      <c r="BV151" s="333">
        <f>+BV136</f>
        <v>76094130</v>
      </c>
      <c r="CF151" s="333">
        <f>+CF136</f>
        <v>263833259</v>
      </c>
      <c r="CL151" s="333">
        <f>+CL136</f>
        <v>168619069</v>
      </c>
      <c r="DI151" s="185" t="s">
        <v>125</v>
      </c>
      <c r="DJ151" s="218" t="e">
        <f>+H120</f>
        <v>#DIV/0!</v>
      </c>
      <c r="DK151" s="218" t="e">
        <f>+N120</f>
        <v>#DIV/0!</v>
      </c>
      <c r="DL151" s="219" t="e">
        <f>+R120</f>
        <v>#DIV/0!</v>
      </c>
    </row>
    <row r="152" spans="1:116" ht="15.75" customHeight="1" thickBot="1" x14ac:dyDescent="0.35">
      <c r="A152" s="335">
        <v>5.5</v>
      </c>
      <c r="B152" s="336" t="s">
        <v>224</v>
      </c>
      <c r="C152"/>
      <c r="D152" s="407">
        <f>IF(OR(D150&gt;=D149,D148="No"),0,(D149-D150)*D151)</f>
        <v>0</v>
      </c>
      <c r="E152" s="334"/>
      <c r="F152" s="334"/>
      <c r="G152" s="301"/>
      <c r="H152" s="334"/>
      <c r="J152" s="407">
        <f>IF(OR(J150&gt;=J149,J148="No"),0,(J149-J150)*J151)</f>
        <v>0</v>
      </c>
      <c r="T152" s="407">
        <f>IF(OR(T150&gt;=T149,T148="No"),0,(T149-T150)*T151)</f>
        <v>0</v>
      </c>
      <c r="Z152" s="407">
        <f>IF(OR(Z150&gt;=Z149,Z148="No"),0,(Z149-Z150)*Z151)</f>
        <v>0</v>
      </c>
      <c r="AJ152" s="407">
        <f>IF(OR(AJ150&gt;=AJ149,AJ148="No"),0,(AJ149-AJ150)*AJ151)</f>
        <v>0</v>
      </c>
      <c r="AP152" s="407">
        <f>IF(OR(AP150&gt;=AP149,AP148="No"),0,(AP149-AP150)*AP151)</f>
        <v>0</v>
      </c>
      <c r="AZ152" s="407">
        <f>IF(OR(AZ150&gt;=AZ149,AZ148="No"),0,(AZ149-AZ150)*AZ151)</f>
        <v>0</v>
      </c>
      <c r="BF152" s="407">
        <f>IF(OR(BF150&gt;=BF149,BF148="No"),0,(BF149-BF150)*BF151)</f>
        <v>0</v>
      </c>
      <c r="BP152" s="407">
        <f>IF(OR(BP150&gt;=BP149,BP148="No"),0,(BP149-BP150)*BP151)</f>
        <v>0</v>
      </c>
      <c r="BV152" s="407">
        <f>IF(OR(BV150&gt;=BV149,BV148="No"),0,(BV149-BV150)*BV151)</f>
        <v>913129.56000000075</v>
      </c>
      <c r="CF152" s="407">
        <f>IF(OR(CF150&gt;=CF149,CF148="No"),0,(CF149-CF150)*CF151)</f>
        <v>0</v>
      </c>
      <c r="CL152" s="407">
        <f>IF(OR(CL150&gt;=CL149,CL148="No"),0,(CL149-CL150)*CL151)</f>
        <v>0</v>
      </c>
      <c r="DI152" s="185" t="s">
        <v>131</v>
      </c>
      <c r="DJ152" s="218" t="e">
        <f>+X120</f>
        <v>#DIV/0!</v>
      </c>
      <c r="DK152" s="218" t="e">
        <f>+AD120</f>
        <v>#DIV/0!</v>
      </c>
      <c r="DL152" s="219" t="e">
        <f>+AH120</f>
        <v>#DIV/0!</v>
      </c>
    </row>
    <row r="153" spans="1:116" ht="15.75" customHeight="1" x14ac:dyDescent="0.3">
      <c r="A153" s="296"/>
      <c r="B153" s="296"/>
      <c r="C153"/>
      <c r="D153" s="296"/>
      <c r="E153" s="296"/>
      <c r="F153" s="296"/>
      <c r="G153" s="296"/>
      <c r="H153" s="295"/>
      <c r="J153" s="296"/>
      <c r="T153" s="296"/>
      <c r="Z153" s="296"/>
      <c r="AJ153" s="296"/>
      <c r="AP153" s="296"/>
      <c r="AZ153" s="296"/>
      <c r="BF153" s="296"/>
      <c r="BP153" s="296"/>
      <c r="BV153" s="296"/>
      <c r="CF153" s="296"/>
      <c r="CL153" s="296"/>
      <c r="DI153" s="185" t="s">
        <v>203</v>
      </c>
      <c r="DJ153" s="218" t="e">
        <f>+AN120</f>
        <v>#DIV/0!</v>
      </c>
      <c r="DK153" s="218" t="e">
        <f>+AT120</f>
        <v>#DIV/0!</v>
      </c>
      <c r="DL153" s="219" t="e">
        <f>+AX120</f>
        <v>#DIV/0!</v>
      </c>
    </row>
    <row r="154" spans="1:116" ht="15.75" customHeight="1" x14ac:dyDescent="0.3">
      <c r="A154" s="296"/>
      <c r="B154" s="296"/>
      <c r="C154"/>
      <c r="D154" s="296"/>
      <c r="E154" s="296"/>
      <c r="F154" s="296"/>
      <c r="G154" s="296"/>
      <c r="H154" s="295"/>
      <c r="J154" s="296"/>
      <c r="T154" s="296"/>
      <c r="Z154" s="296"/>
      <c r="AJ154" s="296"/>
      <c r="AP154" s="296"/>
      <c r="AZ154" s="296"/>
      <c r="BF154" s="296"/>
      <c r="BP154" s="296"/>
      <c r="BV154" s="296"/>
      <c r="CF154" s="296"/>
      <c r="CL154" s="296"/>
      <c r="DI154" s="185" t="s">
        <v>164</v>
      </c>
      <c r="DJ154" s="218" t="e">
        <f>+BD120</f>
        <v>#DIV/0!</v>
      </c>
      <c r="DK154" s="218" t="e">
        <f>+BJ120</f>
        <v>#DIV/0!</v>
      </c>
      <c r="DL154" s="219" t="e">
        <f>+BN120</f>
        <v>#DIV/0!</v>
      </c>
    </row>
    <row r="155" spans="1:116" ht="15.75" customHeight="1" thickBot="1" x14ac:dyDescent="0.35">
      <c r="A155" s="338" t="s">
        <v>212</v>
      </c>
      <c r="B155" s="339"/>
      <c r="C155"/>
      <c r="H155" s="2"/>
      <c r="T155" s="1"/>
      <c r="Z155" s="1"/>
      <c r="DI155" s="185" t="s">
        <v>166</v>
      </c>
      <c r="DJ155" s="218" t="e">
        <f>+BT120</f>
        <v>#DIV/0!</v>
      </c>
      <c r="DK155" s="218" t="e">
        <f>+BZ120</f>
        <v>#DIV/0!</v>
      </c>
      <c r="DL155" s="219" t="e">
        <f>+CD120</f>
        <v>#DIV/0!</v>
      </c>
    </row>
    <row r="156" spans="1:116" ht="15.75" customHeight="1" thickTop="1" x14ac:dyDescent="0.3">
      <c r="A156" s="340">
        <v>1.1000000000000001</v>
      </c>
      <c r="B156" s="339" t="s">
        <v>51</v>
      </c>
      <c r="C156"/>
      <c r="D156" s="341">
        <f>+D134</f>
        <v>230961725</v>
      </c>
      <c r="H156" s="380"/>
      <c r="J156" s="341">
        <f>+J134</f>
        <v>121360272</v>
      </c>
      <c r="T156" s="341">
        <f>+T134</f>
        <v>441443884</v>
      </c>
      <c r="Z156" s="341">
        <f>+Z134</f>
        <v>281027647</v>
      </c>
      <c r="AJ156" s="341">
        <f>+AJ134</f>
        <v>136648268</v>
      </c>
      <c r="AP156" s="341">
        <f>+AP134</f>
        <v>57168243</v>
      </c>
      <c r="AZ156" s="341">
        <f>+AZ134</f>
        <v>234056383</v>
      </c>
      <c r="BF156" s="341">
        <f>+BF134</f>
        <v>182646115</v>
      </c>
      <c r="BP156" s="341">
        <f>+BP134</f>
        <v>186329647</v>
      </c>
      <c r="BV156" s="341">
        <f>+BV134</f>
        <v>76094130</v>
      </c>
      <c r="CF156" s="341">
        <f>+CF134</f>
        <v>263833259</v>
      </c>
      <c r="CL156" s="341">
        <f>+CL134</f>
        <v>168619069</v>
      </c>
      <c r="DI156" s="185" t="s">
        <v>165</v>
      </c>
      <c r="DJ156" s="218" t="e">
        <f>+CJ120</f>
        <v>#DIV/0!</v>
      </c>
      <c r="DK156" s="218" t="e">
        <f>+CP120</f>
        <v>#DIV/0!</v>
      </c>
      <c r="DL156" s="219" t="e">
        <f>+CT120</f>
        <v>#DIV/0!</v>
      </c>
    </row>
    <row r="157" spans="1:116" ht="15" customHeight="1" x14ac:dyDescent="0.4">
      <c r="A157" s="340">
        <v>1.3</v>
      </c>
      <c r="B157" s="339" t="s">
        <v>213</v>
      </c>
      <c r="C157"/>
      <c r="D157" s="342">
        <f>+D135</f>
        <v>0</v>
      </c>
      <c r="H157" s="381"/>
      <c r="J157" s="342">
        <f>+J135</f>
        <v>0</v>
      </c>
      <c r="T157" s="342">
        <f>+T135</f>
        <v>4828381.92</v>
      </c>
      <c r="Z157" s="342">
        <f>+Z135</f>
        <v>0</v>
      </c>
      <c r="AJ157" s="342">
        <f>+AJ135</f>
        <v>2239308.9900000002</v>
      </c>
      <c r="AP157" s="342">
        <f>+AP135</f>
        <v>640887.66</v>
      </c>
      <c r="AZ157" s="342">
        <f>+AZ135</f>
        <v>0</v>
      </c>
      <c r="BF157" s="342">
        <f>+BF135</f>
        <v>0</v>
      </c>
      <c r="BP157" s="342">
        <f>+BP135</f>
        <v>4121124.2100000004</v>
      </c>
      <c r="BV157" s="342">
        <f>+BV135</f>
        <v>0</v>
      </c>
      <c r="CF157" s="342">
        <f>+CF135</f>
        <v>0</v>
      </c>
      <c r="CL157" s="342">
        <f>+CL135</f>
        <v>0</v>
      </c>
      <c r="DI157" s="168"/>
      <c r="DJ157" s="248"/>
      <c r="DK157" s="248"/>
      <c r="DL157" s="249"/>
    </row>
    <row r="158" spans="1:116" x14ac:dyDescent="0.25">
      <c r="A158" s="340">
        <v>1.4</v>
      </c>
      <c r="B158" s="339" t="s">
        <v>225</v>
      </c>
      <c r="C158"/>
      <c r="D158" s="343">
        <f>D156-D157</f>
        <v>230961725</v>
      </c>
      <c r="H158" s="380"/>
      <c r="J158" s="343">
        <f>J156-J157</f>
        <v>121360272</v>
      </c>
      <c r="T158" s="343">
        <f>T156-T157</f>
        <v>436615502.07999998</v>
      </c>
      <c r="Z158" s="343">
        <f>Z156-Z157</f>
        <v>281027647</v>
      </c>
      <c r="AJ158" s="343">
        <f>AJ156-AJ157</f>
        <v>134408959.00999999</v>
      </c>
      <c r="AP158" s="343">
        <f>AP156-AP157</f>
        <v>56527355.340000004</v>
      </c>
      <c r="AZ158" s="343">
        <f>AZ156-AZ157</f>
        <v>234056383</v>
      </c>
      <c r="BF158" s="343">
        <f>BF156-BF157</f>
        <v>182646115</v>
      </c>
      <c r="BP158" s="343">
        <f>BP156-BP157</f>
        <v>182208522.78999999</v>
      </c>
      <c r="BV158" s="343">
        <f>BV156-BV157</f>
        <v>76094130</v>
      </c>
      <c r="CF158" s="343">
        <f>CF156-CF157</f>
        <v>263833259</v>
      </c>
      <c r="CL158" s="343">
        <f>CL156-CL157</f>
        <v>168619069</v>
      </c>
      <c r="DI158" s="193" t="s">
        <v>168</v>
      </c>
      <c r="DJ158" s="220" t="e">
        <f>+DJ73/DJ16</f>
        <v>#DIV/0!</v>
      </c>
      <c r="DK158" s="220" t="e">
        <f>+DK73/DK16</f>
        <v>#DIV/0!</v>
      </c>
      <c r="DL158" s="221" t="e">
        <f>+DL73/DL16</f>
        <v>#DIV/0!</v>
      </c>
    </row>
    <row r="159" spans="1:116" ht="15.75" customHeight="1" x14ac:dyDescent="0.3">
      <c r="A159" s="340"/>
      <c r="B159" s="339"/>
      <c r="C159"/>
      <c r="D159" s="343"/>
      <c r="H159" s="380"/>
      <c r="J159" s="343"/>
      <c r="T159" s="343"/>
      <c r="Z159" s="343"/>
      <c r="AJ159" s="343"/>
      <c r="AP159" s="343"/>
      <c r="AZ159" s="343"/>
      <c r="BF159" s="343"/>
      <c r="BP159" s="343"/>
      <c r="BV159" s="343"/>
      <c r="CF159" s="343"/>
      <c r="CL159" s="343"/>
      <c r="DI159" s="185" t="s">
        <v>125</v>
      </c>
      <c r="DJ159" s="218" t="e">
        <f>+H122</f>
        <v>#DIV/0!</v>
      </c>
      <c r="DK159" s="218" t="e">
        <f>+N122</f>
        <v>#DIV/0!</v>
      </c>
      <c r="DL159" s="219" t="e">
        <f>+R122</f>
        <v>#DIV/0!</v>
      </c>
    </row>
    <row r="160" spans="1:116" ht="15.75" customHeight="1" x14ac:dyDescent="0.3">
      <c r="A160" s="344" t="s">
        <v>226</v>
      </c>
      <c r="B160" s="345"/>
      <c r="C160"/>
      <c r="D160" s="343"/>
      <c r="H160" s="380"/>
      <c r="J160" s="343"/>
      <c r="T160" s="343"/>
      <c r="Z160" s="343"/>
      <c r="AJ160" s="343"/>
      <c r="AP160" s="343"/>
      <c r="AZ160" s="343"/>
      <c r="BF160" s="343"/>
      <c r="BP160" s="343"/>
      <c r="BV160" s="343"/>
      <c r="CF160" s="343"/>
      <c r="CL160" s="343"/>
      <c r="DI160" s="185" t="s">
        <v>131</v>
      </c>
      <c r="DJ160" s="218" t="e">
        <f>+X122</f>
        <v>#DIV/0!</v>
      </c>
      <c r="DK160" s="218" t="e">
        <f>+AD122</f>
        <v>#DIV/0!</v>
      </c>
      <c r="DL160" s="219" t="e">
        <f>+AH122</f>
        <v>#DIV/0!</v>
      </c>
    </row>
    <row r="161" spans="1:116" ht="15.75" customHeight="1" x14ac:dyDescent="0.3">
      <c r="A161" s="340">
        <v>2.1</v>
      </c>
      <c r="B161" s="339" t="s">
        <v>208</v>
      </c>
      <c r="C161"/>
      <c r="D161" s="343">
        <f>+D129</f>
        <v>224254044</v>
      </c>
      <c r="H161" s="380"/>
      <c r="J161" s="343">
        <f>+J129</f>
        <v>115244739</v>
      </c>
      <c r="T161" s="343">
        <f>+T129</f>
        <v>379543330</v>
      </c>
      <c r="Z161" s="343">
        <f>+Z129</f>
        <v>244442044</v>
      </c>
      <c r="AJ161" s="343">
        <f>+AJ129</f>
        <v>113521020</v>
      </c>
      <c r="AP161" s="343">
        <f>+AP129</f>
        <v>47518486</v>
      </c>
      <c r="AZ161" s="343">
        <f>+AZ129</f>
        <v>208894667</v>
      </c>
      <c r="BF161" s="343">
        <f>+BF129</f>
        <v>158369634</v>
      </c>
      <c r="BP161" s="343">
        <f>+BP129</f>
        <v>149102406</v>
      </c>
      <c r="BV161" s="343">
        <f>+BV129</f>
        <v>61534772</v>
      </c>
      <c r="CF161" s="343">
        <f>+CF129</f>
        <v>234810541</v>
      </c>
      <c r="CL161" s="343">
        <f>+CL129</f>
        <v>151223668</v>
      </c>
      <c r="DI161" s="185" t="s">
        <v>203</v>
      </c>
      <c r="DJ161" s="218" t="e">
        <f>+AN122</f>
        <v>#DIV/0!</v>
      </c>
      <c r="DK161" s="218" t="e">
        <f>+AT122</f>
        <v>#DIV/0!</v>
      </c>
      <c r="DL161" s="219" t="e">
        <f>+AX122</f>
        <v>#DIV/0!</v>
      </c>
    </row>
    <row r="162" spans="1:116" ht="15.75" customHeight="1" x14ac:dyDescent="0.4">
      <c r="A162" s="340">
        <f>+A161+0.1</f>
        <v>2.2000000000000002</v>
      </c>
      <c r="B162" s="339" t="s">
        <v>209</v>
      </c>
      <c r="C162"/>
      <c r="D162" s="342">
        <f>+D130</f>
        <v>6705243</v>
      </c>
      <c r="H162" s="381"/>
      <c r="J162" s="342">
        <f>+J130</f>
        <v>963590</v>
      </c>
      <c r="T162" s="342">
        <f>+T130</f>
        <v>11912563</v>
      </c>
      <c r="Z162" s="342">
        <f>+Z130</f>
        <v>4801932</v>
      </c>
      <c r="AJ162" s="342">
        <f>+AJ130</f>
        <v>3220253</v>
      </c>
      <c r="AP162" s="342">
        <f>+AP130</f>
        <v>533437</v>
      </c>
      <c r="AZ162" s="342">
        <f>+AZ130</f>
        <v>6647386</v>
      </c>
      <c r="BF162" s="342">
        <f>+BF130</f>
        <v>4383685</v>
      </c>
      <c r="BP162" s="342">
        <f>+BP130</f>
        <v>5444798</v>
      </c>
      <c r="BV162" s="342">
        <f>+BV130</f>
        <v>1292377</v>
      </c>
      <c r="CF162" s="342">
        <f>+CF130</f>
        <v>9043164</v>
      </c>
      <c r="CL162" s="342">
        <f>+CL130</f>
        <v>3907956</v>
      </c>
      <c r="DI162" s="185" t="s">
        <v>164</v>
      </c>
      <c r="DJ162" s="218" t="e">
        <f>+BD122</f>
        <v>#DIV/0!</v>
      </c>
      <c r="DK162" s="218" t="e">
        <f>+BJ122</f>
        <v>#DIV/0!</v>
      </c>
      <c r="DL162" s="219" t="e">
        <f>+BN122</f>
        <v>#DIV/0!</v>
      </c>
    </row>
    <row r="163" spans="1:116" ht="15.75" customHeight="1" x14ac:dyDescent="0.3">
      <c r="A163" s="340">
        <f>+A162+0.1</f>
        <v>2.3000000000000003</v>
      </c>
      <c r="B163" s="339" t="s">
        <v>227</v>
      </c>
      <c r="C163"/>
      <c r="D163" s="343">
        <f>+D161+D162</f>
        <v>230959287</v>
      </c>
      <c r="H163" s="380"/>
      <c r="J163" s="343">
        <f>+J161+J162</f>
        <v>116208329</v>
      </c>
      <c r="T163" s="343">
        <f>+T161+T162</f>
        <v>391455893</v>
      </c>
      <c r="Z163" s="343">
        <f>+Z161+Z162</f>
        <v>249243976</v>
      </c>
      <c r="AJ163" s="343">
        <f>+AJ161+AJ162</f>
        <v>116741273</v>
      </c>
      <c r="AP163" s="343">
        <f>+AP161+AP162</f>
        <v>48051923</v>
      </c>
      <c r="AZ163" s="343">
        <f>+AZ161+AZ162</f>
        <v>215542053</v>
      </c>
      <c r="BF163" s="343">
        <f>+BF161+BF162</f>
        <v>162753319</v>
      </c>
      <c r="BP163" s="343">
        <f>+BP161+BP162</f>
        <v>154547204</v>
      </c>
      <c r="BV163" s="343">
        <f>+BV161+BV162</f>
        <v>62827149</v>
      </c>
      <c r="CF163" s="343">
        <f>+CF161+CF162</f>
        <v>243853705</v>
      </c>
      <c r="CL163" s="343">
        <f>+CL161+CL162</f>
        <v>155131624</v>
      </c>
      <c r="DI163" s="185" t="s">
        <v>166</v>
      </c>
      <c r="DJ163" s="218" t="e">
        <f>+BT122</f>
        <v>#DIV/0!</v>
      </c>
      <c r="DK163" s="218" t="e">
        <f>+BZ122</f>
        <v>#DIV/0!</v>
      </c>
      <c r="DL163" s="219" t="e">
        <f>+CD122</f>
        <v>#DIV/0!</v>
      </c>
    </row>
    <row r="164" spans="1:116" ht="15.75" customHeight="1" thickBot="1" x14ac:dyDescent="0.35">
      <c r="A164" s="340"/>
      <c r="B164" s="339"/>
      <c r="C164"/>
      <c r="D164" s="343"/>
      <c r="H164" s="380"/>
      <c r="J164" s="343"/>
      <c r="T164" s="343"/>
      <c r="Z164" s="343"/>
      <c r="AJ164" s="343"/>
      <c r="AP164" s="343"/>
      <c r="AZ164" s="343"/>
      <c r="BF164" s="343"/>
      <c r="BP164" s="343"/>
      <c r="BV164" s="343"/>
      <c r="CF164" s="343"/>
      <c r="CL164" s="343"/>
      <c r="DI164" s="209" t="s">
        <v>165</v>
      </c>
      <c r="DJ164" s="225" t="e">
        <f>+CJ122</f>
        <v>#DIV/0!</v>
      </c>
      <c r="DK164" s="225" t="e">
        <f>+CP122</f>
        <v>#DIV/0!</v>
      </c>
      <c r="DL164" s="226" t="e">
        <f>+CT122</f>
        <v>#DIV/0!</v>
      </c>
    </row>
    <row r="165" spans="1:116" x14ac:dyDescent="0.25">
      <c r="A165" s="340" t="s">
        <v>228</v>
      </c>
      <c r="B165" s="339"/>
      <c r="C165"/>
      <c r="D165" s="343"/>
      <c r="H165" s="380"/>
      <c r="J165" s="343"/>
      <c r="T165" s="343"/>
      <c r="Z165" s="343"/>
      <c r="AJ165" s="343"/>
      <c r="AP165" s="343"/>
      <c r="AZ165" s="343"/>
      <c r="BF165" s="343"/>
      <c r="BP165" s="343"/>
      <c r="BV165" s="343"/>
      <c r="CF165" s="343"/>
      <c r="CL165" s="343"/>
    </row>
    <row r="166" spans="1:116" x14ac:dyDescent="0.25">
      <c r="A166" s="340">
        <v>3.1</v>
      </c>
      <c r="B166" s="339" t="s">
        <v>229</v>
      </c>
      <c r="C166"/>
      <c r="D166" s="343">
        <f>+D95*3+'JUL-SEP 2022'!D95</f>
        <v>6827089</v>
      </c>
      <c r="H166" s="380"/>
      <c r="J166" s="343">
        <f>+J95*3+'JUL-SEP 2022'!J95</f>
        <v>5852903</v>
      </c>
      <c r="T166" s="343">
        <f>+T95*3+'JUL-SEP 2022'!T95</f>
        <v>12579776</v>
      </c>
      <c r="Z166" s="343">
        <f>+Z95*3+'JUL-SEP 2022'!Z95</f>
        <v>19890395</v>
      </c>
      <c r="AJ166" s="343">
        <f>+AJ95*3+'JUL-SEP 2022'!AJ95</f>
        <v>10284710</v>
      </c>
      <c r="AP166" s="343">
        <f>+AP95*3+'JUL-SEP 2022'!AP95</f>
        <v>3595278</v>
      </c>
      <c r="AZ166" s="343">
        <f>+AZ95*3+'JUL-SEP 2022'!AZ95</f>
        <v>13146656</v>
      </c>
      <c r="BF166" s="343">
        <f>+BF95*3+'JUL-SEP 2022'!BF95</f>
        <v>12750650</v>
      </c>
      <c r="BP166" s="343">
        <f>+BP95*3+'JUL-SEP 2022'!BP95</f>
        <v>6428884</v>
      </c>
      <c r="BV166" s="343">
        <f>+BV95*3+'JUL-SEP 2022'!BV95</f>
        <v>4290833</v>
      </c>
      <c r="CF166" s="343">
        <f>+CF95*3+'JUL-SEP 2022'!CF95</f>
        <v>12056503</v>
      </c>
      <c r="CL166" s="343">
        <f>+CL95*3+'JUL-SEP 2022'!CL95</f>
        <v>13393481</v>
      </c>
    </row>
    <row r="167" spans="1:116" ht="15" x14ac:dyDescent="0.4">
      <c r="A167" s="340">
        <f>+A166+0.1</f>
        <v>3.2</v>
      </c>
      <c r="B167" s="339" t="s">
        <v>230</v>
      </c>
      <c r="C167"/>
      <c r="D167" s="342">
        <v>0</v>
      </c>
      <c r="H167" s="381"/>
      <c r="J167" s="342">
        <v>0</v>
      </c>
      <c r="T167" s="342">
        <v>0</v>
      </c>
      <c r="Z167" s="342">
        <v>0</v>
      </c>
      <c r="AJ167" s="342">
        <v>0</v>
      </c>
      <c r="AP167" s="342">
        <v>0</v>
      </c>
      <c r="AZ167" s="342">
        <v>0</v>
      </c>
      <c r="BF167" s="342">
        <v>0</v>
      </c>
      <c r="BP167" s="342">
        <v>0</v>
      </c>
      <c r="BV167" s="342">
        <v>0</v>
      </c>
      <c r="CF167" s="342">
        <v>0</v>
      </c>
      <c r="CL167" s="342">
        <v>0</v>
      </c>
    </row>
    <row r="168" spans="1:116" x14ac:dyDescent="0.25">
      <c r="A168" s="340">
        <f>+A167+0.1</f>
        <v>3.3000000000000003</v>
      </c>
      <c r="B168" s="339" t="s">
        <v>231</v>
      </c>
      <c r="C168"/>
      <c r="D168" s="343">
        <f>+D166+D167</f>
        <v>6827089</v>
      </c>
      <c r="H168" s="380"/>
      <c r="J168" s="343">
        <f>+J166+J167</f>
        <v>5852903</v>
      </c>
      <c r="T168" s="343">
        <f>+T166+T167</f>
        <v>12579776</v>
      </c>
      <c r="Z168" s="343">
        <f>+Z166+Z167</f>
        <v>19890395</v>
      </c>
      <c r="AJ168" s="343">
        <f>+AJ166+AJ167</f>
        <v>10284710</v>
      </c>
      <c r="AP168" s="343">
        <f>+AP166+AP167</f>
        <v>3595278</v>
      </c>
      <c r="AZ168" s="343">
        <f>+AZ166+AZ167</f>
        <v>13146656</v>
      </c>
      <c r="BF168" s="343">
        <f>+BF166+BF167</f>
        <v>12750650</v>
      </c>
      <c r="BP168" s="343">
        <f>+BP166+BP167</f>
        <v>6428884</v>
      </c>
      <c r="BV168" s="343">
        <f>+BV166+BV167</f>
        <v>4290833</v>
      </c>
      <c r="CF168" s="343">
        <f>+CF166+CF167</f>
        <v>12056503</v>
      </c>
      <c r="CL168" s="343">
        <f>+CL166+CL167</f>
        <v>13393481</v>
      </c>
    </row>
    <row r="169" spans="1:116" x14ac:dyDescent="0.25">
      <c r="A169" s="340"/>
      <c r="B169" s="339"/>
      <c r="C169"/>
      <c r="D169" s="343"/>
      <c r="H169" s="380"/>
      <c r="J169" s="343"/>
      <c r="L169" s="389"/>
      <c r="T169" s="343"/>
      <c r="Z169" s="343"/>
      <c r="AJ169" s="343"/>
      <c r="AP169" s="343"/>
      <c r="AZ169" s="343"/>
      <c r="BF169" s="343"/>
      <c r="BP169" s="343"/>
      <c r="BV169" s="343"/>
      <c r="CF169" s="343"/>
      <c r="CL169" s="343"/>
    </row>
    <row r="170" spans="1:116" x14ac:dyDescent="0.25">
      <c r="A170" s="340" t="s">
        <v>232</v>
      </c>
      <c r="B170" s="339"/>
      <c r="C170"/>
      <c r="D170" s="343"/>
      <c r="H170" s="380"/>
      <c r="J170" s="343"/>
      <c r="T170" s="343"/>
      <c r="Z170" s="343"/>
      <c r="AJ170" s="343"/>
      <c r="AP170" s="343"/>
      <c r="AZ170" s="343"/>
      <c r="BF170" s="343"/>
      <c r="BP170" s="343"/>
      <c r="BV170" s="343"/>
      <c r="CF170" s="343"/>
      <c r="CL170" s="343"/>
    </row>
    <row r="171" spans="1:116" x14ac:dyDescent="0.25">
      <c r="A171" s="340">
        <v>4.0999999999999996</v>
      </c>
      <c r="B171" s="339" t="s">
        <v>233</v>
      </c>
      <c r="C171"/>
      <c r="D171" s="346">
        <f>+D158-D163-D168</f>
        <v>-6824651</v>
      </c>
      <c r="H171" s="382"/>
      <c r="J171" s="346">
        <f>+J158-J163-J168</f>
        <v>-700960</v>
      </c>
      <c r="T171" s="346">
        <f>+T158-T163-T168</f>
        <v>32579833.079999983</v>
      </c>
      <c r="Z171" s="346">
        <f>+Z158-Z163-Z168</f>
        <v>11893276</v>
      </c>
      <c r="AJ171" s="346">
        <f>+AJ158-AJ163-AJ168</f>
        <v>7382976.0099999905</v>
      </c>
      <c r="AP171" s="346">
        <f>+AP158-AP163-AP168</f>
        <v>4880154.3400000036</v>
      </c>
      <c r="AZ171" s="346">
        <f>+AZ158-AZ163-AZ168</f>
        <v>5367674</v>
      </c>
      <c r="BF171" s="346">
        <f>+BF158-BF163-BF168</f>
        <v>7142146</v>
      </c>
      <c r="BP171" s="346">
        <f>+BP158-BP163-BP168</f>
        <v>21232434.789999992</v>
      </c>
      <c r="BV171" s="346">
        <f>+BV158-BV163-BV168</f>
        <v>8976148</v>
      </c>
      <c r="CF171" s="346">
        <f>+CF158-CF163-CF168</f>
        <v>7923051</v>
      </c>
      <c r="CL171" s="346">
        <f>+CL158-CL163-CL168</f>
        <v>93964</v>
      </c>
    </row>
    <row r="172" spans="1:116" x14ac:dyDescent="0.25">
      <c r="A172" s="340">
        <f>+A171+0.1</f>
        <v>4.1999999999999993</v>
      </c>
      <c r="B172" s="339" t="s">
        <v>234</v>
      </c>
      <c r="C172"/>
      <c r="D172" s="343">
        <f>-D152</f>
        <v>0</v>
      </c>
      <c r="H172" s="380"/>
      <c r="J172" s="343">
        <f>-J152</f>
        <v>0</v>
      </c>
      <c r="T172" s="343">
        <f>-T152</f>
        <v>0</v>
      </c>
      <c r="Z172" s="343">
        <f>-Z152</f>
        <v>0</v>
      </c>
      <c r="AJ172" s="343">
        <f>-AJ152</f>
        <v>0</v>
      </c>
      <c r="AP172" s="343">
        <f>-AP152</f>
        <v>0</v>
      </c>
      <c r="AZ172" s="343">
        <f>-AZ152</f>
        <v>0</v>
      </c>
      <c r="BF172" s="343">
        <f>-BF152</f>
        <v>0</v>
      </c>
      <c r="BP172" s="343">
        <f>-BP152</f>
        <v>0</v>
      </c>
      <c r="BV172" s="343">
        <f>-BV152</f>
        <v>-913129.56000000075</v>
      </c>
      <c r="CF172" s="343">
        <f>-CF152</f>
        <v>0</v>
      </c>
      <c r="CL172" s="343">
        <f>-CL152</f>
        <v>0</v>
      </c>
    </row>
    <row r="173" spans="1:116" ht="13.8" thickBot="1" x14ac:dyDescent="0.3">
      <c r="A173" s="340">
        <f>+A172+0.1</f>
        <v>4.2999999999999989</v>
      </c>
      <c r="B173" s="339" t="s">
        <v>235</v>
      </c>
      <c r="C173"/>
      <c r="D173" s="343">
        <f>SUM(D171+D172)</f>
        <v>-6824651</v>
      </c>
      <c r="H173" s="380"/>
      <c r="J173" s="343">
        <f>SUM(J171+J172)</f>
        <v>-700960</v>
      </c>
      <c r="T173" s="343">
        <f>SUM(T171+T172)</f>
        <v>32579833.079999983</v>
      </c>
      <c r="Z173" s="343">
        <f>SUM(Z171+Z172)</f>
        <v>11893276</v>
      </c>
      <c r="AJ173" s="343">
        <f>SUM(AJ171+AJ172)</f>
        <v>7382976.0099999905</v>
      </c>
      <c r="AP173" s="343">
        <f>SUM(AP171+AP172)</f>
        <v>4880154.3400000036</v>
      </c>
      <c r="AZ173" s="343">
        <f>SUM(AZ171+AZ172)</f>
        <v>5367674</v>
      </c>
      <c r="BF173" s="343">
        <f>SUM(BF171+BF172)</f>
        <v>7142146</v>
      </c>
      <c r="BP173" s="343">
        <f>SUM(BP171+BP172)</f>
        <v>21232434.789999992</v>
      </c>
      <c r="BV173" s="343">
        <f>SUM(BV171+BV172)</f>
        <v>8063018.4399999995</v>
      </c>
      <c r="CF173" s="343">
        <f>SUM(CF171+CF172)</f>
        <v>7923051</v>
      </c>
      <c r="CL173" s="343">
        <f>SUM(CL171+CL172)</f>
        <v>93964</v>
      </c>
    </row>
    <row r="174" spans="1:116" ht="14.4" thickTop="1" thickBot="1" x14ac:dyDescent="0.3">
      <c r="A174" s="340">
        <f>+A173+0.1</f>
        <v>4.3999999999999986</v>
      </c>
      <c r="B174" s="339" t="s">
        <v>236</v>
      </c>
      <c r="C174"/>
      <c r="D174" s="347">
        <f>+D173/MAX(D158,1)</f>
        <v>-2.9548839748231012E-2</v>
      </c>
      <c r="E174" s="348"/>
      <c r="H174" s="383"/>
      <c r="J174" s="347">
        <f>+J173/MAX(J158,1)</f>
        <v>-5.775860489172272E-3</v>
      </c>
      <c r="T174" s="347">
        <f>+T173/MAX(T158,1)</f>
        <v>7.4619047937584365E-2</v>
      </c>
      <c r="Z174" s="347">
        <f>+Z173/MAX(Z158,1)</f>
        <v>4.2320661781721426E-2</v>
      </c>
      <c r="AJ174" s="347">
        <f>+AJ173/MAX(AJ158,1)</f>
        <v>5.4929195675495847E-2</v>
      </c>
      <c r="AP174" s="347">
        <f>+AP173/MAX(AP158,1)</f>
        <v>8.633261384062485E-2</v>
      </c>
      <c r="AZ174" s="347">
        <f>+AZ173/MAX(AZ158,1)</f>
        <v>2.2933251942118579E-2</v>
      </c>
      <c r="BF174" s="347">
        <f>+BF173/MAX(BF158,1)</f>
        <v>3.9103738943475477E-2</v>
      </c>
      <c r="BP174" s="347">
        <f>+BP173/MAX(BP158,1)</f>
        <v>0.11652821978295121</v>
      </c>
      <c r="BV174" s="347">
        <f>+BV173/MAX(BV158,1)</f>
        <v>0.10596110948374073</v>
      </c>
      <c r="CF174" s="347">
        <f>+CF173/MAX(CF158,1)</f>
        <v>3.0030523937848184E-2</v>
      </c>
      <c r="CL174" s="347">
        <f>+CL173/MAX(CL158,1)</f>
        <v>5.5725607167241562E-4</v>
      </c>
    </row>
    <row r="175" spans="1:116" ht="13.8" thickTop="1" x14ac:dyDescent="0.25">
      <c r="A175" s="340"/>
      <c r="B175" s="339"/>
      <c r="C175"/>
      <c r="D175" s="349"/>
      <c r="E175" s="350"/>
      <c r="H175" s="384"/>
      <c r="J175" s="349"/>
      <c r="T175" s="349"/>
      <c r="Z175" s="349"/>
      <c r="AJ175" s="349"/>
      <c r="AP175" s="349"/>
      <c r="AZ175" s="349"/>
      <c r="BF175" s="349"/>
      <c r="BP175" s="349"/>
      <c r="BV175" s="349"/>
      <c r="CF175" s="349"/>
      <c r="CL175" s="349"/>
    </row>
    <row r="176" spans="1:116" x14ac:dyDescent="0.25">
      <c r="A176" s="340" t="s">
        <v>237</v>
      </c>
      <c r="B176" s="339"/>
      <c r="C176"/>
      <c r="D176" s="351"/>
      <c r="H176" s="385"/>
      <c r="J176" s="351"/>
      <c r="T176" s="351"/>
      <c r="Z176" s="351"/>
      <c r="AJ176" s="351"/>
      <c r="AP176" s="351"/>
      <c r="AZ176" s="351"/>
      <c r="BF176" s="351"/>
      <c r="BP176" s="351"/>
      <c r="BV176" s="351"/>
      <c r="CF176" s="351"/>
      <c r="CL176" s="351"/>
    </row>
    <row r="177" spans="1:90" x14ac:dyDescent="0.25">
      <c r="A177" s="340">
        <v>4.0999999999999996</v>
      </c>
      <c r="B177" s="339" t="s">
        <v>238</v>
      </c>
      <c r="C177"/>
      <c r="D177" s="352" t="str">
        <f>IF(D139&gt;119999,"Y","N")</f>
        <v>N</v>
      </c>
      <c r="H177" s="386"/>
      <c r="J177" s="352" t="str">
        <f>IF(J139&gt;119999,"Y","N")</f>
        <v>Y</v>
      </c>
      <c r="T177" s="352" t="str">
        <f>IF(T139&gt;119999,"Y","N")</f>
        <v>Y</v>
      </c>
      <c r="Z177" s="352" t="str">
        <f>IF(Z139&gt;119999,"Y","N")</f>
        <v>Y</v>
      </c>
      <c r="AJ177" s="352" t="str">
        <f>IF(AJ139&gt;119999,"Y","N")</f>
        <v>N</v>
      </c>
      <c r="AP177" s="352" t="str">
        <f>IF(AP139&gt;119999,"Y","N")</f>
        <v>Y</v>
      </c>
      <c r="AZ177" s="352" t="str">
        <f>IF(AZ139&gt;119999,"Y","N")</f>
        <v>N</v>
      </c>
      <c r="BF177" s="352" t="str">
        <f>IF(BF139&gt;119999,"Y","N")</f>
        <v>Y</v>
      </c>
      <c r="BP177" s="352" t="str">
        <f>IF(BP139&gt;119999,"Y","N")</f>
        <v>N</v>
      </c>
      <c r="BV177" s="352" t="str">
        <f>IF(BV139&gt;119999,"Y","N")</f>
        <v>Y</v>
      </c>
      <c r="CF177" s="352" t="str">
        <f>IF(CF139&gt;119999,"Y","N")</f>
        <v>Y</v>
      </c>
      <c r="CL177" s="352" t="str">
        <f>IF(CL139&gt;119999,"Y","N")</f>
        <v>Y</v>
      </c>
    </row>
    <row r="178" spans="1:90" x14ac:dyDescent="0.25">
      <c r="A178" s="340">
        <f>+A177+0.1</f>
        <v>4.1999999999999993</v>
      </c>
      <c r="B178" s="339" t="s">
        <v>239</v>
      </c>
      <c r="C178"/>
      <c r="D178" s="352" t="s">
        <v>240</v>
      </c>
      <c r="H178" s="386"/>
      <c r="J178" s="352" t="s">
        <v>240</v>
      </c>
      <c r="T178" s="352" t="s">
        <v>240</v>
      </c>
      <c r="Z178" s="352" t="s">
        <v>240</v>
      </c>
      <c r="AJ178" s="352" t="s">
        <v>240</v>
      </c>
      <c r="AP178" s="352" t="s">
        <v>240</v>
      </c>
      <c r="AZ178" s="352" t="s">
        <v>240</v>
      </c>
      <c r="BF178" s="352" t="s">
        <v>240</v>
      </c>
      <c r="BP178" s="352" t="s">
        <v>240</v>
      </c>
      <c r="BV178" s="352" t="s">
        <v>240</v>
      </c>
      <c r="CF178" s="352" t="s">
        <v>240</v>
      </c>
      <c r="CL178" s="352" t="s">
        <v>240</v>
      </c>
    </row>
    <row r="179" spans="1:90" x14ac:dyDescent="0.25">
      <c r="A179" s="340">
        <f>+A178+0.1</f>
        <v>4.2999999999999989</v>
      </c>
      <c r="B179" s="339" t="s">
        <v>241</v>
      </c>
      <c r="C179"/>
      <c r="D179" s="353" t="str">
        <f>IF(AND(D177="Y",D178="Y"), IF(AND(D174&gt;0.03, D174&lt;=0.1),((D174-0.03)*0.5), IF(D174&gt;0.1,((D174-0.03)*0.5)+((D174-0.1)*0.5))), "N/A")</f>
        <v>N/A</v>
      </c>
      <c r="H179" s="387"/>
      <c r="J179" s="353" t="b">
        <f>IF(AND(J177="Y",J178="Y"), IF(AND(J174&gt;0.03, J174&lt;=0.1),((J174-0.03)*0.5), IF(J174&gt;0.1,((J174-0.03)*0.5)+((J174-0.1)*0.5))), "N/A")</f>
        <v>0</v>
      </c>
      <c r="T179" s="353">
        <f>IF(AND(T177="Y",T178="Y"), IF(AND(T174&gt;0.03, T174&lt;=0.1),((T174-0.03)*0.5), IF(T174&gt;0.1,((T174-0.03)*0.5)+((T174-0.1)*0.5))), "N/A")</f>
        <v>2.2309523968792183E-2</v>
      </c>
      <c r="Z179" s="353">
        <f>IF(AND(Z177="Y",Z178="Y"), IF(AND(Z174&gt;0.03, Z174&lt;=0.1),((Z174-0.03)*0.5), IF(Z174&gt;0.1,((Z174-0.03)*0.5)+((Z174-0.1)*0.5))), "N/A")</f>
        <v>6.1603308908607136E-3</v>
      </c>
      <c r="AJ179" s="353" t="str">
        <f>IF(AND(AJ177="Y",AJ178="Y"), IF(AND(AJ174&gt;0.03, AJ174&lt;=0.1),((AJ174-0.03)*0.5), IF(AJ174&gt;0.1,((AJ174-0.03)*0.5)+((AJ174-0.1)*0.5))), "N/A")</f>
        <v>N/A</v>
      </c>
      <c r="AP179" s="353">
        <f>IF(AND(AP177="Y",AP178="Y"), IF(AND(AP174&gt;0.03, AP174&lt;=0.1),((AP174-0.03)*0.5), IF(AP174&gt;0.1,((AP174-0.03)*0.5)+((AP174-0.1)*0.5))), "N/A")</f>
        <v>2.8166306920312426E-2</v>
      </c>
      <c r="AZ179" s="353" t="str">
        <f>IF(AND(AZ177="Y",AZ178="Y"), IF(AND(AZ174&gt;0.03, AZ174&lt;=0.1),((AZ174-0.03)*0.5), IF(AZ174&gt;0.1,((AZ174-0.03)*0.5)+((AZ174-0.1)*0.5))), "N/A")</f>
        <v>N/A</v>
      </c>
      <c r="BF179" s="353">
        <f>IF(AND(BF177="Y",BF178="Y"), IF(AND(BF174&gt;0.03, BF174&lt;=0.1),((BF174-0.03)*0.5), IF(BF174&gt;0.1,((BF174-0.03)*0.5)+((BF174-0.1)*0.5))), "N/A")</f>
        <v>4.5518694717377392E-3</v>
      </c>
      <c r="BP179" s="353" t="str">
        <f>IF(AND(BP177="Y",BP178="Y"), IF(AND(BP174&gt;0.03, BP174&lt;=0.1),((BP174-0.03)*0.5), IF(BP174&gt;0.1,((BP174-0.03)*0.5)+((BP174-0.1)*0.5))), "N/A")</f>
        <v>N/A</v>
      </c>
      <c r="BV179" s="353">
        <f>IF(AND(BV177="Y",BV178="Y"), IF(AND(BV174&gt;0.03, BV174&lt;=0.1),((BV174-0.03)*0.5), IF(BV174&gt;0.1,((BV174-0.03)*0.5)+((BV174-0.1)*0.5))), "N/A")</f>
        <v>4.0961109483740724E-2</v>
      </c>
      <c r="CF179" s="353">
        <f>IF(AND(CF177="Y",CF178="Y"), IF(AND(CF174&gt;0.03, CF174&lt;=0.1),((CF174-0.03)*0.5), IF(CF174&gt;0.1,((CF174-0.03)*0.5)+((CF174-0.1)*0.5))), "N/A")</f>
        <v>1.5261968924092789E-5</v>
      </c>
      <c r="CL179" s="353" t="b">
        <f>IF(AND(CL177="Y",CL178="Y"), IF(AND(CL174&gt;0.03, CL174&lt;=0.1),((CL174-0.03)*0.5), IF(CL174&gt;0.1,((CL174-0.03)*0.5)+((CL174-0.1)*0.5))), "N/A")</f>
        <v>0</v>
      </c>
    </row>
    <row r="180" spans="1:90" ht="13.8" thickBot="1" x14ac:dyDescent="0.3">
      <c r="A180" s="340">
        <f>+A179+0.1</f>
        <v>4.3999999999999986</v>
      </c>
      <c r="B180" s="339" t="s">
        <v>242</v>
      </c>
      <c r="C180"/>
      <c r="D180" s="354" t="str">
        <f>IFERROR(D179*D158, "N/A")</f>
        <v>N/A</v>
      </c>
      <c r="H180" s="388"/>
      <c r="J180" s="354">
        <f>IFERROR(J179*J158, "N/A")</f>
        <v>0</v>
      </c>
      <c r="T180" s="354">
        <f>IFERROR(T179*T158, "N/A")</f>
        <v>9740684.0087999925</v>
      </c>
      <c r="Z180" s="354">
        <f>IFERROR(Z179*Z158, "N/A")</f>
        <v>1731223.2950000002</v>
      </c>
      <c r="AJ180" s="354" t="str">
        <f>IFERROR(AJ179*AJ158, "N/A")</f>
        <v>N/A</v>
      </c>
      <c r="AP180" s="354">
        <f>IFERROR(AP179*AP158, "N/A")</f>
        <v>1592166.8399000017</v>
      </c>
      <c r="AZ180" s="354" t="str">
        <f>IFERROR(AZ179*AZ158, "N/A")</f>
        <v>N/A</v>
      </c>
      <c r="BF180" s="354">
        <f>IFERROR(BF179*BF158, "N/A")</f>
        <v>831381.27500000037</v>
      </c>
      <c r="BP180" s="354" t="str">
        <f>IFERROR(BP179*BP158, "N/A")</f>
        <v>N/A</v>
      </c>
      <c r="BV180" s="354">
        <f>IFERROR(BV179*BV158, "N/A")</f>
        <v>3116899.9899999993</v>
      </c>
      <c r="CF180" s="354">
        <f>IFERROR(CF179*CF158, "N/A")</f>
        <v>4026.6150000001244</v>
      </c>
      <c r="CL180" s="354">
        <f>IFERROR(CL179*CL158, "N/A")</f>
        <v>0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55" t="s">
        <v>243</v>
      </c>
      <c r="B184" s="356"/>
      <c r="C184"/>
      <c r="D184" s="356"/>
      <c r="E184" s="356"/>
      <c r="F184" s="356"/>
      <c r="G184" s="357"/>
      <c r="H184" s="357"/>
      <c r="I184" s="357"/>
      <c r="J184" s="296"/>
    </row>
    <row r="185" spans="1:90" ht="13.8" x14ac:dyDescent="0.25">
      <c r="A185" s="358"/>
      <c r="B185" s="356"/>
      <c r="C185"/>
      <c r="D185" s="356"/>
      <c r="E185" s="356"/>
      <c r="F185" s="359"/>
      <c r="G185" s="356"/>
      <c r="H185" s="357"/>
      <c r="I185" s="357"/>
      <c r="J185" s="296"/>
    </row>
    <row r="186" spans="1:90" ht="13.8" x14ac:dyDescent="0.25">
      <c r="A186" s="357"/>
      <c r="B186" s="296"/>
      <c r="C186"/>
      <c r="D186" s="360" t="s">
        <v>244</v>
      </c>
      <c r="E186" s="361"/>
      <c r="F186" s="357"/>
      <c r="G186" s="357"/>
      <c r="H186" s="357"/>
      <c r="I186" s="357"/>
      <c r="J186" s="296"/>
    </row>
    <row r="187" spans="1:90" ht="26.4" x14ac:dyDescent="0.25">
      <c r="A187" s="357"/>
      <c r="B187" s="296"/>
      <c r="C187"/>
      <c r="D187" s="362" t="s">
        <v>245</v>
      </c>
      <c r="E187" s="363" t="s">
        <v>215</v>
      </c>
      <c r="F187" s="296"/>
      <c r="G187" s="364" t="s">
        <v>246</v>
      </c>
      <c r="H187" s="364"/>
      <c r="I187" s="364"/>
      <c r="J187" s="364"/>
    </row>
    <row r="188" spans="1:90" ht="13.8" x14ac:dyDescent="0.25">
      <c r="A188" s="357"/>
      <c r="B188" s="296"/>
      <c r="C188"/>
      <c r="D188" s="365" t="s">
        <v>247</v>
      </c>
      <c r="E188" s="366" t="s">
        <v>248</v>
      </c>
      <c r="F188" s="296"/>
      <c r="G188" s="364">
        <v>0</v>
      </c>
      <c r="H188" s="367" t="s">
        <v>249</v>
      </c>
      <c r="I188" s="364"/>
      <c r="J188" s="364"/>
    </row>
    <row r="189" spans="1:90" ht="13.8" x14ac:dyDescent="0.25">
      <c r="A189" s="357"/>
      <c r="B189" s="296"/>
      <c r="C189"/>
      <c r="D189" s="368">
        <v>5400</v>
      </c>
      <c r="E189" s="369">
        <v>8.4000000000000005E-2</v>
      </c>
      <c r="F189" s="296"/>
      <c r="G189" s="370">
        <f t="shared" ref="G189:H194" si="222">D189</f>
        <v>5400</v>
      </c>
      <c r="H189" s="367">
        <f t="shared" si="222"/>
        <v>8.4000000000000005E-2</v>
      </c>
      <c r="I189" s="371">
        <v>5.7000000000000002E-2</v>
      </c>
      <c r="J189" s="370">
        <v>12000</v>
      </c>
    </row>
    <row r="190" spans="1:90" ht="13.8" x14ac:dyDescent="0.25">
      <c r="A190" s="357"/>
      <c r="B190" s="296"/>
      <c r="C190"/>
      <c r="D190" s="368">
        <v>12000</v>
      </c>
      <c r="E190" s="369">
        <v>5.7000000000000002E-2</v>
      </c>
      <c r="F190" s="296"/>
      <c r="G190" s="370">
        <f t="shared" si="222"/>
        <v>12000</v>
      </c>
      <c r="H190" s="367">
        <f t="shared" si="222"/>
        <v>5.7000000000000002E-2</v>
      </c>
      <c r="I190" s="371">
        <v>0.04</v>
      </c>
      <c r="J190" s="370">
        <v>24000</v>
      </c>
    </row>
    <row r="191" spans="1:90" ht="13.8" x14ac:dyDescent="0.25">
      <c r="A191" s="357"/>
      <c r="B191" s="296"/>
      <c r="C191"/>
      <c r="D191" s="368">
        <v>24000</v>
      </c>
      <c r="E191" s="369">
        <v>0.04</v>
      </c>
      <c r="F191" s="296"/>
      <c r="G191" s="370">
        <f t="shared" si="222"/>
        <v>24000</v>
      </c>
      <c r="H191" s="367">
        <f t="shared" si="222"/>
        <v>0.04</v>
      </c>
      <c r="I191" s="371">
        <v>2.9000000000000001E-2</v>
      </c>
      <c r="J191" s="370">
        <v>48000</v>
      </c>
    </row>
    <row r="192" spans="1:90" ht="13.8" x14ac:dyDescent="0.25">
      <c r="A192" s="357"/>
      <c r="B192" s="296"/>
      <c r="C192"/>
      <c r="D192" s="368">
        <v>48000</v>
      </c>
      <c r="E192" s="369">
        <v>2.9000000000000001E-2</v>
      </c>
      <c r="F192" s="296"/>
      <c r="G192" s="370">
        <f t="shared" si="222"/>
        <v>48000</v>
      </c>
      <c r="H192" s="367">
        <f t="shared" si="222"/>
        <v>2.9000000000000001E-2</v>
      </c>
      <c r="I192" s="371">
        <v>0.02</v>
      </c>
      <c r="J192" s="370">
        <v>96000</v>
      </c>
    </row>
    <row r="193" spans="1:10" ht="13.8" x14ac:dyDescent="0.25">
      <c r="A193" s="357"/>
      <c r="B193" s="296"/>
      <c r="C193"/>
      <c r="D193" s="368">
        <v>96000</v>
      </c>
      <c r="E193" s="369">
        <v>0.02</v>
      </c>
      <c r="F193" s="296"/>
      <c r="G193" s="370">
        <f t="shared" si="222"/>
        <v>96000</v>
      </c>
      <c r="H193" s="367">
        <f t="shared" si="222"/>
        <v>0.02</v>
      </c>
      <c r="I193" s="371">
        <v>1.4999999999999999E-2</v>
      </c>
      <c r="J193" s="370">
        <v>192000</v>
      </c>
    </row>
    <row r="194" spans="1:10" ht="13.8" x14ac:dyDescent="0.25">
      <c r="A194" s="357"/>
      <c r="B194" s="296"/>
      <c r="C194"/>
      <c r="D194" s="368">
        <v>192000</v>
      </c>
      <c r="E194" s="369">
        <v>1.4999999999999999E-2</v>
      </c>
      <c r="F194" s="296"/>
      <c r="G194" s="370">
        <f t="shared" si="222"/>
        <v>192000</v>
      </c>
      <c r="H194" s="367">
        <f t="shared" si="222"/>
        <v>1.4999999999999999E-2</v>
      </c>
      <c r="I194" s="371">
        <v>0.01</v>
      </c>
      <c r="J194" s="370">
        <v>380000</v>
      </c>
    </row>
    <row r="195" spans="1:10" ht="13.8" x14ac:dyDescent="0.25">
      <c r="A195" s="357"/>
      <c r="B195" s="296"/>
      <c r="C195"/>
      <c r="D195" s="368">
        <v>380000</v>
      </c>
      <c r="E195" s="369">
        <v>0.01</v>
      </c>
      <c r="F195" s="372"/>
      <c r="G195" s="373"/>
      <c r="H195" s="374"/>
      <c r="I195" s="357"/>
      <c r="J195" s="296"/>
    </row>
    <row r="196" spans="1:10" ht="13.8" x14ac:dyDescent="0.25">
      <c r="A196" s="357"/>
      <c r="B196" s="296"/>
      <c r="C196"/>
      <c r="D196" s="375" t="s">
        <v>250</v>
      </c>
      <c r="E196" s="376" t="s">
        <v>251</v>
      </c>
      <c r="F196" s="377"/>
      <c r="G196" s="373"/>
      <c r="H196" s="359"/>
      <c r="I196" s="357"/>
      <c r="J196" s="296"/>
    </row>
    <row r="197" spans="1:10" x14ac:dyDescent="0.25">
      <c r="C197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O197"/>
  <sheetViews>
    <sheetView zoomScale="90" zoomScaleNormal="90" workbookViewId="0">
      <pane xSplit="3" ySplit="5" topLeftCell="DG6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DL168" sqref="DI3:DL168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33203125" style="2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2" bestFit="1" customWidth="1"/>
    <col min="21" max="21" width="13" style="2" customWidth="1"/>
    <col min="22" max="25" width="15" style="2" customWidth="1"/>
    <col min="26" max="26" width="17.8867187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6.33203125" style="1" bestFit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9.441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6" t="s">
        <v>257</v>
      </c>
      <c r="B1" s="210"/>
      <c r="C1" s="444" t="s">
        <v>264</v>
      </c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445"/>
      <c r="AE1" s="445"/>
      <c r="AF1" s="445"/>
      <c r="AG1" s="445"/>
      <c r="AH1" s="445"/>
      <c r="AI1" s="445"/>
      <c r="AJ1" s="445"/>
      <c r="AK1" s="445"/>
      <c r="AL1" s="445"/>
      <c r="AM1" s="445"/>
      <c r="AN1" s="445"/>
      <c r="AO1" s="445"/>
      <c r="AP1" s="445"/>
      <c r="AQ1" s="445"/>
      <c r="AR1" s="445"/>
      <c r="AS1" s="445"/>
      <c r="AT1" s="445"/>
      <c r="AU1" s="445"/>
      <c r="AV1" s="445"/>
      <c r="AW1" s="445"/>
      <c r="AX1" s="445"/>
      <c r="AY1" s="445"/>
      <c r="AZ1" s="445"/>
      <c r="BA1" s="445"/>
      <c r="BB1" s="445"/>
      <c r="BC1" s="445"/>
      <c r="BD1" s="445"/>
      <c r="BE1" s="445"/>
      <c r="BF1" s="445"/>
      <c r="BG1" s="445"/>
      <c r="BH1" s="445"/>
      <c r="BI1" s="445"/>
      <c r="BJ1" s="445"/>
      <c r="BK1" s="445"/>
      <c r="BL1" s="445"/>
      <c r="BM1" s="445"/>
      <c r="BN1" s="445"/>
      <c r="BO1" s="445"/>
      <c r="BP1" s="445"/>
      <c r="BQ1" s="445"/>
      <c r="BR1" s="445"/>
      <c r="BS1" s="445"/>
      <c r="BT1" s="445"/>
      <c r="BU1" s="445"/>
      <c r="BV1" s="445"/>
      <c r="BW1" s="445"/>
      <c r="BX1" s="445"/>
      <c r="BY1" s="445"/>
      <c r="BZ1" s="445"/>
      <c r="CA1" s="445"/>
      <c r="CB1" s="445"/>
      <c r="CC1" s="445"/>
      <c r="CD1" s="445"/>
      <c r="CE1" s="445"/>
      <c r="CF1" s="445"/>
      <c r="CG1" s="445"/>
      <c r="CH1" s="445"/>
      <c r="CI1" s="445"/>
      <c r="CJ1" s="445"/>
      <c r="CK1" s="445"/>
      <c r="CL1" s="445"/>
      <c r="CM1" s="445"/>
      <c r="CN1" s="445"/>
      <c r="CO1" s="445"/>
      <c r="CP1" s="445"/>
      <c r="CQ1" s="445"/>
      <c r="CR1" s="445"/>
      <c r="CS1" s="445"/>
      <c r="CT1" s="445"/>
      <c r="CU1" s="445"/>
      <c r="CV1" s="445"/>
      <c r="CW1" s="445"/>
      <c r="CX1" s="445"/>
      <c r="CY1" s="445"/>
      <c r="CZ1" s="445"/>
      <c r="DA1" s="446"/>
    </row>
    <row r="2" spans="1:119" s="25" customFormat="1" ht="21.6" thickBot="1" x14ac:dyDescent="0.45">
      <c r="A2" s="28" t="s">
        <v>14</v>
      </c>
      <c r="B2" s="27"/>
      <c r="C2" s="30"/>
      <c r="D2" s="447" t="s">
        <v>150</v>
      </c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9"/>
      <c r="S2" s="214"/>
      <c r="T2" s="450" t="s">
        <v>151</v>
      </c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9"/>
      <c r="AI2" s="215"/>
      <c r="AJ2" s="450" t="s">
        <v>196</v>
      </c>
      <c r="AK2" s="448"/>
      <c r="AL2" s="448"/>
      <c r="AM2" s="448"/>
      <c r="AN2" s="448"/>
      <c r="AO2" s="448"/>
      <c r="AP2" s="448"/>
      <c r="AQ2" s="448"/>
      <c r="AR2" s="448"/>
      <c r="AS2" s="448"/>
      <c r="AT2" s="448"/>
      <c r="AU2" s="448"/>
      <c r="AV2" s="448"/>
      <c r="AW2" s="448"/>
      <c r="AX2" s="449"/>
      <c r="AY2" s="215"/>
      <c r="AZ2" s="450" t="s">
        <v>155</v>
      </c>
      <c r="BA2" s="448"/>
      <c r="BB2" s="448"/>
      <c r="BC2" s="448"/>
      <c r="BD2" s="448"/>
      <c r="BE2" s="448"/>
      <c r="BF2" s="448"/>
      <c r="BG2" s="448"/>
      <c r="BH2" s="448"/>
      <c r="BI2" s="448"/>
      <c r="BJ2" s="448"/>
      <c r="BK2" s="448"/>
      <c r="BL2" s="448"/>
      <c r="BM2" s="448"/>
      <c r="BN2" s="449"/>
      <c r="BO2" s="215"/>
      <c r="BP2" s="450" t="s">
        <v>156</v>
      </c>
      <c r="BQ2" s="448"/>
      <c r="BR2" s="448"/>
      <c r="BS2" s="448"/>
      <c r="BT2" s="448"/>
      <c r="BU2" s="448"/>
      <c r="BV2" s="448"/>
      <c r="BW2" s="448"/>
      <c r="BX2" s="448"/>
      <c r="BY2" s="448"/>
      <c r="BZ2" s="448"/>
      <c r="CA2" s="448"/>
      <c r="CB2" s="448"/>
      <c r="CC2" s="448"/>
      <c r="CD2" s="449"/>
      <c r="CE2" s="215"/>
      <c r="CF2" s="450" t="s">
        <v>157</v>
      </c>
      <c r="CG2" s="448"/>
      <c r="CH2" s="448"/>
      <c r="CI2" s="448"/>
      <c r="CJ2" s="448"/>
      <c r="CK2" s="448"/>
      <c r="CL2" s="448"/>
      <c r="CM2" s="448"/>
      <c r="CN2" s="448"/>
      <c r="CO2" s="448"/>
      <c r="CP2" s="448"/>
      <c r="CQ2" s="448"/>
      <c r="CR2" s="448"/>
      <c r="CS2" s="448"/>
      <c r="CT2" s="451"/>
      <c r="DI2"/>
      <c r="DM2"/>
    </row>
    <row r="3" spans="1:119" s="24" customFormat="1" ht="16.2" thickBot="1" x14ac:dyDescent="0.35">
      <c r="A3" s="23" t="s">
        <v>18</v>
      </c>
      <c r="B3" s="29"/>
      <c r="C3" s="129"/>
      <c r="D3" s="443" t="s">
        <v>130</v>
      </c>
      <c r="E3" s="437"/>
      <c r="F3" s="437"/>
      <c r="G3" s="437"/>
      <c r="H3" s="437"/>
      <c r="I3" s="438"/>
      <c r="J3" s="436" t="s">
        <v>129</v>
      </c>
      <c r="K3" s="437"/>
      <c r="L3" s="437"/>
      <c r="M3" s="437"/>
      <c r="N3" s="437"/>
      <c r="O3" s="438"/>
      <c r="P3" s="439" t="s">
        <v>258</v>
      </c>
      <c r="Q3" s="440"/>
      <c r="R3" s="441"/>
      <c r="S3" s="216"/>
      <c r="T3" s="436" t="s">
        <v>128</v>
      </c>
      <c r="U3" s="437"/>
      <c r="V3" s="437"/>
      <c r="W3" s="437"/>
      <c r="X3" s="437"/>
      <c r="Y3" s="438"/>
      <c r="Z3" s="436" t="s">
        <v>127</v>
      </c>
      <c r="AA3" s="437"/>
      <c r="AB3" s="437"/>
      <c r="AC3" s="437"/>
      <c r="AD3" s="437"/>
      <c r="AE3" s="438"/>
      <c r="AF3" s="439" t="s">
        <v>259</v>
      </c>
      <c r="AG3" s="440"/>
      <c r="AH3" s="441"/>
      <c r="AI3" s="217"/>
      <c r="AJ3" s="436" t="s">
        <v>197</v>
      </c>
      <c r="AK3" s="437"/>
      <c r="AL3" s="437"/>
      <c r="AM3" s="437"/>
      <c r="AN3" s="437"/>
      <c r="AO3" s="438"/>
      <c r="AP3" s="436" t="s">
        <v>198</v>
      </c>
      <c r="AQ3" s="437"/>
      <c r="AR3" s="437"/>
      <c r="AS3" s="437"/>
      <c r="AT3" s="437"/>
      <c r="AU3" s="438"/>
      <c r="AV3" s="439" t="s">
        <v>260</v>
      </c>
      <c r="AW3" s="440"/>
      <c r="AX3" s="441"/>
      <c r="AY3" s="217"/>
      <c r="AZ3" s="436" t="s">
        <v>137</v>
      </c>
      <c r="BA3" s="437"/>
      <c r="BB3" s="437"/>
      <c r="BC3" s="437"/>
      <c r="BD3" s="437"/>
      <c r="BE3" s="438"/>
      <c r="BF3" s="436" t="s">
        <v>138</v>
      </c>
      <c r="BG3" s="437"/>
      <c r="BH3" s="437"/>
      <c r="BI3" s="437"/>
      <c r="BJ3" s="437"/>
      <c r="BK3" s="438"/>
      <c r="BL3" s="439" t="s">
        <v>263</v>
      </c>
      <c r="BM3" s="440"/>
      <c r="BN3" s="441"/>
      <c r="BO3" s="217"/>
      <c r="BP3" s="436" t="s">
        <v>135</v>
      </c>
      <c r="BQ3" s="437"/>
      <c r="BR3" s="437"/>
      <c r="BS3" s="437"/>
      <c r="BT3" s="437"/>
      <c r="BU3" s="438"/>
      <c r="BV3" s="436" t="s">
        <v>136</v>
      </c>
      <c r="BW3" s="437"/>
      <c r="BX3" s="437"/>
      <c r="BY3" s="437"/>
      <c r="BZ3" s="437"/>
      <c r="CA3" s="438"/>
      <c r="CB3" s="439" t="s">
        <v>262</v>
      </c>
      <c r="CC3" s="440"/>
      <c r="CD3" s="441"/>
      <c r="CE3" s="217"/>
      <c r="CF3" s="436" t="s">
        <v>139</v>
      </c>
      <c r="CG3" s="437"/>
      <c r="CH3" s="437"/>
      <c r="CI3" s="437"/>
      <c r="CJ3" s="437"/>
      <c r="CK3" s="438"/>
      <c r="CL3" s="436" t="s">
        <v>140</v>
      </c>
      <c r="CM3" s="437"/>
      <c r="CN3" s="437"/>
      <c r="CO3" s="437"/>
      <c r="CP3" s="437"/>
      <c r="CQ3" s="438"/>
      <c r="CR3" s="439" t="s">
        <v>261</v>
      </c>
      <c r="CS3" s="440"/>
      <c r="CT3" s="442"/>
      <c r="CU3" s="59"/>
      <c r="CV3" s="426" t="s">
        <v>141</v>
      </c>
      <c r="CW3" s="427"/>
      <c r="CX3" s="427"/>
      <c r="CY3" s="427"/>
      <c r="CZ3" s="427"/>
      <c r="DA3" s="428"/>
      <c r="DB3" s="429" t="s">
        <v>142</v>
      </c>
      <c r="DC3" s="427"/>
      <c r="DD3" s="427"/>
      <c r="DE3" s="427"/>
      <c r="DF3" s="427"/>
      <c r="DG3" s="428"/>
      <c r="DH3" s="180"/>
      <c r="DI3" s="430" t="s">
        <v>143</v>
      </c>
      <c r="DJ3" s="431"/>
      <c r="DK3" s="431"/>
      <c r="DL3" s="432"/>
      <c r="DM3"/>
    </row>
    <row r="4" spans="1:119" s="15" customFormat="1" ht="13.5" customHeight="1" thickBot="1" x14ac:dyDescent="0.3">
      <c r="D4" s="20">
        <v>1044</v>
      </c>
      <c r="E4" s="17"/>
      <c r="F4" s="17"/>
      <c r="G4" s="17"/>
      <c r="H4" s="17"/>
      <c r="I4" s="18"/>
      <c r="J4" s="16">
        <v>1044</v>
      </c>
      <c r="K4" s="17"/>
      <c r="L4" s="17"/>
      <c r="M4" s="17"/>
      <c r="N4" s="17"/>
      <c r="O4" s="18"/>
      <c r="P4" s="16"/>
      <c r="Q4" s="211"/>
      <c r="R4" s="212"/>
      <c r="S4" s="19"/>
      <c r="T4" s="20">
        <v>1045</v>
      </c>
      <c r="U4" s="17"/>
      <c r="V4" s="17"/>
      <c r="W4" s="17"/>
      <c r="X4" s="17"/>
      <c r="Y4" s="18"/>
      <c r="Z4" s="16"/>
      <c r="AA4" s="17"/>
      <c r="AB4" s="17"/>
      <c r="AC4" s="17"/>
      <c r="AD4" s="17"/>
      <c r="AE4" s="213"/>
      <c r="AF4" s="16"/>
      <c r="AG4" s="211"/>
      <c r="AH4" s="212"/>
      <c r="AI4" s="22"/>
      <c r="AJ4" s="20">
        <v>1046</v>
      </c>
      <c r="AK4" s="17"/>
      <c r="AL4" s="17"/>
      <c r="AM4" s="17"/>
      <c r="AN4" s="17"/>
      <c r="AO4" s="18"/>
      <c r="AP4" s="16"/>
      <c r="AQ4" s="17"/>
      <c r="AR4" s="17"/>
      <c r="AS4" s="17"/>
      <c r="AT4" s="17"/>
      <c r="AU4" s="18"/>
      <c r="AV4" s="16"/>
      <c r="AW4" s="211"/>
      <c r="AX4" s="212"/>
      <c r="AY4" s="22"/>
      <c r="AZ4" s="20">
        <v>1047</v>
      </c>
      <c r="BA4" s="17"/>
      <c r="BB4" s="17"/>
      <c r="BC4" s="17"/>
      <c r="BD4" s="17"/>
      <c r="BE4" s="18"/>
      <c r="BF4" s="16"/>
      <c r="BG4" s="17"/>
      <c r="BH4" s="17"/>
      <c r="BI4" s="17"/>
      <c r="BJ4" s="17"/>
      <c r="BK4" s="18"/>
      <c r="BL4" s="16"/>
      <c r="BM4" s="211"/>
      <c r="BN4" s="212"/>
      <c r="BO4" s="22"/>
      <c r="BP4" s="20">
        <v>1048</v>
      </c>
      <c r="BQ4" s="17"/>
      <c r="BR4" s="17"/>
      <c r="BS4" s="17"/>
      <c r="BT4" s="17"/>
      <c r="BU4" s="18"/>
      <c r="BV4" s="16"/>
      <c r="BW4" s="17"/>
      <c r="BX4" s="17"/>
      <c r="BY4" s="17"/>
      <c r="BZ4" s="17"/>
      <c r="CA4" s="18"/>
      <c r="CB4" s="16"/>
      <c r="CC4" s="211"/>
      <c r="CD4" s="212"/>
      <c r="CE4" s="22"/>
      <c r="CF4" s="20">
        <v>1049</v>
      </c>
      <c r="CG4" s="17"/>
      <c r="CH4" s="17"/>
      <c r="CI4" s="17"/>
      <c r="CJ4" s="17"/>
      <c r="CK4" s="18"/>
      <c r="CL4" s="16"/>
      <c r="CM4" s="17"/>
      <c r="CN4" s="17"/>
      <c r="CO4" s="17"/>
      <c r="CP4" s="17"/>
      <c r="CQ4" s="18"/>
      <c r="CR4" s="16"/>
      <c r="CS4" s="211"/>
      <c r="CT4" s="212"/>
      <c r="CU4" s="21"/>
      <c r="CV4" s="169"/>
      <c r="CW4" s="17"/>
      <c r="CX4" s="17"/>
      <c r="CY4" s="17"/>
      <c r="CZ4" s="17"/>
      <c r="DA4" s="18"/>
      <c r="DB4" s="16"/>
      <c r="DC4" s="17"/>
      <c r="DD4" s="17"/>
      <c r="DE4" s="17"/>
      <c r="DF4" s="17"/>
      <c r="DG4" s="18"/>
      <c r="DH4" s="181"/>
      <c r="DI4" s="433"/>
      <c r="DJ4" s="434"/>
      <c r="DK4" s="434"/>
      <c r="DL4" s="435"/>
      <c r="DM4"/>
    </row>
    <row r="5" spans="1:119" s="24" customFormat="1" ht="48" customHeight="1" thickBot="1" x14ac:dyDescent="0.35">
      <c r="A5" s="119"/>
      <c r="B5" s="119"/>
      <c r="C5" s="120"/>
      <c r="D5" s="121" t="s">
        <v>103</v>
      </c>
      <c r="E5" s="122" t="s">
        <v>98</v>
      </c>
      <c r="F5" s="122" t="s">
        <v>104</v>
      </c>
      <c r="G5" s="122" t="s">
        <v>98</v>
      </c>
      <c r="H5" s="122" t="s">
        <v>115</v>
      </c>
      <c r="I5" s="123" t="s">
        <v>153</v>
      </c>
      <c r="J5" s="124" t="s">
        <v>103</v>
      </c>
      <c r="K5" s="122" t="s">
        <v>98</v>
      </c>
      <c r="L5" s="122" t="s">
        <v>104</v>
      </c>
      <c r="M5" s="122" t="s">
        <v>98</v>
      </c>
      <c r="N5" s="122" t="s">
        <v>115</v>
      </c>
      <c r="O5" s="120" t="s">
        <v>153</v>
      </c>
      <c r="P5" s="130" t="s">
        <v>103</v>
      </c>
      <c r="Q5" s="130" t="s">
        <v>104</v>
      </c>
      <c r="R5" s="131" t="s">
        <v>126</v>
      </c>
      <c r="S5" s="38"/>
      <c r="T5" s="121" t="s">
        <v>105</v>
      </c>
      <c r="U5" s="122" t="s">
        <v>98</v>
      </c>
      <c r="V5" s="122" t="s">
        <v>106</v>
      </c>
      <c r="W5" s="122" t="s">
        <v>98</v>
      </c>
      <c r="X5" s="122" t="s">
        <v>116</v>
      </c>
      <c r="Y5" s="123" t="s">
        <v>153</v>
      </c>
      <c r="Z5" s="124" t="s">
        <v>105</v>
      </c>
      <c r="AA5" s="122" t="s">
        <v>98</v>
      </c>
      <c r="AB5" s="122" t="s">
        <v>106</v>
      </c>
      <c r="AC5" s="122" t="s">
        <v>98</v>
      </c>
      <c r="AD5" s="122" t="s">
        <v>116</v>
      </c>
      <c r="AE5" s="125" t="s">
        <v>153</v>
      </c>
      <c r="AF5" s="130" t="s">
        <v>105</v>
      </c>
      <c r="AG5" s="130" t="s">
        <v>106</v>
      </c>
      <c r="AH5" s="131" t="s">
        <v>132</v>
      </c>
      <c r="AI5" s="40"/>
      <c r="AJ5" s="121" t="s">
        <v>199</v>
      </c>
      <c r="AK5" s="122" t="s">
        <v>98</v>
      </c>
      <c r="AL5" s="122" t="s">
        <v>200</v>
      </c>
      <c r="AM5" s="122" t="s">
        <v>98</v>
      </c>
      <c r="AN5" s="122" t="s">
        <v>201</v>
      </c>
      <c r="AO5" s="123" t="s">
        <v>153</v>
      </c>
      <c r="AP5" s="124" t="s">
        <v>199</v>
      </c>
      <c r="AQ5" s="122" t="s">
        <v>98</v>
      </c>
      <c r="AR5" s="122" t="s">
        <v>200</v>
      </c>
      <c r="AS5" s="122" t="s">
        <v>98</v>
      </c>
      <c r="AT5" s="122" t="s">
        <v>201</v>
      </c>
      <c r="AU5" s="120" t="s">
        <v>153</v>
      </c>
      <c r="AV5" s="130" t="s">
        <v>199</v>
      </c>
      <c r="AW5" s="130" t="s">
        <v>200</v>
      </c>
      <c r="AX5" s="131" t="s">
        <v>202</v>
      </c>
      <c r="AY5" s="40"/>
      <c r="AZ5" s="121" t="s">
        <v>109</v>
      </c>
      <c r="BA5" s="122" t="s">
        <v>98</v>
      </c>
      <c r="BB5" s="122" t="s">
        <v>110</v>
      </c>
      <c r="BC5" s="122" t="s">
        <v>98</v>
      </c>
      <c r="BD5" s="122" t="s">
        <v>118</v>
      </c>
      <c r="BE5" s="123" t="s">
        <v>153</v>
      </c>
      <c r="BF5" s="124" t="s">
        <v>109</v>
      </c>
      <c r="BG5" s="122" t="s">
        <v>98</v>
      </c>
      <c r="BH5" s="122" t="s">
        <v>110</v>
      </c>
      <c r="BI5" s="122" t="s">
        <v>98</v>
      </c>
      <c r="BJ5" s="122" t="s">
        <v>118</v>
      </c>
      <c r="BK5" s="120" t="s">
        <v>153</v>
      </c>
      <c r="BL5" s="130" t="s">
        <v>109</v>
      </c>
      <c r="BM5" s="130" t="s">
        <v>110</v>
      </c>
      <c r="BN5" s="131" t="s">
        <v>145</v>
      </c>
      <c r="BO5" s="40"/>
      <c r="BP5" s="121" t="s">
        <v>111</v>
      </c>
      <c r="BQ5" s="122" t="s">
        <v>98</v>
      </c>
      <c r="BR5" s="122" t="s">
        <v>112</v>
      </c>
      <c r="BS5" s="122" t="s">
        <v>98</v>
      </c>
      <c r="BT5" s="122" t="s">
        <v>119</v>
      </c>
      <c r="BU5" s="123" t="s">
        <v>153</v>
      </c>
      <c r="BV5" s="124" t="s">
        <v>111</v>
      </c>
      <c r="BW5" s="122" t="s">
        <v>98</v>
      </c>
      <c r="BX5" s="122" t="s">
        <v>112</v>
      </c>
      <c r="BY5" s="122" t="s">
        <v>98</v>
      </c>
      <c r="BZ5" s="122" t="s">
        <v>119</v>
      </c>
      <c r="CA5" s="120" t="s">
        <v>153</v>
      </c>
      <c r="CB5" s="130" t="s">
        <v>147</v>
      </c>
      <c r="CC5" s="130" t="s">
        <v>148</v>
      </c>
      <c r="CD5" s="131" t="s">
        <v>146</v>
      </c>
      <c r="CE5" s="40"/>
      <c r="CF5" s="121" t="s">
        <v>113</v>
      </c>
      <c r="CG5" s="122" t="s">
        <v>98</v>
      </c>
      <c r="CH5" s="122" t="s">
        <v>114</v>
      </c>
      <c r="CI5" s="122" t="s">
        <v>98</v>
      </c>
      <c r="CJ5" s="122" t="s">
        <v>120</v>
      </c>
      <c r="CK5" s="123" t="s">
        <v>153</v>
      </c>
      <c r="CL5" s="124" t="s">
        <v>113</v>
      </c>
      <c r="CM5" s="122" t="s">
        <v>98</v>
      </c>
      <c r="CN5" s="122" t="s">
        <v>114</v>
      </c>
      <c r="CO5" s="122" t="s">
        <v>98</v>
      </c>
      <c r="CP5" s="122" t="s">
        <v>120</v>
      </c>
      <c r="CQ5" s="120" t="s">
        <v>153</v>
      </c>
      <c r="CR5" s="130" t="s">
        <v>113</v>
      </c>
      <c r="CS5" s="130" t="s">
        <v>114</v>
      </c>
      <c r="CT5" s="131" t="s">
        <v>149</v>
      </c>
      <c r="CU5" s="40"/>
      <c r="CV5" s="126" t="s">
        <v>121</v>
      </c>
      <c r="CW5" s="127" t="s">
        <v>123</v>
      </c>
      <c r="CX5" s="127" t="s">
        <v>122</v>
      </c>
      <c r="CY5" s="127" t="s">
        <v>124</v>
      </c>
      <c r="CZ5" s="127" t="s">
        <v>96</v>
      </c>
      <c r="DA5" s="128" t="s">
        <v>154</v>
      </c>
      <c r="DB5" s="126" t="s">
        <v>158</v>
      </c>
      <c r="DC5" s="127" t="s">
        <v>98</v>
      </c>
      <c r="DD5" s="127" t="s">
        <v>159</v>
      </c>
      <c r="DE5" s="127" t="s">
        <v>98</v>
      </c>
      <c r="DF5" s="127" t="s">
        <v>160</v>
      </c>
      <c r="DG5" s="128" t="s">
        <v>161</v>
      </c>
      <c r="DH5" s="182"/>
      <c r="DI5" s="202"/>
      <c r="DJ5" s="203" t="s">
        <v>96</v>
      </c>
      <c r="DK5" s="204" t="s">
        <v>160</v>
      </c>
      <c r="DL5" s="205" t="s">
        <v>162</v>
      </c>
      <c r="DM5"/>
    </row>
    <row r="6" spans="1:119" s="24" customFormat="1" ht="11.25" customHeight="1" x14ac:dyDescent="0.3">
      <c r="A6" s="31" t="s">
        <v>51</v>
      </c>
      <c r="B6" s="32"/>
      <c r="C6" s="33"/>
      <c r="D6" s="34"/>
      <c r="E6" s="35"/>
      <c r="F6" s="35"/>
      <c r="G6" s="35"/>
      <c r="H6" s="35"/>
      <c r="I6" s="36"/>
      <c r="J6" s="37"/>
      <c r="K6" s="35"/>
      <c r="L6" s="35"/>
      <c r="M6" s="35"/>
      <c r="N6" s="35"/>
      <c r="O6" s="36"/>
      <c r="P6" s="133"/>
      <c r="Q6" s="134"/>
      <c r="R6" s="135"/>
      <c r="S6" s="38"/>
      <c r="T6" s="34"/>
      <c r="U6" s="35"/>
      <c r="V6" s="35"/>
      <c r="W6" s="35"/>
      <c r="X6" s="35"/>
      <c r="Y6" s="36"/>
      <c r="Z6" s="37"/>
      <c r="AA6" s="35"/>
      <c r="AB6" s="35"/>
      <c r="AC6" s="35"/>
      <c r="AD6" s="35"/>
      <c r="AE6" s="39"/>
      <c r="AF6" s="133"/>
      <c r="AG6" s="134"/>
      <c r="AH6" s="135"/>
      <c r="AI6" s="40"/>
      <c r="AJ6" s="34"/>
      <c r="AK6" s="35"/>
      <c r="AL6" s="35"/>
      <c r="AM6" s="35"/>
      <c r="AN6" s="35"/>
      <c r="AO6" s="36"/>
      <c r="AP6" s="37"/>
      <c r="AQ6" s="35"/>
      <c r="AR6" s="35"/>
      <c r="AS6" s="35"/>
      <c r="AT6" s="35"/>
      <c r="AU6" s="36"/>
      <c r="AV6" s="133"/>
      <c r="AW6" s="134"/>
      <c r="AX6" s="135"/>
      <c r="AY6" s="40"/>
      <c r="AZ6" s="34"/>
      <c r="BA6" s="35"/>
      <c r="BB6" s="35"/>
      <c r="BC6" s="35"/>
      <c r="BD6" s="35"/>
      <c r="BE6" s="36"/>
      <c r="BF6" s="37"/>
      <c r="BG6" s="35"/>
      <c r="BH6" s="35"/>
      <c r="BI6" s="35"/>
      <c r="BJ6" s="35"/>
      <c r="BK6" s="36"/>
      <c r="BL6" s="133"/>
      <c r="BM6" s="134"/>
      <c r="BN6" s="135"/>
      <c r="BO6" s="40"/>
      <c r="BP6" s="34"/>
      <c r="BQ6" s="35"/>
      <c r="BR6" s="35"/>
      <c r="BS6" s="35"/>
      <c r="BT6" s="35"/>
      <c r="BU6" s="36"/>
      <c r="BV6" s="37"/>
      <c r="BW6" s="35"/>
      <c r="BX6" s="35"/>
      <c r="BY6" s="35"/>
      <c r="BZ6" s="35"/>
      <c r="CA6" s="36"/>
      <c r="CB6" s="133"/>
      <c r="CC6" s="134"/>
      <c r="CD6" s="135"/>
      <c r="CE6" s="40"/>
      <c r="CF6" s="34"/>
      <c r="CG6" s="35"/>
      <c r="CH6" s="35"/>
      <c r="CI6" s="35"/>
      <c r="CJ6" s="35"/>
      <c r="CK6" s="36"/>
      <c r="CL6" s="37"/>
      <c r="CM6" s="35"/>
      <c r="CN6" s="35"/>
      <c r="CO6" s="35"/>
      <c r="CP6" s="35"/>
      <c r="CQ6" s="36"/>
      <c r="CR6" s="133"/>
      <c r="CS6" s="134"/>
      <c r="CT6" s="135"/>
      <c r="CU6" s="40"/>
      <c r="CV6" s="132"/>
      <c r="CW6" s="35"/>
      <c r="CX6" s="35"/>
      <c r="CY6" s="35"/>
      <c r="CZ6" s="35"/>
      <c r="DA6" s="36"/>
      <c r="DB6" s="37"/>
      <c r="DC6" s="35"/>
      <c r="DD6" s="35"/>
      <c r="DE6" s="35"/>
      <c r="DF6" s="35"/>
      <c r="DG6" s="36"/>
      <c r="DH6" s="170"/>
      <c r="DI6" s="184" t="s">
        <v>51</v>
      </c>
      <c r="DJ6" s="37"/>
      <c r="DK6" s="35"/>
      <c r="DL6" s="36"/>
      <c r="DM6"/>
    </row>
    <row r="7" spans="1:119" s="24" customFormat="1" ht="13.2" customHeight="1" x14ac:dyDescent="0.3">
      <c r="A7" s="32">
        <v>1</v>
      </c>
      <c r="B7" s="32" t="s">
        <v>0</v>
      </c>
      <c r="C7" s="41"/>
      <c r="D7" s="42"/>
      <c r="E7" s="43"/>
      <c r="F7" s="43"/>
      <c r="G7" s="43"/>
      <c r="H7" s="43"/>
      <c r="I7" s="44"/>
      <c r="J7" s="45"/>
      <c r="K7" s="43"/>
      <c r="L7" s="43"/>
      <c r="M7" s="43"/>
      <c r="N7" s="43"/>
      <c r="O7" s="44"/>
      <c r="P7" s="136"/>
      <c r="Q7" s="137"/>
      <c r="R7" s="138"/>
      <c r="S7" s="38"/>
      <c r="T7" s="42"/>
      <c r="U7" s="43"/>
      <c r="V7" s="43"/>
      <c r="W7" s="43"/>
      <c r="X7" s="43"/>
      <c r="Y7" s="44"/>
      <c r="Z7" s="45"/>
      <c r="AA7" s="43"/>
      <c r="AB7" s="43"/>
      <c r="AC7" s="43"/>
      <c r="AD7" s="43"/>
      <c r="AE7" s="44"/>
      <c r="AF7" s="136"/>
      <c r="AG7" s="137"/>
      <c r="AH7" s="138"/>
      <c r="AI7" s="40"/>
      <c r="AJ7" s="42"/>
      <c r="AK7" s="43"/>
      <c r="AL7" s="43"/>
      <c r="AM7" s="43"/>
      <c r="AN7" s="43"/>
      <c r="AO7" s="44"/>
      <c r="AP7" s="45"/>
      <c r="AQ7" s="43"/>
      <c r="AR7" s="43"/>
      <c r="AS7" s="43"/>
      <c r="AT7" s="43"/>
      <c r="AU7" s="44"/>
      <c r="AV7" s="136"/>
      <c r="AW7" s="137"/>
      <c r="AX7" s="138"/>
      <c r="AY7" s="40"/>
      <c r="AZ7" s="42"/>
      <c r="BA7" s="43"/>
      <c r="BB7" s="43"/>
      <c r="BC7" s="43"/>
      <c r="BD7" s="43"/>
      <c r="BE7" s="44"/>
      <c r="BF7" s="45"/>
      <c r="BG7" s="43"/>
      <c r="BH7" s="43"/>
      <c r="BI7" s="43"/>
      <c r="BJ7" s="43"/>
      <c r="BK7" s="44"/>
      <c r="BL7" s="136"/>
      <c r="BM7" s="137"/>
      <c r="BN7" s="138"/>
      <c r="BO7" s="40"/>
      <c r="BP7" s="42"/>
      <c r="BQ7" s="43"/>
      <c r="BR7" s="43"/>
      <c r="BS7" s="43"/>
      <c r="BT7" s="43"/>
      <c r="BU7" s="44"/>
      <c r="BV7" s="45"/>
      <c r="BW7" s="43"/>
      <c r="BX7" s="43"/>
      <c r="BY7" s="43"/>
      <c r="BZ7" s="43"/>
      <c r="CA7" s="44"/>
      <c r="CB7" s="136"/>
      <c r="CC7" s="137"/>
      <c r="CD7" s="138"/>
      <c r="CE7" s="40"/>
      <c r="CF7" s="42"/>
      <c r="CG7" s="43"/>
      <c r="CH7" s="43"/>
      <c r="CI7" s="43"/>
      <c r="CJ7" s="43"/>
      <c r="CK7" s="44"/>
      <c r="CL7" s="45"/>
      <c r="CM7" s="43"/>
      <c r="CN7" s="43"/>
      <c r="CO7" s="43"/>
      <c r="CP7" s="43"/>
      <c r="CQ7" s="44"/>
      <c r="CR7" s="136"/>
      <c r="CS7" s="137"/>
      <c r="CT7" s="138"/>
      <c r="CU7" s="40"/>
      <c r="CV7" s="45"/>
      <c r="CW7" s="43"/>
      <c r="CX7" s="43"/>
      <c r="CY7" s="43"/>
      <c r="CZ7" s="43"/>
      <c r="DA7" s="44"/>
      <c r="DB7" s="45"/>
      <c r="DC7" s="43"/>
      <c r="DD7" s="43"/>
      <c r="DE7" s="43"/>
      <c r="DF7" s="43"/>
      <c r="DG7" s="44"/>
      <c r="DH7" s="183"/>
      <c r="DI7" s="185" t="s">
        <v>0</v>
      </c>
      <c r="DJ7" s="45"/>
      <c r="DK7" s="43"/>
      <c r="DL7" s="44"/>
      <c r="DM7"/>
    </row>
    <row r="8" spans="1:119" s="24" customFormat="1" ht="13.2" customHeight="1" x14ac:dyDescent="0.3">
      <c r="A8" s="32"/>
      <c r="B8" s="32" t="s">
        <v>15</v>
      </c>
      <c r="C8" s="41"/>
      <c r="D8" s="42">
        <v>230961725</v>
      </c>
      <c r="E8" s="43"/>
      <c r="F8" s="43">
        <v>64161500</v>
      </c>
      <c r="G8" s="43"/>
      <c r="H8" s="43">
        <v>295123225</v>
      </c>
      <c r="I8" s="44"/>
      <c r="J8" s="45">
        <v>121360272</v>
      </c>
      <c r="K8" s="43"/>
      <c r="L8" s="43">
        <v>211031109</v>
      </c>
      <c r="M8" s="43"/>
      <c r="N8" s="43">
        <v>332391381</v>
      </c>
      <c r="O8" s="44"/>
      <c r="P8" s="136">
        <f>+D8+J8</f>
        <v>352321997</v>
      </c>
      <c r="Q8" s="137">
        <f>+F8+L8</f>
        <v>275192609</v>
      </c>
      <c r="R8" s="138">
        <f>+P8+Q8</f>
        <v>627514606</v>
      </c>
      <c r="S8" s="38"/>
      <c r="T8" s="42">
        <v>441443884</v>
      </c>
      <c r="U8" s="43"/>
      <c r="V8" s="43">
        <v>118093147</v>
      </c>
      <c r="W8" s="43"/>
      <c r="X8" s="43">
        <v>559537030</v>
      </c>
      <c r="Y8" s="44"/>
      <c r="Z8" s="45">
        <v>281027647</v>
      </c>
      <c r="AA8" s="43"/>
      <c r="AB8" s="43">
        <v>218998643</v>
      </c>
      <c r="AC8" s="43"/>
      <c r="AD8" s="43">
        <v>500026290</v>
      </c>
      <c r="AE8" s="44"/>
      <c r="AF8" s="136">
        <f>+T8+Z8</f>
        <v>722471531</v>
      </c>
      <c r="AG8" s="137">
        <f>+V8+AB8</f>
        <v>337091790</v>
      </c>
      <c r="AH8" s="138">
        <f>+AF8+AG8</f>
        <v>1059563321</v>
      </c>
      <c r="AI8" s="40"/>
      <c r="AJ8" s="42">
        <v>127235242</v>
      </c>
      <c r="AK8" s="43"/>
      <c r="AL8" s="43">
        <v>50047327</v>
      </c>
      <c r="AM8" s="43"/>
      <c r="AN8" s="43">
        <v>177282568</v>
      </c>
      <c r="AO8" s="44"/>
      <c r="AP8" s="45">
        <v>46858543</v>
      </c>
      <c r="AQ8" s="43"/>
      <c r="AR8" s="43">
        <v>79040042</v>
      </c>
      <c r="AS8" s="43"/>
      <c r="AT8" s="43">
        <v>125898585</v>
      </c>
      <c r="AU8" s="44"/>
      <c r="AV8" s="136">
        <f>+AJ8+AP8</f>
        <v>174093785</v>
      </c>
      <c r="AW8" s="137">
        <f>+AL8+AR8</f>
        <v>129087369</v>
      </c>
      <c r="AX8" s="138">
        <f>+AV8+AW8</f>
        <v>303181154</v>
      </c>
      <c r="AY8" s="40"/>
      <c r="AZ8" s="42">
        <v>234056383</v>
      </c>
      <c r="BA8" s="43"/>
      <c r="BB8" s="43">
        <v>70048157</v>
      </c>
      <c r="BC8" s="43"/>
      <c r="BD8" s="43">
        <v>304104540</v>
      </c>
      <c r="BE8" s="44"/>
      <c r="BF8" s="45">
        <v>182646115</v>
      </c>
      <c r="BG8" s="43"/>
      <c r="BH8" s="43">
        <v>186019689</v>
      </c>
      <c r="BI8" s="43"/>
      <c r="BJ8" s="43">
        <v>368665804</v>
      </c>
      <c r="BK8" s="44"/>
      <c r="BL8" s="136">
        <f>+AZ8+BF8</f>
        <v>416702498</v>
      </c>
      <c r="BM8" s="137">
        <f>+BB8+BH8</f>
        <v>256067846</v>
      </c>
      <c r="BN8" s="138">
        <f>+BL8+BM8</f>
        <v>672770344</v>
      </c>
      <c r="BO8" s="40"/>
      <c r="BP8" s="42">
        <v>186329516</v>
      </c>
      <c r="BQ8" s="43"/>
      <c r="BR8" s="43">
        <v>45049718</v>
      </c>
      <c r="BS8" s="43"/>
      <c r="BT8" s="43">
        <v>231379234</v>
      </c>
      <c r="BU8" s="44"/>
      <c r="BV8" s="45">
        <v>76094130</v>
      </c>
      <c r="BW8" s="43"/>
      <c r="BX8" s="43">
        <v>102542194</v>
      </c>
      <c r="BY8" s="43"/>
      <c r="BZ8" s="43">
        <v>178636323</v>
      </c>
      <c r="CA8" s="44"/>
      <c r="CB8" s="136">
        <f>+BP8+BV8</f>
        <v>262423646</v>
      </c>
      <c r="CC8" s="137">
        <f>+BR8+BX8</f>
        <v>147591912</v>
      </c>
      <c r="CD8" s="138">
        <f>+CB8+CC8</f>
        <v>410015558</v>
      </c>
      <c r="CE8" s="40"/>
      <c r="CF8" s="42">
        <v>263833259</v>
      </c>
      <c r="CG8" s="43"/>
      <c r="CH8" s="43">
        <v>50701481</v>
      </c>
      <c r="CI8" s="43"/>
      <c r="CJ8" s="43">
        <v>314534741</v>
      </c>
      <c r="CK8" s="44"/>
      <c r="CL8" s="45">
        <v>168619069</v>
      </c>
      <c r="CM8" s="43"/>
      <c r="CN8" s="43">
        <v>149422885</v>
      </c>
      <c r="CO8" s="43"/>
      <c r="CP8" s="43">
        <v>318041954</v>
      </c>
      <c r="CQ8" s="44"/>
      <c r="CR8" s="136">
        <f>+CF8+CL8</f>
        <v>432452328</v>
      </c>
      <c r="CS8" s="137">
        <f>+CH8+CN8</f>
        <v>200124366</v>
      </c>
      <c r="CT8" s="138">
        <f>+CR8+CS8</f>
        <v>632576694</v>
      </c>
      <c r="CU8" s="40"/>
      <c r="CV8" s="45">
        <f t="shared" ref="CV8:CV15" si="0">+D8+T8+AJ8+AZ8+BP8+CF8</f>
        <v>1483860009</v>
      </c>
      <c r="CW8" s="43"/>
      <c r="CX8" s="43">
        <f t="shared" ref="CX8:CX15" si="1">+F8+V8+AL8+BB8+BR8+CH8</f>
        <v>398101330</v>
      </c>
      <c r="CY8" s="46"/>
      <c r="CZ8" s="43">
        <f>+CV8+CX8</f>
        <v>1881961339</v>
      </c>
      <c r="DA8" s="47"/>
      <c r="DB8" s="45">
        <f>+J8+Z8+AP8+BF8+BV8+CL8</f>
        <v>876605776</v>
      </c>
      <c r="DC8" s="46"/>
      <c r="DD8" s="43">
        <f>+L8+AB8+AR8+BH8+BX8+CN8</f>
        <v>947054562</v>
      </c>
      <c r="DE8" s="46"/>
      <c r="DF8" s="43">
        <f>+DB8+DD8</f>
        <v>1823660338</v>
      </c>
      <c r="DG8" s="47"/>
      <c r="DH8" s="174"/>
      <c r="DI8" s="185" t="s">
        <v>15</v>
      </c>
      <c r="DJ8" s="45">
        <f>+CZ8</f>
        <v>1881961339</v>
      </c>
      <c r="DK8" s="43">
        <f>+DF8</f>
        <v>1823660338</v>
      </c>
      <c r="DL8" s="44">
        <f>+DJ8+DK8</f>
        <v>3705621677</v>
      </c>
      <c r="DM8"/>
    </row>
    <row r="9" spans="1:119" s="24" customFormat="1" ht="13.2" customHeight="1" x14ac:dyDescent="0.3">
      <c r="A9" s="32"/>
      <c r="B9" s="32" t="s">
        <v>16</v>
      </c>
      <c r="C9" s="41"/>
      <c r="D9" s="42"/>
      <c r="E9" s="43"/>
      <c r="F9" s="43"/>
      <c r="G9" s="43"/>
      <c r="H9" s="43"/>
      <c r="I9" s="44"/>
      <c r="J9" s="45"/>
      <c r="K9" s="43"/>
      <c r="L9" s="43"/>
      <c r="M9" s="43"/>
      <c r="N9" s="43"/>
      <c r="O9" s="44"/>
      <c r="P9" s="139">
        <f t="shared" ref="P9:P16" si="2">+D9+J9</f>
        <v>0</v>
      </c>
      <c r="Q9" s="140">
        <f t="shared" ref="Q9:Q16" si="3">+F9+L9</f>
        <v>0</v>
      </c>
      <c r="R9" s="141">
        <f t="shared" ref="R9:R16" si="4">+P9+Q9</f>
        <v>0</v>
      </c>
      <c r="S9" s="38"/>
      <c r="T9" s="42"/>
      <c r="U9" s="43"/>
      <c r="V9" s="43"/>
      <c r="W9" s="43"/>
      <c r="X9" s="43"/>
      <c r="Y9" s="44"/>
      <c r="Z9" s="45"/>
      <c r="AA9" s="43"/>
      <c r="AB9" s="43"/>
      <c r="AC9" s="43"/>
      <c r="AD9" s="43"/>
      <c r="AE9" s="44"/>
      <c r="AF9" s="139">
        <f t="shared" ref="AF9:AF16" si="5">+T9+Z9</f>
        <v>0</v>
      </c>
      <c r="AG9" s="140">
        <f t="shared" ref="AG9:AG16" si="6">+V9+AB9</f>
        <v>0</v>
      </c>
      <c r="AH9" s="141">
        <f t="shared" ref="AH9:AH16" si="7">+AF9+AG9</f>
        <v>0</v>
      </c>
      <c r="AI9" s="40"/>
      <c r="AJ9" s="42"/>
      <c r="AK9" s="43"/>
      <c r="AL9" s="43"/>
      <c r="AM9" s="43"/>
      <c r="AN9" s="43"/>
      <c r="AO9" s="44"/>
      <c r="AP9" s="45"/>
      <c r="AQ9" s="43"/>
      <c r="AR9" s="43"/>
      <c r="AS9" s="43"/>
      <c r="AT9" s="43"/>
      <c r="AU9" s="44"/>
      <c r="AV9" s="139">
        <f t="shared" ref="AV9:AV16" si="8">+AJ9+AP9</f>
        <v>0</v>
      </c>
      <c r="AW9" s="140">
        <f t="shared" ref="AW9:AW16" si="9">+AL9+AR9</f>
        <v>0</v>
      </c>
      <c r="AX9" s="141">
        <f t="shared" ref="AX9:AX16" si="10">+AV9+AW9</f>
        <v>0</v>
      </c>
      <c r="AY9" s="40"/>
      <c r="AZ9" s="42"/>
      <c r="BA9" s="43"/>
      <c r="BB9" s="43"/>
      <c r="BC9" s="43"/>
      <c r="BD9" s="43"/>
      <c r="BE9" s="44"/>
      <c r="BF9" s="45"/>
      <c r="BG9" s="43"/>
      <c r="BH9" s="43"/>
      <c r="BI9" s="43"/>
      <c r="BJ9" s="43"/>
      <c r="BK9" s="44"/>
      <c r="BL9" s="139">
        <f t="shared" ref="BL9:BL16" si="11">+AZ9+BF9</f>
        <v>0</v>
      </c>
      <c r="BM9" s="140">
        <f t="shared" ref="BM9:BM16" si="12">+BB9+BH9</f>
        <v>0</v>
      </c>
      <c r="BN9" s="141">
        <f t="shared" ref="BN9:BN16" si="13">+BL9+BM9</f>
        <v>0</v>
      </c>
      <c r="BO9" s="40"/>
      <c r="BP9" s="42"/>
      <c r="BQ9" s="43"/>
      <c r="BR9" s="43"/>
      <c r="BS9" s="43"/>
      <c r="BT9" s="43"/>
      <c r="BU9" s="44"/>
      <c r="BV9" s="45"/>
      <c r="BW9" s="43"/>
      <c r="BX9" s="43"/>
      <c r="BY9" s="43"/>
      <c r="BZ9" s="43"/>
      <c r="CA9" s="44"/>
      <c r="CB9" s="139">
        <f t="shared" ref="CB9:CB16" si="14">+BP9+BV9</f>
        <v>0</v>
      </c>
      <c r="CC9" s="140">
        <f t="shared" ref="CC9:CC16" si="15">+BR9+BX9</f>
        <v>0</v>
      </c>
      <c r="CD9" s="141">
        <f t="shared" ref="CD9:CD16" si="16">+CB9+CC9</f>
        <v>0</v>
      </c>
      <c r="CE9" s="40"/>
      <c r="CF9" s="42"/>
      <c r="CG9" s="43"/>
      <c r="CH9" s="43"/>
      <c r="CI9" s="43"/>
      <c r="CJ9" s="43"/>
      <c r="CK9" s="44"/>
      <c r="CL9" s="45"/>
      <c r="CM9" s="43"/>
      <c r="CN9" s="43"/>
      <c r="CO9" s="43"/>
      <c r="CP9" s="43"/>
      <c r="CQ9" s="44"/>
      <c r="CR9" s="139">
        <f t="shared" ref="CR9:CR16" si="17">+CF9+CL9</f>
        <v>0</v>
      </c>
      <c r="CS9" s="140">
        <f t="shared" ref="CS9:CS16" si="18">+CH9+CN9</f>
        <v>0</v>
      </c>
      <c r="CT9" s="141">
        <f t="shared" ref="CT9:CT16" si="19">+CR9+CS9</f>
        <v>0</v>
      </c>
      <c r="CU9" s="40"/>
      <c r="CV9" s="45">
        <f t="shared" si="0"/>
        <v>0</v>
      </c>
      <c r="CW9" s="43"/>
      <c r="CX9" s="43">
        <f t="shared" si="1"/>
        <v>0</v>
      </c>
      <c r="CY9" s="46"/>
      <c r="CZ9" s="43">
        <f t="shared" ref="CZ9:CZ16" si="20">+CV9+CX9</f>
        <v>0</v>
      </c>
      <c r="DA9" s="47"/>
      <c r="DB9" s="45"/>
      <c r="DC9" s="46"/>
      <c r="DD9" s="43">
        <v>0</v>
      </c>
      <c r="DE9" s="46"/>
      <c r="DF9" s="43">
        <v>0</v>
      </c>
      <c r="DG9" s="47"/>
      <c r="DH9" s="174"/>
      <c r="DI9" s="185" t="s">
        <v>16</v>
      </c>
      <c r="DJ9" s="45">
        <f>+CZ9</f>
        <v>0</v>
      </c>
      <c r="DK9" s="43">
        <f>+DF9</f>
        <v>0</v>
      </c>
      <c r="DL9" s="44">
        <f>+DJ9+DK9</f>
        <v>0</v>
      </c>
      <c r="DM9"/>
    </row>
    <row r="10" spans="1:119" s="24" customFormat="1" ht="13.2" customHeight="1" x14ac:dyDescent="0.3">
      <c r="A10" s="32"/>
      <c r="B10" s="48" t="s">
        <v>17</v>
      </c>
      <c r="C10" s="49"/>
      <c r="D10" s="50">
        <v>230961725</v>
      </c>
      <c r="E10" s="51"/>
      <c r="F10" s="51">
        <v>64161500</v>
      </c>
      <c r="G10" s="51"/>
      <c r="H10" s="51">
        <v>295123225</v>
      </c>
      <c r="I10" s="52"/>
      <c r="J10" s="53">
        <v>121360272</v>
      </c>
      <c r="K10" s="51"/>
      <c r="L10" s="51">
        <v>211031109</v>
      </c>
      <c r="M10" s="51"/>
      <c r="N10" s="51">
        <v>332391381</v>
      </c>
      <c r="O10" s="52"/>
      <c r="P10" s="142">
        <f t="shared" si="2"/>
        <v>352321997</v>
      </c>
      <c r="Q10" s="143">
        <f t="shared" si="3"/>
        <v>275192609</v>
      </c>
      <c r="R10" s="144">
        <f t="shared" si="4"/>
        <v>627514606</v>
      </c>
      <c r="S10" s="38"/>
      <c r="T10" s="50">
        <v>441443884</v>
      </c>
      <c r="U10" s="51"/>
      <c r="V10" s="51">
        <v>118093147</v>
      </c>
      <c r="W10" s="51"/>
      <c r="X10" s="51">
        <v>559537030</v>
      </c>
      <c r="Y10" s="52"/>
      <c r="Z10" s="53">
        <v>281027647</v>
      </c>
      <c r="AA10" s="51"/>
      <c r="AB10" s="51">
        <v>218998643</v>
      </c>
      <c r="AC10" s="51"/>
      <c r="AD10" s="51">
        <v>500026290</v>
      </c>
      <c r="AE10" s="52"/>
      <c r="AF10" s="142">
        <f t="shared" si="5"/>
        <v>722471531</v>
      </c>
      <c r="AG10" s="143">
        <f t="shared" si="6"/>
        <v>337091790</v>
      </c>
      <c r="AH10" s="144">
        <f t="shared" si="7"/>
        <v>1059563321</v>
      </c>
      <c r="AI10" s="40"/>
      <c r="AJ10" s="50">
        <v>127235242</v>
      </c>
      <c r="AK10" s="51"/>
      <c r="AL10" s="51">
        <v>50047327</v>
      </c>
      <c r="AM10" s="51"/>
      <c r="AN10" s="51">
        <v>177282568</v>
      </c>
      <c r="AO10" s="52"/>
      <c r="AP10" s="53">
        <v>46858543</v>
      </c>
      <c r="AQ10" s="51"/>
      <c r="AR10" s="51">
        <v>79040042</v>
      </c>
      <c r="AS10" s="51"/>
      <c r="AT10" s="51">
        <v>125898585</v>
      </c>
      <c r="AU10" s="52"/>
      <c r="AV10" s="142">
        <f t="shared" si="8"/>
        <v>174093785</v>
      </c>
      <c r="AW10" s="143">
        <f t="shared" si="9"/>
        <v>129087369</v>
      </c>
      <c r="AX10" s="144">
        <f t="shared" si="10"/>
        <v>303181154</v>
      </c>
      <c r="AY10" s="40"/>
      <c r="AZ10" s="50">
        <v>234056383</v>
      </c>
      <c r="BA10" s="51"/>
      <c r="BB10" s="51">
        <v>70048157</v>
      </c>
      <c r="BC10" s="51"/>
      <c r="BD10" s="51">
        <v>304104540</v>
      </c>
      <c r="BE10" s="52"/>
      <c r="BF10" s="53">
        <v>182646115</v>
      </c>
      <c r="BG10" s="51"/>
      <c r="BH10" s="51">
        <v>186019689</v>
      </c>
      <c r="BI10" s="51"/>
      <c r="BJ10" s="51">
        <v>368665804</v>
      </c>
      <c r="BK10" s="52"/>
      <c r="BL10" s="142">
        <f t="shared" si="11"/>
        <v>416702498</v>
      </c>
      <c r="BM10" s="143">
        <f t="shared" si="12"/>
        <v>256067846</v>
      </c>
      <c r="BN10" s="144">
        <f t="shared" si="13"/>
        <v>672770344</v>
      </c>
      <c r="BO10" s="40"/>
      <c r="BP10" s="50">
        <v>186329516</v>
      </c>
      <c r="BQ10" s="51"/>
      <c r="BR10" s="51">
        <v>45049718</v>
      </c>
      <c r="BS10" s="51"/>
      <c r="BT10" s="51">
        <v>231379234</v>
      </c>
      <c r="BU10" s="52"/>
      <c r="BV10" s="53">
        <v>76094130</v>
      </c>
      <c r="BW10" s="51"/>
      <c r="BX10" s="51">
        <v>102542194</v>
      </c>
      <c r="BY10" s="51"/>
      <c r="BZ10" s="51">
        <v>178636323</v>
      </c>
      <c r="CA10" s="52"/>
      <c r="CB10" s="142">
        <f t="shared" si="14"/>
        <v>262423646</v>
      </c>
      <c r="CC10" s="143">
        <f t="shared" si="15"/>
        <v>147591912</v>
      </c>
      <c r="CD10" s="144">
        <f t="shared" si="16"/>
        <v>410015558</v>
      </c>
      <c r="CE10" s="40"/>
      <c r="CF10" s="50">
        <v>263833259</v>
      </c>
      <c r="CG10" s="51"/>
      <c r="CH10" s="51">
        <v>50701481</v>
      </c>
      <c r="CI10" s="51"/>
      <c r="CJ10" s="51">
        <v>314534741</v>
      </c>
      <c r="CK10" s="52"/>
      <c r="CL10" s="53">
        <v>168619069</v>
      </c>
      <c r="CM10" s="51"/>
      <c r="CN10" s="51">
        <v>149422885</v>
      </c>
      <c r="CO10" s="51"/>
      <c r="CP10" s="51">
        <v>318041954</v>
      </c>
      <c r="CQ10" s="52"/>
      <c r="CR10" s="142">
        <f t="shared" si="17"/>
        <v>432452328</v>
      </c>
      <c r="CS10" s="143">
        <f t="shared" si="18"/>
        <v>200124366</v>
      </c>
      <c r="CT10" s="144">
        <f t="shared" si="19"/>
        <v>632576694</v>
      </c>
      <c r="CU10" s="40"/>
      <c r="CV10" s="45">
        <f t="shared" si="0"/>
        <v>1483860009</v>
      </c>
      <c r="CW10" s="43"/>
      <c r="CX10" s="43">
        <f t="shared" si="1"/>
        <v>398101330</v>
      </c>
      <c r="CY10" s="54"/>
      <c r="CZ10" s="43">
        <f t="shared" si="20"/>
        <v>1881961339</v>
      </c>
      <c r="DA10" s="55"/>
      <c r="DB10" s="53">
        <f>+DB8+DB9</f>
        <v>876605776</v>
      </c>
      <c r="DC10" s="54"/>
      <c r="DD10" s="51">
        <f>+DD8+DD9</f>
        <v>947054562</v>
      </c>
      <c r="DE10" s="54"/>
      <c r="DF10" s="51">
        <f>+DF8+DF9</f>
        <v>1823660338</v>
      </c>
      <c r="DG10" s="55"/>
      <c r="DH10" s="173"/>
      <c r="DI10" s="186" t="s">
        <v>17</v>
      </c>
      <c r="DJ10" s="53">
        <f>+DJ8</f>
        <v>1881961339</v>
      </c>
      <c r="DK10" s="51">
        <f>+DK8</f>
        <v>1823660338</v>
      </c>
      <c r="DL10" s="52">
        <f>+DL8</f>
        <v>3705621677</v>
      </c>
      <c r="DM10"/>
    </row>
    <row r="11" spans="1:119" s="24" customFormat="1" ht="15.6" x14ac:dyDescent="0.3">
      <c r="A11" s="32">
        <v>2</v>
      </c>
      <c r="B11" s="32" t="s">
        <v>1</v>
      </c>
      <c r="C11" s="41"/>
      <c r="D11" s="42">
        <v>734844</v>
      </c>
      <c r="E11" s="43"/>
      <c r="F11" s="43">
        <v>-800943</v>
      </c>
      <c r="G11" s="43"/>
      <c r="H11" s="43">
        <v>-66099</v>
      </c>
      <c r="I11" s="44">
        <v>0</v>
      </c>
      <c r="J11" s="45">
        <v>-1479231</v>
      </c>
      <c r="K11" s="43"/>
      <c r="L11" s="43">
        <v>-3142387</v>
      </c>
      <c r="M11" s="43"/>
      <c r="N11" s="43">
        <v>-4621618</v>
      </c>
      <c r="O11" s="44">
        <v>-7</v>
      </c>
      <c r="P11" s="136">
        <f t="shared" si="2"/>
        <v>-744387</v>
      </c>
      <c r="Q11" s="137">
        <f t="shared" si="3"/>
        <v>-3943330</v>
      </c>
      <c r="R11" s="138">
        <f t="shared" si="4"/>
        <v>-4687717</v>
      </c>
      <c r="S11" s="38"/>
      <c r="T11" s="42">
        <v>-19409270</v>
      </c>
      <c r="U11" s="43"/>
      <c r="V11" s="43">
        <v>-2005279</v>
      </c>
      <c r="W11" s="43"/>
      <c r="X11" s="43">
        <v>-21414548</v>
      </c>
      <c r="Y11" s="44"/>
      <c r="Z11" s="45">
        <v>-9969776</v>
      </c>
      <c r="AA11" s="43"/>
      <c r="AB11" s="43">
        <v>-18654148</v>
      </c>
      <c r="AC11" s="43"/>
      <c r="AD11" s="43">
        <v>-28623924</v>
      </c>
      <c r="AE11" s="44"/>
      <c r="AF11" s="136">
        <f t="shared" si="5"/>
        <v>-29379046</v>
      </c>
      <c r="AG11" s="137">
        <f t="shared" si="6"/>
        <v>-20659427</v>
      </c>
      <c r="AH11" s="138">
        <f t="shared" si="7"/>
        <v>-50038473</v>
      </c>
      <c r="AI11" s="40"/>
      <c r="AJ11" s="42">
        <v>-1328547</v>
      </c>
      <c r="AK11" s="43"/>
      <c r="AL11" s="43">
        <v>-1932078</v>
      </c>
      <c r="AM11" s="43"/>
      <c r="AN11" s="43">
        <v>-3260625</v>
      </c>
      <c r="AO11" s="44"/>
      <c r="AP11" s="45">
        <v>-3147384</v>
      </c>
      <c r="AQ11" s="43"/>
      <c r="AR11" s="43">
        <v>-12755911</v>
      </c>
      <c r="AS11" s="43"/>
      <c r="AT11" s="43">
        <v>-15903295</v>
      </c>
      <c r="AU11" s="44"/>
      <c r="AV11" s="136">
        <f t="shared" si="8"/>
        <v>-4475931</v>
      </c>
      <c r="AW11" s="137">
        <f t="shared" si="9"/>
        <v>-14687989</v>
      </c>
      <c r="AX11" s="138">
        <f t="shared" si="10"/>
        <v>-19163920</v>
      </c>
      <c r="AY11" s="40"/>
      <c r="AZ11" s="42">
        <v>10447593</v>
      </c>
      <c r="BA11" s="43"/>
      <c r="BB11" s="43">
        <v>-7965509</v>
      </c>
      <c r="BC11" s="43"/>
      <c r="BD11" s="43">
        <v>2482084</v>
      </c>
      <c r="BE11" s="44"/>
      <c r="BF11" s="45">
        <v>-4590397</v>
      </c>
      <c r="BG11" s="43"/>
      <c r="BH11" s="43">
        <v>-7291201</v>
      </c>
      <c r="BI11" s="43"/>
      <c r="BJ11" s="43">
        <v>-11881598</v>
      </c>
      <c r="BK11" s="44"/>
      <c r="BL11" s="136">
        <f t="shared" si="11"/>
        <v>5857196</v>
      </c>
      <c r="BM11" s="137">
        <f t="shared" si="12"/>
        <v>-15256710</v>
      </c>
      <c r="BN11" s="138">
        <f t="shared" si="13"/>
        <v>-9399514</v>
      </c>
      <c r="BO11" s="40"/>
      <c r="BP11" s="42">
        <v>-10090137</v>
      </c>
      <c r="BQ11" s="43"/>
      <c r="BR11" s="43">
        <v>-552391</v>
      </c>
      <c r="BS11" s="43"/>
      <c r="BT11" s="43">
        <v>-10642527</v>
      </c>
      <c r="BU11" s="44"/>
      <c r="BV11" s="45">
        <v>-18341642</v>
      </c>
      <c r="BW11" s="43"/>
      <c r="BX11" s="43">
        <v>-12033628</v>
      </c>
      <c r="BY11" s="43"/>
      <c r="BZ11" s="43">
        <v>-30375270</v>
      </c>
      <c r="CA11" s="44"/>
      <c r="CB11" s="136">
        <f t="shared" si="14"/>
        <v>-28431779</v>
      </c>
      <c r="CC11" s="137">
        <f t="shared" si="15"/>
        <v>-12586019</v>
      </c>
      <c r="CD11" s="138">
        <f t="shared" si="16"/>
        <v>-41017798</v>
      </c>
      <c r="CE11" s="40"/>
      <c r="CF11" s="42">
        <v>2383744</v>
      </c>
      <c r="CG11" s="43"/>
      <c r="CH11" s="43">
        <v>3105375</v>
      </c>
      <c r="CI11" s="43"/>
      <c r="CJ11" s="43">
        <v>5489119</v>
      </c>
      <c r="CK11" s="44"/>
      <c r="CL11" s="45">
        <v>-2978045</v>
      </c>
      <c r="CM11" s="43"/>
      <c r="CN11" s="43">
        <v>87364</v>
      </c>
      <c r="CO11" s="43"/>
      <c r="CP11" s="43">
        <v>-2890681</v>
      </c>
      <c r="CQ11" s="44"/>
      <c r="CR11" s="136">
        <f t="shared" si="17"/>
        <v>-594301</v>
      </c>
      <c r="CS11" s="137">
        <f t="shared" si="18"/>
        <v>3192739</v>
      </c>
      <c r="CT11" s="138">
        <f t="shared" si="19"/>
        <v>2598438</v>
      </c>
      <c r="CU11" s="40"/>
      <c r="CV11" s="45">
        <f t="shared" si="0"/>
        <v>-17261773</v>
      </c>
      <c r="CW11" s="43"/>
      <c r="CX11" s="43">
        <f t="shared" si="1"/>
        <v>-10150825</v>
      </c>
      <c r="CY11" s="46"/>
      <c r="CZ11" s="43">
        <f t="shared" si="20"/>
        <v>-27412598</v>
      </c>
      <c r="DA11" s="47"/>
      <c r="DB11" s="45">
        <f t="shared" ref="DB11:DB15" si="21">+J11+Z11+AP11+BF11+BV11+CL11</f>
        <v>-40506475</v>
      </c>
      <c r="DC11" s="46"/>
      <c r="DD11" s="43">
        <f t="shared" ref="DD11:DD15" si="22">+L11+AB11+AR11+BH11+BX11+CN11</f>
        <v>-53789911</v>
      </c>
      <c r="DE11" s="46"/>
      <c r="DF11" s="43">
        <f t="shared" ref="DF11:DF15" si="23">+DB11+DD11</f>
        <v>-94296386</v>
      </c>
      <c r="DG11" s="47"/>
      <c r="DH11" s="172"/>
      <c r="DI11" s="185" t="s">
        <v>1</v>
      </c>
      <c r="DJ11" s="45">
        <f t="shared" ref="DJ11:DJ15" si="24">+CZ11</f>
        <v>-27412598</v>
      </c>
      <c r="DK11" s="43">
        <f t="shared" ref="DK11:DK15" si="25">+DF11</f>
        <v>-94296386</v>
      </c>
      <c r="DL11" s="44">
        <f t="shared" ref="DL11:DL15" si="26">+DJ11+DK11</f>
        <v>-121708984</v>
      </c>
      <c r="DM11"/>
    </row>
    <row r="12" spans="1:119" s="24" customFormat="1" ht="15.6" x14ac:dyDescent="0.3">
      <c r="A12" s="32">
        <v>3</v>
      </c>
      <c r="B12" s="32" t="s">
        <v>2</v>
      </c>
      <c r="C12" s="41"/>
      <c r="D12" s="42">
        <v>0</v>
      </c>
      <c r="E12" s="43"/>
      <c r="F12" s="43">
        <v>0</v>
      </c>
      <c r="G12" s="43"/>
      <c r="H12" s="43">
        <v>0</v>
      </c>
      <c r="I12" s="44"/>
      <c r="J12" s="45">
        <v>0</v>
      </c>
      <c r="K12" s="43"/>
      <c r="L12" s="43">
        <v>0</v>
      </c>
      <c r="M12" s="43"/>
      <c r="N12" s="43">
        <v>0</v>
      </c>
      <c r="O12" s="44"/>
      <c r="P12" s="136">
        <f t="shared" si="2"/>
        <v>0</v>
      </c>
      <c r="Q12" s="137">
        <f t="shared" si="3"/>
        <v>0</v>
      </c>
      <c r="R12" s="138">
        <f t="shared" si="4"/>
        <v>0</v>
      </c>
      <c r="S12" s="38"/>
      <c r="T12" s="42">
        <v>0</v>
      </c>
      <c r="U12" s="43"/>
      <c r="V12" s="43">
        <v>0</v>
      </c>
      <c r="W12" s="43"/>
      <c r="X12" s="43">
        <v>0</v>
      </c>
      <c r="Y12" s="44"/>
      <c r="Z12" s="45">
        <v>0</v>
      </c>
      <c r="AA12" s="43"/>
      <c r="AB12" s="43">
        <v>0</v>
      </c>
      <c r="AC12" s="43"/>
      <c r="AD12" s="43">
        <v>0</v>
      </c>
      <c r="AE12" s="44"/>
      <c r="AF12" s="136">
        <f t="shared" si="5"/>
        <v>0</v>
      </c>
      <c r="AG12" s="137">
        <f t="shared" si="6"/>
        <v>0</v>
      </c>
      <c r="AH12" s="138">
        <f t="shared" si="7"/>
        <v>0</v>
      </c>
      <c r="AI12" s="40"/>
      <c r="AJ12" s="42">
        <v>0</v>
      </c>
      <c r="AK12" s="43"/>
      <c r="AL12" s="43">
        <v>0</v>
      </c>
      <c r="AM12" s="43"/>
      <c r="AN12" s="43">
        <v>0</v>
      </c>
      <c r="AO12" s="44"/>
      <c r="AP12" s="45">
        <v>0</v>
      </c>
      <c r="AQ12" s="43"/>
      <c r="AR12" s="43">
        <v>0</v>
      </c>
      <c r="AS12" s="43"/>
      <c r="AT12" s="43">
        <v>0</v>
      </c>
      <c r="AU12" s="44"/>
      <c r="AV12" s="136">
        <f t="shared" si="8"/>
        <v>0</v>
      </c>
      <c r="AW12" s="137">
        <f t="shared" si="9"/>
        <v>0</v>
      </c>
      <c r="AX12" s="138">
        <f t="shared" si="10"/>
        <v>0</v>
      </c>
      <c r="AY12" s="40"/>
      <c r="AZ12" s="42">
        <v>0</v>
      </c>
      <c r="BA12" s="43"/>
      <c r="BB12" s="43">
        <v>0</v>
      </c>
      <c r="BC12" s="43"/>
      <c r="BD12" s="43">
        <v>0</v>
      </c>
      <c r="BE12" s="44"/>
      <c r="BF12" s="45">
        <v>0</v>
      </c>
      <c r="BG12" s="43"/>
      <c r="BH12" s="43">
        <v>0</v>
      </c>
      <c r="BI12" s="43"/>
      <c r="BJ12" s="43">
        <v>0</v>
      </c>
      <c r="BK12" s="44"/>
      <c r="BL12" s="136">
        <f t="shared" si="11"/>
        <v>0</v>
      </c>
      <c r="BM12" s="137">
        <f t="shared" si="12"/>
        <v>0</v>
      </c>
      <c r="BN12" s="138">
        <f t="shared" si="13"/>
        <v>0</v>
      </c>
      <c r="BO12" s="40"/>
      <c r="BP12" s="42">
        <v>0</v>
      </c>
      <c r="BQ12" s="43"/>
      <c r="BR12" s="43">
        <v>0</v>
      </c>
      <c r="BS12" s="43"/>
      <c r="BT12" s="43">
        <v>0</v>
      </c>
      <c r="BU12" s="44"/>
      <c r="BV12" s="45">
        <v>0</v>
      </c>
      <c r="BW12" s="43"/>
      <c r="BX12" s="43">
        <v>0</v>
      </c>
      <c r="BY12" s="43"/>
      <c r="BZ12" s="43">
        <v>0</v>
      </c>
      <c r="CA12" s="44"/>
      <c r="CB12" s="136">
        <f t="shared" si="14"/>
        <v>0</v>
      </c>
      <c r="CC12" s="137">
        <f t="shared" si="15"/>
        <v>0</v>
      </c>
      <c r="CD12" s="138">
        <f t="shared" si="16"/>
        <v>0</v>
      </c>
      <c r="CE12" s="40"/>
      <c r="CF12" s="42">
        <v>0</v>
      </c>
      <c r="CG12" s="43"/>
      <c r="CH12" s="43">
        <v>0</v>
      </c>
      <c r="CI12" s="43"/>
      <c r="CJ12" s="43">
        <v>0</v>
      </c>
      <c r="CK12" s="44"/>
      <c r="CL12" s="45">
        <v>0</v>
      </c>
      <c r="CM12" s="43"/>
      <c r="CN12" s="43">
        <v>0</v>
      </c>
      <c r="CO12" s="43"/>
      <c r="CP12" s="43">
        <v>0</v>
      </c>
      <c r="CQ12" s="44"/>
      <c r="CR12" s="136">
        <f t="shared" si="17"/>
        <v>0</v>
      </c>
      <c r="CS12" s="137">
        <f t="shared" si="18"/>
        <v>0</v>
      </c>
      <c r="CT12" s="138">
        <f t="shared" si="19"/>
        <v>0</v>
      </c>
      <c r="CU12" s="40"/>
      <c r="CV12" s="45">
        <f t="shared" si="0"/>
        <v>0</v>
      </c>
      <c r="CW12" s="43"/>
      <c r="CX12" s="43">
        <f t="shared" si="1"/>
        <v>0</v>
      </c>
      <c r="CY12" s="46"/>
      <c r="CZ12" s="43">
        <f t="shared" si="20"/>
        <v>0</v>
      </c>
      <c r="DA12" s="47"/>
      <c r="DB12" s="45">
        <f t="shared" si="21"/>
        <v>0</v>
      </c>
      <c r="DC12" s="46"/>
      <c r="DD12" s="43">
        <f t="shared" si="22"/>
        <v>0</v>
      </c>
      <c r="DE12" s="46"/>
      <c r="DF12" s="43">
        <f t="shared" si="23"/>
        <v>0</v>
      </c>
      <c r="DG12" s="47"/>
      <c r="DH12" s="172"/>
      <c r="DI12" s="185" t="s">
        <v>2</v>
      </c>
      <c r="DJ12" s="45">
        <f t="shared" si="24"/>
        <v>0</v>
      </c>
      <c r="DK12" s="43">
        <f t="shared" si="25"/>
        <v>0</v>
      </c>
      <c r="DL12" s="44">
        <f t="shared" si="26"/>
        <v>0</v>
      </c>
      <c r="DM12"/>
    </row>
    <row r="13" spans="1:119" s="24" customFormat="1" ht="15.6" x14ac:dyDescent="0.3">
      <c r="A13" s="32">
        <v>4</v>
      </c>
      <c r="B13" s="32" t="s">
        <v>3</v>
      </c>
      <c r="C13" s="41"/>
      <c r="D13" s="42">
        <v>0</v>
      </c>
      <c r="E13" s="43"/>
      <c r="F13" s="43">
        <v>0</v>
      </c>
      <c r="G13" s="43"/>
      <c r="H13" s="43">
        <v>0</v>
      </c>
      <c r="I13" s="44"/>
      <c r="J13" s="45">
        <v>0</v>
      </c>
      <c r="K13" s="43"/>
      <c r="L13" s="43">
        <v>0</v>
      </c>
      <c r="M13" s="43"/>
      <c r="N13" s="43">
        <v>0</v>
      </c>
      <c r="O13" s="44"/>
      <c r="P13" s="136">
        <f t="shared" si="2"/>
        <v>0</v>
      </c>
      <c r="Q13" s="137">
        <f t="shared" si="3"/>
        <v>0</v>
      </c>
      <c r="R13" s="138">
        <f t="shared" si="4"/>
        <v>0</v>
      </c>
      <c r="S13" s="38"/>
      <c r="T13" s="42">
        <v>0</v>
      </c>
      <c r="U13" s="43"/>
      <c r="V13" s="43">
        <v>0</v>
      </c>
      <c r="W13" s="43"/>
      <c r="X13" s="43">
        <v>0</v>
      </c>
      <c r="Y13" s="44"/>
      <c r="Z13" s="45">
        <v>0</v>
      </c>
      <c r="AA13" s="43"/>
      <c r="AB13" s="43">
        <v>0</v>
      </c>
      <c r="AC13" s="43"/>
      <c r="AD13" s="43">
        <v>0</v>
      </c>
      <c r="AE13" s="44"/>
      <c r="AF13" s="136">
        <f t="shared" si="5"/>
        <v>0</v>
      </c>
      <c r="AG13" s="137">
        <f t="shared" si="6"/>
        <v>0</v>
      </c>
      <c r="AH13" s="138">
        <f t="shared" si="7"/>
        <v>0</v>
      </c>
      <c r="AI13" s="40"/>
      <c r="AJ13" s="42">
        <v>0</v>
      </c>
      <c r="AK13" s="43"/>
      <c r="AL13" s="43">
        <v>0</v>
      </c>
      <c r="AM13" s="43"/>
      <c r="AN13" s="43">
        <v>0</v>
      </c>
      <c r="AO13" s="44"/>
      <c r="AP13" s="45">
        <v>0</v>
      </c>
      <c r="AQ13" s="43"/>
      <c r="AR13" s="43">
        <v>0</v>
      </c>
      <c r="AS13" s="43"/>
      <c r="AT13" s="43">
        <v>0</v>
      </c>
      <c r="AU13" s="44"/>
      <c r="AV13" s="136">
        <f t="shared" si="8"/>
        <v>0</v>
      </c>
      <c r="AW13" s="137">
        <f t="shared" si="9"/>
        <v>0</v>
      </c>
      <c r="AX13" s="138">
        <f t="shared" si="10"/>
        <v>0</v>
      </c>
      <c r="AY13" s="40"/>
      <c r="AZ13" s="42">
        <v>0</v>
      </c>
      <c r="BA13" s="43"/>
      <c r="BB13" s="43">
        <v>0</v>
      </c>
      <c r="BC13" s="43"/>
      <c r="BD13" s="43">
        <v>0</v>
      </c>
      <c r="BE13" s="44"/>
      <c r="BF13" s="45">
        <v>0</v>
      </c>
      <c r="BG13" s="43"/>
      <c r="BH13" s="43">
        <v>0</v>
      </c>
      <c r="BI13" s="43"/>
      <c r="BJ13" s="43">
        <v>0</v>
      </c>
      <c r="BK13" s="44"/>
      <c r="BL13" s="136">
        <f t="shared" si="11"/>
        <v>0</v>
      </c>
      <c r="BM13" s="137">
        <f t="shared" si="12"/>
        <v>0</v>
      </c>
      <c r="BN13" s="138">
        <f t="shared" si="13"/>
        <v>0</v>
      </c>
      <c r="BO13" s="40"/>
      <c r="BP13" s="42">
        <v>0</v>
      </c>
      <c r="BQ13" s="43"/>
      <c r="BR13" s="43">
        <v>0</v>
      </c>
      <c r="BS13" s="43"/>
      <c r="BT13" s="43">
        <v>0</v>
      </c>
      <c r="BU13" s="44"/>
      <c r="BV13" s="45">
        <v>0</v>
      </c>
      <c r="BW13" s="43"/>
      <c r="BX13" s="43">
        <v>0</v>
      </c>
      <c r="BY13" s="43"/>
      <c r="BZ13" s="43">
        <v>0</v>
      </c>
      <c r="CA13" s="44"/>
      <c r="CB13" s="136">
        <f t="shared" si="14"/>
        <v>0</v>
      </c>
      <c r="CC13" s="137">
        <f t="shared" si="15"/>
        <v>0</v>
      </c>
      <c r="CD13" s="138">
        <f t="shared" si="16"/>
        <v>0</v>
      </c>
      <c r="CE13" s="40"/>
      <c r="CF13" s="42">
        <v>0</v>
      </c>
      <c r="CG13" s="43"/>
      <c r="CH13" s="43">
        <v>0</v>
      </c>
      <c r="CI13" s="43"/>
      <c r="CJ13" s="43">
        <v>0</v>
      </c>
      <c r="CK13" s="44"/>
      <c r="CL13" s="45">
        <v>0</v>
      </c>
      <c r="CM13" s="43"/>
      <c r="CN13" s="43">
        <v>0</v>
      </c>
      <c r="CO13" s="43"/>
      <c r="CP13" s="43">
        <v>0</v>
      </c>
      <c r="CQ13" s="44"/>
      <c r="CR13" s="136">
        <f t="shared" si="17"/>
        <v>0</v>
      </c>
      <c r="CS13" s="137">
        <f t="shared" si="18"/>
        <v>0</v>
      </c>
      <c r="CT13" s="138">
        <f t="shared" si="19"/>
        <v>0</v>
      </c>
      <c r="CU13" s="40"/>
      <c r="CV13" s="45">
        <f t="shared" si="0"/>
        <v>0</v>
      </c>
      <c r="CW13" s="43"/>
      <c r="CX13" s="43">
        <f t="shared" si="1"/>
        <v>0</v>
      </c>
      <c r="CY13" s="46"/>
      <c r="CZ13" s="43">
        <f t="shared" si="20"/>
        <v>0</v>
      </c>
      <c r="DA13" s="47"/>
      <c r="DB13" s="45">
        <f t="shared" si="21"/>
        <v>0</v>
      </c>
      <c r="DC13" s="46"/>
      <c r="DD13" s="43">
        <f t="shared" si="22"/>
        <v>0</v>
      </c>
      <c r="DE13" s="46"/>
      <c r="DF13" s="43">
        <f t="shared" si="23"/>
        <v>0</v>
      </c>
      <c r="DG13" s="47"/>
      <c r="DH13" s="172"/>
      <c r="DI13" s="185" t="s">
        <v>3</v>
      </c>
      <c r="DJ13" s="45">
        <f t="shared" si="24"/>
        <v>0</v>
      </c>
      <c r="DK13" s="43">
        <f t="shared" si="25"/>
        <v>0</v>
      </c>
      <c r="DL13" s="44">
        <f t="shared" si="26"/>
        <v>0</v>
      </c>
      <c r="DM13"/>
    </row>
    <row r="14" spans="1:119" s="24" customFormat="1" ht="15.6" x14ac:dyDescent="0.3">
      <c r="A14" s="32">
        <v>5</v>
      </c>
      <c r="B14" s="32" t="s">
        <v>4</v>
      </c>
      <c r="C14" s="41"/>
      <c r="D14" s="42">
        <v>0</v>
      </c>
      <c r="E14" s="43"/>
      <c r="F14" s="43">
        <v>0</v>
      </c>
      <c r="G14" s="43"/>
      <c r="H14" s="43">
        <v>0</v>
      </c>
      <c r="I14" s="44"/>
      <c r="J14" s="45">
        <v>0</v>
      </c>
      <c r="K14" s="43"/>
      <c r="L14" s="43">
        <v>0</v>
      </c>
      <c r="M14" s="43"/>
      <c r="N14" s="43">
        <v>0</v>
      </c>
      <c r="O14" s="44"/>
      <c r="P14" s="136">
        <f t="shared" si="2"/>
        <v>0</v>
      </c>
      <c r="Q14" s="137">
        <f t="shared" si="3"/>
        <v>0</v>
      </c>
      <c r="R14" s="138">
        <f t="shared" si="4"/>
        <v>0</v>
      </c>
      <c r="S14" s="38"/>
      <c r="T14" s="42">
        <v>0</v>
      </c>
      <c r="U14" s="43"/>
      <c r="V14" s="43">
        <v>0</v>
      </c>
      <c r="W14" s="43"/>
      <c r="X14" s="43">
        <v>0</v>
      </c>
      <c r="Y14" s="44"/>
      <c r="Z14" s="45">
        <v>0</v>
      </c>
      <c r="AA14" s="43"/>
      <c r="AB14" s="43">
        <v>0</v>
      </c>
      <c r="AC14" s="43"/>
      <c r="AD14" s="43">
        <v>0</v>
      </c>
      <c r="AE14" s="44"/>
      <c r="AF14" s="136">
        <f t="shared" si="5"/>
        <v>0</v>
      </c>
      <c r="AG14" s="137">
        <f t="shared" si="6"/>
        <v>0</v>
      </c>
      <c r="AH14" s="138">
        <f t="shared" si="7"/>
        <v>0</v>
      </c>
      <c r="AI14" s="40"/>
      <c r="AJ14" s="42">
        <v>9396341</v>
      </c>
      <c r="AK14" s="43"/>
      <c r="AL14" s="43">
        <v>10874871</v>
      </c>
      <c r="AM14" s="43"/>
      <c r="AN14" s="43">
        <v>20271212</v>
      </c>
      <c r="AO14" s="44"/>
      <c r="AP14" s="45">
        <v>10270260</v>
      </c>
      <c r="AQ14" s="43"/>
      <c r="AR14" s="43">
        <v>18308870</v>
      </c>
      <c r="AS14" s="43"/>
      <c r="AT14" s="43">
        <v>28579130</v>
      </c>
      <c r="AU14" s="44"/>
      <c r="AV14" s="136">
        <f t="shared" si="8"/>
        <v>19666601</v>
      </c>
      <c r="AW14" s="137">
        <f t="shared" si="9"/>
        <v>29183741</v>
      </c>
      <c r="AX14" s="138">
        <f t="shared" si="10"/>
        <v>48850342</v>
      </c>
      <c r="AY14" s="40"/>
      <c r="AZ14" s="42">
        <v>0</v>
      </c>
      <c r="BA14" s="43"/>
      <c r="BB14" s="43">
        <v>0</v>
      </c>
      <c r="BC14" s="43"/>
      <c r="BD14" s="43">
        <v>0</v>
      </c>
      <c r="BE14" s="44"/>
      <c r="BF14" s="45">
        <v>0</v>
      </c>
      <c r="BG14" s="43"/>
      <c r="BH14" s="43">
        <v>0</v>
      </c>
      <c r="BI14" s="43"/>
      <c r="BJ14" s="43">
        <v>0</v>
      </c>
      <c r="BK14" s="44"/>
      <c r="BL14" s="136">
        <f t="shared" si="11"/>
        <v>0</v>
      </c>
      <c r="BM14" s="137">
        <f t="shared" si="12"/>
        <v>0</v>
      </c>
      <c r="BN14" s="138">
        <f t="shared" si="13"/>
        <v>0</v>
      </c>
      <c r="BO14" s="40"/>
      <c r="BP14" s="42">
        <v>131</v>
      </c>
      <c r="BQ14" s="43"/>
      <c r="BR14" s="43">
        <v>0</v>
      </c>
      <c r="BS14" s="43"/>
      <c r="BT14" s="43">
        <v>131</v>
      </c>
      <c r="BU14" s="44"/>
      <c r="BV14" s="45">
        <v>0</v>
      </c>
      <c r="BW14" s="43"/>
      <c r="BX14" s="43">
        <v>0</v>
      </c>
      <c r="BY14" s="43"/>
      <c r="BZ14" s="43">
        <v>0</v>
      </c>
      <c r="CA14" s="44"/>
      <c r="CB14" s="136">
        <f t="shared" si="14"/>
        <v>131</v>
      </c>
      <c r="CC14" s="137">
        <f t="shared" si="15"/>
        <v>0</v>
      </c>
      <c r="CD14" s="138">
        <f t="shared" si="16"/>
        <v>131</v>
      </c>
      <c r="CE14" s="40"/>
      <c r="CF14" s="42">
        <v>0</v>
      </c>
      <c r="CG14" s="43"/>
      <c r="CH14" s="43">
        <v>0</v>
      </c>
      <c r="CI14" s="43"/>
      <c r="CJ14" s="43">
        <v>0</v>
      </c>
      <c r="CK14" s="44"/>
      <c r="CL14" s="45">
        <v>0</v>
      </c>
      <c r="CM14" s="43"/>
      <c r="CN14" s="43">
        <v>0</v>
      </c>
      <c r="CO14" s="43"/>
      <c r="CP14" s="43">
        <v>0</v>
      </c>
      <c r="CQ14" s="44"/>
      <c r="CR14" s="136">
        <f t="shared" si="17"/>
        <v>0</v>
      </c>
      <c r="CS14" s="137">
        <f t="shared" si="18"/>
        <v>0</v>
      </c>
      <c r="CT14" s="138">
        <f t="shared" si="19"/>
        <v>0</v>
      </c>
      <c r="CU14" s="40"/>
      <c r="CV14" s="45">
        <f t="shared" si="0"/>
        <v>9396472</v>
      </c>
      <c r="CW14" s="43"/>
      <c r="CX14" s="43">
        <f t="shared" si="1"/>
        <v>10874871</v>
      </c>
      <c r="CY14" s="46"/>
      <c r="CZ14" s="43">
        <f t="shared" si="20"/>
        <v>20271343</v>
      </c>
      <c r="DA14" s="47"/>
      <c r="DB14" s="45">
        <f t="shared" si="21"/>
        <v>10270260</v>
      </c>
      <c r="DC14" s="46"/>
      <c r="DD14" s="43">
        <f t="shared" si="22"/>
        <v>18308870</v>
      </c>
      <c r="DE14" s="46"/>
      <c r="DF14" s="43">
        <f t="shared" si="23"/>
        <v>28579130</v>
      </c>
      <c r="DG14" s="47"/>
      <c r="DH14" s="172"/>
      <c r="DI14" s="185" t="s">
        <v>4</v>
      </c>
      <c r="DJ14" s="45">
        <f t="shared" si="24"/>
        <v>20271343</v>
      </c>
      <c r="DK14" s="43">
        <f t="shared" si="25"/>
        <v>28579130</v>
      </c>
      <c r="DL14" s="44">
        <f t="shared" si="26"/>
        <v>48850473</v>
      </c>
      <c r="DM14"/>
    </row>
    <row r="15" spans="1:119" s="24" customFormat="1" ht="15.6" x14ac:dyDescent="0.3">
      <c r="A15" s="32">
        <v>6</v>
      </c>
      <c r="B15" s="32" t="s">
        <v>5</v>
      </c>
      <c r="C15" s="41"/>
      <c r="D15" s="42">
        <v>0</v>
      </c>
      <c r="E15" s="43"/>
      <c r="F15" s="43">
        <v>0</v>
      </c>
      <c r="G15" s="43"/>
      <c r="H15" s="43">
        <v>0</v>
      </c>
      <c r="I15" s="44"/>
      <c r="J15" s="45">
        <v>0</v>
      </c>
      <c r="K15" s="43"/>
      <c r="L15" s="43">
        <v>0</v>
      </c>
      <c r="M15" s="43"/>
      <c r="N15" s="43">
        <v>0</v>
      </c>
      <c r="O15" s="44"/>
      <c r="P15" s="136">
        <f t="shared" si="2"/>
        <v>0</v>
      </c>
      <c r="Q15" s="137">
        <f t="shared" si="3"/>
        <v>0</v>
      </c>
      <c r="R15" s="138">
        <f t="shared" si="4"/>
        <v>0</v>
      </c>
      <c r="S15" s="38"/>
      <c r="T15" s="42">
        <v>0</v>
      </c>
      <c r="U15" s="43"/>
      <c r="V15" s="43">
        <v>0</v>
      </c>
      <c r="W15" s="43"/>
      <c r="X15" s="43">
        <v>0</v>
      </c>
      <c r="Y15" s="44"/>
      <c r="Z15" s="45">
        <v>0</v>
      </c>
      <c r="AA15" s="43"/>
      <c r="AB15" s="43">
        <v>0</v>
      </c>
      <c r="AC15" s="43"/>
      <c r="AD15" s="43">
        <v>0</v>
      </c>
      <c r="AE15" s="44"/>
      <c r="AF15" s="136">
        <f t="shared" si="5"/>
        <v>0</v>
      </c>
      <c r="AG15" s="137">
        <f t="shared" si="6"/>
        <v>0</v>
      </c>
      <c r="AH15" s="138">
        <f t="shared" si="7"/>
        <v>0</v>
      </c>
      <c r="AI15" s="40"/>
      <c r="AJ15" s="42">
        <v>16685</v>
      </c>
      <c r="AK15" s="43"/>
      <c r="AL15" s="43">
        <v>18959</v>
      </c>
      <c r="AM15" s="43"/>
      <c r="AN15" s="43">
        <v>35644</v>
      </c>
      <c r="AO15" s="44"/>
      <c r="AP15" s="45">
        <v>39440</v>
      </c>
      <c r="AQ15" s="43"/>
      <c r="AR15" s="43">
        <v>100245</v>
      </c>
      <c r="AS15" s="43"/>
      <c r="AT15" s="43">
        <v>139685</v>
      </c>
      <c r="AU15" s="44"/>
      <c r="AV15" s="136">
        <f t="shared" si="8"/>
        <v>56125</v>
      </c>
      <c r="AW15" s="137">
        <f t="shared" si="9"/>
        <v>119204</v>
      </c>
      <c r="AX15" s="138">
        <f t="shared" si="10"/>
        <v>175329</v>
      </c>
      <c r="AY15" s="40"/>
      <c r="AZ15" s="42">
        <v>0</v>
      </c>
      <c r="BA15" s="43"/>
      <c r="BB15" s="43">
        <v>0</v>
      </c>
      <c r="BC15" s="43"/>
      <c r="BD15" s="43">
        <v>0</v>
      </c>
      <c r="BE15" s="44"/>
      <c r="BF15" s="45">
        <v>0</v>
      </c>
      <c r="BG15" s="43"/>
      <c r="BH15" s="43">
        <v>0</v>
      </c>
      <c r="BI15" s="43"/>
      <c r="BJ15" s="43">
        <v>0</v>
      </c>
      <c r="BK15" s="44"/>
      <c r="BL15" s="136">
        <f t="shared" si="11"/>
        <v>0</v>
      </c>
      <c r="BM15" s="137">
        <f t="shared" si="12"/>
        <v>0</v>
      </c>
      <c r="BN15" s="138">
        <f t="shared" si="13"/>
        <v>0</v>
      </c>
      <c r="BO15" s="40"/>
      <c r="BP15" s="42">
        <v>0</v>
      </c>
      <c r="BQ15" s="43"/>
      <c r="BR15" s="43">
        <v>0</v>
      </c>
      <c r="BS15" s="43"/>
      <c r="BT15" s="43">
        <v>0</v>
      </c>
      <c r="BU15" s="44"/>
      <c r="BV15" s="45">
        <v>0</v>
      </c>
      <c r="BW15" s="43"/>
      <c r="BX15" s="43">
        <v>0</v>
      </c>
      <c r="BY15" s="43"/>
      <c r="BZ15" s="43">
        <v>0</v>
      </c>
      <c r="CA15" s="44"/>
      <c r="CB15" s="136">
        <f t="shared" si="14"/>
        <v>0</v>
      </c>
      <c r="CC15" s="137">
        <f t="shared" si="15"/>
        <v>0</v>
      </c>
      <c r="CD15" s="138">
        <f t="shared" si="16"/>
        <v>0</v>
      </c>
      <c r="CE15" s="40"/>
      <c r="CF15" s="42">
        <v>0</v>
      </c>
      <c r="CG15" s="43"/>
      <c r="CH15" s="43">
        <v>0</v>
      </c>
      <c r="CI15" s="43"/>
      <c r="CJ15" s="43">
        <v>0</v>
      </c>
      <c r="CK15" s="44"/>
      <c r="CL15" s="45">
        <v>0</v>
      </c>
      <c r="CM15" s="43"/>
      <c r="CN15" s="43">
        <v>0</v>
      </c>
      <c r="CO15" s="43"/>
      <c r="CP15" s="43">
        <v>0</v>
      </c>
      <c r="CQ15" s="44"/>
      <c r="CR15" s="136">
        <f t="shared" si="17"/>
        <v>0</v>
      </c>
      <c r="CS15" s="137">
        <f t="shared" si="18"/>
        <v>0</v>
      </c>
      <c r="CT15" s="138">
        <f t="shared" si="19"/>
        <v>0</v>
      </c>
      <c r="CU15" s="40"/>
      <c r="CV15" s="45">
        <f t="shared" si="0"/>
        <v>16685</v>
      </c>
      <c r="CW15" s="43"/>
      <c r="CX15" s="43">
        <f t="shared" si="1"/>
        <v>18959</v>
      </c>
      <c r="CY15" s="46"/>
      <c r="CZ15" s="43">
        <f t="shared" si="20"/>
        <v>35644</v>
      </c>
      <c r="DA15" s="47"/>
      <c r="DB15" s="45">
        <f t="shared" si="21"/>
        <v>39440</v>
      </c>
      <c r="DC15" s="46"/>
      <c r="DD15" s="43">
        <f t="shared" si="22"/>
        <v>100245</v>
      </c>
      <c r="DE15" s="46"/>
      <c r="DF15" s="43">
        <f t="shared" si="23"/>
        <v>139685</v>
      </c>
      <c r="DG15" s="47"/>
      <c r="DH15" s="172"/>
      <c r="DI15" s="185" t="s">
        <v>5</v>
      </c>
      <c r="DJ15" s="45">
        <f t="shared" si="24"/>
        <v>35644</v>
      </c>
      <c r="DK15" s="43">
        <f t="shared" si="25"/>
        <v>139685</v>
      </c>
      <c r="DL15" s="44">
        <f t="shared" si="26"/>
        <v>175329</v>
      </c>
      <c r="DM15"/>
    </row>
    <row r="16" spans="1:119" s="24" customFormat="1" ht="15.6" x14ac:dyDescent="0.3">
      <c r="A16" s="32">
        <v>7</v>
      </c>
      <c r="B16" s="32" t="s">
        <v>92</v>
      </c>
      <c r="C16" s="49"/>
      <c r="D16" s="50">
        <v>231696569</v>
      </c>
      <c r="E16" s="54">
        <v>2112.0500000000002</v>
      </c>
      <c r="F16" s="51">
        <v>63360557</v>
      </c>
      <c r="G16" s="54">
        <v>2311</v>
      </c>
      <c r="H16" s="51">
        <v>295057126</v>
      </c>
      <c r="I16" s="55">
        <v>2151.83</v>
      </c>
      <c r="J16" s="53">
        <v>119881041</v>
      </c>
      <c r="K16" s="54">
        <v>347.66</v>
      </c>
      <c r="L16" s="51">
        <v>207888722</v>
      </c>
      <c r="M16" s="54">
        <v>683.6</v>
      </c>
      <c r="N16" s="51">
        <v>327769763</v>
      </c>
      <c r="O16" s="55">
        <v>505.1</v>
      </c>
      <c r="P16" s="142">
        <f t="shared" si="2"/>
        <v>351577610</v>
      </c>
      <c r="Q16" s="143">
        <f t="shared" si="3"/>
        <v>271249279</v>
      </c>
      <c r="R16" s="144">
        <f t="shared" si="4"/>
        <v>622826889</v>
      </c>
      <c r="S16" s="38"/>
      <c r="T16" s="50">
        <v>422034614</v>
      </c>
      <c r="U16" s="54">
        <v>2191.4</v>
      </c>
      <c r="V16" s="51">
        <v>116087868</v>
      </c>
      <c r="W16" s="54">
        <v>2120.71</v>
      </c>
      <c r="X16" s="51">
        <v>538122482</v>
      </c>
      <c r="Y16" s="55">
        <v>2175.75</v>
      </c>
      <c r="Z16" s="53">
        <v>271057871</v>
      </c>
      <c r="AA16" s="54">
        <v>269.87</v>
      </c>
      <c r="AB16" s="51">
        <v>200344495</v>
      </c>
      <c r="AC16" s="54">
        <v>461.77</v>
      </c>
      <c r="AD16" s="51">
        <v>471402366</v>
      </c>
      <c r="AE16" s="55">
        <v>327.76</v>
      </c>
      <c r="AF16" s="142">
        <f t="shared" si="5"/>
        <v>693092485</v>
      </c>
      <c r="AG16" s="143">
        <f t="shared" si="6"/>
        <v>316432363</v>
      </c>
      <c r="AH16" s="144">
        <f t="shared" si="7"/>
        <v>1009524848</v>
      </c>
      <c r="AI16" s="40"/>
      <c r="AJ16" s="50">
        <v>135319720</v>
      </c>
      <c r="AK16" s="54">
        <v>2249.27</v>
      </c>
      <c r="AL16" s="51">
        <v>59009079</v>
      </c>
      <c r="AM16" s="54">
        <v>2433.87</v>
      </c>
      <c r="AN16" s="51">
        <v>194328799</v>
      </c>
      <c r="AO16" s="55">
        <v>2302.3000000000002</v>
      </c>
      <c r="AP16" s="53">
        <v>54020858</v>
      </c>
      <c r="AQ16" s="54">
        <v>345.69</v>
      </c>
      <c r="AR16" s="51">
        <v>84693246</v>
      </c>
      <c r="AS16" s="54">
        <v>562.79</v>
      </c>
      <c r="AT16" s="51">
        <v>138714105</v>
      </c>
      <c r="AU16" s="55">
        <v>452.19</v>
      </c>
      <c r="AV16" s="142">
        <f t="shared" si="8"/>
        <v>189340578</v>
      </c>
      <c r="AW16" s="143">
        <f t="shared" si="9"/>
        <v>143702325</v>
      </c>
      <c r="AX16" s="144">
        <f t="shared" si="10"/>
        <v>333042903</v>
      </c>
      <c r="AY16" s="40"/>
      <c r="AZ16" s="50">
        <v>244503976</v>
      </c>
      <c r="BA16" s="54">
        <v>2197.9299999999998</v>
      </c>
      <c r="BB16" s="51">
        <v>62082648</v>
      </c>
      <c r="BC16" s="54">
        <v>1983.41</v>
      </c>
      <c r="BD16" s="51">
        <v>306586624</v>
      </c>
      <c r="BE16" s="55">
        <v>2150.8200000000002</v>
      </c>
      <c r="BF16" s="53">
        <v>178055718</v>
      </c>
      <c r="BG16" s="54">
        <v>292.64</v>
      </c>
      <c r="BH16" s="51">
        <v>178728488</v>
      </c>
      <c r="BI16" s="54">
        <v>578.15</v>
      </c>
      <c r="BJ16" s="51">
        <v>356784206</v>
      </c>
      <c r="BK16" s="55">
        <v>388.83</v>
      </c>
      <c r="BL16" s="142">
        <f t="shared" si="11"/>
        <v>422559694</v>
      </c>
      <c r="BM16" s="143">
        <f t="shared" si="12"/>
        <v>240811136</v>
      </c>
      <c r="BN16" s="144">
        <f t="shared" si="13"/>
        <v>663370830</v>
      </c>
      <c r="BO16" s="40"/>
      <c r="BP16" s="50">
        <v>176239510</v>
      </c>
      <c r="BQ16" s="54">
        <v>1856.72</v>
      </c>
      <c r="BR16" s="51">
        <v>44497328</v>
      </c>
      <c r="BS16" s="54">
        <v>2064.27</v>
      </c>
      <c r="BT16" s="51">
        <v>220736838</v>
      </c>
      <c r="BU16" s="55">
        <v>1895.13</v>
      </c>
      <c r="BV16" s="53">
        <v>57752488</v>
      </c>
      <c r="BW16" s="54">
        <v>191.81</v>
      </c>
      <c r="BX16" s="51">
        <v>90508566</v>
      </c>
      <c r="BY16" s="54">
        <v>444.74</v>
      </c>
      <c r="BZ16" s="51">
        <v>148261053</v>
      </c>
      <c r="CA16" s="55">
        <v>293.82</v>
      </c>
      <c r="CB16" s="142">
        <f t="shared" si="14"/>
        <v>233991998</v>
      </c>
      <c r="CC16" s="143">
        <f t="shared" si="15"/>
        <v>135005894</v>
      </c>
      <c r="CD16" s="144">
        <f t="shared" si="16"/>
        <v>368997892</v>
      </c>
      <c r="CE16" s="40"/>
      <c r="CF16" s="50">
        <v>266217003</v>
      </c>
      <c r="CG16" s="54">
        <v>2137.29</v>
      </c>
      <c r="CH16" s="51">
        <v>53806857</v>
      </c>
      <c r="CI16" s="54">
        <v>2126.92</v>
      </c>
      <c r="CJ16" s="51">
        <v>320023860</v>
      </c>
      <c r="CK16" s="55">
        <v>2135.54</v>
      </c>
      <c r="CL16" s="53">
        <v>165641024</v>
      </c>
      <c r="CM16" s="54">
        <v>267.42</v>
      </c>
      <c r="CN16" s="51">
        <v>149510249</v>
      </c>
      <c r="CO16" s="54">
        <v>472.19</v>
      </c>
      <c r="CP16" s="51">
        <v>315151273</v>
      </c>
      <c r="CQ16" s="55">
        <v>336.69</v>
      </c>
      <c r="CR16" s="142">
        <f t="shared" si="17"/>
        <v>431858027</v>
      </c>
      <c r="CS16" s="143">
        <f t="shared" si="18"/>
        <v>203317106</v>
      </c>
      <c r="CT16" s="144">
        <f t="shared" si="19"/>
        <v>635175133</v>
      </c>
      <c r="CU16" s="40"/>
      <c r="CV16" s="53">
        <f>SUM(CV10:CV15)</f>
        <v>1476011393</v>
      </c>
      <c r="CW16" s="54">
        <f>+CV16/$CV$111</f>
        <v>2129.3580713012066</v>
      </c>
      <c r="CX16" s="51">
        <f>SUM(CX10:CX15)</f>
        <v>398844335</v>
      </c>
      <c r="CY16" s="54">
        <f>+CX16/$CX$111</f>
        <v>2161.0902593778615</v>
      </c>
      <c r="CZ16" s="51">
        <f t="shared" si="20"/>
        <v>1874855728</v>
      </c>
      <c r="DA16" s="55">
        <f>+CZ16/$CZ$111</f>
        <v>2136.0302872526713</v>
      </c>
      <c r="DB16" s="53">
        <f>SUM(DB10:DB15)</f>
        <v>846409001</v>
      </c>
      <c r="DC16" s="54">
        <f>+DB16/$DB$111</f>
        <v>278.93665133915522</v>
      </c>
      <c r="DD16" s="51">
        <f>SUM(DD10:DD15)</f>
        <v>911673766</v>
      </c>
      <c r="DE16" s="54">
        <f>+DD16/$DD$111</f>
        <v>530.74087317157796</v>
      </c>
      <c r="DF16" s="51">
        <f>SUM(DF10:DF15)</f>
        <v>1758082767</v>
      </c>
      <c r="DG16" s="55">
        <f>+DF16/$DF$111</f>
        <v>369.95515651754334</v>
      </c>
      <c r="DH16" s="173"/>
      <c r="DI16" s="185" t="s">
        <v>92</v>
      </c>
      <c r="DJ16" s="53">
        <f>SUM(DJ10:DJ15)</f>
        <v>1874855728</v>
      </c>
      <c r="DK16" s="51">
        <f>SUM(DK10:DK15)</f>
        <v>1758082767</v>
      </c>
      <c r="DL16" s="52">
        <f>SUM(DL10:DL15)</f>
        <v>3632938495</v>
      </c>
      <c r="DM16"/>
      <c r="DO16" s="56"/>
    </row>
    <row r="17" spans="1:117" s="24" customFormat="1" ht="15.6" x14ac:dyDescent="0.3">
      <c r="A17" s="32"/>
      <c r="B17" s="32"/>
      <c r="C17" s="41"/>
      <c r="D17" s="42"/>
      <c r="E17" s="43"/>
      <c r="F17" s="43"/>
      <c r="G17" s="43"/>
      <c r="H17" s="43"/>
      <c r="I17" s="44"/>
      <c r="J17" s="45"/>
      <c r="K17" s="43"/>
      <c r="L17" s="43"/>
      <c r="M17" s="43"/>
      <c r="N17" s="43"/>
      <c r="O17" s="44"/>
      <c r="P17" s="145"/>
      <c r="Q17" s="146"/>
      <c r="R17" s="147"/>
      <c r="S17" s="38"/>
      <c r="T17" s="42"/>
      <c r="U17" s="43"/>
      <c r="V17" s="43"/>
      <c r="W17" s="43"/>
      <c r="X17" s="43"/>
      <c r="Y17" s="44"/>
      <c r="Z17" s="45"/>
      <c r="AA17" s="43"/>
      <c r="AB17" s="43"/>
      <c r="AC17" s="43"/>
      <c r="AD17" s="43"/>
      <c r="AE17" s="44"/>
      <c r="AF17" s="145"/>
      <c r="AG17" s="146"/>
      <c r="AH17" s="147"/>
      <c r="AI17" s="40"/>
      <c r="AJ17" s="42"/>
      <c r="AK17" s="43"/>
      <c r="AL17" s="43"/>
      <c r="AM17" s="43"/>
      <c r="AN17" s="43"/>
      <c r="AO17" s="44"/>
      <c r="AP17" s="45"/>
      <c r="AQ17" s="43"/>
      <c r="AR17" s="43"/>
      <c r="AS17" s="43"/>
      <c r="AT17" s="43"/>
      <c r="AU17" s="44"/>
      <c r="AV17" s="145"/>
      <c r="AW17" s="146"/>
      <c r="AX17" s="147"/>
      <c r="AY17" s="40"/>
      <c r="AZ17" s="42"/>
      <c r="BA17" s="43"/>
      <c r="BB17" s="43"/>
      <c r="BC17" s="43"/>
      <c r="BD17" s="43"/>
      <c r="BE17" s="44"/>
      <c r="BF17" s="45"/>
      <c r="BG17" s="43"/>
      <c r="BH17" s="43"/>
      <c r="BI17" s="43"/>
      <c r="BJ17" s="43"/>
      <c r="BK17" s="44"/>
      <c r="BL17" s="145"/>
      <c r="BM17" s="146"/>
      <c r="BN17" s="147"/>
      <c r="BO17" s="40"/>
      <c r="BP17" s="42"/>
      <c r="BQ17" s="43"/>
      <c r="BR17" s="43"/>
      <c r="BS17" s="43"/>
      <c r="BT17" s="43"/>
      <c r="BU17" s="44"/>
      <c r="BV17" s="45"/>
      <c r="BW17" s="43"/>
      <c r="BX17" s="43"/>
      <c r="BY17" s="43"/>
      <c r="BZ17" s="43"/>
      <c r="CA17" s="44"/>
      <c r="CB17" s="145"/>
      <c r="CC17" s="146"/>
      <c r="CD17" s="147"/>
      <c r="CE17" s="40"/>
      <c r="CF17" s="42"/>
      <c r="CG17" s="43"/>
      <c r="CH17" s="43"/>
      <c r="CI17" s="43"/>
      <c r="CJ17" s="43"/>
      <c r="CK17" s="44"/>
      <c r="CL17" s="45"/>
      <c r="CM17" s="43"/>
      <c r="CN17" s="43"/>
      <c r="CO17" s="43"/>
      <c r="CP17" s="43"/>
      <c r="CQ17" s="44"/>
      <c r="CR17" s="145"/>
      <c r="CS17" s="146"/>
      <c r="CT17" s="147"/>
      <c r="CU17" s="40"/>
      <c r="CV17" s="45"/>
      <c r="CW17" s="43"/>
      <c r="CX17" s="46"/>
      <c r="CY17" s="46"/>
      <c r="CZ17" s="43"/>
      <c r="DA17" s="47"/>
      <c r="DB17" s="57"/>
      <c r="DC17" s="46"/>
      <c r="DD17" s="46"/>
      <c r="DE17" s="46"/>
      <c r="DF17" s="46"/>
      <c r="DG17" s="47"/>
      <c r="DH17" s="172"/>
      <c r="DI17" s="185"/>
      <c r="DJ17" s="45"/>
      <c r="DK17" s="43"/>
      <c r="DL17" s="44"/>
      <c r="DM17"/>
    </row>
    <row r="18" spans="1:117" s="24" customFormat="1" ht="15.6" x14ac:dyDescent="0.3">
      <c r="A18" s="31" t="s">
        <v>52</v>
      </c>
      <c r="B18" s="32"/>
      <c r="C18" s="41"/>
      <c r="D18" s="42"/>
      <c r="E18" s="43"/>
      <c r="F18" s="43"/>
      <c r="G18" s="43"/>
      <c r="H18" s="43"/>
      <c r="I18" s="44"/>
      <c r="J18" s="45"/>
      <c r="K18" s="43"/>
      <c r="L18" s="43"/>
      <c r="M18" s="43"/>
      <c r="N18" s="43"/>
      <c r="O18" s="44"/>
      <c r="P18" s="145"/>
      <c r="Q18" s="146"/>
      <c r="R18" s="147"/>
      <c r="S18" s="38"/>
      <c r="T18" s="42"/>
      <c r="U18" s="43"/>
      <c r="V18" s="43"/>
      <c r="W18" s="43"/>
      <c r="X18" s="43"/>
      <c r="Y18" s="44"/>
      <c r="Z18" s="45"/>
      <c r="AA18" s="43"/>
      <c r="AB18" s="43"/>
      <c r="AC18" s="43"/>
      <c r="AD18" s="43"/>
      <c r="AE18" s="44"/>
      <c r="AF18" s="145"/>
      <c r="AG18" s="146"/>
      <c r="AH18" s="147"/>
      <c r="AI18" s="40"/>
      <c r="AJ18" s="42"/>
      <c r="AK18" s="43"/>
      <c r="AL18" s="43"/>
      <c r="AM18" s="43"/>
      <c r="AN18" s="43"/>
      <c r="AO18" s="44"/>
      <c r="AP18" s="45"/>
      <c r="AQ18" s="43"/>
      <c r="AR18" s="43"/>
      <c r="AS18" s="43"/>
      <c r="AT18" s="43"/>
      <c r="AU18" s="44"/>
      <c r="AV18" s="145"/>
      <c r="AW18" s="146"/>
      <c r="AX18" s="147"/>
      <c r="AY18" s="40"/>
      <c r="AZ18" s="42"/>
      <c r="BA18" s="43"/>
      <c r="BB18" s="43"/>
      <c r="BC18" s="43"/>
      <c r="BD18" s="43"/>
      <c r="BE18" s="44"/>
      <c r="BF18" s="45"/>
      <c r="BG18" s="43"/>
      <c r="BH18" s="43"/>
      <c r="BI18" s="43"/>
      <c r="BJ18" s="43"/>
      <c r="BK18" s="44"/>
      <c r="BL18" s="145"/>
      <c r="BM18" s="146"/>
      <c r="BN18" s="147"/>
      <c r="BO18" s="40"/>
      <c r="BP18" s="42"/>
      <c r="BQ18" s="43"/>
      <c r="BR18" s="43"/>
      <c r="BS18" s="43"/>
      <c r="BT18" s="43"/>
      <c r="BU18" s="44"/>
      <c r="BV18" s="45"/>
      <c r="BW18" s="43"/>
      <c r="BX18" s="43"/>
      <c r="BY18" s="43"/>
      <c r="BZ18" s="43"/>
      <c r="CA18" s="44"/>
      <c r="CB18" s="145"/>
      <c r="CC18" s="146"/>
      <c r="CD18" s="147"/>
      <c r="CE18" s="40"/>
      <c r="CF18" s="42"/>
      <c r="CG18" s="43"/>
      <c r="CH18" s="43"/>
      <c r="CI18" s="43"/>
      <c r="CJ18" s="43"/>
      <c r="CK18" s="44"/>
      <c r="CL18" s="45"/>
      <c r="CM18" s="43"/>
      <c r="CN18" s="43"/>
      <c r="CO18" s="43"/>
      <c r="CP18" s="43"/>
      <c r="CQ18" s="44"/>
      <c r="CR18" s="145"/>
      <c r="CS18" s="146"/>
      <c r="CT18" s="147"/>
      <c r="CU18" s="40"/>
      <c r="CV18" s="45"/>
      <c r="CW18" s="43"/>
      <c r="CX18" s="46"/>
      <c r="CY18" s="46"/>
      <c r="CZ18" s="43"/>
      <c r="DA18" s="47"/>
      <c r="DB18" s="57"/>
      <c r="DC18" s="46"/>
      <c r="DD18" s="46"/>
      <c r="DE18" s="46"/>
      <c r="DF18" s="46"/>
      <c r="DG18" s="47"/>
      <c r="DH18" s="172"/>
      <c r="DI18" s="184" t="s">
        <v>52</v>
      </c>
      <c r="DJ18" s="45"/>
      <c r="DK18" s="43"/>
      <c r="DL18" s="44"/>
      <c r="DM18"/>
    </row>
    <row r="19" spans="1:117" s="24" customFormat="1" ht="15.6" x14ac:dyDescent="0.3">
      <c r="A19" s="31"/>
      <c r="B19" s="58" t="s">
        <v>63</v>
      </c>
      <c r="C19" s="41"/>
      <c r="D19" s="42"/>
      <c r="E19" s="43"/>
      <c r="F19" s="43"/>
      <c r="G19" s="43"/>
      <c r="H19" s="43"/>
      <c r="I19" s="44"/>
      <c r="J19" s="45"/>
      <c r="K19" s="43"/>
      <c r="L19" s="43"/>
      <c r="M19" s="43"/>
      <c r="N19" s="43"/>
      <c r="O19" s="44"/>
      <c r="P19" s="145"/>
      <c r="Q19" s="146"/>
      <c r="R19" s="147"/>
      <c r="S19" s="38"/>
      <c r="T19" s="42"/>
      <c r="U19" s="43"/>
      <c r="V19" s="43"/>
      <c r="W19" s="43"/>
      <c r="X19" s="43"/>
      <c r="Y19" s="44"/>
      <c r="Z19" s="45"/>
      <c r="AA19" s="43"/>
      <c r="AB19" s="43"/>
      <c r="AC19" s="43"/>
      <c r="AD19" s="43"/>
      <c r="AE19" s="44"/>
      <c r="AF19" s="145"/>
      <c r="AG19" s="146"/>
      <c r="AH19" s="147"/>
      <c r="AI19" s="40"/>
      <c r="AJ19" s="42"/>
      <c r="AK19" s="43"/>
      <c r="AL19" s="43"/>
      <c r="AM19" s="43"/>
      <c r="AN19" s="43"/>
      <c r="AO19" s="44"/>
      <c r="AP19" s="45"/>
      <c r="AQ19" s="43"/>
      <c r="AR19" s="43"/>
      <c r="AS19" s="43"/>
      <c r="AT19" s="43"/>
      <c r="AU19" s="44"/>
      <c r="AV19" s="145"/>
      <c r="AW19" s="146"/>
      <c r="AX19" s="147"/>
      <c r="AY19" s="40"/>
      <c r="AZ19" s="42"/>
      <c r="BA19" s="43"/>
      <c r="BB19" s="43"/>
      <c r="BC19" s="43"/>
      <c r="BD19" s="43"/>
      <c r="BE19" s="44"/>
      <c r="BF19" s="45"/>
      <c r="BG19" s="43"/>
      <c r="BH19" s="43"/>
      <c r="BI19" s="43"/>
      <c r="BJ19" s="43"/>
      <c r="BK19" s="44"/>
      <c r="BL19" s="145"/>
      <c r="BM19" s="146"/>
      <c r="BN19" s="147"/>
      <c r="BO19" s="40"/>
      <c r="BP19" s="42"/>
      <c r="BQ19" s="43"/>
      <c r="BR19" s="43"/>
      <c r="BS19" s="43"/>
      <c r="BT19" s="43"/>
      <c r="BU19" s="44"/>
      <c r="BV19" s="45"/>
      <c r="BW19" s="43"/>
      <c r="BX19" s="43"/>
      <c r="BY19" s="43"/>
      <c r="BZ19" s="43"/>
      <c r="CA19" s="44"/>
      <c r="CB19" s="145"/>
      <c r="CC19" s="146"/>
      <c r="CD19" s="147"/>
      <c r="CE19" s="40"/>
      <c r="CF19" s="42"/>
      <c r="CG19" s="43"/>
      <c r="CH19" s="43"/>
      <c r="CI19" s="43"/>
      <c r="CJ19" s="43"/>
      <c r="CK19" s="44"/>
      <c r="CL19" s="45"/>
      <c r="CM19" s="43"/>
      <c r="CN19" s="43"/>
      <c r="CO19" s="43"/>
      <c r="CP19" s="43"/>
      <c r="CQ19" s="44"/>
      <c r="CR19" s="145"/>
      <c r="CS19" s="146"/>
      <c r="CT19" s="147"/>
      <c r="CU19" s="40"/>
      <c r="CV19" s="45"/>
      <c r="CW19" s="43"/>
      <c r="CX19" s="46"/>
      <c r="CY19" s="46"/>
      <c r="CZ19" s="43"/>
      <c r="DA19" s="47"/>
      <c r="DB19" s="57"/>
      <c r="DC19" s="46"/>
      <c r="DD19" s="46"/>
      <c r="DE19" s="46"/>
      <c r="DF19" s="46"/>
      <c r="DG19" s="47"/>
      <c r="DH19" s="172"/>
      <c r="DI19" s="187" t="s">
        <v>63</v>
      </c>
      <c r="DJ19" s="45"/>
      <c r="DK19" s="43"/>
      <c r="DL19" s="44"/>
      <c r="DM19"/>
    </row>
    <row r="20" spans="1:117" s="24" customFormat="1" ht="15.6" x14ac:dyDescent="0.3">
      <c r="A20" s="32">
        <v>8</v>
      </c>
      <c r="B20" s="32" t="s">
        <v>19</v>
      </c>
      <c r="C20" s="41"/>
      <c r="D20" s="42">
        <v>333578</v>
      </c>
      <c r="E20" s="46">
        <v>3.04</v>
      </c>
      <c r="F20" s="43">
        <v>4171</v>
      </c>
      <c r="G20" s="46">
        <v>0.15</v>
      </c>
      <c r="H20" s="43">
        <v>337749</v>
      </c>
      <c r="I20" s="47">
        <v>2.46</v>
      </c>
      <c r="J20" s="45">
        <v>0</v>
      </c>
      <c r="K20" s="46">
        <v>0</v>
      </c>
      <c r="L20" s="43">
        <v>0</v>
      </c>
      <c r="M20" s="46">
        <v>0</v>
      </c>
      <c r="N20" s="43">
        <v>0</v>
      </c>
      <c r="O20" s="47">
        <v>0</v>
      </c>
      <c r="P20" s="136">
        <f t="shared" ref="P20:P63" si="27">+D20+J20</f>
        <v>333578</v>
      </c>
      <c r="Q20" s="137">
        <f t="shared" ref="Q20:Q63" si="28">+F20+L20</f>
        <v>4171</v>
      </c>
      <c r="R20" s="138">
        <f t="shared" ref="R20:R63" si="29">+P20+Q20</f>
        <v>337749</v>
      </c>
      <c r="S20" s="38"/>
      <c r="T20" s="42">
        <v>2083304</v>
      </c>
      <c r="U20" s="46">
        <v>10.82</v>
      </c>
      <c r="V20" s="43">
        <v>12010</v>
      </c>
      <c r="W20" s="46">
        <v>0.22</v>
      </c>
      <c r="X20" s="43">
        <v>2095313</v>
      </c>
      <c r="Y20" s="47">
        <v>8.4700000000000006</v>
      </c>
      <c r="Z20" s="45">
        <v>0</v>
      </c>
      <c r="AA20" s="46">
        <v>0</v>
      </c>
      <c r="AB20" s="43">
        <v>0</v>
      </c>
      <c r="AC20" s="46">
        <v>0</v>
      </c>
      <c r="AD20" s="43">
        <v>0</v>
      </c>
      <c r="AE20" s="47">
        <v>0</v>
      </c>
      <c r="AF20" s="136">
        <f t="shared" ref="AF20:AF63" si="30">+T20+Z20</f>
        <v>2083304</v>
      </c>
      <c r="AG20" s="137">
        <f t="shared" ref="AG20:AG63" si="31">+V20+AB20</f>
        <v>12010</v>
      </c>
      <c r="AH20" s="138">
        <f t="shared" ref="AH20:AH63" si="32">+AF20+AG20</f>
        <v>2095314</v>
      </c>
      <c r="AI20" s="40"/>
      <c r="AJ20" s="42">
        <v>42715</v>
      </c>
      <c r="AK20" s="46">
        <v>0.71</v>
      </c>
      <c r="AL20" s="43">
        <v>9832</v>
      </c>
      <c r="AM20" s="46">
        <v>0.41</v>
      </c>
      <c r="AN20" s="43">
        <v>52548</v>
      </c>
      <c r="AO20" s="47">
        <v>0.62</v>
      </c>
      <c r="AP20" s="45">
        <v>0</v>
      </c>
      <c r="AQ20" s="46">
        <v>0</v>
      </c>
      <c r="AR20" s="43">
        <v>0</v>
      </c>
      <c r="AS20" s="46">
        <v>0</v>
      </c>
      <c r="AT20" s="43">
        <v>0</v>
      </c>
      <c r="AU20" s="47">
        <v>0</v>
      </c>
      <c r="AV20" s="136">
        <f t="shared" ref="AV20:AV63" si="33">+AJ20+AP20</f>
        <v>42715</v>
      </c>
      <c r="AW20" s="137">
        <f t="shared" ref="AW20:AW63" si="34">+AL20+AR20</f>
        <v>9832</v>
      </c>
      <c r="AX20" s="138">
        <f t="shared" ref="AX20:AX63" si="35">+AV20+AW20</f>
        <v>52547</v>
      </c>
      <c r="AY20" s="40"/>
      <c r="AZ20" s="42">
        <v>97974</v>
      </c>
      <c r="BA20" s="46">
        <v>0.88</v>
      </c>
      <c r="BB20" s="43">
        <v>7390</v>
      </c>
      <c r="BC20" s="46">
        <v>0.24</v>
      </c>
      <c r="BD20" s="43">
        <v>105364</v>
      </c>
      <c r="BE20" s="47">
        <v>0.74</v>
      </c>
      <c r="BF20" s="45">
        <v>0</v>
      </c>
      <c r="BG20" s="46">
        <v>0</v>
      </c>
      <c r="BH20" s="43">
        <v>0</v>
      </c>
      <c r="BI20" s="46">
        <v>0</v>
      </c>
      <c r="BJ20" s="43">
        <v>0</v>
      </c>
      <c r="BK20" s="47">
        <v>0</v>
      </c>
      <c r="BL20" s="136">
        <f t="shared" ref="BL20:BL63" si="36">+AZ20+BF20</f>
        <v>97974</v>
      </c>
      <c r="BM20" s="137">
        <f t="shared" ref="BM20:BM63" si="37">+BB20+BH20</f>
        <v>7390</v>
      </c>
      <c r="BN20" s="138">
        <f t="shared" ref="BN20:BN63" si="38">+BL20+BM20</f>
        <v>105364</v>
      </c>
      <c r="BO20" s="40"/>
      <c r="BP20" s="42">
        <v>179216</v>
      </c>
      <c r="BQ20" s="46">
        <v>1.89</v>
      </c>
      <c r="BR20" s="43">
        <v>0</v>
      </c>
      <c r="BS20" s="46">
        <v>0</v>
      </c>
      <c r="BT20" s="43">
        <v>179216</v>
      </c>
      <c r="BU20" s="47">
        <v>1.54</v>
      </c>
      <c r="BV20" s="45">
        <v>0</v>
      </c>
      <c r="BW20" s="46">
        <v>0</v>
      </c>
      <c r="BX20" s="43">
        <v>0</v>
      </c>
      <c r="BY20" s="46">
        <v>0</v>
      </c>
      <c r="BZ20" s="43">
        <v>0</v>
      </c>
      <c r="CA20" s="47">
        <v>0</v>
      </c>
      <c r="CB20" s="136">
        <f t="shared" ref="CB20:CB63" si="39">+BP20+BV20</f>
        <v>179216</v>
      </c>
      <c r="CC20" s="137">
        <f t="shared" ref="CC20:CC63" si="40">+BR20+BX20</f>
        <v>0</v>
      </c>
      <c r="CD20" s="138">
        <f t="shared" ref="CD20:CD63" si="41">+CB20+CC20</f>
        <v>179216</v>
      </c>
      <c r="CE20" s="40"/>
      <c r="CF20" s="42">
        <v>275241</v>
      </c>
      <c r="CG20" s="46">
        <v>2.21</v>
      </c>
      <c r="CH20" s="43">
        <v>6359</v>
      </c>
      <c r="CI20" s="46">
        <v>0.25</v>
      </c>
      <c r="CJ20" s="43">
        <v>281600</v>
      </c>
      <c r="CK20" s="47">
        <v>1.88</v>
      </c>
      <c r="CL20" s="45">
        <v>0</v>
      </c>
      <c r="CM20" s="46">
        <v>0</v>
      </c>
      <c r="CN20" s="43">
        <v>0</v>
      </c>
      <c r="CO20" s="46">
        <v>0</v>
      </c>
      <c r="CP20" s="43">
        <v>0</v>
      </c>
      <c r="CQ20" s="47">
        <v>0</v>
      </c>
      <c r="CR20" s="136">
        <f t="shared" ref="CR20:CR63" si="42">+CF20+CL20</f>
        <v>275241</v>
      </c>
      <c r="CS20" s="137">
        <f t="shared" ref="CS20:CS63" si="43">+CH20+CN20</f>
        <v>6359</v>
      </c>
      <c r="CT20" s="138">
        <f t="shared" ref="CT20:CT63" si="44">+CR20+CS20</f>
        <v>281600</v>
      </c>
      <c r="CU20" s="40"/>
      <c r="CV20" s="45">
        <f t="shared" ref="CV20:CV60" si="45">+D20+T20+AJ20+AZ20+BP20+CF20</f>
        <v>3012028</v>
      </c>
      <c r="CW20" s="46">
        <f t="shared" ref="CW20:CW63" si="46">+CV20/$CV$111</f>
        <v>4.3452822676045768</v>
      </c>
      <c r="CX20" s="43">
        <f t="shared" ref="CX20:CX60" si="47">+F20+V20+AL20+BB20+BR20+CH20</f>
        <v>39762</v>
      </c>
      <c r="CY20" s="46">
        <f t="shared" ref="CY20:CY63" si="48">+CX20/$CX$111</f>
        <v>0.21544563468196817</v>
      </c>
      <c r="CZ20" s="43">
        <f t="shared" ref="CZ20:CZ63" si="49">+CV20+CX20</f>
        <v>3051790</v>
      </c>
      <c r="DA20" s="47">
        <f t="shared" ref="DA20:DA63" si="50">+CZ20/$CZ$111</f>
        <v>3.4769159957116602</v>
      </c>
      <c r="DB20" s="45">
        <f t="shared" ref="DB20:DB60" si="51">+J20+Z20+AP20+BF20+BV20+CL20</f>
        <v>0</v>
      </c>
      <c r="DC20" s="46">
        <f t="shared" ref="DC20:DC63" si="52">+DB20/$DB$111</f>
        <v>0</v>
      </c>
      <c r="DD20" s="43">
        <f t="shared" ref="DD20:DD60" si="53">+L20+AB20+AR20+BH20+BX20+CN20</f>
        <v>0</v>
      </c>
      <c r="DE20" s="46">
        <f t="shared" ref="DE20:DE63" si="54">+DD20/$DD$111</f>
        <v>0</v>
      </c>
      <c r="DF20" s="43">
        <f t="shared" ref="DF20:DF60" si="55">+DB20+DD20</f>
        <v>0</v>
      </c>
      <c r="DG20" s="47">
        <f t="shared" ref="DG20:DG63" si="56">+DF20/$DF$111</f>
        <v>0</v>
      </c>
      <c r="DH20" s="172"/>
      <c r="DI20" s="185" t="s">
        <v>19</v>
      </c>
      <c r="DJ20" s="45">
        <f t="shared" ref="DJ20:DJ60" si="57">+CZ20</f>
        <v>3051790</v>
      </c>
      <c r="DK20" s="43">
        <f t="shared" ref="DK20:DK60" si="58">+DF20</f>
        <v>0</v>
      </c>
      <c r="DL20" s="44">
        <f t="shared" ref="DL20:DL62" si="59">+DJ20+DK20</f>
        <v>3051790</v>
      </c>
      <c r="DM20"/>
    </row>
    <row r="21" spans="1:117" s="24" customFormat="1" ht="15.6" x14ac:dyDescent="0.3">
      <c r="A21" s="32">
        <v>9</v>
      </c>
      <c r="B21" s="32" t="s">
        <v>20</v>
      </c>
      <c r="C21" s="41"/>
      <c r="D21" s="42">
        <v>1218296</v>
      </c>
      <c r="E21" s="46">
        <v>11.11</v>
      </c>
      <c r="F21" s="43">
        <v>1468409</v>
      </c>
      <c r="G21" s="46">
        <v>53.56</v>
      </c>
      <c r="H21" s="43">
        <v>2686705</v>
      </c>
      <c r="I21" s="47">
        <v>19.59</v>
      </c>
      <c r="J21" s="45">
        <v>1100788</v>
      </c>
      <c r="K21" s="46">
        <v>3.19</v>
      </c>
      <c r="L21" s="43">
        <v>5385911</v>
      </c>
      <c r="M21" s="46">
        <v>17.71</v>
      </c>
      <c r="N21" s="43">
        <v>6486699</v>
      </c>
      <c r="O21" s="47">
        <v>10</v>
      </c>
      <c r="P21" s="136">
        <f t="shared" si="27"/>
        <v>2319084</v>
      </c>
      <c r="Q21" s="137">
        <f t="shared" si="28"/>
        <v>6854320</v>
      </c>
      <c r="R21" s="138">
        <f t="shared" si="29"/>
        <v>9173404</v>
      </c>
      <c r="S21" s="38"/>
      <c r="T21" s="42">
        <v>2007058</v>
      </c>
      <c r="U21" s="46">
        <v>10.42</v>
      </c>
      <c r="V21" s="43">
        <v>5350780</v>
      </c>
      <c r="W21" s="46">
        <v>97.75</v>
      </c>
      <c r="X21" s="43">
        <v>7357838</v>
      </c>
      <c r="Y21" s="47">
        <v>29.75</v>
      </c>
      <c r="Z21" s="45">
        <v>4565613</v>
      </c>
      <c r="AA21" s="46">
        <v>4.55</v>
      </c>
      <c r="AB21" s="43">
        <v>6959093</v>
      </c>
      <c r="AC21" s="46">
        <v>16.04</v>
      </c>
      <c r="AD21" s="43">
        <v>11524706</v>
      </c>
      <c r="AE21" s="47">
        <v>8.01</v>
      </c>
      <c r="AF21" s="136">
        <f t="shared" si="30"/>
        <v>6572671</v>
      </c>
      <c r="AG21" s="137">
        <f t="shared" si="31"/>
        <v>12309873</v>
      </c>
      <c r="AH21" s="138">
        <f t="shared" si="32"/>
        <v>18882544</v>
      </c>
      <c r="AI21" s="40"/>
      <c r="AJ21" s="42">
        <v>904166</v>
      </c>
      <c r="AK21" s="46">
        <v>15.03</v>
      </c>
      <c r="AL21" s="43">
        <v>2410990</v>
      </c>
      <c r="AM21" s="46">
        <v>99.44</v>
      </c>
      <c r="AN21" s="43">
        <v>3315156</v>
      </c>
      <c r="AO21" s="47">
        <v>39.28</v>
      </c>
      <c r="AP21" s="45">
        <v>907340</v>
      </c>
      <c r="AQ21" s="46">
        <v>5.81</v>
      </c>
      <c r="AR21" s="43">
        <v>4619948</v>
      </c>
      <c r="AS21" s="46">
        <v>30.7</v>
      </c>
      <c r="AT21" s="43">
        <v>5527288</v>
      </c>
      <c r="AU21" s="47">
        <v>18.02</v>
      </c>
      <c r="AV21" s="136">
        <f t="shared" si="33"/>
        <v>1811506</v>
      </c>
      <c r="AW21" s="137">
        <f t="shared" si="34"/>
        <v>7030938</v>
      </c>
      <c r="AX21" s="138">
        <f t="shared" si="35"/>
        <v>8842444</v>
      </c>
      <c r="AY21" s="40"/>
      <c r="AZ21" s="42">
        <v>1600660</v>
      </c>
      <c r="BA21" s="46">
        <v>14.39</v>
      </c>
      <c r="BB21" s="43">
        <v>2046698</v>
      </c>
      <c r="BC21" s="46">
        <v>65.39</v>
      </c>
      <c r="BD21" s="43">
        <v>3647358</v>
      </c>
      <c r="BE21" s="47">
        <v>25.59</v>
      </c>
      <c r="BF21" s="45">
        <v>2465138</v>
      </c>
      <c r="BG21" s="46">
        <v>4.05</v>
      </c>
      <c r="BH21" s="43">
        <v>6012109</v>
      </c>
      <c r="BI21" s="46">
        <v>19.45</v>
      </c>
      <c r="BJ21" s="43">
        <v>8477247</v>
      </c>
      <c r="BK21" s="47">
        <v>9.24</v>
      </c>
      <c r="BL21" s="136">
        <f t="shared" si="36"/>
        <v>4065798</v>
      </c>
      <c r="BM21" s="137">
        <f t="shared" si="37"/>
        <v>8058807</v>
      </c>
      <c r="BN21" s="138">
        <f t="shared" si="38"/>
        <v>12124605</v>
      </c>
      <c r="BO21" s="40"/>
      <c r="BP21" s="42">
        <v>760222</v>
      </c>
      <c r="BQ21" s="46">
        <v>8.01</v>
      </c>
      <c r="BR21" s="43">
        <v>555118</v>
      </c>
      <c r="BS21" s="46">
        <v>25.75</v>
      </c>
      <c r="BT21" s="43">
        <v>1315340</v>
      </c>
      <c r="BU21" s="47">
        <v>11.29</v>
      </c>
      <c r="BV21" s="45">
        <v>1047681</v>
      </c>
      <c r="BW21" s="46">
        <v>3.48</v>
      </c>
      <c r="BX21" s="43">
        <v>5216885</v>
      </c>
      <c r="BY21" s="46">
        <v>25.63</v>
      </c>
      <c r="BZ21" s="43">
        <v>6264566</v>
      </c>
      <c r="CA21" s="47">
        <v>12.41</v>
      </c>
      <c r="CB21" s="136">
        <f t="shared" si="39"/>
        <v>1807903</v>
      </c>
      <c r="CC21" s="137">
        <f t="shared" si="40"/>
        <v>5772003</v>
      </c>
      <c r="CD21" s="138">
        <f t="shared" si="41"/>
        <v>7579906</v>
      </c>
      <c r="CE21" s="40"/>
      <c r="CF21" s="42">
        <v>2049101</v>
      </c>
      <c r="CG21" s="46">
        <v>16.45</v>
      </c>
      <c r="CH21" s="43">
        <v>2484507</v>
      </c>
      <c r="CI21" s="46">
        <v>98.21</v>
      </c>
      <c r="CJ21" s="43">
        <v>4533608</v>
      </c>
      <c r="CK21" s="47">
        <v>30.25</v>
      </c>
      <c r="CL21" s="45">
        <v>2974061</v>
      </c>
      <c r="CM21" s="46">
        <v>4.8</v>
      </c>
      <c r="CN21" s="43">
        <v>6804456</v>
      </c>
      <c r="CO21" s="46">
        <v>21.49</v>
      </c>
      <c r="CP21" s="43">
        <v>9778517</v>
      </c>
      <c r="CQ21" s="47">
        <v>10.45</v>
      </c>
      <c r="CR21" s="136">
        <f t="shared" si="42"/>
        <v>5023162</v>
      </c>
      <c r="CS21" s="137">
        <f t="shared" si="43"/>
        <v>9288963</v>
      </c>
      <c r="CT21" s="138">
        <f t="shared" si="44"/>
        <v>14312125</v>
      </c>
      <c r="CU21" s="40"/>
      <c r="CV21" s="45">
        <f t="shared" si="45"/>
        <v>8539503</v>
      </c>
      <c r="CW21" s="46">
        <f t="shared" si="46"/>
        <v>12.319457508381758</v>
      </c>
      <c r="CX21" s="43">
        <f t="shared" si="47"/>
        <v>14316502</v>
      </c>
      <c r="CY21" s="46">
        <f t="shared" si="48"/>
        <v>77.572251391169118</v>
      </c>
      <c r="CZ21" s="43">
        <f t="shared" si="49"/>
        <v>22856005</v>
      </c>
      <c r="DA21" s="47">
        <f t="shared" si="50"/>
        <v>26.039933738090003</v>
      </c>
      <c r="DB21" s="45">
        <f t="shared" si="51"/>
        <v>13060621</v>
      </c>
      <c r="DC21" s="46">
        <f t="shared" si="52"/>
        <v>4.3041672310262316</v>
      </c>
      <c r="DD21" s="43">
        <f t="shared" si="53"/>
        <v>34998402</v>
      </c>
      <c r="DE21" s="46">
        <f t="shared" si="54"/>
        <v>20.374703243451563</v>
      </c>
      <c r="DF21" s="43">
        <f t="shared" si="55"/>
        <v>48059023</v>
      </c>
      <c r="DG21" s="47">
        <f t="shared" si="56"/>
        <v>10.113109410875202</v>
      </c>
      <c r="DH21" s="172"/>
      <c r="DI21" s="185" t="s">
        <v>20</v>
      </c>
      <c r="DJ21" s="45">
        <f t="shared" si="57"/>
        <v>22856005</v>
      </c>
      <c r="DK21" s="43">
        <f t="shared" si="58"/>
        <v>48059023</v>
      </c>
      <c r="DL21" s="44">
        <f t="shared" si="59"/>
        <v>70915028</v>
      </c>
      <c r="DM21"/>
    </row>
    <row r="22" spans="1:117" s="24" customFormat="1" ht="15.6" x14ac:dyDescent="0.3">
      <c r="A22" s="32">
        <v>10</v>
      </c>
      <c r="B22" s="32" t="s">
        <v>21</v>
      </c>
      <c r="C22" s="41"/>
      <c r="D22" s="42">
        <v>9389</v>
      </c>
      <c r="E22" s="46">
        <v>0.09</v>
      </c>
      <c r="F22" s="43">
        <v>1262</v>
      </c>
      <c r="G22" s="46">
        <v>0.05</v>
      </c>
      <c r="H22" s="43">
        <v>10651</v>
      </c>
      <c r="I22" s="47">
        <v>0.08</v>
      </c>
      <c r="J22" s="45">
        <v>26144</v>
      </c>
      <c r="K22" s="46">
        <v>0.08</v>
      </c>
      <c r="L22" s="43">
        <v>940</v>
      </c>
      <c r="M22" s="46">
        <v>0</v>
      </c>
      <c r="N22" s="43">
        <v>27084</v>
      </c>
      <c r="O22" s="47">
        <v>0.04</v>
      </c>
      <c r="P22" s="136">
        <f t="shared" si="27"/>
        <v>35533</v>
      </c>
      <c r="Q22" s="137">
        <f t="shared" si="28"/>
        <v>2202</v>
      </c>
      <c r="R22" s="138">
        <f t="shared" si="29"/>
        <v>37735</v>
      </c>
      <c r="S22" s="38"/>
      <c r="T22" s="42">
        <v>679</v>
      </c>
      <c r="U22" s="46">
        <v>0</v>
      </c>
      <c r="V22" s="43">
        <v>21</v>
      </c>
      <c r="W22" s="46">
        <v>0</v>
      </c>
      <c r="X22" s="43">
        <v>700</v>
      </c>
      <c r="Y22" s="47">
        <v>0</v>
      </c>
      <c r="Z22" s="45">
        <v>71506</v>
      </c>
      <c r="AA22" s="46">
        <v>7.0000000000000007E-2</v>
      </c>
      <c r="AB22" s="43">
        <v>18397</v>
      </c>
      <c r="AC22" s="46">
        <v>0.04</v>
      </c>
      <c r="AD22" s="43">
        <v>89903</v>
      </c>
      <c r="AE22" s="47">
        <v>0.06</v>
      </c>
      <c r="AF22" s="136">
        <f t="shared" si="30"/>
        <v>72185</v>
      </c>
      <c r="AG22" s="137">
        <f t="shared" si="31"/>
        <v>18418</v>
      </c>
      <c r="AH22" s="138">
        <f t="shared" si="32"/>
        <v>90603</v>
      </c>
      <c r="AI22" s="40"/>
      <c r="AJ22" s="42">
        <v>333</v>
      </c>
      <c r="AK22" s="46">
        <v>0.01</v>
      </c>
      <c r="AL22" s="43">
        <v>32</v>
      </c>
      <c r="AM22" s="46">
        <v>0</v>
      </c>
      <c r="AN22" s="43">
        <v>364</v>
      </c>
      <c r="AO22" s="47">
        <v>0</v>
      </c>
      <c r="AP22" s="45">
        <v>9018</v>
      </c>
      <c r="AQ22" s="46">
        <v>0.06</v>
      </c>
      <c r="AR22" s="43">
        <v>438</v>
      </c>
      <c r="AS22" s="46">
        <v>0</v>
      </c>
      <c r="AT22" s="43">
        <v>9455</v>
      </c>
      <c r="AU22" s="47">
        <v>0.03</v>
      </c>
      <c r="AV22" s="136">
        <f t="shared" si="33"/>
        <v>9351</v>
      </c>
      <c r="AW22" s="137">
        <f t="shared" si="34"/>
        <v>470</v>
      </c>
      <c r="AX22" s="138">
        <f t="shared" si="35"/>
        <v>9821</v>
      </c>
      <c r="AY22" s="40"/>
      <c r="AZ22" s="42">
        <v>18625</v>
      </c>
      <c r="BA22" s="46">
        <v>0.17</v>
      </c>
      <c r="BB22" s="43">
        <v>2094</v>
      </c>
      <c r="BC22" s="46">
        <v>7.0000000000000007E-2</v>
      </c>
      <c r="BD22" s="43">
        <v>20720</v>
      </c>
      <c r="BE22" s="47">
        <v>0.15</v>
      </c>
      <c r="BF22" s="45">
        <v>103778</v>
      </c>
      <c r="BG22" s="46">
        <v>0.17</v>
      </c>
      <c r="BH22" s="43">
        <v>6696</v>
      </c>
      <c r="BI22" s="46">
        <v>0.02</v>
      </c>
      <c r="BJ22" s="43">
        <v>110474</v>
      </c>
      <c r="BK22" s="47">
        <v>0.12</v>
      </c>
      <c r="BL22" s="136">
        <f t="shared" si="36"/>
        <v>122403</v>
      </c>
      <c r="BM22" s="137">
        <f t="shared" si="37"/>
        <v>8790</v>
      </c>
      <c r="BN22" s="138">
        <f t="shared" si="38"/>
        <v>131193</v>
      </c>
      <c r="BO22" s="40"/>
      <c r="BP22" s="42">
        <v>125</v>
      </c>
      <c r="BQ22" s="46">
        <v>0</v>
      </c>
      <c r="BR22" s="43">
        <v>85</v>
      </c>
      <c r="BS22" s="46">
        <v>0</v>
      </c>
      <c r="BT22" s="43">
        <v>210</v>
      </c>
      <c r="BU22" s="47">
        <v>0</v>
      </c>
      <c r="BV22" s="45">
        <v>13461</v>
      </c>
      <c r="BW22" s="46">
        <v>0.04</v>
      </c>
      <c r="BX22" s="43">
        <v>1586</v>
      </c>
      <c r="BY22" s="46">
        <v>0.01</v>
      </c>
      <c r="BZ22" s="43">
        <v>15047</v>
      </c>
      <c r="CA22" s="47">
        <v>0.03</v>
      </c>
      <c r="CB22" s="136">
        <f t="shared" si="39"/>
        <v>13586</v>
      </c>
      <c r="CC22" s="137">
        <f t="shared" si="40"/>
        <v>1671</v>
      </c>
      <c r="CD22" s="138">
        <f t="shared" si="41"/>
        <v>15257</v>
      </c>
      <c r="CE22" s="40"/>
      <c r="CF22" s="42">
        <v>1415</v>
      </c>
      <c r="CG22" s="46">
        <v>0.01</v>
      </c>
      <c r="CH22" s="43">
        <v>113</v>
      </c>
      <c r="CI22" s="46">
        <v>0</v>
      </c>
      <c r="CJ22" s="43">
        <v>1528</v>
      </c>
      <c r="CK22" s="47">
        <v>0.01</v>
      </c>
      <c r="CL22" s="45">
        <v>42747</v>
      </c>
      <c r="CM22" s="46">
        <v>7.0000000000000007E-2</v>
      </c>
      <c r="CN22" s="43">
        <v>2957</v>
      </c>
      <c r="CO22" s="46">
        <v>0.01</v>
      </c>
      <c r="CP22" s="43">
        <v>45704</v>
      </c>
      <c r="CQ22" s="47">
        <v>0.05</v>
      </c>
      <c r="CR22" s="136">
        <f t="shared" si="42"/>
        <v>44162</v>
      </c>
      <c r="CS22" s="137">
        <f t="shared" si="43"/>
        <v>3070</v>
      </c>
      <c r="CT22" s="138">
        <f t="shared" si="44"/>
        <v>47232</v>
      </c>
      <c r="CU22" s="40"/>
      <c r="CV22" s="45">
        <f t="shared" si="45"/>
        <v>30566</v>
      </c>
      <c r="CW22" s="46">
        <f t="shared" si="46"/>
        <v>4.4095837685307546E-2</v>
      </c>
      <c r="CX22" s="43">
        <f t="shared" si="47"/>
        <v>3607</v>
      </c>
      <c r="CY22" s="46">
        <f t="shared" si="48"/>
        <v>1.9544097487497088E-2</v>
      </c>
      <c r="CZ22" s="43">
        <f t="shared" si="49"/>
        <v>34173</v>
      </c>
      <c r="DA22" s="47">
        <f t="shared" si="50"/>
        <v>3.8933429338668314E-2</v>
      </c>
      <c r="DB22" s="45">
        <f t="shared" si="51"/>
        <v>266654</v>
      </c>
      <c r="DC22" s="46">
        <f t="shared" si="52"/>
        <v>8.7876633800342926E-2</v>
      </c>
      <c r="DD22" s="43">
        <f t="shared" si="53"/>
        <v>31014</v>
      </c>
      <c r="DE22" s="46">
        <f t="shared" si="54"/>
        <v>1.8055139957315957E-2</v>
      </c>
      <c r="DF22" s="43">
        <f t="shared" si="55"/>
        <v>297668</v>
      </c>
      <c r="DG22" s="47">
        <f t="shared" si="56"/>
        <v>6.2638581981086044E-2</v>
      </c>
      <c r="DH22" s="172"/>
      <c r="DI22" s="185" t="s">
        <v>21</v>
      </c>
      <c r="DJ22" s="45">
        <f t="shared" si="57"/>
        <v>34173</v>
      </c>
      <c r="DK22" s="43">
        <f t="shared" si="58"/>
        <v>297668</v>
      </c>
      <c r="DL22" s="44">
        <f t="shared" si="59"/>
        <v>331841</v>
      </c>
      <c r="DM22"/>
    </row>
    <row r="23" spans="1:117" s="24" customFormat="1" ht="15.6" x14ac:dyDescent="0.3">
      <c r="A23" s="32">
        <v>11</v>
      </c>
      <c r="B23" s="32" t="s">
        <v>22</v>
      </c>
      <c r="C23" s="41"/>
      <c r="D23" s="42">
        <v>11891578</v>
      </c>
      <c r="E23" s="46">
        <v>108.4</v>
      </c>
      <c r="F23" s="43">
        <v>3350366</v>
      </c>
      <c r="G23" s="46">
        <v>122.2</v>
      </c>
      <c r="H23" s="43">
        <v>15241944</v>
      </c>
      <c r="I23" s="47">
        <v>111.16</v>
      </c>
      <c r="J23" s="45">
        <v>7000705</v>
      </c>
      <c r="K23" s="46">
        <v>20.3</v>
      </c>
      <c r="L23" s="43">
        <v>6943100</v>
      </c>
      <c r="M23" s="46">
        <v>22.83</v>
      </c>
      <c r="N23" s="43">
        <v>13943805</v>
      </c>
      <c r="O23" s="47">
        <v>21.49</v>
      </c>
      <c r="P23" s="136">
        <f t="shared" si="27"/>
        <v>18892283</v>
      </c>
      <c r="Q23" s="137">
        <f t="shared" si="28"/>
        <v>10293466</v>
      </c>
      <c r="R23" s="138">
        <f t="shared" si="29"/>
        <v>29185749</v>
      </c>
      <c r="S23" s="38"/>
      <c r="T23" s="42">
        <v>14215218</v>
      </c>
      <c r="U23" s="46">
        <v>73.81</v>
      </c>
      <c r="V23" s="43">
        <v>4739027</v>
      </c>
      <c r="W23" s="46">
        <v>86.57</v>
      </c>
      <c r="X23" s="43">
        <v>18954245</v>
      </c>
      <c r="Y23" s="47">
        <v>76.64</v>
      </c>
      <c r="Z23" s="45">
        <v>14063528</v>
      </c>
      <c r="AA23" s="46">
        <v>14</v>
      </c>
      <c r="AB23" s="43">
        <v>5957864</v>
      </c>
      <c r="AC23" s="46">
        <v>13.73</v>
      </c>
      <c r="AD23" s="43">
        <v>20021392</v>
      </c>
      <c r="AE23" s="47">
        <v>13.92</v>
      </c>
      <c r="AF23" s="136">
        <f t="shared" si="30"/>
        <v>28278746</v>
      </c>
      <c r="AG23" s="137">
        <f t="shared" si="31"/>
        <v>10696891</v>
      </c>
      <c r="AH23" s="138">
        <f t="shared" si="32"/>
        <v>38975637</v>
      </c>
      <c r="AI23" s="40"/>
      <c r="AJ23" s="42">
        <v>4385128</v>
      </c>
      <c r="AK23" s="46">
        <v>72.89</v>
      </c>
      <c r="AL23" s="43">
        <v>1943048</v>
      </c>
      <c r="AM23" s="46">
        <v>80.14</v>
      </c>
      <c r="AN23" s="43">
        <v>6328176</v>
      </c>
      <c r="AO23" s="47">
        <v>74.97</v>
      </c>
      <c r="AP23" s="45">
        <v>2331726</v>
      </c>
      <c r="AQ23" s="46">
        <v>14.92</v>
      </c>
      <c r="AR23" s="43">
        <v>1934895</v>
      </c>
      <c r="AS23" s="46">
        <v>12.86</v>
      </c>
      <c r="AT23" s="43">
        <v>4266620</v>
      </c>
      <c r="AU23" s="47">
        <v>13.91</v>
      </c>
      <c r="AV23" s="136">
        <f t="shared" si="33"/>
        <v>6716854</v>
      </c>
      <c r="AW23" s="137">
        <f t="shared" si="34"/>
        <v>3877943</v>
      </c>
      <c r="AX23" s="138">
        <f t="shared" si="35"/>
        <v>10594797</v>
      </c>
      <c r="AY23" s="40"/>
      <c r="AZ23" s="42">
        <v>12924679</v>
      </c>
      <c r="BA23" s="46">
        <v>116.18</v>
      </c>
      <c r="BB23" s="43">
        <v>4196450</v>
      </c>
      <c r="BC23" s="46">
        <v>134.07</v>
      </c>
      <c r="BD23" s="43">
        <v>17121128</v>
      </c>
      <c r="BE23" s="47">
        <v>120.11</v>
      </c>
      <c r="BF23" s="45">
        <v>20019372</v>
      </c>
      <c r="BG23" s="46">
        <v>32.9</v>
      </c>
      <c r="BH23" s="43">
        <v>7733914</v>
      </c>
      <c r="BI23" s="46">
        <v>25.02</v>
      </c>
      <c r="BJ23" s="43">
        <v>27753286</v>
      </c>
      <c r="BK23" s="47">
        <v>30.25</v>
      </c>
      <c r="BL23" s="136">
        <f t="shared" si="36"/>
        <v>32944051</v>
      </c>
      <c r="BM23" s="137">
        <f t="shared" si="37"/>
        <v>11930364</v>
      </c>
      <c r="BN23" s="138">
        <f t="shared" si="38"/>
        <v>44874415</v>
      </c>
      <c r="BO23" s="40"/>
      <c r="BP23" s="42">
        <v>8709676</v>
      </c>
      <c r="BQ23" s="46">
        <v>91.76</v>
      </c>
      <c r="BR23" s="43">
        <v>1026833</v>
      </c>
      <c r="BS23" s="46">
        <v>47.64</v>
      </c>
      <c r="BT23" s="43">
        <v>9736509</v>
      </c>
      <c r="BU23" s="47">
        <v>83.59</v>
      </c>
      <c r="BV23" s="45">
        <v>4898559</v>
      </c>
      <c r="BW23" s="46">
        <v>16.27</v>
      </c>
      <c r="BX23" s="43">
        <v>6059779</v>
      </c>
      <c r="BY23" s="46">
        <v>29.78</v>
      </c>
      <c r="BZ23" s="43">
        <v>10958338</v>
      </c>
      <c r="CA23" s="47">
        <v>21.72</v>
      </c>
      <c r="CB23" s="136">
        <f t="shared" si="39"/>
        <v>13608235</v>
      </c>
      <c r="CC23" s="137">
        <f t="shared" si="40"/>
        <v>7086612</v>
      </c>
      <c r="CD23" s="138">
        <f t="shared" si="41"/>
        <v>20694847</v>
      </c>
      <c r="CE23" s="40"/>
      <c r="CF23" s="42">
        <v>17037186</v>
      </c>
      <c r="CG23" s="46">
        <v>136.78</v>
      </c>
      <c r="CH23" s="43">
        <v>6352944</v>
      </c>
      <c r="CI23" s="46">
        <v>251.12</v>
      </c>
      <c r="CJ23" s="43">
        <v>23390130</v>
      </c>
      <c r="CK23" s="47">
        <v>156.08000000000001</v>
      </c>
      <c r="CL23" s="45">
        <v>15002475</v>
      </c>
      <c r="CM23" s="46">
        <v>24.22</v>
      </c>
      <c r="CN23" s="43">
        <v>9552994</v>
      </c>
      <c r="CO23" s="46">
        <v>30.17</v>
      </c>
      <c r="CP23" s="43">
        <v>24555469</v>
      </c>
      <c r="CQ23" s="47">
        <v>26.23</v>
      </c>
      <c r="CR23" s="136">
        <f t="shared" si="42"/>
        <v>32039661</v>
      </c>
      <c r="CS23" s="137">
        <f t="shared" si="43"/>
        <v>15905938</v>
      </c>
      <c r="CT23" s="138">
        <f t="shared" si="44"/>
        <v>47945599</v>
      </c>
      <c r="CU23" s="40"/>
      <c r="CV23" s="45">
        <f t="shared" si="45"/>
        <v>69163465</v>
      </c>
      <c r="CW23" s="46">
        <f t="shared" si="46"/>
        <v>99.778215219310653</v>
      </c>
      <c r="CX23" s="43">
        <f t="shared" si="47"/>
        <v>21608668</v>
      </c>
      <c r="CY23" s="46">
        <f t="shared" si="48"/>
        <v>117.0839794751757</v>
      </c>
      <c r="CZ23" s="43">
        <f t="shared" si="49"/>
        <v>90772133</v>
      </c>
      <c r="DA23" s="47">
        <f t="shared" si="50"/>
        <v>103.41703760500108</v>
      </c>
      <c r="DB23" s="45">
        <f t="shared" si="51"/>
        <v>63316365</v>
      </c>
      <c r="DC23" s="46">
        <f t="shared" si="52"/>
        <v>20.866099967275385</v>
      </c>
      <c r="DD23" s="43">
        <f t="shared" si="53"/>
        <v>38182546</v>
      </c>
      <c r="DE23" s="46">
        <f t="shared" si="54"/>
        <v>22.228387565507663</v>
      </c>
      <c r="DF23" s="43">
        <f t="shared" si="55"/>
        <v>101498911</v>
      </c>
      <c r="DG23" s="47">
        <f t="shared" si="56"/>
        <v>21.358519752423692</v>
      </c>
      <c r="DH23" s="172"/>
      <c r="DI23" s="185" t="s">
        <v>22</v>
      </c>
      <c r="DJ23" s="45">
        <f t="shared" si="57"/>
        <v>90772133</v>
      </c>
      <c r="DK23" s="43">
        <f t="shared" si="58"/>
        <v>101498911</v>
      </c>
      <c r="DL23" s="44">
        <f t="shared" si="59"/>
        <v>192271044</v>
      </c>
      <c r="DM23"/>
    </row>
    <row r="24" spans="1:117" s="24" customFormat="1" ht="15.6" x14ac:dyDescent="0.3">
      <c r="A24" s="32">
        <v>12</v>
      </c>
      <c r="B24" s="32" t="s">
        <v>23</v>
      </c>
      <c r="C24" s="41"/>
      <c r="D24" s="42">
        <v>12834392</v>
      </c>
      <c r="E24" s="46">
        <v>116.99</v>
      </c>
      <c r="F24" s="43">
        <v>256</v>
      </c>
      <c r="G24" s="46">
        <v>0.01</v>
      </c>
      <c r="H24" s="43">
        <v>12834648</v>
      </c>
      <c r="I24" s="47">
        <v>93.6</v>
      </c>
      <c r="J24" s="45">
        <v>0</v>
      </c>
      <c r="K24" s="46">
        <v>0</v>
      </c>
      <c r="L24" s="43">
        <v>0</v>
      </c>
      <c r="M24" s="46">
        <v>0</v>
      </c>
      <c r="N24" s="43">
        <v>0</v>
      </c>
      <c r="O24" s="47">
        <v>0</v>
      </c>
      <c r="P24" s="136">
        <f t="shared" si="27"/>
        <v>12834392</v>
      </c>
      <c r="Q24" s="137">
        <f t="shared" si="28"/>
        <v>256</v>
      </c>
      <c r="R24" s="138">
        <f t="shared" si="29"/>
        <v>12834648</v>
      </c>
      <c r="S24" s="38"/>
      <c r="T24" s="42">
        <v>43479699</v>
      </c>
      <c r="U24" s="46">
        <v>225.77</v>
      </c>
      <c r="V24" s="43">
        <v>2592106</v>
      </c>
      <c r="W24" s="46">
        <v>47.35</v>
      </c>
      <c r="X24" s="43">
        <v>46071804</v>
      </c>
      <c r="Y24" s="47">
        <v>186.28</v>
      </c>
      <c r="Z24" s="45">
        <v>36521</v>
      </c>
      <c r="AA24" s="46">
        <v>0.04</v>
      </c>
      <c r="AB24" s="43">
        <v>3769</v>
      </c>
      <c r="AC24" s="46">
        <v>0.01</v>
      </c>
      <c r="AD24" s="43">
        <v>40289</v>
      </c>
      <c r="AE24" s="47">
        <v>0.03</v>
      </c>
      <c r="AF24" s="136">
        <f t="shared" si="30"/>
        <v>43516220</v>
      </c>
      <c r="AG24" s="137">
        <f t="shared" si="31"/>
        <v>2595875</v>
      </c>
      <c r="AH24" s="138">
        <f t="shared" si="32"/>
        <v>46112095</v>
      </c>
      <c r="AI24" s="40"/>
      <c r="AJ24" s="42">
        <v>6359666</v>
      </c>
      <c r="AK24" s="46">
        <v>105.71</v>
      </c>
      <c r="AL24" s="43">
        <v>2010807</v>
      </c>
      <c r="AM24" s="46">
        <v>82.94</v>
      </c>
      <c r="AN24" s="43">
        <v>8370473</v>
      </c>
      <c r="AO24" s="47">
        <v>99.17</v>
      </c>
      <c r="AP24" s="45">
        <v>12133</v>
      </c>
      <c r="AQ24" s="46">
        <v>0.08</v>
      </c>
      <c r="AR24" s="43">
        <v>0</v>
      </c>
      <c r="AS24" s="46">
        <v>0</v>
      </c>
      <c r="AT24" s="43">
        <v>12133</v>
      </c>
      <c r="AU24" s="47">
        <v>0.04</v>
      </c>
      <c r="AV24" s="136">
        <f t="shared" si="33"/>
        <v>6371799</v>
      </c>
      <c r="AW24" s="137">
        <f t="shared" si="34"/>
        <v>2010807</v>
      </c>
      <c r="AX24" s="138">
        <f t="shared" si="35"/>
        <v>8382606</v>
      </c>
      <c r="AY24" s="40"/>
      <c r="AZ24" s="42">
        <v>14690120</v>
      </c>
      <c r="BA24" s="46">
        <v>132.05000000000001</v>
      </c>
      <c r="BB24" s="43">
        <v>1512754</v>
      </c>
      <c r="BC24" s="46">
        <v>48.33</v>
      </c>
      <c r="BD24" s="43">
        <v>16202874</v>
      </c>
      <c r="BE24" s="47">
        <v>113.67</v>
      </c>
      <c r="BF24" s="45">
        <v>3043</v>
      </c>
      <c r="BG24" s="46">
        <v>0.01</v>
      </c>
      <c r="BH24" s="43">
        <v>2545</v>
      </c>
      <c r="BI24" s="46">
        <v>0.01</v>
      </c>
      <c r="BJ24" s="43">
        <v>5588</v>
      </c>
      <c r="BK24" s="47">
        <v>0.01</v>
      </c>
      <c r="BL24" s="136">
        <f t="shared" si="36"/>
        <v>14693163</v>
      </c>
      <c r="BM24" s="137">
        <f t="shared" si="37"/>
        <v>1515299</v>
      </c>
      <c r="BN24" s="138">
        <f t="shared" si="38"/>
        <v>16208462</v>
      </c>
      <c r="BO24" s="40"/>
      <c r="BP24" s="42">
        <v>12115788</v>
      </c>
      <c r="BQ24" s="46">
        <v>127.64</v>
      </c>
      <c r="BR24" s="43">
        <v>639822</v>
      </c>
      <c r="BS24" s="46">
        <v>29.68</v>
      </c>
      <c r="BT24" s="43">
        <v>12755609</v>
      </c>
      <c r="BU24" s="47">
        <v>109.51</v>
      </c>
      <c r="BV24" s="45">
        <v>0</v>
      </c>
      <c r="BW24" s="46">
        <v>0</v>
      </c>
      <c r="BX24" s="43">
        <v>0</v>
      </c>
      <c r="BY24" s="46">
        <v>0</v>
      </c>
      <c r="BZ24" s="43">
        <v>0</v>
      </c>
      <c r="CA24" s="47">
        <v>0</v>
      </c>
      <c r="CB24" s="136">
        <f t="shared" si="39"/>
        <v>12115788</v>
      </c>
      <c r="CC24" s="137">
        <f t="shared" si="40"/>
        <v>639822</v>
      </c>
      <c r="CD24" s="138">
        <f t="shared" si="41"/>
        <v>12755610</v>
      </c>
      <c r="CE24" s="40"/>
      <c r="CF24" s="42">
        <v>25533440</v>
      </c>
      <c r="CG24" s="46">
        <v>204.99</v>
      </c>
      <c r="CH24" s="43">
        <v>1782469</v>
      </c>
      <c r="CI24" s="46">
        <v>70.459999999999994</v>
      </c>
      <c r="CJ24" s="43">
        <v>27315909</v>
      </c>
      <c r="CK24" s="47">
        <v>182.28</v>
      </c>
      <c r="CL24" s="45">
        <v>212717</v>
      </c>
      <c r="CM24" s="46">
        <v>0.34</v>
      </c>
      <c r="CN24" s="43">
        <v>0</v>
      </c>
      <c r="CO24" s="46">
        <v>0</v>
      </c>
      <c r="CP24" s="43">
        <v>212717</v>
      </c>
      <c r="CQ24" s="47">
        <v>0.23</v>
      </c>
      <c r="CR24" s="136">
        <f t="shared" si="42"/>
        <v>25746157</v>
      </c>
      <c r="CS24" s="137">
        <f t="shared" si="43"/>
        <v>1782469</v>
      </c>
      <c r="CT24" s="138">
        <f t="shared" si="44"/>
        <v>27528626</v>
      </c>
      <c r="CU24" s="40"/>
      <c r="CV24" s="45">
        <f t="shared" si="45"/>
        <v>115013105</v>
      </c>
      <c r="CW24" s="46">
        <f t="shared" si="46"/>
        <v>165.92289503903794</v>
      </c>
      <c r="CX24" s="43">
        <f t="shared" si="47"/>
        <v>8538214</v>
      </c>
      <c r="CY24" s="46">
        <f t="shared" si="48"/>
        <v>46.263289932107696</v>
      </c>
      <c r="CZ24" s="43">
        <f t="shared" si="49"/>
        <v>123551319</v>
      </c>
      <c r="DA24" s="47">
        <f t="shared" si="50"/>
        <v>140.76248933326801</v>
      </c>
      <c r="DB24" s="45">
        <f t="shared" si="51"/>
        <v>264414</v>
      </c>
      <c r="DC24" s="46">
        <f t="shared" si="52"/>
        <v>8.71384350119776E-2</v>
      </c>
      <c r="DD24" s="43">
        <f t="shared" si="53"/>
        <v>6314</v>
      </c>
      <c r="DE24" s="46">
        <f t="shared" si="54"/>
        <v>3.6757642900139601E-3</v>
      </c>
      <c r="DF24" s="43">
        <f t="shared" si="55"/>
        <v>270728</v>
      </c>
      <c r="DG24" s="47">
        <f t="shared" si="56"/>
        <v>5.6969570200946895E-2</v>
      </c>
      <c r="DH24" s="172"/>
      <c r="DI24" s="185" t="s">
        <v>23</v>
      </c>
      <c r="DJ24" s="45">
        <f t="shared" si="57"/>
        <v>123551319</v>
      </c>
      <c r="DK24" s="43">
        <f t="shared" si="58"/>
        <v>270728</v>
      </c>
      <c r="DL24" s="44">
        <f t="shared" si="59"/>
        <v>123822047</v>
      </c>
      <c r="DM24"/>
    </row>
    <row r="25" spans="1:117" s="24" customFormat="1" ht="15.6" x14ac:dyDescent="0.3">
      <c r="A25" s="32">
        <v>13</v>
      </c>
      <c r="B25" s="32" t="s">
        <v>24</v>
      </c>
      <c r="C25" s="41"/>
      <c r="D25" s="42">
        <v>3069082</v>
      </c>
      <c r="E25" s="46">
        <v>27.98</v>
      </c>
      <c r="F25" s="43">
        <v>0</v>
      </c>
      <c r="G25" s="46">
        <v>0</v>
      </c>
      <c r="H25" s="43">
        <v>3069082</v>
      </c>
      <c r="I25" s="47">
        <v>22.38</v>
      </c>
      <c r="J25" s="45">
        <v>0</v>
      </c>
      <c r="K25" s="46">
        <v>0</v>
      </c>
      <c r="L25" s="43">
        <v>0</v>
      </c>
      <c r="M25" s="46">
        <v>0</v>
      </c>
      <c r="N25" s="43">
        <v>0</v>
      </c>
      <c r="O25" s="47">
        <v>0</v>
      </c>
      <c r="P25" s="136">
        <f t="shared" si="27"/>
        <v>3069082</v>
      </c>
      <c r="Q25" s="137">
        <f t="shared" si="28"/>
        <v>0</v>
      </c>
      <c r="R25" s="138">
        <f t="shared" si="29"/>
        <v>3069082</v>
      </c>
      <c r="S25" s="38"/>
      <c r="T25" s="42">
        <v>9775178</v>
      </c>
      <c r="U25" s="46">
        <v>50.76</v>
      </c>
      <c r="V25" s="43">
        <v>612415</v>
      </c>
      <c r="W25" s="46">
        <v>11.19</v>
      </c>
      <c r="X25" s="43">
        <v>10387593</v>
      </c>
      <c r="Y25" s="47">
        <v>42</v>
      </c>
      <c r="Z25" s="45">
        <v>0</v>
      </c>
      <c r="AA25" s="46">
        <v>0</v>
      </c>
      <c r="AB25" s="43">
        <v>355</v>
      </c>
      <c r="AC25" s="46">
        <v>0</v>
      </c>
      <c r="AD25" s="43">
        <v>355</v>
      </c>
      <c r="AE25" s="47">
        <v>0</v>
      </c>
      <c r="AF25" s="136">
        <f t="shared" si="30"/>
        <v>9775178</v>
      </c>
      <c r="AG25" s="137">
        <f t="shared" si="31"/>
        <v>612770</v>
      </c>
      <c r="AH25" s="138">
        <f t="shared" si="32"/>
        <v>10387948</v>
      </c>
      <c r="AI25" s="40"/>
      <c r="AJ25" s="42">
        <v>1291919</v>
      </c>
      <c r="AK25" s="46">
        <v>21.47</v>
      </c>
      <c r="AL25" s="43">
        <v>384610</v>
      </c>
      <c r="AM25" s="46">
        <v>15.86</v>
      </c>
      <c r="AN25" s="43">
        <v>1676529</v>
      </c>
      <c r="AO25" s="47">
        <v>19.86</v>
      </c>
      <c r="AP25" s="45">
        <v>3044</v>
      </c>
      <c r="AQ25" s="46">
        <v>0.02</v>
      </c>
      <c r="AR25" s="43">
        <v>0</v>
      </c>
      <c r="AS25" s="46">
        <v>0</v>
      </c>
      <c r="AT25" s="43">
        <v>3044</v>
      </c>
      <c r="AU25" s="47">
        <v>0.01</v>
      </c>
      <c r="AV25" s="136">
        <f t="shared" si="33"/>
        <v>1294963</v>
      </c>
      <c r="AW25" s="137">
        <f t="shared" si="34"/>
        <v>384610</v>
      </c>
      <c r="AX25" s="138">
        <f t="shared" si="35"/>
        <v>1679573</v>
      </c>
      <c r="AY25" s="40"/>
      <c r="AZ25" s="42">
        <v>3588838</v>
      </c>
      <c r="BA25" s="46">
        <v>32.26</v>
      </c>
      <c r="BB25" s="43">
        <v>209772</v>
      </c>
      <c r="BC25" s="46">
        <v>6.7</v>
      </c>
      <c r="BD25" s="43">
        <v>3798610</v>
      </c>
      <c r="BE25" s="47">
        <v>26.65</v>
      </c>
      <c r="BF25" s="45">
        <v>0</v>
      </c>
      <c r="BG25" s="46">
        <v>0</v>
      </c>
      <c r="BH25" s="43">
        <v>0</v>
      </c>
      <c r="BI25" s="46">
        <v>0</v>
      </c>
      <c r="BJ25" s="43">
        <v>0</v>
      </c>
      <c r="BK25" s="47">
        <v>0</v>
      </c>
      <c r="BL25" s="136">
        <f t="shared" si="36"/>
        <v>3588838</v>
      </c>
      <c r="BM25" s="137">
        <f t="shared" si="37"/>
        <v>209772</v>
      </c>
      <c r="BN25" s="138">
        <f t="shared" si="38"/>
        <v>3798610</v>
      </c>
      <c r="BO25" s="40"/>
      <c r="BP25" s="42">
        <v>3102999</v>
      </c>
      <c r="BQ25" s="46">
        <v>32.69</v>
      </c>
      <c r="BR25" s="43">
        <v>163463</v>
      </c>
      <c r="BS25" s="46">
        <v>7.58</v>
      </c>
      <c r="BT25" s="43">
        <v>3266461</v>
      </c>
      <c r="BU25" s="47">
        <v>28.04</v>
      </c>
      <c r="BV25" s="45">
        <v>11277</v>
      </c>
      <c r="BW25" s="46">
        <v>0.04</v>
      </c>
      <c r="BX25" s="43">
        <v>4605</v>
      </c>
      <c r="BY25" s="46">
        <v>0.02</v>
      </c>
      <c r="BZ25" s="43">
        <v>15883</v>
      </c>
      <c r="CA25" s="47">
        <v>0.03</v>
      </c>
      <c r="CB25" s="136">
        <f t="shared" si="39"/>
        <v>3114276</v>
      </c>
      <c r="CC25" s="137">
        <f t="shared" si="40"/>
        <v>168068</v>
      </c>
      <c r="CD25" s="138">
        <f t="shared" si="41"/>
        <v>3282344</v>
      </c>
      <c r="CE25" s="40"/>
      <c r="CF25" s="42">
        <v>6216289</v>
      </c>
      <c r="CG25" s="46">
        <v>49.91</v>
      </c>
      <c r="CH25" s="43">
        <v>496982</v>
      </c>
      <c r="CI25" s="46">
        <v>19.649999999999999</v>
      </c>
      <c r="CJ25" s="43">
        <v>6713271</v>
      </c>
      <c r="CK25" s="47">
        <v>44.8</v>
      </c>
      <c r="CL25" s="45">
        <v>0</v>
      </c>
      <c r="CM25" s="46">
        <v>0</v>
      </c>
      <c r="CN25" s="43">
        <v>0</v>
      </c>
      <c r="CO25" s="46">
        <v>0</v>
      </c>
      <c r="CP25" s="43">
        <v>0</v>
      </c>
      <c r="CQ25" s="47">
        <v>0</v>
      </c>
      <c r="CR25" s="136">
        <f t="shared" si="42"/>
        <v>6216289</v>
      </c>
      <c r="CS25" s="137">
        <f t="shared" si="43"/>
        <v>496982</v>
      </c>
      <c r="CT25" s="138">
        <f t="shared" si="44"/>
        <v>6713271</v>
      </c>
      <c r="CU25" s="40"/>
      <c r="CV25" s="45">
        <f t="shared" si="45"/>
        <v>27044305</v>
      </c>
      <c r="CW25" s="46">
        <f t="shared" si="46"/>
        <v>39.015287691943705</v>
      </c>
      <c r="CX25" s="43">
        <f t="shared" si="47"/>
        <v>1867242</v>
      </c>
      <c r="CY25" s="46">
        <f t="shared" si="48"/>
        <v>10.117427136331864</v>
      </c>
      <c r="CZ25" s="43">
        <f t="shared" si="49"/>
        <v>28911547</v>
      </c>
      <c r="DA25" s="47">
        <f t="shared" si="50"/>
        <v>32.939035852751815</v>
      </c>
      <c r="DB25" s="45">
        <f t="shared" si="51"/>
        <v>14321</v>
      </c>
      <c r="DC25" s="46">
        <f t="shared" si="52"/>
        <v>4.7195289500802954E-3</v>
      </c>
      <c r="DD25" s="43">
        <f t="shared" si="53"/>
        <v>4960</v>
      </c>
      <c r="DE25" s="46">
        <f t="shared" si="54"/>
        <v>2.8875183526242071E-3</v>
      </c>
      <c r="DF25" s="43">
        <f t="shared" si="55"/>
        <v>19281</v>
      </c>
      <c r="DG25" s="47">
        <f t="shared" si="56"/>
        <v>4.0573205691485812E-3</v>
      </c>
      <c r="DH25" s="172"/>
      <c r="DI25" s="185" t="s">
        <v>24</v>
      </c>
      <c r="DJ25" s="45">
        <f t="shared" si="57"/>
        <v>28911547</v>
      </c>
      <c r="DK25" s="43">
        <f t="shared" si="58"/>
        <v>19281</v>
      </c>
      <c r="DL25" s="44">
        <f t="shared" si="59"/>
        <v>28930828</v>
      </c>
      <c r="DM25"/>
    </row>
    <row r="26" spans="1:117" s="24" customFormat="1" ht="15.6" x14ac:dyDescent="0.3">
      <c r="A26" s="32">
        <v>14</v>
      </c>
      <c r="B26" s="32" t="s">
        <v>25</v>
      </c>
      <c r="C26" s="41"/>
      <c r="D26" s="42">
        <v>3531484</v>
      </c>
      <c r="E26" s="46">
        <v>32.19</v>
      </c>
      <c r="F26" s="43">
        <v>628993</v>
      </c>
      <c r="G26" s="46">
        <v>22.94</v>
      </c>
      <c r="H26" s="43">
        <v>4160477</v>
      </c>
      <c r="I26" s="47">
        <v>30.34</v>
      </c>
      <c r="J26" s="45">
        <v>939906</v>
      </c>
      <c r="K26" s="46">
        <v>2.73</v>
      </c>
      <c r="L26" s="43">
        <v>1180651</v>
      </c>
      <c r="M26" s="46">
        <v>3.88</v>
      </c>
      <c r="N26" s="43">
        <v>2120557</v>
      </c>
      <c r="O26" s="47">
        <v>3.27</v>
      </c>
      <c r="P26" s="136">
        <f t="shared" si="27"/>
        <v>4471390</v>
      </c>
      <c r="Q26" s="137">
        <f t="shared" si="28"/>
        <v>1809644</v>
      </c>
      <c r="R26" s="138">
        <f t="shared" si="29"/>
        <v>6281034</v>
      </c>
      <c r="S26" s="38"/>
      <c r="T26" s="42">
        <v>7054625</v>
      </c>
      <c r="U26" s="46">
        <v>36.630000000000003</v>
      </c>
      <c r="V26" s="43">
        <v>1273267</v>
      </c>
      <c r="W26" s="46">
        <v>23.26</v>
      </c>
      <c r="X26" s="43">
        <v>8327892</v>
      </c>
      <c r="Y26" s="47">
        <v>33.67</v>
      </c>
      <c r="Z26" s="45">
        <v>2545551</v>
      </c>
      <c r="AA26" s="46">
        <v>2.5299999999999998</v>
      </c>
      <c r="AB26" s="43">
        <v>1186788</v>
      </c>
      <c r="AC26" s="46">
        <v>2.74</v>
      </c>
      <c r="AD26" s="43">
        <v>3732339</v>
      </c>
      <c r="AE26" s="47">
        <v>2.6</v>
      </c>
      <c r="AF26" s="136">
        <f t="shared" si="30"/>
        <v>9600176</v>
      </c>
      <c r="AG26" s="137">
        <f t="shared" si="31"/>
        <v>2460055</v>
      </c>
      <c r="AH26" s="138">
        <f t="shared" si="32"/>
        <v>12060231</v>
      </c>
      <c r="AI26" s="40"/>
      <c r="AJ26" s="42">
        <v>960663</v>
      </c>
      <c r="AK26" s="46">
        <v>15.97</v>
      </c>
      <c r="AL26" s="43">
        <v>430135</v>
      </c>
      <c r="AM26" s="46">
        <v>17.739999999999998</v>
      </c>
      <c r="AN26" s="43">
        <v>1390797</v>
      </c>
      <c r="AO26" s="47">
        <v>16.48</v>
      </c>
      <c r="AP26" s="45">
        <v>296033</v>
      </c>
      <c r="AQ26" s="46">
        <v>1.89</v>
      </c>
      <c r="AR26" s="43">
        <v>241532</v>
      </c>
      <c r="AS26" s="46">
        <v>1.6</v>
      </c>
      <c r="AT26" s="43">
        <v>537565</v>
      </c>
      <c r="AU26" s="47">
        <v>1.75</v>
      </c>
      <c r="AV26" s="136">
        <f t="shared" si="33"/>
        <v>1256696</v>
      </c>
      <c r="AW26" s="137">
        <f t="shared" si="34"/>
        <v>671667</v>
      </c>
      <c r="AX26" s="138">
        <f t="shared" si="35"/>
        <v>1928363</v>
      </c>
      <c r="AY26" s="40"/>
      <c r="AZ26" s="42">
        <v>5680494</v>
      </c>
      <c r="BA26" s="46">
        <v>51.06</v>
      </c>
      <c r="BB26" s="43">
        <v>1071441</v>
      </c>
      <c r="BC26" s="46">
        <v>34.229999999999997</v>
      </c>
      <c r="BD26" s="43">
        <v>6751934</v>
      </c>
      <c r="BE26" s="47">
        <v>47.37</v>
      </c>
      <c r="BF26" s="45">
        <v>2135520</v>
      </c>
      <c r="BG26" s="46">
        <v>3.51</v>
      </c>
      <c r="BH26" s="43">
        <v>2074032</v>
      </c>
      <c r="BI26" s="46">
        <v>6.71</v>
      </c>
      <c r="BJ26" s="43">
        <v>4209552</v>
      </c>
      <c r="BK26" s="47">
        <v>4.59</v>
      </c>
      <c r="BL26" s="136">
        <f t="shared" si="36"/>
        <v>7816014</v>
      </c>
      <c r="BM26" s="137">
        <f t="shared" si="37"/>
        <v>3145473</v>
      </c>
      <c r="BN26" s="138">
        <f t="shared" si="38"/>
        <v>10961487</v>
      </c>
      <c r="BO26" s="40"/>
      <c r="BP26" s="42">
        <v>1078166</v>
      </c>
      <c r="BQ26" s="46">
        <v>11.36</v>
      </c>
      <c r="BR26" s="43">
        <v>356517</v>
      </c>
      <c r="BS26" s="46">
        <v>16.54</v>
      </c>
      <c r="BT26" s="43">
        <v>1434683</v>
      </c>
      <c r="BU26" s="47">
        <v>12.32</v>
      </c>
      <c r="BV26" s="45">
        <v>525833</v>
      </c>
      <c r="BW26" s="46">
        <v>1.75</v>
      </c>
      <c r="BX26" s="43">
        <v>564740</v>
      </c>
      <c r="BY26" s="46">
        <v>2.77</v>
      </c>
      <c r="BZ26" s="43">
        <v>1090573</v>
      </c>
      <c r="CA26" s="47">
        <v>2.16</v>
      </c>
      <c r="CB26" s="136">
        <f t="shared" si="39"/>
        <v>1603999</v>
      </c>
      <c r="CC26" s="137">
        <f t="shared" si="40"/>
        <v>921257</v>
      </c>
      <c r="CD26" s="138">
        <f t="shared" si="41"/>
        <v>2525256</v>
      </c>
      <c r="CE26" s="40"/>
      <c r="CF26" s="42">
        <v>4934152</v>
      </c>
      <c r="CG26" s="46">
        <v>39.61</v>
      </c>
      <c r="CH26" s="43">
        <v>733090</v>
      </c>
      <c r="CI26" s="46">
        <v>28.98</v>
      </c>
      <c r="CJ26" s="43">
        <v>5667243</v>
      </c>
      <c r="CK26" s="47">
        <v>37.82</v>
      </c>
      <c r="CL26" s="45">
        <v>1419830</v>
      </c>
      <c r="CM26" s="46">
        <v>2.29</v>
      </c>
      <c r="CN26" s="43">
        <v>817144</v>
      </c>
      <c r="CO26" s="46">
        <v>2.58</v>
      </c>
      <c r="CP26" s="43">
        <v>2236974</v>
      </c>
      <c r="CQ26" s="47">
        <v>2.39</v>
      </c>
      <c r="CR26" s="136">
        <f t="shared" si="42"/>
        <v>6353982</v>
      </c>
      <c r="CS26" s="137">
        <f t="shared" si="43"/>
        <v>1550234</v>
      </c>
      <c r="CT26" s="138">
        <f t="shared" si="44"/>
        <v>7904216</v>
      </c>
      <c r="CU26" s="40"/>
      <c r="CV26" s="45">
        <f t="shared" si="45"/>
        <v>23239584</v>
      </c>
      <c r="CW26" s="46">
        <f t="shared" si="46"/>
        <v>33.526432112087619</v>
      </c>
      <c r="CX26" s="43">
        <f t="shared" si="47"/>
        <v>4493443</v>
      </c>
      <c r="CY26" s="46">
        <f t="shared" si="48"/>
        <v>24.347182713199714</v>
      </c>
      <c r="CZ26" s="43">
        <f t="shared" si="49"/>
        <v>27733027</v>
      </c>
      <c r="DA26" s="47">
        <f t="shared" si="50"/>
        <v>31.596343518329689</v>
      </c>
      <c r="DB26" s="45">
        <f t="shared" si="51"/>
        <v>7862673</v>
      </c>
      <c r="DC26" s="46">
        <f t="shared" si="52"/>
        <v>2.5911677151396333</v>
      </c>
      <c r="DD26" s="43">
        <f t="shared" si="53"/>
        <v>6064887</v>
      </c>
      <c r="DE26" s="46">
        <f t="shared" si="54"/>
        <v>3.5307404272362839</v>
      </c>
      <c r="DF26" s="43">
        <f t="shared" si="55"/>
        <v>13927560</v>
      </c>
      <c r="DG26" s="47">
        <f t="shared" si="56"/>
        <v>2.9307907093019563</v>
      </c>
      <c r="DH26" s="172"/>
      <c r="DI26" s="185" t="s">
        <v>25</v>
      </c>
      <c r="DJ26" s="45">
        <f t="shared" si="57"/>
        <v>27733027</v>
      </c>
      <c r="DK26" s="43">
        <f t="shared" si="58"/>
        <v>13927560</v>
      </c>
      <c r="DL26" s="44">
        <f t="shared" si="59"/>
        <v>41660587</v>
      </c>
      <c r="DM26"/>
    </row>
    <row r="27" spans="1:117" s="24" customFormat="1" ht="15.6" x14ac:dyDescent="0.3">
      <c r="A27" s="32">
        <v>15</v>
      </c>
      <c r="B27" s="32" t="s">
        <v>26</v>
      </c>
      <c r="C27" s="41"/>
      <c r="D27" s="42">
        <v>128044</v>
      </c>
      <c r="E27" s="46">
        <v>1.17</v>
      </c>
      <c r="F27" s="43">
        <v>0</v>
      </c>
      <c r="G27" s="46">
        <v>0</v>
      </c>
      <c r="H27" s="43">
        <v>128044</v>
      </c>
      <c r="I27" s="47">
        <v>0.93</v>
      </c>
      <c r="J27" s="45">
        <v>1002158</v>
      </c>
      <c r="K27" s="46">
        <v>2.91</v>
      </c>
      <c r="L27" s="43">
        <v>0</v>
      </c>
      <c r="M27" s="46">
        <v>0</v>
      </c>
      <c r="N27" s="43">
        <v>1002158</v>
      </c>
      <c r="O27" s="47">
        <v>1.54</v>
      </c>
      <c r="P27" s="136">
        <f t="shared" si="27"/>
        <v>1130202</v>
      </c>
      <c r="Q27" s="137">
        <f t="shared" si="28"/>
        <v>0</v>
      </c>
      <c r="R27" s="138">
        <f t="shared" si="29"/>
        <v>1130202</v>
      </c>
      <c r="S27" s="38"/>
      <c r="T27" s="42">
        <v>268050</v>
      </c>
      <c r="U27" s="46">
        <v>1.39</v>
      </c>
      <c r="V27" s="43">
        <v>106</v>
      </c>
      <c r="W27" s="46">
        <v>0</v>
      </c>
      <c r="X27" s="43">
        <v>268157</v>
      </c>
      <c r="Y27" s="47">
        <v>1.08</v>
      </c>
      <c r="Z27" s="45">
        <v>2084154</v>
      </c>
      <c r="AA27" s="46">
        <v>2.08</v>
      </c>
      <c r="AB27" s="43">
        <v>60</v>
      </c>
      <c r="AC27" s="46">
        <v>0</v>
      </c>
      <c r="AD27" s="43">
        <v>2084214</v>
      </c>
      <c r="AE27" s="47">
        <v>1.45</v>
      </c>
      <c r="AF27" s="136">
        <f t="shared" si="30"/>
        <v>2352204</v>
      </c>
      <c r="AG27" s="137">
        <f t="shared" si="31"/>
        <v>166</v>
      </c>
      <c r="AH27" s="138">
        <f t="shared" si="32"/>
        <v>2352370</v>
      </c>
      <c r="AI27" s="40"/>
      <c r="AJ27" s="42">
        <v>48052</v>
      </c>
      <c r="AK27" s="46">
        <v>0.8</v>
      </c>
      <c r="AL27" s="43">
        <v>0</v>
      </c>
      <c r="AM27" s="46">
        <v>0</v>
      </c>
      <c r="AN27" s="43">
        <v>48052</v>
      </c>
      <c r="AO27" s="47">
        <v>0.56999999999999995</v>
      </c>
      <c r="AP27" s="45">
        <v>569769</v>
      </c>
      <c r="AQ27" s="46">
        <v>3.65</v>
      </c>
      <c r="AR27" s="43">
        <v>0</v>
      </c>
      <c r="AS27" s="46">
        <v>0</v>
      </c>
      <c r="AT27" s="43">
        <v>569769</v>
      </c>
      <c r="AU27" s="47">
        <v>1.86</v>
      </c>
      <c r="AV27" s="136">
        <f t="shared" si="33"/>
        <v>617821</v>
      </c>
      <c r="AW27" s="137">
        <f t="shared" si="34"/>
        <v>0</v>
      </c>
      <c r="AX27" s="138">
        <f t="shared" si="35"/>
        <v>617821</v>
      </c>
      <c r="AY27" s="40"/>
      <c r="AZ27" s="42">
        <v>207093</v>
      </c>
      <c r="BA27" s="46">
        <v>1.86</v>
      </c>
      <c r="BB27" s="43">
        <v>0</v>
      </c>
      <c r="BC27" s="46">
        <v>0</v>
      </c>
      <c r="BD27" s="43">
        <v>207093</v>
      </c>
      <c r="BE27" s="47">
        <v>1.45</v>
      </c>
      <c r="BF27" s="45">
        <v>1574666</v>
      </c>
      <c r="BG27" s="46">
        <v>2.59</v>
      </c>
      <c r="BH27" s="43">
        <v>12</v>
      </c>
      <c r="BI27" s="46">
        <v>0</v>
      </c>
      <c r="BJ27" s="43">
        <v>1574678</v>
      </c>
      <c r="BK27" s="47">
        <v>1.72</v>
      </c>
      <c r="BL27" s="136">
        <f t="shared" si="36"/>
        <v>1781759</v>
      </c>
      <c r="BM27" s="137">
        <f t="shared" si="37"/>
        <v>12</v>
      </c>
      <c r="BN27" s="138">
        <f t="shared" si="38"/>
        <v>1781771</v>
      </c>
      <c r="BO27" s="40"/>
      <c r="BP27" s="42">
        <v>81219</v>
      </c>
      <c r="BQ27" s="46">
        <v>0.86</v>
      </c>
      <c r="BR27" s="43">
        <v>0</v>
      </c>
      <c r="BS27" s="46">
        <v>0</v>
      </c>
      <c r="BT27" s="43">
        <v>81219</v>
      </c>
      <c r="BU27" s="47">
        <v>0.7</v>
      </c>
      <c r="BV27" s="45">
        <v>713000</v>
      </c>
      <c r="BW27" s="46">
        <v>2.37</v>
      </c>
      <c r="BX27" s="43">
        <v>0</v>
      </c>
      <c r="BY27" s="46">
        <v>0</v>
      </c>
      <c r="BZ27" s="43">
        <v>713000</v>
      </c>
      <c r="CA27" s="47">
        <v>1.41</v>
      </c>
      <c r="CB27" s="136">
        <f t="shared" si="39"/>
        <v>794219</v>
      </c>
      <c r="CC27" s="137">
        <f t="shared" si="40"/>
        <v>0</v>
      </c>
      <c r="CD27" s="138">
        <f t="shared" si="41"/>
        <v>794219</v>
      </c>
      <c r="CE27" s="40"/>
      <c r="CF27" s="42">
        <v>131356</v>
      </c>
      <c r="CG27" s="46">
        <v>1.05</v>
      </c>
      <c r="CH27" s="43">
        <v>0</v>
      </c>
      <c r="CI27" s="46">
        <v>0</v>
      </c>
      <c r="CJ27" s="43">
        <v>131356</v>
      </c>
      <c r="CK27" s="47">
        <v>0.88</v>
      </c>
      <c r="CL27" s="45">
        <v>1442932</v>
      </c>
      <c r="CM27" s="46">
        <v>2.33</v>
      </c>
      <c r="CN27" s="43">
        <v>242</v>
      </c>
      <c r="CO27" s="46">
        <v>0</v>
      </c>
      <c r="CP27" s="43">
        <v>1443173</v>
      </c>
      <c r="CQ27" s="47">
        <v>1.54</v>
      </c>
      <c r="CR27" s="136">
        <f t="shared" si="42"/>
        <v>1574288</v>
      </c>
      <c r="CS27" s="137">
        <f t="shared" si="43"/>
        <v>242</v>
      </c>
      <c r="CT27" s="138">
        <f t="shared" si="44"/>
        <v>1574530</v>
      </c>
      <c r="CU27" s="40"/>
      <c r="CV27" s="45">
        <f t="shared" si="45"/>
        <v>863814</v>
      </c>
      <c r="CW27" s="46">
        <f t="shared" si="46"/>
        <v>1.2461755523881519</v>
      </c>
      <c r="CX27" s="43">
        <f t="shared" si="47"/>
        <v>106</v>
      </c>
      <c r="CY27" s="46">
        <f t="shared" si="48"/>
        <v>5.7434830431790716E-4</v>
      </c>
      <c r="CZ27" s="43">
        <f t="shared" si="49"/>
        <v>863920</v>
      </c>
      <c r="DA27" s="47">
        <f t="shared" si="50"/>
        <v>0.98426735359091477</v>
      </c>
      <c r="DB27" s="45">
        <f t="shared" si="51"/>
        <v>7386679</v>
      </c>
      <c r="DC27" s="46">
        <f t="shared" si="52"/>
        <v>2.4343024499301844</v>
      </c>
      <c r="DD27" s="43">
        <f t="shared" si="53"/>
        <v>314</v>
      </c>
      <c r="DE27" s="46">
        <f t="shared" si="54"/>
        <v>1.8279854087177439E-4</v>
      </c>
      <c r="DF27" s="43">
        <f t="shared" si="55"/>
        <v>7386993</v>
      </c>
      <c r="DG27" s="47">
        <f t="shared" si="56"/>
        <v>1.5544524995102218</v>
      </c>
      <c r="DH27" s="172"/>
      <c r="DI27" s="185" t="s">
        <v>26</v>
      </c>
      <c r="DJ27" s="45">
        <f t="shared" si="57"/>
        <v>863920</v>
      </c>
      <c r="DK27" s="43">
        <f t="shared" si="58"/>
        <v>7386993</v>
      </c>
      <c r="DL27" s="44">
        <f t="shared" si="59"/>
        <v>8250913</v>
      </c>
      <c r="DM27"/>
    </row>
    <row r="28" spans="1:117" s="24" customFormat="1" ht="15.6" x14ac:dyDescent="0.3">
      <c r="A28" s="32">
        <v>16</v>
      </c>
      <c r="B28" s="32" t="s">
        <v>27</v>
      </c>
      <c r="C28" s="41"/>
      <c r="D28" s="42">
        <v>87100</v>
      </c>
      <c r="E28" s="46">
        <v>0.79</v>
      </c>
      <c r="F28" s="43">
        <v>6898</v>
      </c>
      <c r="G28" s="46">
        <v>0.25</v>
      </c>
      <c r="H28" s="43">
        <v>93998</v>
      </c>
      <c r="I28" s="47">
        <v>0.69</v>
      </c>
      <c r="J28" s="45">
        <v>6726</v>
      </c>
      <c r="K28" s="46">
        <v>0.02</v>
      </c>
      <c r="L28" s="43">
        <v>9044</v>
      </c>
      <c r="M28" s="46">
        <v>0.03</v>
      </c>
      <c r="N28" s="43">
        <v>15771</v>
      </c>
      <c r="O28" s="47">
        <v>0.02</v>
      </c>
      <c r="P28" s="136">
        <f t="shared" si="27"/>
        <v>93826</v>
      </c>
      <c r="Q28" s="137">
        <f t="shared" si="28"/>
        <v>15942</v>
      </c>
      <c r="R28" s="138">
        <f t="shared" si="29"/>
        <v>109768</v>
      </c>
      <c r="S28" s="38"/>
      <c r="T28" s="42">
        <v>233045</v>
      </c>
      <c r="U28" s="46">
        <v>1.21</v>
      </c>
      <c r="V28" s="43">
        <v>165775</v>
      </c>
      <c r="W28" s="46">
        <v>3.03</v>
      </c>
      <c r="X28" s="43">
        <v>398821</v>
      </c>
      <c r="Y28" s="47">
        <v>1.61</v>
      </c>
      <c r="Z28" s="45">
        <v>1430140</v>
      </c>
      <c r="AA28" s="46">
        <v>1.42</v>
      </c>
      <c r="AB28" s="43">
        <v>620702</v>
      </c>
      <c r="AC28" s="46">
        <v>1.43</v>
      </c>
      <c r="AD28" s="43">
        <v>2050842</v>
      </c>
      <c r="AE28" s="47">
        <v>1.43</v>
      </c>
      <c r="AF28" s="136">
        <f t="shared" si="30"/>
        <v>1663185</v>
      </c>
      <c r="AG28" s="137">
        <f t="shared" si="31"/>
        <v>786477</v>
      </c>
      <c r="AH28" s="138">
        <f t="shared" si="32"/>
        <v>2449662</v>
      </c>
      <c r="AI28" s="40"/>
      <c r="AJ28" s="42">
        <v>49655</v>
      </c>
      <c r="AK28" s="46">
        <v>0.83</v>
      </c>
      <c r="AL28" s="43">
        <v>77594</v>
      </c>
      <c r="AM28" s="46">
        <v>3.2</v>
      </c>
      <c r="AN28" s="43">
        <v>127249</v>
      </c>
      <c r="AO28" s="47">
        <v>1.51</v>
      </c>
      <c r="AP28" s="45">
        <v>137852</v>
      </c>
      <c r="AQ28" s="46">
        <v>0.88</v>
      </c>
      <c r="AR28" s="43">
        <v>157838</v>
      </c>
      <c r="AS28" s="46">
        <v>1.05</v>
      </c>
      <c r="AT28" s="43">
        <v>295690</v>
      </c>
      <c r="AU28" s="47">
        <v>0.96</v>
      </c>
      <c r="AV28" s="136">
        <f t="shared" si="33"/>
        <v>187507</v>
      </c>
      <c r="AW28" s="137">
        <f t="shared" si="34"/>
        <v>235432</v>
      </c>
      <c r="AX28" s="138">
        <f t="shared" si="35"/>
        <v>422939</v>
      </c>
      <c r="AY28" s="40"/>
      <c r="AZ28" s="42">
        <v>74928</v>
      </c>
      <c r="BA28" s="46">
        <v>0.67</v>
      </c>
      <c r="BB28" s="43">
        <v>44707</v>
      </c>
      <c r="BC28" s="46">
        <v>1.43</v>
      </c>
      <c r="BD28" s="43">
        <v>119635</v>
      </c>
      <c r="BE28" s="47">
        <v>0.84</v>
      </c>
      <c r="BF28" s="45">
        <v>340807</v>
      </c>
      <c r="BG28" s="46">
        <v>0.56000000000000005</v>
      </c>
      <c r="BH28" s="43">
        <v>212501</v>
      </c>
      <c r="BI28" s="46">
        <v>0.69</v>
      </c>
      <c r="BJ28" s="43">
        <v>553308</v>
      </c>
      <c r="BK28" s="47">
        <v>0.6</v>
      </c>
      <c r="BL28" s="136">
        <f t="shared" si="36"/>
        <v>415735</v>
      </c>
      <c r="BM28" s="137">
        <f t="shared" si="37"/>
        <v>257208</v>
      </c>
      <c r="BN28" s="138">
        <f t="shared" si="38"/>
        <v>672943</v>
      </c>
      <c r="BO28" s="40"/>
      <c r="BP28" s="42">
        <v>41337</v>
      </c>
      <c r="BQ28" s="46">
        <v>0.44</v>
      </c>
      <c r="BR28" s="43">
        <v>25266</v>
      </c>
      <c r="BS28" s="46">
        <v>1.17</v>
      </c>
      <c r="BT28" s="43">
        <v>66603</v>
      </c>
      <c r="BU28" s="47">
        <v>0.56999999999999995</v>
      </c>
      <c r="BV28" s="45">
        <v>162804</v>
      </c>
      <c r="BW28" s="46">
        <v>0.54</v>
      </c>
      <c r="BX28" s="43">
        <v>106802</v>
      </c>
      <c r="BY28" s="46">
        <v>0.52</v>
      </c>
      <c r="BZ28" s="43">
        <v>269607</v>
      </c>
      <c r="CA28" s="47">
        <v>0.53</v>
      </c>
      <c r="CB28" s="136">
        <f t="shared" si="39"/>
        <v>204141</v>
      </c>
      <c r="CC28" s="137">
        <f t="shared" si="40"/>
        <v>132068</v>
      </c>
      <c r="CD28" s="138">
        <f t="shared" si="41"/>
        <v>336209</v>
      </c>
      <c r="CE28" s="40"/>
      <c r="CF28" s="42">
        <v>206727</v>
      </c>
      <c r="CG28" s="46">
        <v>1.66</v>
      </c>
      <c r="CH28" s="43">
        <v>79314</v>
      </c>
      <c r="CI28" s="46">
        <v>3.14</v>
      </c>
      <c r="CJ28" s="43">
        <v>286041</v>
      </c>
      <c r="CK28" s="47">
        <v>1.91</v>
      </c>
      <c r="CL28" s="45">
        <v>969507</v>
      </c>
      <c r="CM28" s="46">
        <v>1.57</v>
      </c>
      <c r="CN28" s="43">
        <v>454321</v>
      </c>
      <c r="CO28" s="46">
        <v>1.43</v>
      </c>
      <c r="CP28" s="43">
        <v>1423828</v>
      </c>
      <c r="CQ28" s="47">
        <v>1.52</v>
      </c>
      <c r="CR28" s="136">
        <f t="shared" si="42"/>
        <v>1176234</v>
      </c>
      <c r="CS28" s="137">
        <f t="shared" si="43"/>
        <v>533635</v>
      </c>
      <c r="CT28" s="138">
        <f t="shared" si="44"/>
        <v>1709869</v>
      </c>
      <c r="CU28" s="40"/>
      <c r="CV28" s="45">
        <f t="shared" si="45"/>
        <v>692792</v>
      </c>
      <c r="CW28" s="46">
        <f t="shared" si="46"/>
        <v>0.99945179551395613</v>
      </c>
      <c r="CX28" s="43">
        <f t="shared" si="47"/>
        <v>399554</v>
      </c>
      <c r="CY28" s="46">
        <f t="shared" si="48"/>
        <v>2.1649354941833687</v>
      </c>
      <c r="CZ28" s="43">
        <f t="shared" si="49"/>
        <v>1092346</v>
      </c>
      <c r="DA28" s="47">
        <f t="shared" si="50"/>
        <v>1.2445139672951446</v>
      </c>
      <c r="DB28" s="45">
        <f t="shared" si="51"/>
        <v>3047836</v>
      </c>
      <c r="DC28" s="46">
        <f t="shared" si="52"/>
        <v>1.0044235903286731</v>
      </c>
      <c r="DD28" s="43">
        <f t="shared" si="53"/>
        <v>1561208</v>
      </c>
      <c r="DE28" s="46">
        <f t="shared" si="54"/>
        <v>0.90887434521446231</v>
      </c>
      <c r="DF28" s="43">
        <f t="shared" si="55"/>
        <v>4609044</v>
      </c>
      <c r="DG28" s="47">
        <f t="shared" si="56"/>
        <v>0.96988584748254003</v>
      </c>
      <c r="DH28" s="172"/>
      <c r="DI28" s="185" t="s">
        <v>27</v>
      </c>
      <c r="DJ28" s="45">
        <f t="shared" si="57"/>
        <v>1092346</v>
      </c>
      <c r="DK28" s="43">
        <f t="shared" si="58"/>
        <v>4609044</v>
      </c>
      <c r="DL28" s="44">
        <f t="shared" si="59"/>
        <v>5701390</v>
      </c>
      <c r="DM28"/>
    </row>
    <row r="29" spans="1:117" s="24" customFormat="1" ht="15.6" x14ac:dyDescent="0.3">
      <c r="A29" s="32">
        <v>17</v>
      </c>
      <c r="B29" s="32" t="s">
        <v>28</v>
      </c>
      <c r="C29" s="41"/>
      <c r="D29" s="42">
        <v>95212</v>
      </c>
      <c r="E29" s="46">
        <v>0.87</v>
      </c>
      <c r="F29" s="43">
        <v>47495</v>
      </c>
      <c r="G29" s="46">
        <v>1.73</v>
      </c>
      <c r="H29" s="43">
        <v>142707</v>
      </c>
      <c r="I29" s="47">
        <v>1.04</v>
      </c>
      <c r="J29" s="45">
        <v>5115</v>
      </c>
      <c r="K29" s="46">
        <v>0.01</v>
      </c>
      <c r="L29" s="43">
        <v>84633</v>
      </c>
      <c r="M29" s="46">
        <v>0.28000000000000003</v>
      </c>
      <c r="N29" s="43">
        <v>89749</v>
      </c>
      <c r="O29" s="47">
        <v>0.14000000000000001</v>
      </c>
      <c r="P29" s="136">
        <f t="shared" si="27"/>
        <v>100327</v>
      </c>
      <c r="Q29" s="137">
        <f t="shared" si="28"/>
        <v>132128</v>
      </c>
      <c r="R29" s="138">
        <f t="shared" si="29"/>
        <v>232455</v>
      </c>
      <c r="S29" s="38"/>
      <c r="T29" s="42">
        <v>2340275</v>
      </c>
      <c r="U29" s="46">
        <v>12.15</v>
      </c>
      <c r="V29" s="43">
        <v>365245</v>
      </c>
      <c r="W29" s="46">
        <v>6.67</v>
      </c>
      <c r="X29" s="43">
        <v>2705520</v>
      </c>
      <c r="Y29" s="47">
        <v>10.94</v>
      </c>
      <c r="Z29" s="45">
        <v>88474</v>
      </c>
      <c r="AA29" s="46">
        <v>0.09</v>
      </c>
      <c r="AB29" s="43">
        <v>253393</v>
      </c>
      <c r="AC29" s="46">
        <v>0.57999999999999996</v>
      </c>
      <c r="AD29" s="43">
        <v>341867</v>
      </c>
      <c r="AE29" s="47">
        <v>0.24</v>
      </c>
      <c r="AF29" s="136">
        <f t="shared" si="30"/>
        <v>2428749</v>
      </c>
      <c r="AG29" s="137">
        <f t="shared" si="31"/>
        <v>618638</v>
      </c>
      <c r="AH29" s="138">
        <f t="shared" si="32"/>
        <v>3047387</v>
      </c>
      <c r="AI29" s="40"/>
      <c r="AJ29" s="42">
        <v>132404</v>
      </c>
      <c r="AK29" s="46">
        <v>2.2000000000000002</v>
      </c>
      <c r="AL29" s="43">
        <v>203057</v>
      </c>
      <c r="AM29" s="46">
        <v>8.3800000000000008</v>
      </c>
      <c r="AN29" s="43">
        <v>335461</v>
      </c>
      <c r="AO29" s="47">
        <v>3.97</v>
      </c>
      <c r="AP29" s="45">
        <v>18782</v>
      </c>
      <c r="AQ29" s="46">
        <v>0.12</v>
      </c>
      <c r="AR29" s="43">
        <v>68326</v>
      </c>
      <c r="AS29" s="46">
        <v>0.45</v>
      </c>
      <c r="AT29" s="43">
        <v>87108</v>
      </c>
      <c r="AU29" s="47">
        <v>0.28000000000000003</v>
      </c>
      <c r="AV29" s="136">
        <f t="shared" si="33"/>
        <v>151186</v>
      </c>
      <c r="AW29" s="137">
        <f t="shared" si="34"/>
        <v>271383</v>
      </c>
      <c r="AX29" s="138">
        <f t="shared" si="35"/>
        <v>422569</v>
      </c>
      <c r="AY29" s="40"/>
      <c r="AZ29" s="42">
        <v>309054</v>
      </c>
      <c r="BA29" s="46">
        <v>2.78</v>
      </c>
      <c r="BB29" s="43">
        <v>144535</v>
      </c>
      <c r="BC29" s="46">
        <v>4.62</v>
      </c>
      <c r="BD29" s="43">
        <v>453589</v>
      </c>
      <c r="BE29" s="47">
        <v>3.18</v>
      </c>
      <c r="BF29" s="45">
        <v>52854</v>
      </c>
      <c r="BG29" s="46">
        <v>0.09</v>
      </c>
      <c r="BH29" s="43">
        <v>203013</v>
      </c>
      <c r="BI29" s="46">
        <v>0.66</v>
      </c>
      <c r="BJ29" s="43">
        <v>255866</v>
      </c>
      <c r="BK29" s="47">
        <v>0.28000000000000003</v>
      </c>
      <c r="BL29" s="136">
        <f t="shared" si="36"/>
        <v>361908</v>
      </c>
      <c r="BM29" s="137">
        <f t="shared" si="37"/>
        <v>347548</v>
      </c>
      <c r="BN29" s="138">
        <f t="shared" si="38"/>
        <v>709456</v>
      </c>
      <c r="BO29" s="40"/>
      <c r="BP29" s="42">
        <v>305546</v>
      </c>
      <c r="BQ29" s="46">
        <v>3.22</v>
      </c>
      <c r="BR29" s="43">
        <v>730432</v>
      </c>
      <c r="BS29" s="46">
        <v>33.89</v>
      </c>
      <c r="BT29" s="43">
        <v>1035978</v>
      </c>
      <c r="BU29" s="47">
        <v>8.89</v>
      </c>
      <c r="BV29" s="45">
        <v>21192</v>
      </c>
      <c r="BW29" s="46">
        <v>7.0000000000000007E-2</v>
      </c>
      <c r="BX29" s="43">
        <v>151506</v>
      </c>
      <c r="BY29" s="46">
        <v>0.74</v>
      </c>
      <c r="BZ29" s="43">
        <v>172698</v>
      </c>
      <c r="CA29" s="47">
        <v>0.34</v>
      </c>
      <c r="CB29" s="136">
        <f t="shared" si="39"/>
        <v>326738</v>
      </c>
      <c r="CC29" s="137">
        <f t="shared" si="40"/>
        <v>881938</v>
      </c>
      <c r="CD29" s="138">
        <f t="shared" si="41"/>
        <v>1208676</v>
      </c>
      <c r="CE29" s="40"/>
      <c r="CF29" s="42">
        <v>184634</v>
      </c>
      <c r="CG29" s="46">
        <v>1.48</v>
      </c>
      <c r="CH29" s="43">
        <v>98067</v>
      </c>
      <c r="CI29" s="46">
        <v>3.88</v>
      </c>
      <c r="CJ29" s="43">
        <v>282701</v>
      </c>
      <c r="CK29" s="47">
        <v>1.89</v>
      </c>
      <c r="CL29" s="45">
        <v>39587</v>
      </c>
      <c r="CM29" s="46">
        <v>0.06</v>
      </c>
      <c r="CN29" s="43">
        <v>73942</v>
      </c>
      <c r="CO29" s="46">
        <v>0.23</v>
      </c>
      <c r="CP29" s="43">
        <v>113529</v>
      </c>
      <c r="CQ29" s="47">
        <v>0.12</v>
      </c>
      <c r="CR29" s="136">
        <f t="shared" si="42"/>
        <v>224221</v>
      </c>
      <c r="CS29" s="137">
        <f t="shared" si="43"/>
        <v>172009</v>
      </c>
      <c r="CT29" s="138">
        <f t="shared" si="44"/>
        <v>396230</v>
      </c>
      <c r="CU29" s="40"/>
      <c r="CV29" s="45">
        <f t="shared" si="45"/>
        <v>3367125</v>
      </c>
      <c r="CW29" s="46">
        <f t="shared" si="46"/>
        <v>4.8575606054485752</v>
      </c>
      <c r="CX29" s="43">
        <f t="shared" si="47"/>
        <v>1588831</v>
      </c>
      <c r="CY29" s="46">
        <f t="shared" si="48"/>
        <v>8.6088904782804221</v>
      </c>
      <c r="CZ29" s="43">
        <f t="shared" si="49"/>
        <v>4955956</v>
      </c>
      <c r="DA29" s="47">
        <f t="shared" si="50"/>
        <v>5.6463395877315206</v>
      </c>
      <c r="DB29" s="45">
        <f t="shared" si="51"/>
        <v>226004</v>
      </c>
      <c r="DC29" s="46">
        <f t="shared" si="52"/>
        <v>7.4480303109695348E-2</v>
      </c>
      <c r="DD29" s="43">
        <f t="shared" si="53"/>
        <v>834813</v>
      </c>
      <c r="DE29" s="46">
        <f t="shared" si="54"/>
        <v>0.48599553598977258</v>
      </c>
      <c r="DF29" s="43">
        <f t="shared" si="55"/>
        <v>1060817</v>
      </c>
      <c r="DG29" s="47">
        <f t="shared" si="56"/>
        <v>0.2232288073337737</v>
      </c>
      <c r="DH29" s="172"/>
      <c r="DI29" s="185" t="s">
        <v>28</v>
      </c>
      <c r="DJ29" s="45">
        <f t="shared" si="57"/>
        <v>4955956</v>
      </c>
      <c r="DK29" s="43">
        <f t="shared" si="58"/>
        <v>1060817</v>
      </c>
      <c r="DL29" s="44">
        <f t="shared" si="59"/>
        <v>6016773</v>
      </c>
      <c r="DM29"/>
    </row>
    <row r="30" spans="1:117" s="24" customFormat="1" ht="15.6" x14ac:dyDescent="0.3">
      <c r="A30" s="32">
        <v>18</v>
      </c>
      <c r="B30" s="32" t="s">
        <v>29</v>
      </c>
      <c r="C30" s="41"/>
      <c r="D30" s="42">
        <v>395769</v>
      </c>
      <c r="E30" s="46">
        <v>3.61</v>
      </c>
      <c r="F30" s="43">
        <v>80257</v>
      </c>
      <c r="G30" s="46">
        <v>2.93</v>
      </c>
      <c r="H30" s="43">
        <v>476026</v>
      </c>
      <c r="I30" s="47">
        <v>3.47</v>
      </c>
      <c r="J30" s="45">
        <v>1377</v>
      </c>
      <c r="K30" s="46">
        <v>0</v>
      </c>
      <c r="L30" s="43">
        <v>12377</v>
      </c>
      <c r="M30" s="46">
        <v>0.04</v>
      </c>
      <c r="N30" s="43">
        <v>13755</v>
      </c>
      <c r="O30" s="47">
        <v>0.02</v>
      </c>
      <c r="P30" s="136">
        <f t="shared" si="27"/>
        <v>397146</v>
      </c>
      <c r="Q30" s="137">
        <f t="shared" si="28"/>
        <v>92634</v>
      </c>
      <c r="R30" s="138">
        <f t="shared" si="29"/>
        <v>489780</v>
      </c>
      <c r="S30" s="38"/>
      <c r="T30" s="42">
        <v>591516</v>
      </c>
      <c r="U30" s="46">
        <v>3.07</v>
      </c>
      <c r="V30" s="43">
        <v>203704</v>
      </c>
      <c r="W30" s="46">
        <v>3.72</v>
      </c>
      <c r="X30" s="43">
        <v>795219</v>
      </c>
      <c r="Y30" s="47">
        <v>3.22</v>
      </c>
      <c r="Z30" s="45">
        <v>24968</v>
      </c>
      <c r="AA30" s="46">
        <v>0.02</v>
      </c>
      <c r="AB30" s="43">
        <v>9434</v>
      </c>
      <c r="AC30" s="46">
        <v>0.02</v>
      </c>
      <c r="AD30" s="43">
        <v>34403</v>
      </c>
      <c r="AE30" s="47">
        <v>0.02</v>
      </c>
      <c r="AF30" s="136">
        <f t="shared" si="30"/>
        <v>616484</v>
      </c>
      <c r="AG30" s="137">
        <f t="shared" si="31"/>
        <v>213138</v>
      </c>
      <c r="AH30" s="138">
        <f t="shared" si="32"/>
        <v>829622</v>
      </c>
      <c r="AI30" s="40"/>
      <c r="AJ30" s="42">
        <v>93814</v>
      </c>
      <c r="AK30" s="46">
        <v>1.56</v>
      </c>
      <c r="AL30" s="43">
        <v>110579</v>
      </c>
      <c r="AM30" s="46">
        <v>4.5599999999999996</v>
      </c>
      <c r="AN30" s="43">
        <v>204393</v>
      </c>
      <c r="AO30" s="47">
        <v>2.42</v>
      </c>
      <c r="AP30" s="45">
        <v>4678</v>
      </c>
      <c r="AQ30" s="46">
        <v>0.03</v>
      </c>
      <c r="AR30" s="43">
        <v>6261</v>
      </c>
      <c r="AS30" s="46">
        <v>0.04</v>
      </c>
      <c r="AT30" s="43">
        <v>10939</v>
      </c>
      <c r="AU30" s="47">
        <v>0.04</v>
      </c>
      <c r="AV30" s="136">
        <f t="shared" si="33"/>
        <v>98492</v>
      </c>
      <c r="AW30" s="137">
        <f t="shared" si="34"/>
        <v>116840</v>
      </c>
      <c r="AX30" s="138">
        <f t="shared" si="35"/>
        <v>215332</v>
      </c>
      <c r="AY30" s="40"/>
      <c r="AZ30" s="42">
        <v>494426</v>
      </c>
      <c r="BA30" s="46">
        <v>4.4400000000000004</v>
      </c>
      <c r="BB30" s="43">
        <v>162424</v>
      </c>
      <c r="BC30" s="46">
        <v>5.19</v>
      </c>
      <c r="BD30" s="43">
        <v>656849</v>
      </c>
      <c r="BE30" s="47">
        <v>4.6100000000000003</v>
      </c>
      <c r="BF30" s="45">
        <v>3874</v>
      </c>
      <c r="BG30" s="46">
        <v>0.01</v>
      </c>
      <c r="BH30" s="43">
        <v>13848</v>
      </c>
      <c r="BI30" s="46">
        <v>0.04</v>
      </c>
      <c r="BJ30" s="43">
        <v>17722</v>
      </c>
      <c r="BK30" s="47">
        <v>0.02</v>
      </c>
      <c r="BL30" s="136">
        <f t="shared" si="36"/>
        <v>498300</v>
      </c>
      <c r="BM30" s="137">
        <f t="shared" si="37"/>
        <v>176272</v>
      </c>
      <c r="BN30" s="138">
        <f t="shared" si="38"/>
        <v>674572</v>
      </c>
      <c r="BO30" s="40"/>
      <c r="BP30" s="42">
        <v>264848</v>
      </c>
      <c r="BQ30" s="46">
        <v>2.79</v>
      </c>
      <c r="BR30" s="43">
        <v>86152</v>
      </c>
      <c r="BS30" s="46">
        <v>4</v>
      </c>
      <c r="BT30" s="43">
        <v>351000</v>
      </c>
      <c r="BU30" s="47">
        <v>3.01</v>
      </c>
      <c r="BV30" s="45">
        <v>24110</v>
      </c>
      <c r="BW30" s="46">
        <v>0.08</v>
      </c>
      <c r="BX30" s="43">
        <v>11534</v>
      </c>
      <c r="BY30" s="46">
        <v>0.06</v>
      </c>
      <c r="BZ30" s="43">
        <v>35643</v>
      </c>
      <c r="CA30" s="47">
        <v>7.0000000000000007E-2</v>
      </c>
      <c r="CB30" s="136">
        <f t="shared" si="39"/>
        <v>288958</v>
      </c>
      <c r="CC30" s="137">
        <f t="shared" si="40"/>
        <v>97686</v>
      </c>
      <c r="CD30" s="138">
        <f t="shared" si="41"/>
        <v>386644</v>
      </c>
      <c r="CE30" s="40"/>
      <c r="CF30" s="42">
        <v>710355</v>
      </c>
      <c r="CG30" s="46">
        <v>5.7</v>
      </c>
      <c r="CH30" s="43">
        <v>146192</v>
      </c>
      <c r="CI30" s="46">
        <v>5.78</v>
      </c>
      <c r="CJ30" s="43">
        <v>856547</v>
      </c>
      <c r="CK30" s="47">
        <v>5.72</v>
      </c>
      <c r="CL30" s="45">
        <v>8627</v>
      </c>
      <c r="CM30" s="46">
        <v>0.01</v>
      </c>
      <c r="CN30" s="43">
        <v>15983</v>
      </c>
      <c r="CO30" s="46">
        <v>0.05</v>
      </c>
      <c r="CP30" s="43">
        <v>24610</v>
      </c>
      <c r="CQ30" s="47">
        <v>0.03</v>
      </c>
      <c r="CR30" s="136">
        <f t="shared" si="42"/>
        <v>718982</v>
      </c>
      <c r="CS30" s="137">
        <f t="shared" si="43"/>
        <v>162175</v>
      </c>
      <c r="CT30" s="138">
        <f t="shared" si="44"/>
        <v>881157</v>
      </c>
      <c r="CU30" s="40"/>
      <c r="CV30" s="45">
        <f t="shared" si="45"/>
        <v>2550728</v>
      </c>
      <c r="CW30" s="46">
        <f t="shared" si="46"/>
        <v>3.6797908744150081</v>
      </c>
      <c r="CX30" s="43">
        <f t="shared" si="47"/>
        <v>789308</v>
      </c>
      <c r="CY30" s="46">
        <f t="shared" si="48"/>
        <v>4.2767708621184779</v>
      </c>
      <c r="CZ30" s="43">
        <f t="shared" si="49"/>
        <v>3340036</v>
      </c>
      <c r="DA30" s="47">
        <f t="shared" si="50"/>
        <v>3.8053157637494035</v>
      </c>
      <c r="DB30" s="45">
        <f t="shared" si="51"/>
        <v>67634</v>
      </c>
      <c r="DC30" s="46">
        <f t="shared" si="52"/>
        <v>2.2288989666205621E-2</v>
      </c>
      <c r="DD30" s="43">
        <f t="shared" si="53"/>
        <v>69437</v>
      </c>
      <c r="DE30" s="46">
        <f t="shared" si="54"/>
        <v>4.0423510453864324E-2</v>
      </c>
      <c r="DF30" s="43">
        <f t="shared" si="55"/>
        <v>137071</v>
      </c>
      <c r="DG30" s="47">
        <f t="shared" si="56"/>
        <v>2.8843990858034605E-2</v>
      </c>
      <c r="DH30" s="172"/>
      <c r="DI30" s="185" t="s">
        <v>29</v>
      </c>
      <c r="DJ30" s="45">
        <f t="shared" si="57"/>
        <v>3340036</v>
      </c>
      <c r="DK30" s="43">
        <f t="shared" si="58"/>
        <v>137071</v>
      </c>
      <c r="DL30" s="44">
        <f t="shared" si="59"/>
        <v>3477107</v>
      </c>
      <c r="DM30"/>
    </row>
    <row r="31" spans="1:117" s="24" customFormat="1" ht="15.6" x14ac:dyDescent="0.3">
      <c r="A31" s="32">
        <v>19</v>
      </c>
      <c r="B31" s="32" t="s">
        <v>59</v>
      </c>
      <c r="C31" s="41"/>
      <c r="D31" s="42">
        <v>150867</v>
      </c>
      <c r="E31" s="46">
        <v>1.38</v>
      </c>
      <c r="F31" s="43">
        <v>43659</v>
      </c>
      <c r="G31" s="46">
        <v>1.59</v>
      </c>
      <c r="H31" s="43">
        <v>194527</v>
      </c>
      <c r="I31" s="47">
        <v>1.42</v>
      </c>
      <c r="J31" s="45">
        <v>5083216</v>
      </c>
      <c r="K31" s="46">
        <v>14.74</v>
      </c>
      <c r="L31" s="43">
        <v>1612460</v>
      </c>
      <c r="M31" s="46">
        <v>5.3</v>
      </c>
      <c r="N31" s="43">
        <v>6695676</v>
      </c>
      <c r="O31" s="47">
        <v>10.32</v>
      </c>
      <c r="P31" s="136">
        <f t="shared" si="27"/>
        <v>5234083</v>
      </c>
      <c r="Q31" s="137">
        <f t="shared" si="28"/>
        <v>1656119</v>
      </c>
      <c r="R31" s="138">
        <f t="shared" si="29"/>
        <v>6890202</v>
      </c>
      <c r="S31" s="38"/>
      <c r="T31" s="42">
        <v>84092</v>
      </c>
      <c r="U31" s="46">
        <v>0.44</v>
      </c>
      <c r="V31" s="43">
        <v>182346</v>
      </c>
      <c r="W31" s="46">
        <v>3.33</v>
      </c>
      <c r="X31" s="43">
        <v>266438</v>
      </c>
      <c r="Y31" s="47">
        <v>1.08</v>
      </c>
      <c r="Z31" s="45">
        <v>9693074</v>
      </c>
      <c r="AA31" s="46">
        <v>9.65</v>
      </c>
      <c r="AB31" s="43">
        <v>2203394</v>
      </c>
      <c r="AC31" s="46">
        <v>5.08</v>
      </c>
      <c r="AD31" s="43">
        <v>11896468</v>
      </c>
      <c r="AE31" s="47">
        <v>8.27</v>
      </c>
      <c r="AF31" s="136">
        <f t="shared" si="30"/>
        <v>9777166</v>
      </c>
      <c r="AG31" s="137">
        <f t="shared" si="31"/>
        <v>2385740</v>
      </c>
      <c r="AH31" s="138">
        <f t="shared" si="32"/>
        <v>12162906</v>
      </c>
      <c r="AI31" s="40"/>
      <c r="AJ31" s="42">
        <v>59302</v>
      </c>
      <c r="AK31" s="46">
        <v>0.99</v>
      </c>
      <c r="AL31" s="43">
        <v>35939</v>
      </c>
      <c r="AM31" s="46">
        <v>1.48</v>
      </c>
      <c r="AN31" s="43">
        <v>95241</v>
      </c>
      <c r="AO31" s="47">
        <v>1.1299999999999999</v>
      </c>
      <c r="AP31" s="45">
        <v>2624010</v>
      </c>
      <c r="AQ31" s="46">
        <v>16.79</v>
      </c>
      <c r="AR31" s="43">
        <v>695150</v>
      </c>
      <c r="AS31" s="46">
        <v>4.62</v>
      </c>
      <c r="AT31" s="43">
        <v>3319161</v>
      </c>
      <c r="AU31" s="47">
        <v>10.82</v>
      </c>
      <c r="AV31" s="136">
        <f t="shared" si="33"/>
        <v>2683312</v>
      </c>
      <c r="AW31" s="137">
        <f t="shared" si="34"/>
        <v>731089</v>
      </c>
      <c r="AX31" s="138">
        <f t="shared" si="35"/>
        <v>3414401</v>
      </c>
      <c r="AY31" s="40"/>
      <c r="AZ31" s="42">
        <v>184704</v>
      </c>
      <c r="BA31" s="46">
        <v>1.66</v>
      </c>
      <c r="BB31" s="43">
        <v>72648</v>
      </c>
      <c r="BC31" s="46">
        <v>2.3199999999999998</v>
      </c>
      <c r="BD31" s="43">
        <v>257352</v>
      </c>
      <c r="BE31" s="47">
        <v>1.81</v>
      </c>
      <c r="BF31" s="45">
        <v>6079794</v>
      </c>
      <c r="BG31" s="46">
        <v>9.99</v>
      </c>
      <c r="BH31" s="43">
        <v>1858170</v>
      </c>
      <c r="BI31" s="46">
        <v>6.01</v>
      </c>
      <c r="BJ31" s="43">
        <v>7937963</v>
      </c>
      <c r="BK31" s="47">
        <v>8.65</v>
      </c>
      <c r="BL31" s="136">
        <f t="shared" si="36"/>
        <v>6264498</v>
      </c>
      <c r="BM31" s="137">
        <f t="shared" si="37"/>
        <v>1930818</v>
      </c>
      <c r="BN31" s="138">
        <f t="shared" si="38"/>
        <v>8195316</v>
      </c>
      <c r="BO31" s="40"/>
      <c r="BP31" s="42">
        <v>47164</v>
      </c>
      <c r="BQ31" s="46">
        <v>0.5</v>
      </c>
      <c r="BR31" s="43">
        <v>24836</v>
      </c>
      <c r="BS31" s="46">
        <v>1.1499999999999999</v>
      </c>
      <c r="BT31" s="43">
        <v>72000</v>
      </c>
      <c r="BU31" s="47">
        <v>0.62</v>
      </c>
      <c r="BV31" s="45">
        <v>3271154</v>
      </c>
      <c r="BW31" s="46">
        <v>10.86</v>
      </c>
      <c r="BX31" s="43">
        <v>848658</v>
      </c>
      <c r="BY31" s="46">
        <v>4.17</v>
      </c>
      <c r="BZ31" s="43">
        <v>4119813</v>
      </c>
      <c r="CA31" s="47">
        <v>8.16</v>
      </c>
      <c r="CB31" s="136">
        <f t="shared" si="39"/>
        <v>3318318</v>
      </c>
      <c r="CC31" s="137">
        <f t="shared" si="40"/>
        <v>873494</v>
      </c>
      <c r="CD31" s="138">
        <f t="shared" si="41"/>
        <v>4191812</v>
      </c>
      <c r="CE31" s="40"/>
      <c r="CF31" s="42">
        <v>89037</v>
      </c>
      <c r="CG31" s="46">
        <v>0.71</v>
      </c>
      <c r="CH31" s="43">
        <v>65405</v>
      </c>
      <c r="CI31" s="46">
        <v>2.59</v>
      </c>
      <c r="CJ31" s="43">
        <v>154442</v>
      </c>
      <c r="CK31" s="47">
        <v>1.03</v>
      </c>
      <c r="CL31" s="45">
        <v>4442427</v>
      </c>
      <c r="CM31" s="46">
        <v>7.17</v>
      </c>
      <c r="CN31" s="43">
        <v>1462636</v>
      </c>
      <c r="CO31" s="46">
        <v>4.62</v>
      </c>
      <c r="CP31" s="43">
        <v>5905063</v>
      </c>
      <c r="CQ31" s="47">
        <v>6.31</v>
      </c>
      <c r="CR31" s="136">
        <f t="shared" si="42"/>
        <v>4531464</v>
      </c>
      <c r="CS31" s="137">
        <f t="shared" si="43"/>
        <v>1528041</v>
      </c>
      <c r="CT31" s="138">
        <f t="shared" si="44"/>
        <v>6059505</v>
      </c>
      <c r="CU31" s="40"/>
      <c r="CV31" s="45">
        <f t="shared" si="45"/>
        <v>615166</v>
      </c>
      <c r="CW31" s="46">
        <f t="shared" si="46"/>
        <v>0.88746516016226851</v>
      </c>
      <c r="CX31" s="43">
        <f t="shared" si="47"/>
        <v>424833</v>
      </c>
      <c r="CY31" s="46">
        <f t="shared" si="48"/>
        <v>2.3019067280027308</v>
      </c>
      <c r="CZ31" s="43">
        <f t="shared" si="49"/>
        <v>1039999</v>
      </c>
      <c r="DA31" s="47">
        <f t="shared" si="50"/>
        <v>1.1848748303861443</v>
      </c>
      <c r="DB31" s="45">
        <f t="shared" si="51"/>
        <v>31193675</v>
      </c>
      <c r="DC31" s="46">
        <f t="shared" si="52"/>
        <v>10.279970129313314</v>
      </c>
      <c r="DD31" s="43">
        <f t="shared" si="53"/>
        <v>8680468</v>
      </c>
      <c r="DE31" s="46">
        <f t="shared" si="54"/>
        <v>5.0534295684207953</v>
      </c>
      <c r="DF31" s="43">
        <f t="shared" si="55"/>
        <v>39874143</v>
      </c>
      <c r="DG31" s="47">
        <f t="shared" si="56"/>
        <v>8.3907567331088604</v>
      </c>
      <c r="DH31" s="172"/>
      <c r="DI31" s="185" t="s">
        <v>59</v>
      </c>
      <c r="DJ31" s="45">
        <f t="shared" si="57"/>
        <v>1039999</v>
      </c>
      <c r="DK31" s="43">
        <f t="shared" si="58"/>
        <v>39874143</v>
      </c>
      <c r="DL31" s="44">
        <f t="shared" si="59"/>
        <v>40914142</v>
      </c>
      <c r="DM31"/>
    </row>
    <row r="32" spans="1:117" s="24" customFormat="1" ht="15.6" x14ac:dyDescent="0.3">
      <c r="A32" s="32">
        <v>20</v>
      </c>
      <c r="B32" s="32" t="s">
        <v>30</v>
      </c>
      <c r="C32" s="41"/>
      <c r="D32" s="42">
        <v>11659178</v>
      </c>
      <c r="E32" s="46">
        <v>106.28</v>
      </c>
      <c r="F32" s="43">
        <v>7283995</v>
      </c>
      <c r="G32" s="46">
        <v>265.67</v>
      </c>
      <c r="H32" s="43">
        <v>18943173</v>
      </c>
      <c r="I32" s="47">
        <v>138.15</v>
      </c>
      <c r="J32" s="45">
        <v>13064512</v>
      </c>
      <c r="K32" s="46">
        <v>37.89</v>
      </c>
      <c r="L32" s="43">
        <v>20537801</v>
      </c>
      <c r="M32" s="46">
        <v>67.53</v>
      </c>
      <c r="N32" s="43">
        <v>33602313</v>
      </c>
      <c r="O32" s="47">
        <v>51.78</v>
      </c>
      <c r="P32" s="136">
        <f t="shared" si="27"/>
        <v>24723690</v>
      </c>
      <c r="Q32" s="137">
        <f t="shared" si="28"/>
        <v>27821796</v>
      </c>
      <c r="R32" s="138">
        <f t="shared" si="29"/>
        <v>52545486</v>
      </c>
      <c r="S32" s="38"/>
      <c r="T32" s="42">
        <v>23923261</v>
      </c>
      <c r="U32" s="46">
        <v>124.22</v>
      </c>
      <c r="V32" s="43">
        <v>15399876</v>
      </c>
      <c r="W32" s="46">
        <v>281.33</v>
      </c>
      <c r="X32" s="43">
        <v>39323137</v>
      </c>
      <c r="Y32" s="47">
        <v>158.99</v>
      </c>
      <c r="Z32" s="45">
        <v>36650905</v>
      </c>
      <c r="AA32" s="46">
        <v>36.49</v>
      </c>
      <c r="AB32" s="43">
        <v>18840853</v>
      </c>
      <c r="AC32" s="46">
        <v>43.43</v>
      </c>
      <c r="AD32" s="43">
        <v>55491757</v>
      </c>
      <c r="AE32" s="47">
        <v>38.58</v>
      </c>
      <c r="AF32" s="136">
        <f t="shared" si="30"/>
        <v>60574166</v>
      </c>
      <c r="AG32" s="137">
        <f t="shared" si="31"/>
        <v>34240729</v>
      </c>
      <c r="AH32" s="138">
        <f t="shared" si="32"/>
        <v>94814895</v>
      </c>
      <c r="AI32" s="40"/>
      <c r="AJ32" s="42">
        <v>5840087</v>
      </c>
      <c r="AK32" s="46">
        <v>97.07</v>
      </c>
      <c r="AL32" s="43">
        <v>7206867</v>
      </c>
      <c r="AM32" s="46">
        <v>297.25</v>
      </c>
      <c r="AN32" s="43">
        <v>13046954</v>
      </c>
      <c r="AO32" s="47">
        <v>154.57</v>
      </c>
      <c r="AP32" s="45">
        <v>5964384</v>
      </c>
      <c r="AQ32" s="46">
        <v>38.17</v>
      </c>
      <c r="AR32" s="43">
        <v>8801227</v>
      </c>
      <c r="AS32" s="46">
        <v>58.48</v>
      </c>
      <c r="AT32" s="43">
        <v>14765610</v>
      </c>
      <c r="AU32" s="47">
        <v>48.13</v>
      </c>
      <c r="AV32" s="136">
        <f t="shared" si="33"/>
        <v>11804471</v>
      </c>
      <c r="AW32" s="137">
        <f t="shared" si="34"/>
        <v>16008094</v>
      </c>
      <c r="AX32" s="138">
        <f t="shared" si="35"/>
        <v>27812565</v>
      </c>
      <c r="AY32" s="40"/>
      <c r="AZ32" s="42">
        <v>19204615</v>
      </c>
      <c r="BA32" s="46">
        <v>172.64</v>
      </c>
      <c r="BB32" s="43">
        <v>7762190</v>
      </c>
      <c r="BC32" s="46">
        <v>247.99</v>
      </c>
      <c r="BD32" s="43">
        <v>26966805</v>
      </c>
      <c r="BE32" s="47">
        <v>189.18</v>
      </c>
      <c r="BF32" s="45">
        <v>23371725</v>
      </c>
      <c r="BG32" s="46">
        <v>38.409999999999997</v>
      </c>
      <c r="BH32" s="43">
        <v>21832139</v>
      </c>
      <c r="BI32" s="46">
        <v>70.62</v>
      </c>
      <c r="BJ32" s="43">
        <v>45203864</v>
      </c>
      <c r="BK32" s="47">
        <v>49.26</v>
      </c>
      <c r="BL32" s="136">
        <f t="shared" si="36"/>
        <v>42576340</v>
      </c>
      <c r="BM32" s="137">
        <f t="shared" si="37"/>
        <v>29594329</v>
      </c>
      <c r="BN32" s="138">
        <f t="shared" si="38"/>
        <v>72170669</v>
      </c>
      <c r="BO32" s="40"/>
      <c r="BP32" s="42">
        <v>7000977</v>
      </c>
      <c r="BQ32" s="46">
        <v>73.760000000000005</v>
      </c>
      <c r="BR32" s="43">
        <v>7435712</v>
      </c>
      <c r="BS32" s="46">
        <v>344.95</v>
      </c>
      <c r="BT32" s="43">
        <v>14436689</v>
      </c>
      <c r="BU32" s="47">
        <v>123.95</v>
      </c>
      <c r="BV32" s="45">
        <v>9616026</v>
      </c>
      <c r="BW32" s="46">
        <v>31.94</v>
      </c>
      <c r="BX32" s="43">
        <v>10471006</v>
      </c>
      <c r="BY32" s="46">
        <v>51.45</v>
      </c>
      <c r="BZ32" s="43">
        <v>20087032</v>
      </c>
      <c r="CA32" s="47">
        <v>39.81</v>
      </c>
      <c r="CB32" s="136">
        <f t="shared" si="39"/>
        <v>16617003</v>
      </c>
      <c r="CC32" s="137">
        <f t="shared" si="40"/>
        <v>17906718</v>
      </c>
      <c r="CD32" s="138">
        <f t="shared" si="41"/>
        <v>34523721</v>
      </c>
      <c r="CE32" s="40"/>
      <c r="CF32" s="42">
        <v>29304678</v>
      </c>
      <c r="CG32" s="46">
        <v>235.27</v>
      </c>
      <c r="CH32" s="43">
        <v>6837020</v>
      </c>
      <c r="CI32" s="46">
        <v>270.26</v>
      </c>
      <c r="CJ32" s="43">
        <v>36141697</v>
      </c>
      <c r="CK32" s="47">
        <v>241.18</v>
      </c>
      <c r="CL32" s="45">
        <v>16983255</v>
      </c>
      <c r="CM32" s="46">
        <v>27.42</v>
      </c>
      <c r="CN32" s="43">
        <v>14395786</v>
      </c>
      <c r="CO32" s="46">
        <v>45.47</v>
      </c>
      <c r="CP32" s="43">
        <v>31379041</v>
      </c>
      <c r="CQ32" s="47">
        <v>33.520000000000003</v>
      </c>
      <c r="CR32" s="136">
        <f t="shared" si="42"/>
        <v>46287933</v>
      </c>
      <c r="CS32" s="137">
        <f t="shared" si="43"/>
        <v>21232806</v>
      </c>
      <c r="CT32" s="138">
        <f t="shared" si="44"/>
        <v>67520739</v>
      </c>
      <c r="CU32" s="40"/>
      <c r="CV32" s="45">
        <f t="shared" si="45"/>
        <v>96932796</v>
      </c>
      <c r="CW32" s="46">
        <f t="shared" si="46"/>
        <v>139.83945687361867</v>
      </c>
      <c r="CX32" s="43">
        <f t="shared" si="47"/>
        <v>51925660</v>
      </c>
      <c r="CY32" s="46">
        <f t="shared" si="48"/>
        <v>281.35296954328476</v>
      </c>
      <c r="CZ32" s="43">
        <f t="shared" si="49"/>
        <v>148858456</v>
      </c>
      <c r="DA32" s="47">
        <f t="shared" si="50"/>
        <v>169.59500711495232</v>
      </c>
      <c r="DB32" s="45">
        <f t="shared" si="51"/>
        <v>105650807</v>
      </c>
      <c r="DC32" s="46">
        <f t="shared" si="52"/>
        <v>34.817543623758532</v>
      </c>
      <c r="DD32" s="43">
        <f t="shared" si="53"/>
        <v>94878812</v>
      </c>
      <c r="DE32" s="46">
        <f t="shared" si="54"/>
        <v>55.234740105883432</v>
      </c>
      <c r="DF32" s="43">
        <f t="shared" si="55"/>
        <v>200529619</v>
      </c>
      <c r="DG32" s="47">
        <f t="shared" si="56"/>
        <v>42.197653020705779</v>
      </c>
      <c r="DH32" s="172"/>
      <c r="DI32" s="185" t="s">
        <v>30</v>
      </c>
      <c r="DJ32" s="45">
        <f t="shared" si="57"/>
        <v>148858456</v>
      </c>
      <c r="DK32" s="43">
        <f t="shared" si="58"/>
        <v>200529619</v>
      </c>
      <c r="DL32" s="44">
        <f t="shared" si="59"/>
        <v>349388075</v>
      </c>
      <c r="DM32"/>
    </row>
    <row r="33" spans="1:117" s="24" customFormat="1" ht="15.6" x14ac:dyDescent="0.3">
      <c r="A33" s="32">
        <v>21</v>
      </c>
      <c r="B33" s="32" t="s">
        <v>31</v>
      </c>
      <c r="C33" s="41"/>
      <c r="D33" s="42">
        <v>36251</v>
      </c>
      <c r="E33" s="46">
        <v>0.33</v>
      </c>
      <c r="F33" s="43">
        <v>0</v>
      </c>
      <c r="G33" s="46">
        <v>0</v>
      </c>
      <c r="H33" s="43">
        <v>36251</v>
      </c>
      <c r="I33" s="47">
        <v>0.26</v>
      </c>
      <c r="J33" s="45">
        <v>1343296</v>
      </c>
      <c r="K33" s="46">
        <v>3.9</v>
      </c>
      <c r="L33" s="43">
        <v>2766581</v>
      </c>
      <c r="M33" s="46">
        <v>9.1</v>
      </c>
      <c r="N33" s="43">
        <v>4109876</v>
      </c>
      <c r="O33" s="47">
        <v>6.33</v>
      </c>
      <c r="P33" s="136">
        <f t="shared" si="27"/>
        <v>1379547</v>
      </c>
      <c r="Q33" s="137">
        <f t="shared" si="28"/>
        <v>2766581</v>
      </c>
      <c r="R33" s="138">
        <f t="shared" si="29"/>
        <v>4146128</v>
      </c>
      <c r="S33" s="38"/>
      <c r="T33" s="42">
        <v>2801683</v>
      </c>
      <c r="U33" s="46">
        <v>14.55</v>
      </c>
      <c r="V33" s="43">
        <v>2297769</v>
      </c>
      <c r="W33" s="46">
        <v>41.98</v>
      </c>
      <c r="X33" s="43">
        <v>5099451</v>
      </c>
      <c r="Y33" s="47">
        <v>20.62</v>
      </c>
      <c r="Z33" s="45">
        <v>3678232</v>
      </c>
      <c r="AA33" s="46">
        <v>3.66</v>
      </c>
      <c r="AB33" s="43">
        <v>2204183</v>
      </c>
      <c r="AC33" s="46">
        <v>5.08</v>
      </c>
      <c r="AD33" s="43">
        <v>5882415</v>
      </c>
      <c r="AE33" s="47">
        <v>4.09</v>
      </c>
      <c r="AF33" s="136">
        <f t="shared" si="30"/>
        <v>6479915</v>
      </c>
      <c r="AG33" s="137">
        <f t="shared" si="31"/>
        <v>4501952</v>
      </c>
      <c r="AH33" s="138">
        <f t="shared" si="32"/>
        <v>10981867</v>
      </c>
      <c r="AI33" s="40"/>
      <c r="AJ33" s="42">
        <v>1093207</v>
      </c>
      <c r="AK33" s="46">
        <v>18.170000000000002</v>
      </c>
      <c r="AL33" s="43">
        <v>548433</v>
      </c>
      <c r="AM33" s="46">
        <v>22.62</v>
      </c>
      <c r="AN33" s="43">
        <v>1641640</v>
      </c>
      <c r="AO33" s="47">
        <v>19.45</v>
      </c>
      <c r="AP33" s="45">
        <v>664390</v>
      </c>
      <c r="AQ33" s="46">
        <v>4.25</v>
      </c>
      <c r="AR33" s="43">
        <v>957601</v>
      </c>
      <c r="AS33" s="46">
        <v>6.36</v>
      </c>
      <c r="AT33" s="43">
        <v>1621991</v>
      </c>
      <c r="AU33" s="47">
        <v>5.29</v>
      </c>
      <c r="AV33" s="136">
        <f t="shared" si="33"/>
        <v>1757597</v>
      </c>
      <c r="AW33" s="137">
        <f t="shared" si="34"/>
        <v>1506034</v>
      </c>
      <c r="AX33" s="138">
        <f t="shared" si="35"/>
        <v>3263631</v>
      </c>
      <c r="AY33" s="40"/>
      <c r="AZ33" s="42">
        <v>2220160</v>
      </c>
      <c r="BA33" s="46">
        <v>19.96</v>
      </c>
      <c r="BB33" s="43">
        <v>1216711</v>
      </c>
      <c r="BC33" s="46">
        <v>38.869999999999997</v>
      </c>
      <c r="BD33" s="43">
        <v>3436871</v>
      </c>
      <c r="BE33" s="47">
        <v>24.11</v>
      </c>
      <c r="BF33" s="45">
        <v>2587258</v>
      </c>
      <c r="BG33" s="46">
        <v>4.25</v>
      </c>
      <c r="BH33" s="43">
        <v>2524937</v>
      </c>
      <c r="BI33" s="46">
        <v>8.17</v>
      </c>
      <c r="BJ33" s="43">
        <v>5112195</v>
      </c>
      <c r="BK33" s="47">
        <v>5.57</v>
      </c>
      <c r="BL33" s="136">
        <f t="shared" si="36"/>
        <v>4807418</v>
      </c>
      <c r="BM33" s="137">
        <f t="shared" si="37"/>
        <v>3741648</v>
      </c>
      <c r="BN33" s="138">
        <f t="shared" si="38"/>
        <v>8549066</v>
      </c>
      <c r="BO33" s="40"/>
      <c r="BP33" s="42">
        <v>1019934</v>
      </c>
      <c r="BQ33" s="46">
        <v>10.75</v>
      </c>
      <c r="BR33" s="43">
        <v>398025</v>
      </c>
      <c r="BS33" s="46">
        <v>18.46</v>
      </c>
      <c r="BT33" s="43">
        <v>1417959</v>
      </c>
      <c r="BU33" s="47">
        <v>12.17</v>
      </c>
      <c r="BV33" s="45">
        <v>749328</v>
      </c>
      <c r="BW33" s="46">
        <v>2.4900000000000002</v>
      </c>
      <c r="BX33" s="43">
        <v>1711545</v>
      </c>
      <c r="BY33" s="46">
        <v>8.41</v>
      </c>
      <c r="BZ33" s="43">
        <v>2460872</v>
      </c>
      <c r="CA33" s="47">
        <v>4.88</v>
      </c>
      <c r="CB33" s="136">
        <f t="shared" si="39"/>
        <v>1769262</v>
      </c>
      <c r="CC33" s="137">
        <f t="shared" si="40"/>
        <v>2109570</v>
      </c>
      <c r="CD33" s="138">
        <f t="shared" si="41"/>
        <v>3878832</v>
      </c>
      <c r="CE33" s="40"/>
      <c r="CF33" s="42">
        <v>2017243</v>
      </c>
      <c r="CG33" s="46">
        <v>16.2</v>
      </c>
      <c r="CH33" s="43">
        <v>1485747</v>
      </c>
      <c r="CI33" s="46">
        <v>58.73</v>
      </c>
      <c r="CJ33" s="43">
        <v>3502990</v>
      </c>
      <c r="CK33" s="47">
        <v>23.38</v>
      </c>
      <c r="CL33" s="45">
        <v>1869119</v>
      </c>
      <c r="CM33" s="46">
        <v>3.02</v>
      </c>
      <c r="CN33" s="43">
        <v>2490588</v>
      </c>
      <c r="CO33" s="46">
        <v>7.87</v>
      </c>
      <c r="CP33" s="43">
        <v>4359707</v>
      </c>
      <c r="CQ33" s="47">
        <v>4.66</v>
      </c>
      <c r="CR33" s="136">
        <f t="shared" si="42"/>
        <v>3886362</v>
      </c>
      <c r="CS33" s="137">
        <f t="shared" si="43"/>
        <v>3976335</v>
      </c>
      <c r="CT33" s="138">
        <f t="shared" si="44"/>
        <v>7862697</v>
      </c>
      <c r="CU33" s="40"/>
      <c r="CV33" s="45">
        <f t="shared" si="45"/>
        <v>9188478</v>
      </c>
      <c r="CW33" s="46">
        <f t="shared" si="46"/>
        <v>13.255696998724703</v>
      </c>
      <c r="CX33" s="43">
        <f t="shared" si="47"/>
        <v>5946685</v>
      </c>
      <c r="CY33" s="46">
        <f t="shared" si="48"/>
        <v>32.221400434554091</v>
      </c>
      <c r="CZ33" s="43">
        <f t="shared" si="49"/>
        <v>15135163</v>
      </c>
      <c r="DA33" s="47">
        <f t="shared" si="50"/>
        <v>17.243548976962138</v>
      </c>
      <c r="DB33" s="45">
        <f t="shared" si="51"/>
        <v>10891623</v>
      </c>
      <c r="DC33" s="46">
        <f t="shared" si="52"/>
        <v>3.5893673669339012</v>
      </c>
      <c r="DD33" s="43">
        <f t="shared" si="53"/>
        <v>12655435</v>
      </c>
      <c r="DE33" s="46">
        <f t="shared" si="54"/>
        <v>7.3675001659158728</v>
      </c>
      <c r="DF33" s="43">
        <f t="shared" si="55"/>
        <v>23547058</v>
      </c>
      <c r="DG33" s="47">
        <f t="shared" si="56"/>
        <v>4.9550315215152043</v>
      </c>
      <c r="DH33" s="172"/>
      <c r="DI33" s="185" t="s">
        <v>31</v>
      </c>
      <c r="DJ33" s="45">
        <f t="shared" si="57"/>
        <v>15135163</v>
      </c>
      <c r="DK33" s="43">
        <f t="shared" si="58"/>
        <v>23547058</v>
      </c>
      <c r="DL33" s="44">
        <f t="shared" si="59"/>
        <v>38682221</v>
      </c>
      <c r="DM33"/>
    </row>
    <row r="34" spans="1:117" s="24" customFormat="1" ht="15.6" x14ac:dyDescent="0.3">
      <c r="A34" s="32">
        <v>22</v>
      </c>
      <c r="B34" s="32" t="s">
        <v>32</v>
      </c>
      <c r="C34" s="41"/>
      <c r="D34" s="42">
        <v>1965132</v>
      </c>
      <c r="E34" s="46">
        <v>17.91</v>
      </c>
      <c r="F34" s="43">
        <v>559347</v>
      </c>
      <c r="G34" s="46">
        <v>20.399999999999999</v>
      </c>
      <c r="H34" s="43">
        <v>2524478</v>
      </c>
      <c r="I34" s="47">
        <v>18.41</v>
      </c>
      <c r="J34" s="45">
        <v>2170333</v>
      </c>
      <c r="K34" s="46">
        <v>6.29</v>
      </c>
      <c r="L34" s="43">
        <v>3299431</v>
      </c>
      <c r="M34" s="46">
        <v>10.85</v>
      </c>
      <c r="N34" s="43">
        <v>5469764</v>
      </c>
      <c r="O34" s="47">
        <v>8.43</v>
      </c>
      <c r="P34" s="136">
        <f t="shared" si="27"/>
        <v>4135465</v>
      </c>
      <c r="Q34" s="137">
        <f t="shared" si="28"/>
        <v>3858778</v>
      </c>
      <c r="R34" s="138">
        <f t="shared" si="29"/>
        <v>7994243</v>
      </c>
      <c r="S34" s="38"/>
      <c r="T34" s="42">
        <v>1220530</v>
      </c>
      <c r="U34" s="46">
        <v>6.34</v>
      </c>
      <c r="V34" s="43">
        <v>894211</v>
      </c>
      <c r="W34" s="46">
        <v>16.34</v>
      </c>
      <c r="X34" s="43">
        <v>2114741</v>
      </c>
      <c r="Y34" s="47">
        <v>8.5500000000000007</v>
      </c>
      <c r="Z34" s="45">
        <v>5576799</v>
      </c>
      <c r="AA34" s="46">
        <v>5.55</v>
      </c>
      <c r="AB34" s="43">
        <v>3734515</v>
      </c>
      <c r="AC34" s="46">
        <v>8.61</v>
      </c>
      <c r="AD34" s="43">
        <v>9311314</v>
      </c>
      <c r="AE34" s="47">
        <v>6.47</v>
      </c>
      <c r="AF34" s="136">
        <f t="shared" si="30"/>
        <v>6797329</v>
      </c>
      <c r="AG34" s="137">
        <f t="shared" si="31"/>
        <v>4628726</v>
      </c>
      <c r="AH34" s="138">
        <f t="shared" si="32"/>
        <v>11426055</v>
      </c>
      <c r="AI34" s="40"/>
      <c r="AJ34" s="42">
        <v>441944</v>
      </c>
      <c r="AK34" s="46">
        <v>7.35</v>
      </c>
      <c r="AL34" s="43">
        <v>573729</v>
      </c>
      <c r="AM34" s="46">
        <v>23.66</v>
      </c>
      <c r="AN34" s="43">
        <v>1015672</v>
      </c>
      <c r="AO34" s="47">
        <v>12.03</v>
      </c>
      <c r="AP34" s="45">
        <v>1214891</v>
      </c>
      <c r="AQ34" s="46">
        <v>7.77</v>
      </c>
      <c r="AR34" s="43">
        <v>1655383</v>
      </c>
      <c r="AS34" s="46">
        <v>11</v>
      </c>
      <c r="AT34" s="43">
        <v>2870275</v>
      </c>
      <c r="AU34" s="47">
        <v>9.36</v>
      </c>
      <c r="AV34" s="136">
        <f t="shared" si="33"/>
        <v>1656835</v>
      </c>
      <c r="AW34" s="137">
        <f t="shared" si="34"/>
        <v>2229112</v>
      </c>
      <c r="AX34" s="138">
        <f t="shared" si="35"/>
        <v>3885947</v>
      </c>
      <c r="AY34" s="40"/>
      <c r="AZ34" s="42">
        <v>1332547</v>
      </c>
      <c r="BA34" s="46">
        <v>11.98</v>
      </c>
      <c r="BB34" s="43">
        <v>753568</v>
      </c>
      <c r="BC34" s="46">
        <v>24.07</v>
      </c>
      <c r="BD34" s="43">
        <v>2086115</v>
      </c>
      <c r="BE34" s="47">
        <v>14.63</v>
      </c>
      <c r="BF34" s="45">
        <v>3711701</v>
      </c>
      <c r="BG34" s="46">
        <v>6.1</v>
      </c>
      <c r="BH34" s="43">
        <v>3765715</v>
      </c>
      <c r="BI34" s="46">
        <v>12.18</v>
      </c>
      <c r="BJ34" s="43">
        <v>7477416</v>
      </c>
      <c r="BK34" s="47">
        <v>8.15</v>
      </c>
      <c r="BL34" s="136">
        <f t="shared" si="36"/>
        <v>5044248</v>
      </c>
      <c r="BM34" s="137">
        <f t="shared" si="37"/>
        <v>4519283</v>
      </c>
      <c r="BN34" s="138">
        <f t="shared" si="38"/>
        <v>9563531</v>
      </c>
      <c r="BO34" s="40"/>
      <c r="BP34" s="42">
        <v>518307</v>
      </c>
      <c r="BQ34" s="46">
        <v>5.46</v>
      </c>
      <c r="BR34" s="43">
        <v>462251</v>
      </c>
      <c r="BS34" s="46">
        <v>21.44</v>
      </c>
      <c r="BT34" s="43">
        <v>980558</v>
      </c>
      <c r="BU34" s="47">
        <v>8.42</v>
      </c>
      <c r="BV34" s="45">
        <v>1693443</v>
      </c>
      <c r="BW34" s="46">
        <v>5.62</v>
      </c>
      <c r="BX34" s="43">
        <v>1899301</v>
      </c>
      <c r="BY34" s="46">
        <v>9.33</v>
      </c>
      <c r="BZ34" s="43">
        <v>3592744</v>
      </c>
      <c r="CA34" s="47">
        <v>7.12</v>
      </c>
      <c r="CB34" s="136">
        <f t="shared" si="39"/>
        <v>2211750</v>
      </c>
      <c r="CC34" s="137">
        <f t="shared" si="40"/>
        <v>2361552</v>
      </c>
      <c r="CD34" s="138">
        <f t="shared" si="41"/>
        <v>4573302</v>
      </c>
      <c r="CE34" s="40"/>
      <c r="CF34" s="42">
        <v>1361359</v>
      </c>
      <c r="CG34" s="46">
        <v>10.93</v>
      </c>
      <c r="CH34" s="43">
        <v>533713</v>
      </c>
      <c r="CI34" s="46">
        <v>21.1</v>
      </c>
      <c r="CJ34" s="43">
        <v>1895072</v>
      </c>
      <c r="CK34" s="47">
        <v>12.65</v>
      </c>
      <c r="CL34" s="45">
        <v>2301702</v>
      </c>
      <c r="CM34" s="46">
        <v>3.72</v>
      </c>
      <c r="CN34" s="43">
        <v>2895288</v>
      </c>
      <c r="CO34" s="46">
        <v>9.14</v>
      </c>
      <c r="CP34" s="43">
        <v>5196989</v>
      </c>
      <c r="CQ34" s="47">
        <v>5.55</v>
      </c>
      <c r="CR34" s="136">
        <f t="shared" si="42"/>
        <v>3663061</v>
      </c>
      <c r="CS34" s="137">
        <f t="shared" si="43"/>
        <v>3429001</v>
      </c>
      <c r="CT34" s="138">
        <f t="shared" si="44"/>
        <v>7092062</v>
      </c>
      <c r="CU34" s="40"/>
      <c r="CV34" s="45">
        <f t="shared" si="45"/>
        <v>6839819</v>
      </c>
      <c r="CW34" s="46">
        <f t="shared" si="46"/>
        <v>9.8674196303370589</v>
      </c>
      <c r="CX34" s="43">
        <f t="shared" si="47"/>
        <v>3776819</v>
      </c>
      <c r="CY34" s="46">
        <f t="shared" si="48"/>
        <v>20.464241399675981</v>
      </c>
      <c r="CZ34" s="43">
        <f t="shared" si="49"/>
        <v>10616638</v>
      </c>
      <c r="DA34" s="47">
        <f t="shared" si="50"/>
        <v>12.095576197208933</v>
      </c>
      <c r="DB34" s="45">
        <f t="shared" si="51"/>
        <v>16668869</v>
      </c>
      <c r="DC34" s="46">
        <f t="shared" si="52"/>
        <v>5.4932762942948106</v>
      </c>
      <c r="DD34" s="43">
        <f t="shared" si="53"/>
        <v>17249633</v>
      </c>
      <c r="DE34" s="46">
        <f t="shared" si="54"/>
        <v>10.042062875712128</v>
      </c>
      <c r="DF34" s="43">
        <f t="shared" si="55"/>
        <v>33918502</v>
      </c>
      <c r="DG34" s="47">
        <f t="shared" si="56"/>
        <v>7.1375051003219383</v>
      </c>
      <c r="DH34" s="172"/>
      <c r="DI34" s="185" t="s">
        <v>32</v>
      </c>
      <c r="DJ34" s="45">
        <f t="shared" si="57"/>
        <v>10616638</v>
      </c>
      <c r="DK34" s="43">
        <f t="shared" si="58"/>
        <v>33918502</v>
      </c>
      <c r="DL34" s="44">
        <f t="shared" si="59"/>
        <v>44535140</v>
      </c>
      <c r="DM34"/>
    </row>
    <row r="35" spans="1:117" s="24" customFormat="1" ht="15.6" x14ac:dyDescent="0.3">
      <c r="A35" s="32">
        <v>23</v>
      </c>
      <c r="B35" s="32" t="s">
        <v>33</v>
      </c>
      <c r="C35" s="41"/>
      <c r="D35" s="42">
        <v>383770</v>
      </c>
      <c r="E35" s="46">
        <v>3.5</v>
      </c>
      <c r="F35" s="43">
        <v>6097</v>
      </c>
      <c r="G35" s="46">
        <v>0.22</v>
      </c>
      <c r="H35" s="43">
        <v>389867</v>
      </c>
      <c r="I35" s="47">
        <v>2.84</v>
      </c>
      <c r="J35" s="45">
        <v>0</v>
      </c>
      <c r="K35" s="46">
        <v>0</v>
      </c>
      <c r="L35" s="43">
        <v>0</v>
      </c>
      <c r="M35" s="46">
        <v>0</v>
      </c>
      <c r="N35" s="43">
        <v>0</v>
      </c>
      <c r="O35" s="47">
        <v>0</v>
      </c>
      <c r="P35" s="136">
        <f t="shared" si="27"/>
        <v>383770</v>
      </c>
      <c r="Q35" s="137">
        <f t="shared" si="28"/>
        <v>6097</v>
      </c>
      <c r="R35" s="138">
        <f t="shared" si="29"/>
        <v>389867</v>
      </c>
      <c r="S35" s="38"/>
      <c r="T35" s="42">
        <v>431508</v>
      </c>
      <c r="U35" s="46">
        <v>2.2400000000000002</v>
      </c>
      <c r="V35" s="43">
        <v>2867</v>
      </c>
      <c r="W35" s="46">
        <v>0.05</v>
      </c>
      <c r="X35" s="43">
        <v>434375</v>
      </c>
      <c r="Y35" s="47">
        <v>1.76</v>
      </c>
      <c r="Z35" s="45">
        <v>0</v>
      </c>
      <c r="AA35" s="46">
        <v>0</v>
      </c>
      <c r="AB35" s="43">
        <v>0</v>
      </c>
      <c r="AC35" s="46">
        <v>0</v>
      </c>
      <c r="AD35" s="43">
        <v>0</v>
      </c>
      <c r="AE35" s="47">
        <v>0</v>
      </c>
      <c r="AF35" s="136">
        <f t="shared" si="30"/>
        <v>431508</v>
      </c>
      <c r="AG35" s="137">
        <f t="shared" si="31"/>
        <v>2867</v>
      </c>
      <c r="AH35" s="138">
        <f t="shared" si="32"/>
        <v>434375</v>
      </c>
      <c r="AI35" s="40"/>
      <c r="AJ35" s="42">
        <v>573504</v>
      </c>
      <c r="AK35" s="46">
        <v>9.5299999999999994</v>
      </c>
      <c r="AL35" s="43">
        <v>17414</v>
      </c>
      <c r="AM35" s="46">
        <v>0.72</v>
      </c>
      <c r="AN35" s="43">
        <v>590918</v>
      </c>
      <c r="AO35" s="47">
        <v>7</v>
      </c>
      <c r="AP35" s="45">
        <v>0</v>
      </c>
      <c r="AQ35" s="46">
        <v>0</v>
      </c>
      <c r="AR35" s="43">
        <v>0</v>
      </c>
      <c r="AS35" s="46">
        <v>0</v>
      </c>
      <c r="AT35" s="43">
        <v>0</v>
      </c>
      <c r="AU35" s="47">
        <v>0</v>
      </c>
      <c r="AV35" s="136">
        <f t="shared" si="33"/>
        <v>573504</v>
      </c>
      <c r="AW35" s="137">
        <f t="shared" si="34"/>
        <v>17414</v>
      </c>
      <c r="AX35" s="138">
        <f t="shared" si="35"/>
        <v>590918</v>
      </c>
      <c r="AY35" s="40"/>
      <c r="AZ35" s="42">
        <v>626332</v>
      </c>
      <c r="BA35" s="46">
        <v>5.63</v>
      </c>
      <c r="BB35" s="43">
        <v>28101</v>
      </c>
      <c r="BC35" s="46">
        <v>0.9</v>
      </c>
      <c r="BD35" s="43">
        <v>654433</v>
      </c>
      <c r="BE35" s="47">
        <v>4.59</v>
      </c>
      <c r="BF35" s="45">
        <v>0</v>
      </c>
      <c r="BG35" s="46">
        <v>0</v>
      </c>
      <c r="BH35" s="43">
        <v>0</v>
      </c>
      <c r="BI35" s="46">
        <v>0</v>
      </c>
      <c r="BJ35" s="43">
        <v>0</v>
      </c>
      <c r="BK35" s="47">
        <v>0</v>
      </c>
      <c r="BL35" s="136">
        <f t="shared" si="36"/>
        <v>626332</v>
      </c>
      <c r="BM35" s="137">
        <f t="shared" si="37"/>
        <v>28101</v>
      </c>
      <c r="BN35" s="138">
        <f t="shared" si="38"/>
        <v>654433</v>
      </c>
      <c r="BO35" s="40"/>
      <c r="BP35" s="42">
        <v>1286348</v>
      </c>
      <c r="BQ35" s="46">
        <v>13.55</v>
      </c>
      <c r="BR35" s="43">
        <v>25624</v>
      </c>
      <c r="BS35" s="46">
        <v>1.19</v>
      </c>
      <c r="BT35" s="43">
        <v>1311971</v>
      </c>
      <c r="BU35" s="47">
        <v>11.26</v>
      </c>
      <c r="BV35" s="45">
        <v>0</v>
      </c>
      <c r="BW35" s="46">
        <v>0</v>
      </c>
      <c r="BX35" s="43">
        <v>0</v>
      </c>
      <c r="BY35" s="46">
        <v>0</v>
      </c>
      <c r="BZ35" s="43">
        <v>0</v>
      </c>
      <c r="CA35" s="47">
        <v>0</v>
      </c>
      <c r="CB35" s="136">
        <f t="shared" si="39"/>
        <v>1286348</v>
      </c>
      <c r="CC35" s="137">
        <f t="shared" si="40"/>
        <v>25624</v>
      </c>
      <c r="CD35" s="138">
        <f t="shared" si="41"/>
        <v>1311972</v>
      </c>
      <c r="CE35" s="40"/>
      <c r="CF35" s="42">
        <v>436029</v>
      </c>
      <c r="CG35" s="46">
        <v>3.5</v>
      </c>
      <c r="CH35" s="43">
        <v>34421</v>
      </c>
      <c r="CI35" s="46">
        <v>1.36</v>
      </c>
      <c r="CJ35" s="43">
        <v>470451</v>
      </c>
      <c r="CK35" s="47">
        <v>3.14</v>
      </c>
      <c r="CL35" s="45">
        <v>0</v>
      </c>
      <c r="CM35" s="46">
        <v>0</v>
      </c>
      <c r="CN35" s="43">
        <v>0</v>
      </c>
      <c r="CO35" s="46">
        <v>0</v>
      </c>
      <c r="CP35" s="43">
        <v>0</v>
      </c>
      <c r="CQ35" s="47">
        <v>0</v>
      </c>
      <c r="CR35" s="136">
        <f t="shared" si="42"/>
        <v>436029</v>
      </c>
      <c r="CS35" s="137">
        <f t="shared" si="43"/>
        <v>34421</v>
      </c>
      <c r="CT35" s="138">
        <f t="shared" si="44"/>
        <v>470450</v>
      </c>
      <c r="CU35" s="40"/>
      <c r="CV35" s="45">
        <f t="shared" si="45"/>
        <v>3737491</v>
      </c>
      <c r="CW35" s="46">
        <f t="shared" si="46"/>
        <v>5.3918666651278473</v>
      </c>
      <c r="CX35" s="43">
        <f t="shared" si="47"/>
        <v>114524</v>
      </c>
      <c r="CY35" s="46">
        <f t="shared" si="48"/>
        <v>0.62053457739343398</v>
      </c>
      <c r="CZ35" s="43">
        <f t="shared" si="49"/>
        <v>3852015</v>
      </c>
      <c r="DA35" s="47">
        <f t="shared" si="50"/>
        <v>4.3886153926781502</v>
      </c>
      <c r="DB35" s="45">
        <f t="shared" si="51"/>
        <v>0</v>
      </c>
      <c r="DC35" s="46">
        <f t="shared" si="52"/>
        <v>0</v>
      </c>
      <c r="DD35" s="43">
        <f t="shared" si="53"/>
        <v>0</v>
      </c>
      <c r="DE35" s="46">
        <f t="shared" si="54"/>
        <v>0</v>
      </c>
      <c r="DF35" s="43">
        <f t="shared" si="55"/>
        <v>0</v>
      </c>
      <c r="DG35" s="47">
        <f t="shared" si="56"/>
        <v>0</v>
      </c>
      <c r="DH35" s="172"/>
      <c r="DI35" s="185" t="s">
        <v>33</v>
      </c>
      <c r="DJ35" s="45">
        <f t="shared" si="57"/>
        <v>3852015</v>
      </c>
      <c r="DK35" s="43">
        <f t="shared" si="58"/>
        <v>0</v>
      </c>
      <c r="DL35" s="44">
        <f t="shared" si="59"/>
        <v>3852015</v>
      </c>
      <c r="DM35"/>
    </row>
    <row r="36" spans="1:117" s="24" customFormat="1" ht="15.6" x14ac:dyDescent="0.3">
      <c r="A36" s="32">
        <v>24</v>
      </c>
      <c r="B36" s="32" t="s">
        <v>34</v>
      </c>
      <c r="C36" s="41"/>
      <c r="D36" s="42">
        <v>140604</v>
      </c>
      <c r="E36" s="46">
        <v>1.28</v>
      </c>
      <c r="F36" s="43">
        <v>833</v>
      </c>
      <c r="G36" s="46">
        <v>0.03</v>
      </c>
      <c r="H36" s="43">
        <v>141437</v>
      </c>
      <c r="I36" s="47">
        <v>1.03</v>
      </c>
      <c r="J36" s="45">
        <v>0</v>
      </c>
      <c r="K36" s="46">
        <v>0</v>
      </c>
      <c r="L36" s="43">
        <v>0</v>
      </c>
      <c r="M36" s="46">
        <v>0</v>
      </c>
      <c r="N36" s="43">
        <v>0</v>
      </c>
      <c r="O36" s="47">
        <v>0</v>
      </c>
      <c r="P36" s="136">
        <f t="shared" si="27"/>
        <v>140604</v>
      </c>
      <c r="Q36" s="137">
        <f t="shared" si="28"/>
        <v>833</v>
      </c>
      <c r="R36" s="138">
        <f t="shared" si="29"/>
        <v>141437</v>
      </c>
      <c r="S36" s="38"/>
      <c r="T36" s="42">
        <v>112346</v>
      </c>
      <c r="U36" s="46">
        <v>0.57999999999999996</v>
      </c>
      <c r="V36" s="43">
        <v>0</v>
      </c>
      <c r="W36" s="46">
        <v>0</v>
      </c>
      <c r="X36" s="43">
        <v>112346</v>
      </c>
      <c r="Y36" s="47">
        <v>0.45</v>
      </c>
      <c r="Z36" s="45">
        <v>0</v>
      </c>
      <c r="AA36" s="46">
        <v>0</v>
      </c>
      <c r="AB36" s="43">
        <v>0</v>
      </c>
      <c r="AC36" s="46">
        <v>0</v>
      </c>
      <c r="AD36" s="43">
        <v>0</v>
      </c>
      <c r="AE36" s="47">
        <v>0</v>
      </c>
      <c r="AF36" s="136">
        <f t="shared" si="30"/>
        <v>112346</v>
      </c>
      <c r="AG36" s="137">
        <f t="shared" si="31"/>
        <v>0</v>
      </c>
      <c r="AH36" s="138">
        <f t="shared" si="32"/>
        <v>112346</v>
      </c>
      <c r="AI36" s="40"/>
      <c r="AJ36" s="42">
        <v>276113</v>
      </c>
      <c r="AK36" s="46">
        <v>4.59</v>
      </c>
      <c r="AL36" s="43">
        <v>945</v>
      </c>
      <c r="AM36" s="46">
        <v>0.04</v>
      </c>
      <c r="AN36" s="43">
        <v>277058</v>
      </c>
      <c r="AO36" s="47">
        <v>3.28</v>
      </c>
      <c r="AP36" s="45">
        <v>0</v>
      </c>
      <c r="AQ36" s="46">
        <v>0</v>
      </c>
      <c r="AR36" s="43">
        <v>0</v>
      </c>
      <c r="AS36" s="46">
        <v>0</v>
      </c>
      <c r="AT36" s="43">
        <v>0</v>
      </c>
      <c r="AU36" s="47">
        <v>0</v>
      </c>
      <c r="AV36" s="136">
        <f t="shared" si="33"/>
        <v>276113</v>
      </c>
      <c r="AW36" s="137">
        <f t="shared" si="34"/>
        <v>945</v>
      </c>
      <c r="AX36" s="138">
        <f t="shared" si="35"/>
        <v>277058</v>
      </c>
      <c r="AY36" s="40"/>
      <c r="AZ36" s="42">
        <v>210862</v>
      </c>
      <c r="BA36" s="46">
        <v>1.9</v>
      </c>
      <c r="BB36" s="43">
        <v>367</v>
      </c>
      <c r="BC36" s="46">
        <v>0.01</v>
      </c>
      <c r="BD36" s="43">
        <v>211229</v>
      </c>
      <c r="BE36" s="47">
        <v>1.48</v>
      </c>
      <c r="BF36" s="45">
        <v>0</v>
      </c>
      <c r="BG36" s="46">
        <v>0</v>
      </c>
      <c r="BH36" s="43">
        <v>0</v>
      </c>
      <c r="BI36" s="46">
        <v>0</v>
      </c>
      <c r="BJ36" s="43">
        <v>0</v>
      </c>
      <c r="BK36" s="47">
        <v>0</v>
      </c>
      <c r="BL36" s="136">
        <f t="shared" si="36"/>
        <v>210862</v>
      </c>
      <c r="BM36" s="137">
        <f t="shared" si="37"/>
        <v>367</v>
      </c>
      <c r="BN36" s="138">
        <f t="shared" si="38"/>
        <v>211229</v>
      </c>
      <c r="BO36" s="40"/>
      <c r="BP36" s="42">
        <v>277243</v>
      </c>
      <c r="BQ36" s="46">
        <v>2.92</v>
      </c>
      <c r="BR36" s="43">
        <v>2998</v>
      </c>
      <c r="BS36" s="46">
        <v>0.14000000000000001</v>
      </c>
      <c r="BT36" s="43">
        <v>280241</v>
      </c>
      <c r="BU36" s="47">
        <v>2.41</v>
      </c>
      <c r="BV36" s="45">
        <v>0</v>
      </c>
      <c r="BW36" s="46">
        <v>0</v>
      </c>
      <c r="BX36" s="43">
        <v>0</v>
      </c>
      <c r="BY36" s="46">
        <v>0</v>
      </c>
      <c r="BZ36" s="43">
        <v>0</v>
      </c>
      <c r="CA36" s="47">
        <v>0</v>
      </c>
      <c r="CB36" s="136">
        <f t="shared" si="39"/>
        <v>277243</v>
      </c>
      <c r="CC36" s="137">
        <f t="shared" si="40"/>
        <v>2998</v>
      </c>
      <c r="CD36" s="138">
        <f t="shared" si="41"/>
        <v>280241</v>
      </c>
      <c r="CE36" s="40"/>
      <c r="CF36" s="42">
        <v>169127</v>
      </c>
      <c r="CG36" s="46">
        <v>1.36</v>
      </c>
      <c r="CH36" s="43">
        <v>2767</v>
      </c>
      <c r="CI36" s="46">
        <v>0.11</v>
      </c>
      <c r="CJ36" s="43">
        <v>171894</v>
      </c>
      <c r="CK36" s="47">
        <v>1.1499999999999999</v>
      </c>
      <c r="CL36" s="45">
        <v>0</v>
      </c>
      <c r="CM36" s="46">
        <v>0</v>
      </c>
      <c r="CN36" s="43">
        <v>0</v>
      </c>
      <c r="CO36" s="46">
        <v>0</v>
      </c>
      <c r="CP36" s="43">
        <v>0</v>
      </c>
      <c r="CQ36" s="47">
        <v>0</v>
      </c>
      <c r="CR36" s="136">
        <f t="shared" si="42"/>
        <v>169127</v>
      </c>
      <c r="CS36" s="137">
        <f t="shared" si="43"/>
        <v>2767</v>
      </c>
      <c r="CT36" s="138">
        <f t="shared" si="44"/>
        <v>171894</v>
      </c>
      <c r="CU36" s="40"/>
      <c r="CV36" s="45">
        <f t="shared" si="45"/>
        <v>1186295</v>
      </c>
      <c r="CW36" s="46">
        <f t="shared" si="46"/>
        <v>1.7114006336089744</v>
      </c>
      <c r="CX36" s="43">
        <f t="shared" si="47"/>
        <v>7910</v>
      </c>
      <c r="CY36" s="46">
        <f t="shared" si="48"/>
        <v>4.2859387614666469E-2</v>
      </c>
      <c r="CZ36" s="43">
        <f t="shared" si="49"/>
        <v>1194205</v>
      </c>
      <c r="DA36" s="47">
        <f t="shared" si="50"/>
        <v>1.3605623147919232</v>
      </c>
      <c r="DB36" s="45">
        <f t="shared" si="51"/>
        <v>0</v>
      </c>
      <c r="DC36" s="46">
        <f t="shared" si="52"/>
        <v>0</v>
      </c>
      <c r="DD36" s="43">
        <f t="shared" si="53"/>
        <v>0</v>
      </c>
      <c r="DE36" s="46">
        <f t="shared" si="54"/>
        <v>0</v>
      </c>
      <c r="DF36" s="43">
        <f t="shared" si="55"/>
        <v>0</v>
      </c>
      <c r="DG36" s="47">
        <f t="shared" si="56"/>
        <v>0</v>
      </c>
      <c r="DH36" s="172"/>
      <c r="DI36" s="185" t="s">
        <v>34</v>
      </c>
      <c r="DJ36" s="45">
        <f t="shared" si="57"/>
        <v>1194205</v>
      </c>
      <c r="DK36" s="43">
        <f t="shared" si="58"/>
        <v>0</v>
      </c>
      <c r="DL36" s="44">
        <f t="shared" si="59"/>
        <v>1194205</v>
      </c>
      <c r="DM36"/>
    </row>
    <row r="37" spans="1:117" s="24" customFormat="1" ht="15.6" x14ac:dyDescent="0.3">
      <c r="A37" s="32">
        <v>25</v>
      </c>
      <c r="B37" s="32" t="s">
        <v>35</v>
      </c>
      <c r="C37" s="41"/>
      <c r="D37" s="42">
        <v>57030</v>
      </c>
      <c r="E37" s="46">
        <v>0.52</v>
      </c>
      <c r="F37" s="43">
        <v>2233</v>
      </c>
      <c r="G37" s="46">
        <v>0.08</v>
      </c>
      <c r="H37" s="43">
        <v>59263</v>
      </c>
      <c r="I37" s="47">
        <v>0.43</v>
      </c>
      <c r="J37" s="45">
        <v>0</v>
      </c>
      <c r="K37" s="46">
        <v>0</v>
      </c>
      <c r="L37" s="43">
        <v>0</v>
      </c>
      <c r="M37" s="46">
        <v>0</v>
      </c>
      <c r="N37" s="43">
        <v>0</v>
      </c>
      <c r="O37" s="47">
        <v>0</v>
      </c>
      <c r="P37" s="136">
        <f t="shared" si="27"/>
        <v>57030</v>
      </c>
      <c r="Q37" s="137">
        <f t="shared" si="28"/>
        <v>2233</v>
      </c>
      <c r="R37" s="138">
        <f t="shared" si="29"/>
        <v>59263</v>
      </c>
      <c r="S37" s="38"/>
      <c r="T37" s="42">
        <v>545159</v>
      </c>
      <c r="U37" s="46">
        <v>2.83</v>
      </c>
      <c r="V37" s="43">
        <v>11934</v>
      </c>
      <c r="W37" s="46">
        <v>0.22</v>
      </c>
      <c r="X37" s="43">
        <v>557093</v>
      </c>
      <c r="Y37" s="47">
        <v>2.25</v>
      </c>
      <c r="Z37" s="45">
        <v>0</v>
      </c>
      <c r="AA37" s="46">
        <v>0</v>
      </c>
      <c r="AB37" s="43">
        <v>0</v>
      </c>
      <c r="AC37" s="46">
        <v>0</v>
      </c>
      <c r="AD37" s="43">
        <v>0</v>
      </c>
      <c r="AE37" s="47">
        <v>0</v>
      </c>
      <c r="AF37" s="136">
        <f t="shared" si="30"/>
        <v>545159</v>
      </c>
      <c r="AG37" s="137">
        <f t="shared" si="31"/>
        <v>11934</v>
      </c>
      <c r="AH37" s="138">
        <f t="shared" si="32"/>
        <v>557093</v>
      </c>
      <c r="AI37" s="40"/>
      <c r="AJ37" s="42">
        <v>853451</v>
      </c>
      <c r="AK37" s="46">
        <v>14.19</v>
      </c>
      <c r="AL37" s="43">
        <v>54437</v>
      </c>
      <c r="AM37" s="46">
        <v>2.25</v>
      </c>
      <c r="AN37" s="43">
        <v>907889</v>
      </c>
      <c r="AO37" s="47">
        <v>10.76</v>
      </c>
      <c r="AP37" s="45">
        <v>0</v>
      </c>
      <c r="AQ37" s="46">
        <v>0</v>
      </c>
      <c r="AR37" s="43">
        <v>0</v>
      </c>
      <c r="AS37" s="46">
        <v>0</v>
      </c>
      <c r="AT37" s="43">
        <v>0</v>
      </c>
      <c r="AU37" s="47">
        <v>0</v>
      </c>
      <c r="AV37" s="136">
        <f t="shared" si="33"/>
        <v>853451</v>
      </c>
      <c r="AW37" s="137">
        <f t="shared" si="34"/>
        <v>54437</v>
      </c>
      <c r="AX37" s="138">
        <f t="shared" si="35"/>
        <v>907888</v>
      </c>
      <c r="AY37" s="40"/>
      <c r="AZ37" s="42">
        <v>875136</v>
      </c>
      <c r="BA37" s="46">
        <v>7.87</v>
      </c>
      <c r="BB37" s="43">
        <v>43469</v>
      </c>
      <c r="BC37" s="46">
        <v>1.39</v>
      </c>
      <c r="BD37" s="43">
        <v>918605</v>
      </c>
      <c r="BE37" s="47">
        <v>6.44</v>
      </c>
      <c r="BF37" s="45">
        <v>0</v>
      </c>
      <c r="BG37" s="46">
        <v>0</v>
      </c>
      <c r="BH37" s="43">
        <v>0</v>
      </c>
      <c r="BI37" s="46">
        <v>0</v>
      </c>
      <c r="BJ37" s="43">
        <v>0</v>
      </c>
      <c r="BK37" s="47">
        <v>0</v>
      </c>
      <c r="BL37" s="136">
        <f t="shared" si="36"/>
        <v>875136</v>
      </c>
      <c r="BM37" s="137">
        <f t="shared" si="37"/>
        <v>43469</v>
      </c>
      <c r="BN37" s="138">
        <f t="shared" si="38"/>
        <v>918605</v>
      </c>
      <c r="BO37" s="40"/>
      <c r="BP37" s="42">
        <v>1338926</v>
      </c>
      <c r="BQ37" s="46">
        <v>14.11</v>
      </c>
      <c r="BR37" s="43">
        <v>72967</v>
      </c>
      <c r="BS37" s="46">
        <v>3.39</v>
      </c>
      <c r="BT37" s="43">
        <v>1411894</v>
      </c>
      <c r="BU37" s="47">
        <v>12.12</v>
      </c>
      <c r="BV37" s="45">
        <v>-3</v>
      </c>
      <c r="BW37" s="46">
        <v>0</v>
      </c>
      <c r="BX37" s="43">
        <v>3499</v>
      </c>
      <c r="BY37" s="46">
        <v>0.02</v>
      </c>
      <c r="BZ37" s="43">
        <v>3496</v>
      </c>
      <c r="CA37" s="47">
        <v>0.01</v>
      </c>
      <c r="CB37" s="136">
        <f t="shared" si="39"/>
        <v>1338923</v>
      </c>
      <c r="CC37" s="137">
        <f t="shared" si="40"/>
        <v>76466</v>
      </c>
      <c r="CD37" s="138">
        <f t="shared" si="41"/>
        <v>1415389</v>
      </c>
      <c r="CE37" s="40"/>
      <c r="CF37" s="42">
        <v>624581</v>
      </c>
      <c r="CG37" s="46">
        <v>5.01</v>
      </c>
      <c r="CH37" s="43">
        <v>64633</v>
      </c>
      <c r="CI37" s="46">
        <v>2.5499999999999998</v>
      </c>
      <c r="CJ37" s="43">
        <v>689214</v>
      </c>
      <c r="CK37" s="47">
        <v>4.5999999999999996</v>
      </c>
      <c r="CL37" s="45">
        <v>0</v>
      </c>
      <c r="CM37" s="46">
        <v>0</v>
      </c>
      <c r="CN37" s="43">
        <v>0</v>
      </c>
      <c r="CO37" s="46">
        <v>0</v>
      </c>
      <c r="CP37" s="43">
        <v>0</v>
      </c>
      <c r="CQ37" s="47">
        <v>0</v>
      </c>
      <c r="CR37" s="136">
        <f t="shared" si="42"/>
        <v>624581</v>
      </c>
      <c r="CS37" s="137">
        <f t="shared" si="43"/>
        <v>64633</v>
      </c>
      <c r="CT37" s="138">
        <f t="shared" si="44"/>
        <v>689214</v>
      </c>
      <c r="CU37" s="40"/>
      <c r="CV37" s="45">
        <f t="shared" si="45"/>
        <v>4294283</v>
      </c>
      <c r="CW37" s="46">
        <f t="shared" si="46"/>
        <v>6.1951189603734713</v>
      </c>
      <c r="CX37" s="43">
        <f t="shared" si="47"/>
        <v>249673</v>
      </c>
      <c r="CY37" s="46">
        <f t="shared" si="48"/>
        <v>1.3528232470185362</v>
      </c>
      <c r="CZ37" s="43">
        <f t="shared" si="49"/>
        <v>4543956</v>
      </c>
      <c r="DA37" s="47">
        <f t="shared" si="50"/>
        <v>5.1769464151235747</v>
      </c>
      <c r="DB37" s="45">
        <f t="shared" si="51"/>
        <v>-3</v>
      </c>
      <c r="DC37" s="46">
        <f t="shared" si="52"/>
        <v>-9.8865909156070712E-7</v>
      </c>
      <c r="DD37" s="43">
        <f t="shared" si="53"/>
        <v>3499</v>
      </c>
      <c r="DE37" s="46">
        <f t="shared" si="54"/>
        <v>2.0369811927080845E-3</v>
      </c>
      <c r="DF37" s="43">
        <f t="shared" si="55"/>
        <v>3496</v>
      </c>
      <c r="DG37" s="47">
        <f t="shared" si="56"/>
        <v>7.3566685907076608E-4</v>
      </c>
      <c r="DH37" s="172"/>
      <c r="DI37" s="185" t="s">
        <v>35</v>
      </c>
      <c r="DJ37" s="45">
        <f t="shared" si="57"/>
        <v>4543956</v>
      </c>
      <c r="DK37" s="43">
        <f t="shared" si="58"/>
        <v>3496</v>
      </c>
      <c r="DL37" s="44">
        <f t="shared" si="59"/>
        <v>4547452</v>
      </c>
      <c r="DM37"/>
    </row>
    <row r="38" spans="1:117" s="24" customFormat="1" ht="15.6" x14ac:dyDescent="0.3">
      <c r="A38" s="32">
        <v>26</v>
      </c>
      <c r="B38" s="32" t="s">
        <v>36</v>
      </c>
      <c r="C38" s="41"/>
      <c r="D38" s="42">
        <v>285690</v>
      </c>
      <c r="E38" s="46">
        <v>2.6</v>
      </c>
      <c r="F38" s="43">
        <v>3638</v>
      </c>
      <c r="G38" s="46">
        <v>0.13</v>
      </c>
      <c r="H38" s="43">
        <v>289329</v>
      </c>
      <c r="I38" s="47">
        <v>2.11</v>
      </c>
      <c r="J38" s="45">
        <v>0</v>
      </c>
      <c r="K38" s="46">
        <v>0</v>
      </c>
      <c r="L38" s="43">
        <v>0</v>
      </c>
      <c r="M38" s="46">
        <v>0</v>
      </c>
      <c r="N38" s="43">
        <v>0</v>
      </c>
      <c r="O38" s="47">
        <v>0</v>
      </c>
      <c r="P38" s="136">
        <f t="shared" si="27"/>
        <v>285690</v>
      </c>
      <c r="Q38" s="137">
        <f t="shared" si="28"/>
        <v>3638</v>
      </c>
      <c r="R38" s="138">
        <f t="shared" si="29"/>
        <v>289328</v>
      </c>
      <c r="S38" s="38"/>
      <c r="T38" s="42">
        <v>136634</v>
      </c>
      <c r="U38" s="46">
        <v>0.71</v>
      </c>
      <c r="V38" s="43">
        <v>3986</v>
      </c>
      <c r="W38" s="46">
        <v>7.0000000000000007E-2</v>
      </c>
      <c r="X38" s="43">
        <v>140620</v>
      </c>
      <c r="Y38" s="47">
        <v>0.56999999999999995</v>
      </c>
      <c r="Z38" s="45">
        <v>0</v>
      </c>
      <c r="AA38" s="46">
        <v>0</v>
      </c>
      <c r="AB38" s="43">
        <v>0</v>
      </c>
      <c r="AC38" s="46">
        <v>0</v>
      </c>
      <c r="AD38" s="43">
        <v>0</v>
      </c>
      <c r="AE38" s="47">
        <v>0</v>
      </c>
      <c r="AF38" s="136">
        <f t="shared" si="30"/>
        <v>136634</v>
      </c>
      <c r="AG38" s="137">
        <f t="shared" si="31"/>
        <v>3986</v>
      </c>
      <c r="AH38" s="138">
        <f t="shared" si="32"/>
        <v>140620</v>
      </c>
      <c r="AI38" s="40"/>
      <c r="AJ38" s="42">
        <v>181257</v>
      </c>
      <c r="AK38" s="46">
        <v>3.01</v>
      </c>
      <c r="AL38" s="43">
        <v>5017</v>
      </c>
      <c r="AM38" s="46">
        <v>0.21</v>
      </c>
      <c r="AN38" s="43">
        <v>186274</v>
      </c>
      <c r="AO38" s="47">
        <v>2.21</v>
      </c>
      <c r="AP38" s="45">
        <v>0</v>
      </c>
      <c r="AQ38" s="46">
        <v>0</v>
      </c>
      <c r="AR38" s="43">
        <v>0</v>
      </c>
      <c r="AS38" s="46">
        <v>0</v>
      </c>
      <c r="AT38" s="43">
        <v>0</v>
      </c>
      <c r="AU38" s="47">
        <v>0</v>
      </c>
      <c r="AV38" s="136">
        <f t="shared" si="33"/>
        <v>181257</v>
      </c>
      <c r="AW38" s="137">
        <f t="shared" si="34"/>
        <v>5017</v>
      </c>
      <c r="AX38" s="138">
        <f t="shared" si="35"/>
        <v>186274</v>
      </c>
      <c r="AY38" s="40"/>
      <c r="AZ38" s="42">
        <v>826012</v>
      </c>
      <c r="BA38" s="46">
        <v>7.43</v>
      </c>
      <c r="BB38" s="43">
        <v>29954</v>
      </c>
      <c r="BC38" s="46">
        <v>0.96</v>
      </c>
      <c r="BD38" s="43">
        <v>855966</v>
      </c>
      <c r="BE38" s="47">
        <v>6</v>
      </c>
      <c r="BF38" s="45">
        <v>0</v>
      </c>
      <c r="BG38" s="46">
        <v>0</v>
      </c>
      <c r="BH38" s="43">
        <v>0</v>
      </c>
      <c r="BI38" s="46">
        <v>0</v>
      </c>
      <c r="BJ38" s="43">
        <v>0</v>
      </c>
      <c r="BK38" s="47">
        <v>0</v>
      </c>
      <c r="BL38" s="136">
        <f t="shared" si="36"/>
        <v>826012</v>
      </c>
      <c r="BM38" s="137">
        <f t="shared" si="37"/>
        <v>29954</v>
      </c>
      <c r="BN38" s="138">
        <f t="shared" si="38"/>
        <v>855966</v>
      </c>
      <c r="BO38" s="40"/>
      <c r="BP38" s="42">
        <v>243253</v>
      </c>
      <c r="BQ38" s="46">
        <v>2.56</v>
      </c>
      <c r="BR38" s="43">
        <v>13060</v>
      </c>
      <c r="BS38" s="46">
        <v>0.61</v>
      </c>
      <c r="BT38" s="43">
        <v>256313</v>
      </c>
      <c r="BU38" s="47">
        <v>2.2000000000000002</v>
      </c>
      <c r="BV38" s="45">
        <v>100</v>
      </c>
      <c r="BW38" s="46">
        <v>0</v>
      </c>
      <c r="BX38" s="43">
        <v>1031</v>
      </c>
      <c r="BY38" s="46">
        <v>0.01</v>
      </c>
      <c r="BZ38" s="43">
        <v>1131</v>
      </c>
      <c r="CA38" s="47">
        <v>0</v>
      </c>
      <c r="CB38" s="136">
        <f t="shared" si="39"/>
        <v>243353</v>
      </c>
      <c r="CC38" s="137">
        <f t="shared" si="40"/>
        <v>14091</v>
      </c>
      <c r="CD38" s="138">
        <f t="shared" si="41"/>
        <v>257444</v>
      </c>
      <c r="CE38" s="40"/>
      <c r="CF38" s="42">
        <v>0</v>
      </c>
      <c r="CG38" s="46">
        <v>0</v>
      </c>
      <c r="CH38" s="43">
        <v>0</v>
      </c>
      <c r="CI38" s="46">
        <v>0</v>
      </c>
      <c r="CJ38" s="43">
        <v>0</v>
      </c>
      <c r="CK38" s="47">
        <v>0</v>
      </c>
      <c r="CL38" s="45">
        <v>0</v>
      </c>
      <c r="CM38" s="46">
        <v>0</v>
      </c>
      <c r="CN38" s="43">
        <v>0</v>
      </c>
      <c r="CO38" s="46">
        <v>0</v>
      </c>
      <c r="CP38" s="43">
        <v>0</v>
      </c>
      <c r="CQ38" s="47">
        <v>0</v>
      </c>
      <c r="CR38" s="136">
        <f t="shared" si="42"/>
        <v>0</v>
      </c>
      <c r="CS38" s="137">
        <f t="shared" si="43"/>
        <v>0</v>
      </c>
      <c r="CT38" s="138">
        <f t="shared" si="44"/>
        <v>0</v>
      </c>
      <c r="CU38" s="40"/>
      <c r="CV38" s="45">
        <f t="shared" si="45"/>
        <v>1672846</v>
      </c>
      <c r="CW38" s="46">
        <f t="shared" si="46"/>
        <v>2.4133202148961583</v>
      </c>
      <c r="CX38" s="43">
        <f t="shared" si="47"/>
        <v>55655</v>
      </c>
      <c r="CY38" s="46">
        <f t="shared" si="48"/>
        <v>0.30155995166804833</v>
      </c>
      <c r="CZ38" s="43">
        <f t="shared" si="49"/>
        <v>1728501</v>
      </c>
      <c r="DA38" s="47">
        <f t="shared" si="50"/>
        <v>1.9692877870048728</v>
      </c>
      <c r="DB38" s="45">
        <f t="shared" si="51"/>
        <v>100</v>
      </c>
      <c r="DC38" s="46">
        <f t="shared" si="52"/>
        <v>3.2955303052023572E-5</v>
      </c>
      <c r="DD38" s="43">
        <f t="shared" si="53"/>
        <v>1031</v>
      </c>
      <c r="DE38" s="46">
        <f t="shared" si="54"/>
        <v>6.0020794789426564E-4</v>
      </c>
      <c r="DF38" s="43">
        <f t="shared" si="55"/>
        <v>1131</v>
      </c>
      <c r="DG38" s="47">
        <f t="shared" si="56"/>
        <v>2.3799748787443832E-4</v>
      </c>
      <c r="DH38" s="172"/>
      <c r="DI38" s="185" t="s">
        <v>36</v>
      </c>
      <c r="DJ38" s="45">
        <f t="shared" si="57"/>
        <v>1728501</v>
      </c>
      <c r="DK38" s="43">
        <f t="shared" si="58"/>
        <v>1131</v>
      </c>
      <c r="DL38" s="44">
        <f t="shared" si="59"/>
        <v>1729632</v>
      </c>
      <c r="DM38"/>
    </row>
    <row r="39" spans="1:117" s="59" customFormat="1" ht="15.6" x14ac:dyDescent="0.3">
      <c r="A39" s="32">
        <v>27</v>
      </c>
      <c r="B39" s="32" t="s">
        <v>37</v>
      </c>
      <c r="C39" s="41"/>
      <c r="D39" s="42">
        <v>343409</v>
      </c>
      <c r="E39" s="46">
        <v>3.13</v>
      </c>
      <c r="F39" s="43">
        <v>27705</v>
      </c>
      <c r="G39" s="46">
        <v>1.01</v>
      </c>
      <c r="H39" s="43">
        <v>371114</v>
      </c>
      <c r="I39" s="47">
        <v>2.71</v>
      </c>
      <c r="J39" s="45">
        <v>0</v>
      </c>
      <c r="K39" s="46">
        <v>0</v>
      </c>
      <c r="L39" s="43">
        <v>0</v>
      </c>
      <c r="M39" s="46">
        <v>0</v>
      </c>
      <c r="N39" s="43">
        <v>0</v>
      </c>
      <c r="O39" s="47">
        <v>0</v>
      </c>
      <c r="P39" s="136">
        <f t="shared" si="27"/>
        <v>343409</v>
      </c>
      <c r="Q39" s="137">
        <f t="shared" si="28"/>
        <v>27705</v>
      </c>
      <c r="R39" s="138">
        <f t="shared" si="29"/>
        <v>371114</v>
      </c>
      <c r="S39" s="38"/>
      <c r="T39" s="42">
        <v>261929</v>
      </c>
      <c r="U39" s="46">
        <v>1.36</v>
      </c>
      <c r="V39" s="43">
        <v>22236</v>
      </c>
      <c r="W39" s="46">
        <v>0.41</v>
      </c>
      <c r="X39" s="43">
        <v>284165</v>
      </c>
      <c r="Y39" s="47">
        <v>1.1499999999999999</v>
      </c>
      <c r="Z39" s="45">
        <v>0</v>
      </c>
      <c r="AA39" s="46">
        <v>0</v>
      </c>
      <c r="AB39" s="43">
        <v>0</v>
      </c>
      <c r="AC39" s="46">
        <v>0</v>
      </c>
      <c r="AD39" s="43">
        <v>0</v>
      </c>
      <c r="AE39" s="47">
        <v>0</v>
      </c>
      <c r="AF39" s="136">
        <f t="shared" si="30"/>
        <v>261929</v>
      </c>
      <c r="AG39" s="137">
        <f t="shared" si="31"/>
        <v>22236</v>
      </c>
      <c r="AH39" s="138">
        <f t="shared" si="32"/>
        <v>284165</v>
      </c>
      <c r="AI39" s="40"/>
      <c r="AJ39" s="42">
        <v>248350</v>
      </c>
      <c r="AK39" s="46">
        <v>4.13</v>
      </c>
      <c r="AL39" s="43">
        <v>7715</v>
      </c>
      <c r="AM39" s="46">
        <v>0.32</v>
      </c>
      <c r="AN39" s="43">
        <v>256065</v>
      </c>
      <c r="AO39" s="47">
        <v>3.03</v>
      </c>
      <c r="AP39" s="45">
        <v>0</v>
      </c>
      <c r="AQ39" s="46">
        <v>0</v>
      </c>
      <c r="AR39" s="43">
        <v>0</v>
      </c>
      <c r="AS39" s="46">
        <v>0</v>
      </c>
      <c r="AT39" s="43">
        <v>0</v>
      </c>
      <c r="AU39" s="47">
        <v>0</v>
      </c>
      <c r="AV39" s="136">
        <f t="shared" si="33"/>
        <v>248350</v>
      </c>
      <c r="AW39" s="137">
        <f t="shared" si="34"/>
        <v>7715</v>
      </c>
      <c r="AX39" s="138">
        <f t="shared" si="35"/>
        <v>256065</v>
      </c>
      <c r="AY39" s="40"/>
      <c r="AZ39" s="42">
        <v>809626</v>
      </c>
      <c r="BA39" s="46">
        <v>7.28</v>
      </c>
      <c r="BB39" s="43">
        <v>40252</v>
      </c>
      <c r="BC39" s="46">
        <v>1.29</v>
      </c>
      <c r="BD39" s="43">
        <v>849878</v>
      </c>
      <c r="BE39" s="47">
        <v>5.96</v>
      </c>
      <c r="BF39" s="45">
        <v>0</v>
      </c>
      <c r="BG39" s="46">
        <v>0</v>
      </c>
      <c r="BH39" s="43">
        <v>0</v>
      </c>
      <c r="BI39" s="46">
        <v>0</v>
      </c>
      <c r="BJ39" s="43">
        <v>0</v>
      </c>
      <c r="BK39" s="47">
        <v>0</v>
      </c>
      <c r="BL39" s="136">
        <f t="shared" si="36"/>
        <v>809626</v>
      </c>
      <c r="BM39" s="137">
        <f t="shared" si="37"/>
        <v>40252</v>
      </c>
      <c r="BN39" s="138">
        <f t="shared" si="38"/>
        <v>849878</v>
      </c>
      <c r="BO39" s="40"/>
      <c r="BP39" s="42">
        <v>676146</v>
      </c>
      <c r="BQ39" s="46">
        <v>7.12</v>
      </c>
      <c r="BR39" s="43">
        <v>31354</v>
      </c>
      <c r="BS39" s="46">
        <v>1.45</v>
      </c>
      <c r="BT39" s="43">
        <v>707501</v>
      </c>
      <c r="BU39" s="47">
        <v>6.07</v>
      </c>
      <c r="BV39" s="45">
        <v>5</v>
      </c>
      <c r="BW39" s="46">
        <v>0</v>
      </c>
      <c r="BX39" s="43">
        <v>225</v>
      </c>
      <c r="BY39" s="46">
        <v>0</v>
      </c>
      <c r="BZ39" s="43">
        <v>230</v>
      </c>
      <c r="CA39" s="47">
        <v>0</v>
      </c>
      <c r="CB39" s="136">
        <f t="shared" si="39"/>
        <v>676151</v>
      </c>
      <c r="CC39" s="137">
        <f t="shared" si="40"/>
        <v>31579</v>
      </c>
      <c r="CD39" s="138">
        <f t="shared" si="41"/>
        <v>707730</v>
      </c>
      <c r="CE39" s="40"/>
      <c r="CF39" s="42">
        <v>0</v>
      </c>
      <c r="CG39" s="46">
        <v>0</v>
      </c>
      <c r="CH39" s="43">
        <v>0</v>
      </c>
      <c r="CI39" s="46">
        <v>0</v>
      </c>
      <c r="CJ39" s="43">
        <v>0</v>
      </c>
      <c r="CK39" s="47">
        <v>0</v>
      </c>
      <c r="CL39" s="45">
        <v>0</v>
      </c>
      <c r="CM39" s="46">
        <v>0</v>
      </c>
      <c r="CN39" s="43">
        <v>0</v>
      </c>
      <c r="CO39" s="46">
        <v>0</v>
      </c>
      <c r="CP39" s="43">
        <v>0</v>
      </c>
      <c r="CQ39" s="47">
        <v>0</v>
      </c>
      <c r="CR39" s="136">
        <f t="shared" si="42"/>
        <v>0</v>
      </c>
      <c r="CS39" s="137">
        <f t="shared" si="43"/>
        <v>0</v>
      </c>
      <c r="CT39" s="138">
        <f t="shared" si="44"/>
        <v>0</v>
      </c>
      <c r="CU39" s="40"/>
      <c r="CV39" s="45">
        <f t="shared" si="45"/>
        <v>2339460</v>
      </c>
      <c r="CW39" s="46">
        <f t="shared" si="46"/>
        <v>3.3750064918952294</v>
      </c>
      <c r="CX39" s="43">
        <f t="shared" si="47"/>
        <v>129262</v>
      </c>
      <c r="CY39" s="46">
        <f t="shared" si="48"/>
        <v>0.70039066521454074</v>
      </c>
      <c r="CZ39" s="43">
        <f t="shared" si="49"/>
        <v>2468722</v>
      </c>
      <c r="DA39" s="47">
        <f t="shared" si="50"/>
        <v>2.8126243977355196</v>
      </c>
      <c r="DB39" s="45">
        <f t="shared" si="51"/>
        <v>5</v>
      </c>
      <c r="DC39" s="46">
        <f t="shared" si="52"/>
        <v>1.6477651526011786E-6</v>
      </c>
      <c r="DD39" s="43">
        <f t="shared" si="53"/>
        <v>225</v>
      </c>
      <c r="DE39" s="46">
        <f t="shared" si="54"/>
        <v>1.3098621559283198E-4</v>
      </c>
      <c r="DF39" s="43">
        <f t="shared" si="55"/>
        <v>230</v>
      </c>
      <c r="DG39" s="47">
        <f t="shared" si="56"/>
        <v>4.8399135465181975E-5</v>
      </c>
      <c r="DH39" s="172"/>
      <c r="DI39" s="185" t="s">
        <v>37</v>
      </c>
      <c r="DJ39" s="45">
        <f t="shared" si="57"/>
        <v>2468722</v>
      </c>
      <c r="DK39" s="43">
        <f t="shared" si="58"/>
        <v>230</v>
      </c>
      <c r="DL39" s="44">
        <f t="shared" si="59"/>
        <v>2468952</v>
      </c>
      <c r="DM39"/>
    </row>
    <row r="40" spans="1:117" s="59" customFormat="1" ht="15.6" x14ac:dyDescent="0.3">
      <c r="A40" s="32">
        <v>28</v>
      </c>
      <c r="B40" s="32" t="s">
        <v>38</v>
      </c>
      <c r="C40" s="41"/>
      <c r="D40" s="42">
        <v>50344797</v>
      </c>
      <c r="E40" s="46">
        <v>458.92</v>
      </c>
      <c r="F40" s="43">
        <v>3394521</v>
      </c>
      <c r="G40" s="46">
        <v>123.81</v>
      </c>
      <c r="H40" s="43">
        <v>53739318</v>
      </c>
      <c r="I40" s="47">
        <v>391.92</v>
      </c>
      <c r="J40" s="45">
        <v>0</v>
      </c>
      <c r="K40" s="46">
        <v>0</v>
      </c>
      <c r="L40" s="43">
        <v>0</v>
      </c>
      <c r="M40" s="46">
        <v>0</v>
      </c>
      <c r="N40" s="43">
        <v>0</v>
      </c>
      <c r="O40" s="47">
        <v>0</v>
      </c>
      <c r="P40" s="136">
        <f t="shared" si="27"/>
        <v>50344797</v>
      </c>
      <c r="Q40" s="137">
        <f t="shared" si="28"/>
        <v>3394521</v>
      </c>
      <c r="R40" s="138">
        <f t="shared" si="29"/>
        <v>53739318</v>
      </c>
      <c r="S40" s="38"/>
      <c r="T40" s="42">
        <v>75181386</v>
      </c>
      <c r="U40" s="46">
        <v>390.38</v>
      </c>
      <c r="V40" s="43">
        <v>5088557</v>
      </c>
      <c r="W40" s="46">
        <v>92.96</v>
      </c>
      <c r="X40" s="43">
        <v>80269943</v>
      </c>
      <c r="Y40" s="47">
        <v>324.55</v>
      </c>
      <c r="Z40" s="45">
        <v>-43706</v>
      </c>
      <c r="AA40" s="46">
        <v>-0.04</v>
      </c>
      <c r="AB40" s="43">
        <v>28399</v>
      </c>
      <c r="AC40" s="46">
        <v>7.0000000000000007E-2</v>
      </c>
      <c r="AD40" s="43">
        <v>-15307</v>
      </c>
      <c r="AE40" s="47">
        <v>-0.01</v>
      </c>
      <c r="AF40" s="136">
        <f t="shared" si="30"/>
        <v>75137680</v>
      </c>
      <c r="AG40" s="137">
        <f t="shared" si="31"/>
        <v>5116956</v>
      </c>
      <c r="AH40" s="138">
        <f t="shared" si="32"/>
        <v>80254636</v>
      </c>
      <c r="AI40" s="40"/>
      <c r="AJ40" s="42">
        <v>47032821</v>
      </c>
      <c r="AK40" s="46">
        <v>781.78</v>
      </c>
      <c r="AL40" s="43">
        <v>3696804</v>
      </c>
      <c r="AM40" s="46">
        <v>152.47999999999999</v>
      </c>
      <c r="AN40" s="43">
        <v>50729625</v>
      </c>
      <c r="AO40" s="47">
        <v>601.02</v>
      </c>
      <c r="AP40" s="45">
        <v>-3</v>
      </c>
      <c r="AQ40" s="46">
        <v>0</v>
      </c>
      <c r="AR40" s="43">
        <v>-1808</v>
      </c>
      <c r="AS40" s="46">
        <v>-0.01</v>
      </c>
      <c r="AT40" s="43">
        <v>-1810</v>
      </c>
      <c r="AU40" s="47">
        <v>-0.01</v>
      </c>
      <c r="AV40" s="136">
        <f t="shared" si="33"/>
        <v>47032818</v>
      </c>
      <c r="AW40" s="137">
        <f t="shared" si="34"/>
        <v>3694996</v>
      </c>
      <c r="AX40" s="138">
        <f t="shared" si="35"/>
        <v>50727814</v>
      </c>
      <c r="AY40" s="40"/>
      <c r="AZ40" s="42">
        <v>43559493</v>
      </c>
      <c r="BA40" s="46">
        <v>391.57</v>
      </c>
      <c r="BB40" s="43">
        <v>3518106</v>
      </c>
      <c r="BC40" s="46">
        <v>112.4</v>
      </c>
      <c r="BD40" s="43">
        <v>47077599</v>
      </c>
      <c r="BE40" s="47">
        <v>330.27</v>
      </c>
      <c r="BF40" s="45">
        <v>215267</v>
      </c>
      <c r="BG40" s="46">
        <v>0.35</v>
      </c>
      <c r="BH40" s="43">
        <v>376028</v>
      </c>
      <c r="BI40" s="46">
        <v>1.22</v>
      </c>
      <c r="BJ40" s="43">
        <v>591295</v>
      </c>
      <c r="BK40" s="47">
        <v>0.64</v>
      </c>
      <c r="BL40" s="136">
        <f t="shared" si="36"/>
        <v>43774760</v>
      </c>
      <c r="BM40" s="137">
        <f t="shared" si="37"/>
        <v>3894134</v>
      </c>
      <c r="BN40" s="138">
        <f t="shared" si="38"/>
        <v>47668894</v>
      </c>
      <c r="BO40" s="40"/>
      <c r="BP40" s="42">
        <v>57396497</v>
      </c>
      <c r="BQ40" s="46">
        <v>604.67999999999995</v>
      </c>
      <c r="BR40" s="43">
        <v>4099048</v>
      </c>
      <c r="BS40" s="46">
        <v>190.16</v>
      </c>
      <c r="BT40" s="43">
        <v>61495545</v>
      </c>
      <c r="BU40" s="47">
        <v>527.97</v>
      </c>
      <c r="BV40" s="45">
        <v>2255</v>
      </c>
      <c r="BW40" s="46">
        <v>0.01</v>
      </c>
      <c r="BX40" s="43">
        <v>4653</v>
      </c>
      <c r="BY40" s="46">
        <v>0.02</v>
      </c>
      <c r="BZ40" s="43">
        <v>6907</v>
      </c>
      <c r="CA40" s="47">
        <v>0.01</v>
      </c>
      <c r="CB40" s="136">
        <f t="shared" si="39"/>
        <v>57398752</v>
      </c>
      <c r="CC40" s="137">
        <f t="shared" si="40"/>
        <v>4103701</v>
      </c>
      <c r="CD40" s="138">
        <f t="shared" si="41"/>
        <v>61502453</v>
      </c>
      <c r="CE40" s="40"/>
      <c r="CF40" s="42">
        <v>38148245</v>
      </c>
      <c r="CG40" s="46">
        <v>306.27</v>
      </c>
      <c r="CH40" s="43">
        <v>3099659</v>
      </c>
      <c r="CI40" s="46">
        <v>122.53</v>
      </c>
      <c r="CJ40" s="43">
        <v>41247903</v>
      </c>
      <c r="CK40" s="47">
        <v>275.25</v>
      </c>
      <c r="CL40" s="45">
        <v>0</v>
      </c>
      <c r="CM40" s="46">
        <v>0</v>
      </c>
      <c r="CN40" s="43">
        <v>-23783</v>
      </c>
      <c r="CO40" s="46">
        <v>-0.08</v>
      </c>
      <c r="CP40" s="43">
        <v>-23783</v>
      </c>
      <c r="CQ40" s="47">
        <v>-0.03</v>
      </c>
      <c r="CR40" s="136">
        <f t="shared" si="42"/>
        <v>38148245</v>
      </c>
      <c r="CS40" s="137">
        <f t="shared" si="43"/>
        <v>3075876</v>
      </c>
      <c r="CT40" s="138">
        <f t="shared" si="44"/>
        <v>41224121</v>
      </c>
      <c r="CU40" s="40"/>
      <c r="CV40" s="45">
        <f t="shared" si="45"/>
        <v>311663239</v>
      </c>
      <c r="CW40" s="46">
        <f t="shared" si="46"/>
        <v>449.61890988095308</v>
      </c>
      <c r="CX40" s="43">
        <f t="shared" si="47"/>
        <v>22896695</v>
      </c>
      <c r="CY40" s="46">
        <f t="shared" si="48"/>
        <v>124.0629995069274</v>
      </c>
      <c r="CZ40" s="43">
        <f t="shared" si="49"/>
        <v>334559934</v>
      </c>
      <c r="DA40" s="47">
        <f t="shared" si="50"/>
        <v>381.16540982467251</v>
      </c>
      <c r="DB40" s="45">
        <f t="shared" si="51"/>
        <v>173813</v>
      </c>
      <c r="DC40" s="46">
        <f t="shared" si="52"/>
        <v>5.7280600893813732E-2</v>
      </c>
      <c r="DD40" s="43">
        <f t="shared" si="53"/>
        <v>383489</v>
      </c>
      <c r="DE40" s="46">
        <f t="shared" si="54"/>
        <v>0.22325232369546461</v>
      </c>
      <c r="DF40" s="43">
        <f t="shared" si="55"/>
        <v>557302</v>
      </c>
      <c r="DG40" s="47">
        <f t="shared" si="56"/>
        <v>0.11727363040442107</v>
      </c>
      <c r="DH40" s="172"/>
      <c r="DI40" s="185" t="s">
        <v>38</v>
      </c>
      <c r="DJ40" s="45">
        <f t="shared" si="57"/>
        <v>334559934</v>
      </c>
      <c r="DK40" s="43">
        <f t="shared" si="58"/>
        <v>557302</v>
      </c>
      <c r="DL40" s="44">
        <f t="shared" si="59"/>
        <v>335117236</v>
      </c>
      <c r="DM40"/>
    </row>
    <row r="41" spans="1:117" s="59" customFormat="1" ht="15.6" x14ac:dyDescent="0.3">
      <c r="A41" s="32">
        <v>29</v>
      </c>
      <c r="B41" s="32" t="s">
        <v>39</v>
      </c>
      <c r="C41" s="41"/>
      <c r="D41" s="42">
        <v>1574837</v>
      </c>
      <c r="E41" s="46">
        <v>14.36</v>
      </c>
      <c r="F41" s="43">
        <v>105950</v>
      </c>
      <c r="G41" s="46">
        <v>3.86</v>
      </c>
      <c r="H41" s="43">
        <v>1680787</v>
      </c>
      <c r="I41" s="47">
        <v>12.26</v>
      </c>
      <c r="J41" s="45">
        <v>305610</v>
      </c>
      <c r="K41" s="46">
        <v>0.89</v>
      </c>
      <c r="L41" s="43">
        <v>136788</v>
      </c>
      <c r="M41" s="46">
        <v>0.45</v>
      </c>
      <c r="N41" s="43">
        <v>442398</v>
      </c>
      <c r="O41" s="47">
        <v>0.68</v>
      </c>
      <c r="P41" s="136">
        <f t="shared" si="27"/>
        <v>1880447</v>
      </c>
      <c r="Q41" s="137">
        <f t="shared" si="28"/>
        <v>242738</v>
      </c>
      <c r="R41" s="138">
        <f t="shared" si="29"/>
        <v>2123185</v>
      </c>
      <c r="S41" s="38"/>
      <c r="T41" s="42">
        <v>1869017</v>
      </c>
      <c r="U41" s="46">
        <v>9.6999999999999993</v>
      </c>
      <c r="V41" s="43">
        <v>173296</v>
      </c>
      <c r="W41" s="46">
        <v>3.17</v>
      </c>
      <c r="X41" s="43">
        <v>2042314</v>
      </c>
      <c r="Y41" s="47">
        <v>8.26</v>
      </c>
      <c r="Z41" s="45">
        <v>479265</v>
      </c>
      <c r="AA41" s="46">
        <v>0.48</v>
      </c>
      <c r="AB41" s="43">
        <v>143954</v>
      </c>
      <c r="AC41" s="46">
        <v>0.33</v>
      </c>
      <c r="AD41" s="43">
        <v>623219</v>
      </c>
      <c r="AE41" s="47">
        <v>0.43</v>
      </c>
      <c r="AF41" s="136">
        <f t="shared" si="30"/>
        <v>2348282</v>
      </c>
      <c r="AG41" s="137">
        <f t="shared" si="31"/>
        <v>317250</v>
      </c>
      <c r="AH41" s="138">
        <f t="shared" si="32"/>
        <v>2665532</v>
      </c>
      <c r="AI41" s="40"/>
      <c r="AJ41" s="42">
        <v>1431308</v>
      </c>
      <c r="AK41" s="46">
        <v>23.79</v>
      </c>
      <c r="AL41" s="43">
        <v>156574</v>
      </c>
      <c r="AM41" s="46">
        <v>6.46</v>
      </c>
      <c r="AN41" s="43">
        <v>1587882</v>
      </c>
      <c r="AO41" s="47">
        <v>18.809999999999999</v>
      </c>
      <c r="AP41" s="45">
        <v>91415</v>
      </c>
      <c r="AQ41" s="46">
        <v>0.57999999999999996</v>
      </c>
      <c r="AR41" s="43">
        <v>116844</v>
      </c>
      <c r="AS41" s="46">
        <v>0.78</v>
      </c>
      <c r="AT41" s="43">
        <v>208259</v>
      </c>
      <c r="AU41" s="47">
        <v>0.68</v>
      </c>
      <c r="AV41" s="136">
        <f t="shared" si="33"/>
        <v>1522723</v>
      </c>
      <c r="AW41" s="137">
        <f t="shared" si="34"/>
        <v>273418</v>
      </c>
      <c r="AX41" s="138">
        <f t="shared" si="35"/>
        <v>1796141</v>
      </c>
      <c r="AY41" s="40"/>
      <c r="AZ41" s="42">
        <v>1246463</v>
      </c>
      <c r="BA41" s="46">
        <v>11.2</v>
      </c>
      <c r="BB41" s="43">
        <v>109241</v>
      </c>
      <c r="BC41" s="46">
        <v>3.49</v>
      </c>
      <c r="BD41" s="43">
        <v>1355704</v>
      </c>
      <c r="BE41" s="47">
        <v>9.51</v>
      </c>
      <c r="BF41" s="45">
        <v>662527</v>
      </c>
      <c r="BG41" s="46">
        <v>1.0900000000000001</v>
      </c>
      <c r="BH41" s="43">
        <v>116200</v>
      </c>
      <c r="BI41" s="46">
        <v>0.38</v>
      </c>
      <c r="BJ41" s="43">
        <v>778727</v>
      </c>
      <c r="BK41" s="47">
        <v>0.85</v>
      </c>
      <c r="BL41" s="136">
        <f t="shared" si="36"/>
        <v>1908990</v>
      </c>
      <c r="BM41" s="137">
        <f t="shared" si="37"/>
        <v>225441</v>
      </c>
      <c r="BN41" s="138">
        <f t="shared" si="38"/>
        <v>2134431</v>
      </c>
      <c r="BO41" s="40"/>
      <c r="BP41" s="42">
        <v>675410</v>
      </c>
      <c r="BQ41" s="46">
        <v>7.12</v>
      </c>
      <c r="BR41" s="43">
        <v>36464</v>
      </c>
      <c r="BS41" s="46">
        <v>1.69</v>
      </c>
      <c r="BT41" s="43">
        <v>711874</v>
      </c>
      <c r="BU41" s="47">
        <v>6.11</v>
      </c>
      <c r="BV41" s="45">
        <v>164154</v>
      </c>
      <c r="BW41" s="46">
        <v>0.55000000000000004</v>
      </c>
      <c r="BX41" s="43">
        <v>70608</v>
      </c>
      <c r="BY41" s="46">
        <v>0.35</v>
      </c>
      <c r="BZ41" s="43">
        <v>234761</v>
      </c>
      <c r="CA41" s="47">
        <v>0.47</v>
      </c>
      <c r="CB41" s="136">
        <f t="shared" si="39"/>
        <v>839564</v>
      </c>
      <c r="CC41" s="137">
        <f t="shared" si="40"/>
        <v>107072</v>
      </c>
      <c r="CD41" s="138">
        <f t="shared" si="41"/>
        <v>946636</v>
      </c>
      <c r="CE41" s="40"/>
      <c r="CF41" s="42">
        <v>1629154</v>
      </c>
      <c r="CG41" s="46">
        <v>13.08</v>
      </c>
      <c r="CH41" s="43">
        <v>137764</v>
      </c>
      <c r="CI41" s="46">
        <v>5.45</v>
      </c>
      <c r="CJ41" s="43">
        <v>1766918</v>
      </c>
      <c r="CK41" s="47">
        <v>11.79</v>
      </c>
      <c r="CL41" s="45">
        <v>721457</v>
      </c>
      <c r="CM41" s="46">
        <v>1.1599999999999999</v>
      </c>
      <c r="CN41" s="43">
        <v>223587</v>
      </c>
      <c r="CO41" s="46">
        <v>0.71</v>
      </c>
      <c r="CP41" s="43">
        <v>945044</v>
      </c>
      <c r="CQ41" s="47">
        <v>1.01</v>
      </c>
      <c r="CR41" s="136">
        <f t="shared" si="42"/>
        <v>2350611</v>
      </c>
      <c r="CS41" s="137">
        <f t="shared" si="43"/>
        <v>361351</v>
      </c>
      <c r="CT41" s="138">
        <f t="shared" si="44"/>
        <v>2711962</v>
      </c>
      <c r="CU41" s="40"/>
      <c r="CV41" s="45">
        <f t="shared" si="45"/>
        <v>8426189</v>
      </c>
      <c r="CW41" s="46">
        <f t="shared" si="46"/>
        <v>12.155985815930245</v>
      </c>
      <c r="CX41" s="43">
        <f t="shared" si="47"/>
        <v>719289</v>
      </c>
      <c r="CY41" s="46">
        <f t="shared" si="48"/>
        <v>3.8973812968351242</v>
      </c>
      <c r="CZ41" s="43">
        <f t="shared" si="49"/>
        <v>9145478</v>
      </c>
      <c r="DA41" s="47">
        <f t="shared" si="50"/>
        <v>10.419477993777123</v>
      </c>
      <c r="DB41" s="45">
        <f t="shared" si="51"/>
        <v>2424428</v>
      </c>
      <c r="DC41" s="46">
        <f t="shared" si="52"/>
        <v>0.79897759467811402</v>
      </c>
      <c r="DD41" s="43">
        <f t="shared" si="53"/>
        <v>807981</v>
      </c>
      <c r="DE41" s="46">
        <f t="shared" si="54"/>
        <v>0.47037499315960873</v>
      </c>
      <c r="DF41" s="43">
        <f t="shared" si="55"/>
        <v>3232409</v>
      </c>
      <c r="DG41" s="47">
        <f t="shared" si="56"/>
        <v>0.68019913508640617</v>
      </c>
      <c r="DH41" s="172"/>
      <c r="DI41" s="185" t="s">
        <v>39</v>
      </c>
      <c r="DJ41" s="45">
        <f t="shared" si="57"/>
        <v>9145478</v>
      </c>
      <c r="DK41" s="43">
        <f t="shared" si="58"/>
        <v>3232409</v>
      </c>
      <c r="DL41" s="44">
        <f t="shared" si="59"/>
        <v>12377887</v>
      </c>
      <c r="DM41"/>
    </row>
    <row r="42" spans="1:117" s="59" customFormat="1" ht="15.6" x14ac:dyDescent="0.3">
      <c r="A42" s="32">
        <v>30</v>
      </c>
      <c r="B42" s="32" t="s">
        <v>55</v>
      </c>
      <c r="C42" s="41"/>
      <c r="D42" s="42">
        <v>1631339</v>
      </c>
      <c r="E42" s="46">
        <v>14.87</v>
      </c>
      <c r="F42" s="43">
        <v>1000777</v>
      </c>
      <c r="G42" s="46">
        <v>36.5</v>
      </c>
      <c r="H42" s="43">
        <v>2632116</v>
      </c>
      <c r="I42" s="47">
        <v>19.2</v>
      </c>
      <c r="J42" s="45">
        <v>4931491</v>
      </c>
      <c r="K42" s="46">
        <v>14.3</v>
      </c>
      <c r="L42" s="43">
        <v>5407311</v>
      </c>
      <c r="M42" s="46">
        <v>17.78</v>
      </c>
      <c r="N42" s="43">
        <v>10338802</v>
      </c>
      <c r="O42" s="47">
        <v>15.93</v>
      </c>
      <c r="P42" s="136">
        <f t="shared" si="27"/>
        <v>6562830</v>
      </c>
      <c r="Q42" s="137">
        <f t="shared" si="28"/>
        <v>6408088</v>
      </c>
      <c r="R42" s="138">
        <f t="shared" si="29"/>
        <v>12970918</v>
      </c>
      <c r="S42" s="38"/>
      <c r="T42" s="42">
        <v>4301329</v>
      </c>
      <c r="U42" s="46">
        <v>22.33</v>
      </c>
      <c r="V42" s="43">
        <v>3274331</v>
      </c>
      <c r="W42" s="46">
        <v>59.82</v>
      </c>
      <c r="X42" s="43">
        <v>7575660</v>
      </c>
      <c r="Y42" s="47">
        <v>30.63</v>
      </c>
      <c r="Z42" s="45">
        <v>17137364</v>
      </c>
      <c r="AA42" s="46">
        <v>17.059999999999999</v>
      </c>
      <c r="AB42" s="43">
        <v>9784517</v>
      </c>
      <c r="AC42" s="46">
        <v>22.55</v>
      </c>
      <c r="AD42" s="43">
        <v>26921881</v>
      </c>
      <c r="AE42" s="47">
        <v>18.72</v>
      </c>
      <c r="AF42" s="136">
        <f t="shared" si="30"/>
        <v>21438693</v>
      </c>
      <c r="AG42" s="137">
        <f t="shared" si="31"/>
        <v>13058848</v>
      </c>
      <c r="AH42" s="138">
        <f t="shared" si="32"/>
        <v>34497541</v>
      </c>
      <c r="AI42" s="40"/>
      <c r="AJ42" s="42">
        <v>1190811</v>
      </c>
      <c r="AK42" s="46">
        <v>19.79</v>
      </c>
      <c r="AL42" s="43">
        <v>1381231</v>
      </c>
      <c r="AM42" s="46">
        <v>56.97</v>
      </c>
      <c r="AN42" s="43">
        <v>2572042</v>
      </c>
      <c r="AO42" s="47">
        <v>30.47</v>
      </c>
      <c r="AP42" s="45">
        <v>2707590</v>
      </c>
      <c r="AQ42" s="46">
        <v>17.329999999999998</v>
      </c>
      <c r="AR42" s="43">
        <v>3518682</v>
      </c>
      <c r="AS42" s="46">
        <v>23.38</v>
      </c>
      <c r="AT42" s="43">
        <v>6226271</v>
      </c>
      <c r="AU42" s="47">
        <v>20.3</v>
      </c>
      <c r="AV42" s="136">
        <f t="shared" si="33"/>
        <v>3898401</v>
      </c>
      <c r="AW42" s="137">
        <f t="shared" si="34"/>
        <v>4899913</v>
      </c>
      <c r="AX42" s="138">
        <f t="shared" si="35"/>
        <v>8798314</v>
      </c>
      <c r="AY42" s="40"/>
      <c r="AZ42" s="42">
        <v>1851040</v>
      </c>
      <c r="BA42" s="46">
        <v>16.64</v>
      </c>
      <c r="BB42" s="43">
        <v>871425</v>
      </c>
      <c r="BC42" s="46">
        <v>27.84</v>
      </c>
      <c r="BD42" s="43">
        <v>2722465</v>
      </c>
      <c r="BE42" s="47">
        <v>19.100000000000001</v>
      </c>
      <c r="BF42" s="45">
        <v>7101969</v>
      </c>
      <c r="BG42" s="46">
        <v>11.67</v>
      </c>
      <c r="BH42" s="43">
        <v>4811233</v>
      </c>
      <c r="BI42" s="46">
        <v>15.56</v>
      </c>
      <c r="BJ42" s="43">
        <v>11913202</v>
      </c>
      <c r="BK42" s="47">
        <v>12.98</v>
      </c>
      <c r="BL42" s="136">
        <f t="shared" si="36"/>
        <v>8953009</v>
      </c>
      <c r="BM42" s="137">
        <f t="shared" si="37"/>
        <v>5682658</v>
      </c>
      <c r="BN42" s="138">
        <f t="shared" si="38"/>
        <v>14635667</v>
      </c>
      <c r="BO42" s="40"/>
      <c r="BP42" s="42">
        <v>1524250</v>
      </c>
      <c r="BQ42" s="46">
        <v>16.059999999999999</v>
      </c>
      <c r="BR42" s="43">
        <v>1160645</v>
      </c>
      <c r="BS42" s="46">
        <v>53.84</v>
      </c>
      <c r="BT42" s="43">
        <v>2684895</v>
      </c>
      <c r="BU42" s="47">
        <v>23.05</v>
      </c>
      <c r="BV42" s="45">
        <v>4395854</v>
      </c>
      <c r="BW42" s="46">
        <v>14.6</v>
      </c>
      <c r="BX42" s="43">
        <v>4158848</v>
      </c>
      <c r="BY42" s="46">
        <v>20.440000000000001</v>
      </c>
      <c r="BZ42" s="43">
        <v>8554702</v>
      </c>
      <c r="CA42" s="47">
        <v>16.95</v>
      </c>
      <c r="CB42" s="136">
        <f t="shared" si="39"/>
        <v>5920104</v>
      </c>
      <c r="CC42" s="137">
        <f t="shared" si="40"/>
        <v>5319493</v>
      </c>
      <c r="CD42" s="138">
        <f t="shared" si="41"/>
        <v>11239597</v>
      </c>
      <c r="CE42" s="40"/>
      <c r="CF42" s="42">
        <v>3673571</v>
      </c>
      <c r="CG42" s="46">
        <v>29.49</v>
      </c>
      <c r="CH42" s="43">
        <v>1698576</v>
      </c>
      <c r="CI42" s="46">
        <v>67.14</v>
      </c>
      <c r="CJ42" s="43">
        <v>5372147</v>
      </c>
      <c r="CK42" s="47">
        <v>35.85</v>
      </c>
      <c r="CL42" s="45">
        <v>10237362</v>
      </c>
      <c r="CM42" s="46">
        <v>16.53</v>
      </c>
      <c r="CN42" s="43">
        <v>7693551</v>
      </c>
      <c r="CO42" s="46">
        <v>24.3</v>
      </c>
      <c r="CP42" s="43">
        <v>17930912</v>
      </c>
      <c r="CQ42" s="47">
        <v>19.16</v>
      </c>
      <c r="CR42" s="136">
        <f t="shared" si="42"/>
        <v>13910933</v>
      </c>
      <c r="CS42" s="137">
        <f t="shared" si="43"/>
        <v>9392127</v>
      </c>
      <c r="CT42" s="138">
        <f t="shared" si="44"/>
        <v>23303060</v>
      </c>
      <c r="CU42" s="40"/>
      <c r="CV42" s="45">
        <f t="shared" si="45"/>
        <v>14172340</v>
      </c>
      <c r="CW42" s="46">
        <f t="shared" si="46"/>
        <v>20.445632541418291</v>
      </c>
      <c r="CX42" s="43">
        <f t="shared" si="47"/>
        <v>9386985</v>
      </c>
      <c r="CY42" s="46">
        <f t="shared" si="48"/>
        <v>50.862253937807829</v>
      </c>
      <c r="CZ42" s="43">
        <f t="shared" si="49"/>
        <v>23559325</v>
      </c>
      <c r="DA42" s="47">
        <f t="shared" si="50"/>
        <v>26.841228898669179</v>
      </c>
      <c r="DB42" s="45">
        <f t="shared" si="51"/>
        <v>46511630</v>
      </c>
      <c r="DC42" s="46">
        <f t="shared" si="52"/>
        <v>15.328048620935911</v>
      </c>
      <c r="DD42" s="43">
        <f t="shared" si="53"/>
        <v>35374142</v>
      </c>
      <c r="DE42" s="46">
        <f t="shared" si="54"/>
        <v>20.59344440188201</v>
      </c>
      <c r="DF42" s="43">
        <f t="shared" si="55"/>
        <v>81885772</v>
      </c>
      <c r="DG42" s="47">
        <f t="shared" si="56"/>
        <v>17.231306833473937</v>
      </c>
      <c r="DH42" s="172"/>
      <c r="DI42" s="185" t="s">
        <v>55</v>
      </c>
      <c r="DJ42" s="45">
        <f t="shared" si="57"/>
        <v>23559325</v>
      </c>
      <c r="DK42" s="43">
        <f t="shared" si="58"/>
        <v>81885772</v>
      </c>
      <c r="DL42" s="44">
        <f t="shared" si="59"/>
        <v>105445097</v>
      </c>
      <c r="DM42"/>
    </row>
    <row r="43" spans="1:117" s="59" customFormat="1" ht="15.6" x14ac:dyDescent="0.3">
      <c r="A43" s="32">
        <v>31</v>
      </c>
      <c r="B43" s="32" t="s">
        <v>56</v>
      </c>
      <c r="C43" s="41"/>
      <c r="D43" s="42">
        <v>44656</v>
      </c>
      <c r="E43" s="46">
        <v>0.41</v>
      </c>
      <c r="F43" s="43">
        <v>13222</v>
      </c>
      <c r="G43" s="46">
        <v>0.48</v>
      </c>
      <c r="H43" s="43">
        <v>57878</v>
      </c>
      <c r="I43" s="47">
        <v>0.42</v>
      </c>
      <c r="J43" s="45">
        <v>705961</v>
      </c>
      <c r="K43" s="46">
        <v>2.0499999999999998</v>
      </c>
      <c r="L43" s="43">
        <v>361618</v>
      </c>
      <c r="M43" s="46">
        <v>1.19</v>
      </c>
      <c r="N43" s="43">
        <v>1067579</v>
      </c>
      <c r="O43" s="47">
        <v>1.65</v>
      </c>
      <c r="P43" s="136">
        <f t="shared" si="27"/>
        <v>750617</v>
      </c>
      <c r="Q43" s="137">
        <f t="shared" si="28"/>
        <v>374840</v>
      </c>
      <c r="R43" s="138">
        <f t="shared" si="29"/>
        <v>1125457</v>
      </c>
      <c r="S43" s="38"/>
      <c r="T43" s="42">
        <v>20975</v>
      </c>
      <c r="U43" s="46">
        <v>0.11</v>
      </c>
      <c r="V43" s="43">
        <v>31110</v>
      </c>
      <c r="W43" s="46">
        <v>0.56999999999999995</v>
      </c>
      <c r="X43" s="43">
        <v>52085</v>
      </c>
      <c r="Y43" s="47">
        <v>0.21</v>
      </c>
      <c r="Z43" s="45">
        <v>886858</v>
      </c>
      <c r="AA43" s="46">
        <v>0.88</v>
      </c>
      <c r="AB43" s="43">
        <v>276373</v>
      </c>
      <c r="AC43" s="46">
        <v>0.64</v>
      </c>
      <c r="AD43" s="43">
        <v>1163231</v>
      </c>
      <c r="AE43" s="47">
        <v>0.81</v>
      </c>
      <c r="AF43" s="136">
        <f t="shared" si="30"/>
        <v>907833</v>
      </c>
      <c r="AG43" s="137">
        <f t="shared" si="31"/>
        <v>307483</v>
      </c>
      <c r="AH43" s="138">
        <f t="shared" si="32"/>
        <v>1215316</v>
      </c>
      <c r="AI43" s="40"/>
      <c r="AJ43" s="42">
        <v>6580</v>
      </c>
      <c r="AK43" s="46">
        <v>0.11</v>
      </c>
      <c r="AL43" s="43">
        <v>3230</v>
      </c>
      <c r="AM43" s="46">
        <v>0.13</v>
      </c>
      <c r="AN43" s="43">
        <v>9810</v>
      </c>
      <c r="AO43" s="47">
        <v>0.12</v>
      </c>
      <c r="AP43" s="45">
        <v>210740</v>
      </c>
      <c r="AQ43" s="46">
        <v>1.35</v>
      </c>
      <c r="AR43" s="43">
        <v>76359</v>
      </c>
      <c r="AS43" s="46">
        <v>0.51</v>
      </c>
      <c r="AT43" s="43">
        <v>287099</v>
      </c>
      <c r="AU43" s="47">
        <v>0.94</v>
      </c>
      <c r="AV43" s="136">
        <f t="shared" si="33"/>
        <v>217320</v>
      </c>
      <c r="AW43" s="137">
        <f t="shared" si="34"/>
        <v>79589</v>
      </c>
      <c r="AX43" s="138">
        <f t="shared" si="35"/>
        <v>296909</v>
      </c>
      <c r="AY43" s="40"/>
      <c r="AZ43" s="42">
        <v>44444</v>
      </c>
      <c r="BA43" s="46">
        <v>0.4</v>
      </c>
      <c r="BB43" s="43">
        <v>18629</v>
      </c>
      <c r="BC43" s="46">
        <v>0.6</v>
      </c>
      <c r="BD43" s="43">
        <v>63073</v>
      </c>
      <c r="BE43" s="47">
        <v>0.44</v>
      </c>
      <c r="BF43" s="45">
        <v>949490</v>
      </c>
      <c r="BG43" s="46">
        <v>1.56</v>
      </c>
      <c r="BH43" s="43">
        <v>435924</v>
      </c>
      <c r="BI43" s="46">
        <v>1.41</v>
      </c>
      <c r="BJ43" s="43">
        <v>1385414</v>
      </c>
      <c r="BK43" s="47">
        <v>1.51</v>
      </c>
      <c r="BL43" s="136">
        <f t="shared" si="36"/>
        <v>993934</v>
      </c>
      <c r="BM43" s="137">
        <f t="shared" si="37"/>
        <v>454553</v>
      </c>
      <c r="BN43" s="138">
        <f t="shared" si="38"/>
        <v>1448487</v>
      </c>
      <c r="BO43" s="40"/>
      <c r="BP43" s="42">
        <v>14998</v>
      </c>
      <c r="BQ43" s="46">
        <v>0.16</v>
      </c>
      <c r="BR43" s="43">
        <v>4908</v>
      </c>
      <c r="BS43" s="46">
        <v>0.23</v>
      </c>
      <c r="BT43" s="43">
        <v>19906</v>
      </c>
      <c r="BU43" s="47">
        <v>0.17</v>
      </c>
      <c r="BV43" s="45">
        <v>443623</v>
      </c>
      <c r="BW43" s="46">
        <v>1.47</v>
      </c>
      <c r="BX43" s="43">
        <v>153505</v>
      </c>
      <c r="BY43" s="46">
        <v>0.75</v>
      </c>
      <c r="BZ43" s="43">
        <v>597128</v>
      </c>
      <c r="CA43" s="47">
        <v>1.18</v>
      </c>
      <c r="CB43" s="136">
        <f t="shared" si="39"/>
        <v>458621</v>
      </c>
      <c r="CC43" s="137">
        <f t="shared" si="40"/>
        <v>158413</v>
      </c>
      <c r="CD43" s="138">
        <f t="shared" si="41"/>
        <v>617034</v>
      </c>
      <c r="CE43" s="40"/>
      <c r="CF43" s="42">
        <v>27749</v>
      </c>
      <c r="CG43" s="46">
        <v>0.22</v>
      </c>
      <c r="CH43" s="43">
        <v>14024</v>
      </c>
      <c r="CI43" s="46">
        <v>0.55000000000000004</v>
      </c>
      <c r="CJ43" s="43">
        <v>41773</v>
      </c>
      <c r="CK43" s="47">
        <v>0.28000000000000003</v>
      </c>
      <c r="CL43" s="45">
        <v>633387</v>
      </c>
      <c r="CM43" s="46">
        <v>1.02</v>
      </c>
      <c r="CN43" s="43">
        <v>254134</v>
      </c>
      <c r="CO43" s="46">
        <v>0.8</v>
      </c>
      <c r="CP43" s="43">
        <v>887522</v>
      </c>
      <c r="CQ43" s="47">
        <v>0.95</v>
      </c>
      <c r="CR43" s="136">
        <f t="shared" si="42"/>
        <v>661136</v>
      </c>
      <c r="CS43" s="137">
        <f t="shared" si="43"/>
        <v>268158</v>
      </c>
      <c r="CT43" s="138">
        <f t="shared" si="44"/>
        <v>929294</v>
      </c>
      <c r="CU43" s="40"/>
      <c r="CV43" s="45">
        <f t="shared" si="45"/>
        <v>159402</v>
      </c>
      <c r="CW43" s="46">
        <f t="shared" si="46"/>
        <v>0.22996024074832797</v>
      </c>
      <c r="CX43" s="43">
        <f t="shared" si="47"/>
        <v>85123</v>
      </c>
      <c r="CY43" s="46">
        <f t="shared" si="48"/>
        <v>0.46122878026842656</v>
      </c>
      <c r="CZ43" s="43">
        <f t="shared" si="49"/>
        <v>244525</v>
      </c>
      <c r="DA43" s="47">
        <f t="shared" si="50"/>
        <v>0.2785882658542671</v>
      </c>
      <c r="DB43" s="45">
        <f t="shared" si="51"/>
        <v>3830059</v>
      </c>
      <c r="DC43" s="46">
        <f t="shared" si="52"/>
        <v>1.2622075505213035</v>
      </c>
      <c r="DD43" s="43">
        <f t="shared" si="53"/>
        <v>1557913</v>
      </c>
      <c r="DE43" s="46">
        <f t="shared" si="54"/>
        <v>0.90695612485722499</v>
      </c>
      <c r="DF43" s="43">
        <f t="shared" si="55"/>
        <v>5387972</v>
      </c>
      <c r="DG43" s="47">
        <f t="shared" si="56"/>
        <v>1.1337964639591629</v>
      </c>
      <c r="DH43" s="172"/>
      <c r="DI43" s="185" t="s">
        <v>56</v>
      </c>
      <c r="DJ43" s="45">
        <f t="shared" si="57"/>
        <v>244525</v>
      </c>
      <c r="DK43" s="43">
        <f t="shared" si="58"/>
        <v>5387972</v>
      </c>
      <c r="DL43" s="44">
        <f t="shared" si="59"/>
        <v>5632497</v>
      </c>
      <c r="DM43"/>
    </row>
    <row r="44" spans="1:117" s="59" customFormat="1" ht="15.6" x14ac:dyDescent="0.3">
      <c r="A44" s="32">
        <v>32</v>
      </c>
      <c r="B44" s="32" t="s">
        <v>60</v>
      </c>
      <c r="C44" s="41"/>
      <c r="D44" s="42">
        <v>13477618</v>
      </c>
      <c r="E44" s="46">
        <v>122.86</v>
      </c>
      <c r="F44" s="43">
        <v>6603931</v>
      </c>
      <c r="G44" s="46">
        <v>240.87</v>
      </c>
      <c r="H44" s="43">
        <v>20081548</v>
      </c>
      <c r="I44" s="47">
        <v>146.44999999999999</v>
      </c>
      <c r="J44" s="45">
        <v>11114789</v>
      </c>
      <c r="K44" s="46">
        <v>32.229999999999997</v>
      </c>
      <c r="L44" s="43">
        <v>21174717</v>
      </c>
      <c r="M44" s="46">
        <v>69.63</v>
      </c>
      <c r="N44" s="43">
        <v>32289507</v>
      </c>
      <c r="O44" s="47">
        <v>49.76</v>
      </c>
      <c r="P44" s="136">
        <f t="shared" si="27"/>
        <v>24592407</v>
      </c>
      <c r="Q44" s="137">
        <f t="shared" si="28"/>
        <v>27778648</v>
      </c>
      <c r="R44" s="138">
        <f t="shared" si="29"/>
        <v>52371055</v>
      </c>
      <c r="S44" s="38"/>
      <c r="T44" s="42">
        <v>12269417</v>
      </c>
      <c r="U44" s="46">
        <v>63.71</v>
      </c>
      <c r="V44" s="43">
        <v>9225812</v>
      </c>
      <c r="W44" s="46">
        <v>168.54</v>
      </c>
      <c r="X44" s="43">
        <v>21495229</v>
      </c>
      <c r="Y44" s="47">
        <v>86.91</v>
      </c>
      <c r="Z44" s="45">
        <v>18964361</v>
      </c>
      <c r="AA44" s="46">
        <v>18.88</v>
      </c>
      <c r="AB44" s="43">
        <v>18613364</v>
      </c>
      <c r="AC44" s="46">
        <v>42.9</v>
      </c>
      <c r="AD44" s="43">
        <v>37577725</v>
      </c>
      <c r="AE44" s="47">
        <v>26.13</v>
      </c>
      <c r="AF44" s="136">
        <f t="shared" si="30"/>
        <v>31233778</v>
      </c>
      <c r="AG44" s="137">
        <f t="shared" si="31"/>
        <v>27839176</v>
      </c>
      <c r="AH44" s="138">
        <f t="shared" si="32"/>
        <v>59072954</v>
      </c>
      <c r="AI44" s="40"/>
      <c r="AJ44" s="42">
        <v>2512431</v>
      </c>
      <c r="AK44" s="46">
        <v>41.76</v>
      </c>
      <c r="AL44" s="43">
        <v>4292029</v>
      </c>
      <c r="AM44" s="46">
        <v>177.03</v>
      </c>
      <c r="AN44" s="43">
        <v>6804460</v>
      </c>
      <c r="AO44" s="47">
        <v>80.62</v>
      </c>
      <c r="AP44" s="45">
        <v>2947297</v>
      </c>
      <c r="AQ44" s="46">
        <v>18.86</v>
      </c>
      <c r="AR44" s="43">
        <v>6229429</v>
      </c>
      <c r="AS44" s="46">
        <v>41.39</v>
      </c>
      <c r="AT44" s="43">
        <v>9176727</v>
      </c>
      <c r="AU44" s="47">
        <v>29.92</v>
      </c>
      <c r="AV44" s="136">
        <f t="shared" si="33"/>
        <v>5459728</v>
      </c>
      <c r="AW44" s="137">
        <f t="shared" si="34"/>
        <v>10521458</v>
      </c>
      <c r="AX44" s="138">
        <f t="shared" si="35"/>
        <v>15981186</v>
      </c>
      <c r="AY44" s="40"/>
      <c r="AZ44" s="42">
        <v>12591264</v>
      </c>
      <c r="BA44" s="46">
        <v>113.19</v>
      </c>
      <c r="BB44" s="43">
        <v>5412146</v>
      </c>
      <c r="BC44" s="46">
        <v>172.91</v>
      </c>
      <c r="BD44" s="43">
        <v>18003410</v>
      </c>
      <c r="BE44" s="47">
        <v>126.3</v>
      </c>
      <c r="BF44" s="45">
        <v>16137693</v>
      </c>
      <c r="BG44" s="46">
        <v>26.52</v>
      </c>
      <c r="BH44" s="43">
        <v>19045250</v>
      </c>
      <c r="BI44" s="46">
        <v>61.61</v>
      </c>
      <c r="BJ44" s="43">
        <v>35182943</v>
      </c>
      <c r="BK44" s="47">
        <v>38.340000000000003</v>
      </c>
      <c r="BL44" s="136">
        <f t="shared" si="36"/>
        <v>28728957</v>
      </c>
      <c r="BM44" s="137">
        <f t="shared" si="37"/>
        <v>24457396</v>
      </c>
      <c r="BN44" s="138">
        <f t="shared" si="38"/>
        <v>53186353</v>
      </c>
      <c r="BO44" s="40"/>
      <c r="BP44" s="42">
        <v>4894745</v>
      </c>
      <c r="BQ44" s="46">
        <v>51.57</v>
      </c>
      <c r="BR44" s="43">
        <v>3914511</v>
      </c>
      <c r="BS44" s="46">
        <v>181.6</v>
      </c>
      <c r="BT44" s="43">
        <v>8809255</v>
      </c>
      <c r="BU44" s="47">
        <v>75.63</v>
      </c>
      <c r="BV44" s="45">
        <v>5290364</v>
      </c>
      <c r="BW44" s="46">
        <v>17.57</v>
      </c>
      <c r="BX44" s="43">
        <v>8811017</v>
      </c>
      <c r="BY44" s="46">
        <v>43.3</v>
      </c>
      <c r="BZ44" s="43">
        <v>14101381</v>
      </c>
      <c r="CA44" s="47">
        <v>27.95</v>
      </c>
      <c r="CB44" s="136">
        <f t="shared" si="39"/>
        <v>10185109</v>
      </c>
      <c r="CC44" s="137">
        <f t="shared" si="40"/>
        <v>12725528</v>
      </c>
      <c r="CD44" s="138">
        <f t="shared" si="41"/>
        <v>22910637</v>
      </c>
      <c r="CE44" s="40"/>
      <c r="CF44" s="42">
        <v>18630472</v>
      </c>
      <c r="CG44" s="46">
        <v>149.57</v>
      </c>
      <c r="CH44" s="43">
        <v>4686335</v>
      </c>
      <c r="CI44" s="46">
        <v>185.25</v>
      </c>
      <c r="CJ44" s="43">
        <v>23316807</v>
      </c>
      <c r="CK44" s="47">
        <v>155.59</v>
      </c>
      <c r="CL44" s="45">
        <v>14443804</v>
      </c>
      <c r="CM44" s="46">
        <v>23.32</v>
      </c>
      <c r="CN44" s="43">
        <v>15618649</v>
      </c>
      <c r="CO44" s="46">
        <v>49.33</v>
      </c>
      <c r="CP44" s="43">
        <v>30062453</v>
      </c>
      <c r="CQ44" s="47">
        <v>32.119999999999997</v>
      </c>
      <c r="CR44" s="136">
        <f t="shared" si="42"/>
        <v>33074276</v>
      </c>
      <c r="CS44" s="137">
        <f t="shared" si="43"/>
        <v>20304984</v>
      </c>
      <c r="CT44" s="138">
        <f t="shared" si="44"/>
        <v>53379260</v>
      </c>
      <c r="CU44" s="40"/>
      <c r="CV44" s="45">
        <f t="shared" si="45"/>
        <v>64375947</v>
      </c>
      <c r="CW44" s="46">
        <f t="shared" si="46"/>
        <v>92.871534049269158</v>
      </c>
      <c r="CX44" s="43">
        <f t="shared" si="47"/>
        <v>34134764</v>
      </c>
      <c r="CY44" s="46">
        <f t="shared" si="48"/>
        <v>184.95513039332022</v>
      </c>
      <c r="CZ44" s="43">
        <f t="shared" si="49"/>
        <v>98510711</v>
      </c>
      <c r="DA44" s="47">
        <f t="shared" si="50"/>
        <v>112.23362905862743</v>
      </c>
      <c r="DB44" s="45">
        <f t="shared" si="51"/>
        <v>68898308</v>
      </c>
      <c r="DC44" s="46">
        <f t="shared" si="52"/>
        <v>22.7056461991166</v>
      </c>
      <c r="DD44" s="43">
        <f t="shared" si="53"/>
        <v>89492426</v>
      </c>
      <c r="DE44" s="46">
        <f t="shared" si="54"/>
        <v>52.098996470940271</v>
      </c>
      <c r="DF44" s="43">
        <f t="shared" si="55"/>
        <v>158390734</v>
      </c>
      <c r="DG44" s="47">
        <f t="shared" si="56"/>
        <v>33.330324309980888</v>
      </c>
      <c r="DH44" s="172"/>
      <c r="DI44" s="185" t="s">
        <v>60</v>
      </c>
      <c r="DJ44" s="45">
        <f t="shared" si="57"/>
        <v>98510711</v>
      </c>
      <c r="DK44" s="43">
        <f t="shared" si="58"/>
        <v>158390734</v>
      </c>
      <c r="DL44" s="44">
        <f t="shared" si="59"/>
        <v>256901445</v>
      </c>
      <c r="DM44"/>
    </row>
    <row r="45" spans="1:117" s="59" customFormat="1" ht="15.6" x14ac:dyDescent="0.3">
      <c r="A45" s="32">
        <v>33</v>
      </c>
      <c r="B45" s="32" t="s">
        <v>61</v>
      </c>
      <c r="C45" s="41"/>
      <c r="D45" s="42">
        <v>501758</v>
      </c>
      <c r="E45" s="46">
        <v>4.57</v>
      </c>
      <c r="F45" s="43">
        <v>271769</v>
      </c>
      <c r="G45" s="46">
        <v>9.91</v>
      </c>
      <c r="H45" s="43">
        <v>773527</v>
      </c>
      <c r="I45" s="47">
        <v>5.64</v>
      </c>
      <c r="J45" s="45">
        <v>724513</v>
      </c>
      <c r="K45" s="46">
        <v>2.1</v>
      </c>
      <c r="L45" s="43">
        <v>516174</v>
      </c>
      <c r="M45" s="46">
        <v>1.7</v>
      </c>
      <c r="N45" s="43">
        <v>1240687</v>
      </c>
      <c r="O45" s="47">
        <v>1.91</v>
      </c>
      <c r="P45" s="136">
        <f t="shared" si="27"/>
        <v>1226271</v>
      </c>
      <c r="Q45" s="137">
        <f t="shared" si="28"/>
        <v>787943</v>
      </c>
      <c r="R45" s="138">
        <f t="shared" si="29"/>
        <v>2014214</v>
      </c>
      <c r="S45" s="38"/>
      <c r="T45" s="42">
        <v>452574</v>
      </c>
      <c r="U45" s="46">
        <v>2.35</v>
      </c>
      <c r="V45" s="43">
        <v>197397</v>
      </c>
      <c r="W45" s="46">
        <v>3.61</v>
      </c>
      <c r="X45" s="43">
        <v>649971</v>
      </c>
      <c r="Y45" s="47">
        <v>2.63</v>
      </c>
      <c r="Z45" s="45">
        <v>1681669</v>
      </c>
      <c r="AA45" s="46">
        <v>1.67</v>
      </c>
      <c r="AB45" s="43">
        <v>264551</v>
      </c>
      <c r="AC45" s="46">
        <v>0.61</v>
      </c>
      <c r="AD45" s="43">
        <v>1946220</v>
      </c>
      <c r="AE45" s="47">
        <v>1.35</v>
      </c>
      <c r="AF45" s="136">
        <f t="shared" si="30"/>
        <v>2134243</v>
      </c>
      <c r="AG45" s="137">
        <f t="shared" si="31"/>
        <v>461948</v>
      </c>
      <c r="AH45" s="138">
        <f t="shared" si="32"/>
        <v>2596191</v>
      </c>
      <c r="AI45" s="40"/>
      <c r="AJ45" s="42">
        <v>53444</v>
      </c>
      <c r="AK45" s="46">
        <v>0.89</v>
      </c>
      <c r="AL45" s="43">
        <v>62367</v>
      </c>
      <c r="AM45" s="46">
        <v>2.57</v>
      </c>
      <c r="AN45" s="43">
        <v>115810</v>
      </c>
      <c r="AO45" s="47">
        <v>1.37</v>
      </c>
      <c r="AP45" s="45">
        <v>179214</v>
      </c>
      <c r="AQ45" s="46">
        <v>1.1499999999999999</v>
      </c>
      <c r="AR45" s="43">
        <v>69458</v>
      </c>
      <c r="AS45" s="46">
        <v>0.46</v>
      </c>
      <c r="AT45" s="43">
        <v>248672</v>
      </c>
      <c r="AU45" s="47">
        <v>0.81</v>
      </c>
      <c r="AV45" s="136">
        <f t="shared" si="33"/>
        <v>232658</v>
      </c>
      <c r="AW45" s="137">
        <f t="shared" si="34"/>
        <v>131825</v>
      </c>
      <c r="AX45" s="138">
        <f t="shared" si="35"/>
        <v>364483</v>
      </c>
      <c r="AY45" s="40"/>
      <c r="AZ45" s="42">
        <v>269782</v>
      </c>
      <c r="BA45" s="46">
        <v>2.4300000000000002</v>
      </c>
      <c r="BB45" s="43">
        <v>118814</v>
      </c>
      <c r="BC45" s="46">
        <v>3.8</v>
      </c>
      <c r="BD45" s="43">
        <v>388596</v>
      </c>
      <c r="BE45" s="47">
        <v>2.73</v>
      </c>
      <c r="BF45" s="45">
        <v>839366</v>
      </c>
      <c r="BG45" s="46">
        <v>1.38</v>
      </c>
      <c r="BH45" s="43">
        <v>262885</v>
      </c>
      <c r="BI45" s="46">
        <v>0.85</v>
      </c>
      <c r="BJ45" s="43">
        <v>1102250</v>
      </c>
      <c r="BK45" s="47">
        <v>1.2</v>
      </c>
      <c r="BL45" s="136">
        <f t="shared" si="36"/>
        <v>1109148</v>
      </c>
      <c r="BM45" s="137">
        <f t="shared" si="37"/>
        <v>381699</v>
      </c>
      <c r="BN45" s="138">
        <f t="shared" si="38"/>
        <v>1490847</v>
      </c>
      <c r="BO45" s="40"/>
      <c r="BP45" s="42">
        <v>92825</v>
      </c>
      <c r="BQ45" s="46">
        <v>0.98</v>
      </c>
      <c r="BR45" s="43">
        <v>98253</v>
      </c>
      <c r="BS45" s="46">
        <v>4.5599999999999996</v>
      </c>
      <c r="BT45" s="43">
        <v>191078</v>
      </c>
      <c r="BU45" s="47">
        <v>1.64</v>
      </c>
      <c r="BV45" s="45">
        <v>367926</v>
      </c>
      <c r="BW45" s="46">
        <v>1.22</v>
      </c>
      <c r="BX45" s="43">
        <v>318302</v>
      </c>
      <c r="BY45" s="46">
        <v>1.56</v>
      </c>
      <c r="BZ45" s="43">
        <v>686229</v>
      </c>
      <c r="CA45" s="47">
        <v>1.36</v>
      </c>
      <c r="CB45" s="136">
        <f t="shared" si="39"/>
        <v>460751</v>
      </c>
      <c r="CC45" s="137">
        <f t="shared" si="40"/>
        <v>416555</v>
      </c>
      <c r="CD45" s="138">
        <f t="shared" si="41"/>
        <v>877306</v>
      </c>
      <c r="CE45" s="40"/>
      <c r="CF45" s="42">
        <v>1354784</v>
      </c>
      <c r="CG45" s="46">
        <v>10.88</v>
      </c>
      <c r="CH45" s="43">
        <v>96612</v>
      </c>
      <c r="CI45" s="46">
        <v>3.82</v>
      </c>
      <c r="CJ45" s="43">
        <v>1451397</v>
      </c>
      <c r="CK45" s="47">
        <v>9.69</v>
      </c>
      <c r="CL45" s="45">
        <v>1056804</v>
      </c>
      <c r="CM45" s="46">
        <v>1.71</v>
      </c>
      <c r="CN45" s="43">
        <v>204568</v>
      </c>
      <c r="CO45" s="46">
        <v>0.65</v>
      </c>
      <c r="CP45" s="43">
        <v>1261371</v>
      </c>
      <c r="CQ45" s="47">
        <v>1.35</v>
      </c>
      <c r="CR45" s="136">
        <f t="shared" si="42"/>
        <v>2411588</v>
      </c>
      <c r="CS45" s="137">
        <f t="shared" si="43"/>
        <v>301180</v>
      </c>
      <c r="CT45" s="138">
        <f t="shared" si="44"/>
        <v>2712768</v>
      </c>
      <c r="CU45" s="40"/>
      <c r="CV45" s="45">
        <f t="shared" si="45"/>
        <v>2725167</v>
      </c>
      <c r="CW45" s="46">
        <f t="shared" si="46"/>
        <v>3.9314441437334455</v>
      </c>
      <c r="CX45" s="43">
        <f t="shared" si="47"/>
        <v>845212</v>
      </c>
      <c r="CY45" s="46">
        <f t="shared" si="48"/>
        <v>4.5796799904636512</v>
      </c>
      <c r="CZ45" s="43">
        <f t="shared" si="49"/>
        <v>3570379</v>
      </c>
      <c r="DA45" s="47">
        <f t="shared" si="50"/>
        <v>4.0677464228708402</v>
      </c>
      <c r="DB45" s="45">
        <f t="shared" si="51"/>
        <v>4849492</v>
      </c>
      <c r="DC45" s="46">
        <f t="shared" si="52"/>
        <v>1.5981647850836389</v>
      </c>
      <c r="DD45" s="43">
        <f t="shared" si="53"/>
        <v>1635938</v>
      </c>
      <c r="DE45" s="46">
        <f t="shared" si="54"/>
        <v>0.95237923362002819</v>
      </c>
      <c r="DF45" s="43">
        <f t="shared" si="55"/>
        <v>6485430</v>
      </c>
      <c r="DG45" s="47">
        <f t="shared" si="56"/>
        <v>1.3647356744345875</v>
      </c>
      <c r="DH45" s="172"/>
      <c r="DI45" s="185" t="s">
        <v>61</v>
      </c>
      <c r="DJ45" s="45">
        <f t="shared" si="57"/>
        <v>3570379</v>
      </c>
      <c r="DK45" s="43">
        <f t="shared" si="58"/>
        <v>6485430</v>
      </c>
      <c r="DL45" s="44">
        <f t="shared" si="59"/>
        <v>10055809</v>
      </c>
      <c r="DM45"/>
    </row>
    <row r="46" spans="1:117" s="59" customFormat="1" ht="15.6" x14ac:dyDescent="0.3">
      <c r="A46" s="32">
        <v>34</v>
      </c>
      <c r="B46" s="32" t="s">
        <v>47</v>
      </c>
      <c r="C46" s="41"/>
      <c r="D46" s="42">
        <v>20587789</v>
      </c>
      <c r="E46" s="46">
        <v>187.67</v>
      </c>
      <c r="F46" s="43">
        <v>1010685</v>
      </c>
      <c r="G46" s="46">
        <v>36.86</v>
      </c>
      <c r="H46" s="43">
        <v>21598474</v>
      </c>
      <c r="I46" s="47">
        <v>157.52000000000001</v>
      </c>
      <c r="J46" s="45">
        <v>0</v>
      </c>
      <c r="K46" s="46">
        <v>0</v>
      </c>
      <c r="L46" s="43">
        <v>0</v>
      </c>
      <c r="M46" s="46">
        <v>0</v>
      </c>
      <c r="N46" s="43">
        <v>0</v>
      </c>
      <c r="O46" s="47">
        <v>0</v>
      </c>
      <c r="P46" s="136">
        <f t="shared" si="27"/>
        <v>20587789</v>
      </c>
      <c r="Q46" s="137">
        <f t="shared" si="28"/>
        <v>1010685</v>
      </c>
      <c r="R46" s="138">
        <f t="shared" si="29"/>
        <v>21598474</v>
      </c>
      <c r="S46" s="38"/>
      <c r="T46" s="42">
        <v>67735791</v>
      </c>
      <c r="U46" s="46">
        <v>351.72</v>
      </c>
      <c r="V46" s="43">
        <v>3485648</v>
      </c>
      <c r="W46" s="46">
        <v>63.68</v>
      </c>
      <c r="X46" s="43">
        <v>71221439</v>
      </c>
      <c r="Y46" s="47">
        <v>287.95999999999998</v>
      </c>
      <c r="Z46" s="45">
        <v>0</v>
      </c>
      <c r="AA46" s="46">
        <v>0</v>
      </c>
      <c r="AB46" s="43">
        <v>0</v>
      </c>
      <c r="AC46" s="46">
        <v>0</v>
      </c>
      <c r="AD46" s="43">
        <v>0</v>
      </c>
      <c r="AE46" s="47">
        <v>0</v>
      </c>
      <c r="AF46" s="136">
        <f t="shared" si="30"/>
        <v>67735791</v>
      </c>
      <c r="AG46" s="137">
        <f t="shared" si="31"/>
        <v>3485648</v>
      </c>
      <c r="AH46" s="138">
        <f t="shared" si="32"/>
        <v>71221439</v>
      </c>
      <c r="AI46" s="40"/>
      <c r="AJ46" s="42">
        <v>6346184</v>
      </c>
      <c r="AK46" s="46">
        <v>105.49</v>
      </c>
      <c r="AL46" s="43">
        <v>543877</v>
      </c>
      <c r="AM46" s="46">
        <v>22.43</v>
      </c>
      <c r="AN46" s="43">
        <v>6890062</v>
      </c>
      <c r="AO46" s="47">
        <v>81.63</v>
      </c>
      <c r="AP46" s="45">
        <v>0</v>
      </c>
      <c r="AQ46" s="46">
        <v>0</v>
      </c>
      <c r="AR46" s="43">
        <v>-75</v>
      </c>
      <c r="AS46" s="46">
        <v>0</v>
      </c>
      <c r="AT46" s="43">
        <v>-75</v>
      </c>
      <c r="AU46" s="47">
        <v>0</v>
      </c>
      <c r="AV46" s="136">
        <f t="shared" si="33"/>
        <v>6346184</v>
      </c>
      <c r="AW46" s="137">
        <f t="shared" si="34"/>
        <v>543802</v>
      </c>
      <c r="AX46" s="138">
        <f t="shared" si="35"/>
        <v>6889986</v>
      </c>
      <c r="AY46" s="40"/>
      <c r="AZ46" s="42">
        <v>18500574</v>
      </c>
      <c r="BA46" s="46">
        <v>166.31</v>
      </c>
      <c r="BB46" s="43">
        <v>0</v>
      </c>
      <c r="BC46" s="46">
        <v>0</v>
      </c>
      <c r="BD46" s="43">
        <v>18500574</v>
      </c>
      <c r="BE46" s="47">
        <v>129.79</v>
      </c>
      <c r="BF46" s="45">
        <v>0</v>
      </c>
      <c r="BG46" s="46">
        <v>0</v>
      </c>
      <c r="BH46" s="43">
        <v>0</v>
      </c>
      <c r="BI46" s="46">
        <v>0</v>
      </c>
      <c r="BJ46" s="43">
        <v>0</v>
      </c>
      <c r="BK46" s="47">
        <v>0</v>
      </c>
      <c r="BL46" s="136">
        <f t="shared" si="36"/>
        <v>18500574</v>
      </c>
      <c r="BM46" s="137">
        <f t="shared" si="37"/>
        <v>0</v>
      </c>
      <c r="BN46" s="138">
        <f t="shared" si="38"/>
        <v>18500574</v>
      </c>
      <c r="BO46" s="40"/>
      <c r="BP46" s="42">
        <v>18540500</v>
      </c>
      <c r="BQ46" s="46">
        <v>195.33</v>
      </c>
      <c r="BR46" s="43">
        <v>0</v>
      </c>
      <c r="BS46" s="46">
        <v>0</v>
      </c>
      <c r="BT46" s="43">
        <v>18540500</v>
      </c>
      <c r="BU46" s="47">
        <v>159.18</v>
      </c>
      <c r="BV46" s="45">
        <v>0</v>
      </c>
      <c r="BW46" s="46">
        <v>0</v>
      </c>
      <c r="BX46" s="43">
        <v>0</v>
      </c>
      <c r="BY46" s="46">
        <v>0</v>
      </c>
      <c r="BZ46" s="43">
        <v>0</v>
      </c>
      <c r="CA46" s="47">
        <v>0</v>
      </c>
      <c r="CB46" s="136">
        <f t="shared" si="39"/>
        <v>18540500</v>
      </c>
      <c r="CC46" s="137">
        <f t="shared" si="40"/>
        <v>0</v>
      </c>
      <c r="CD46" s="138">
        <f t="shared" si="41"/>
        <v>18540500</v>
      </c>
      <c r="CE46" s="40"/>
      <c r="CF46" s="42">
        <v>17928661</v>
      </c>
      <c r="CG46" s="46">
        <v>143.94</v>
      </c>
      <c r="CH46" s="43">
        <v>1353021</v>
      </c>
      <c r="CI46" s="46">
        <v>53.48</v>
      </c>
      <c r="CJ46" s="43">
        <v>19281682</v>
      </c>
      <c r="CK46" s="47">
        <v>128.66999999999999</v>
      </c>
      <c r="CL46" s="45">
        <v>0</v>
      </c>
      <c r="CM46" s="46">
        <v>0</v>
      </c>
      <c r="CN46" s="43">
        <v>0</v>
      </c>
      <c r="CO46" s="46">
        <v>0</v>
      </c>
      <c r="CP46" s="43">
        <v>0</v>
      </c>
      <c r="CQ46" s="47">
        <v>0</v>
      </c>
      <c r="CR46" s="136">
        <f t="shared" si="42"/>
        <v>17928661</v>
      </c>
      <c r="CS46" s="137">
        <f t="shared" si="43"/>
        <v>1353021</v>
      </c>
      <c r="CT46" s="138">
        <f t="shared" si="44"/>
        <v>19281682</v>
      </c>
      <c r="CU46" s="40"/>
      <c r="CV46" s="45">
        <f t="shared" si="45"/>
        <v>149639499</v>
      </c>
      <c r="CW46" s="46">
        <f t="shared" si="46"/>
        <v>215.87643326620233</v>
      </c>
      <c r="CX46" s="43">
        <f t="shared" si="47"/>
        <v>6393231</v>
      </c>
      <c r="CY46" s="46">
        <f t="shared" si="48"/>
        <v>34.640956452478093</v>
      </c>
      <c r="CZ46" s="43">
        <f t="shared" si="49"/>
        <v>156032730</v>
      </c>
      <c r="DA46" s="47">
        <f t="shared" si="50"/>
        <v>177.76868486742492</v>
      </c>
      <c r="DB46" s="45">
        <f t="shared" si="51"/>
        <v>0</v>
      </c>
      <c r="DC46" s="46">
        <f t="shared" si="52"/>
        <v>0</v>
      </c>
      <c r="DD46" s="43">
        <f t="shared" si="53"/>
        <v>-75</v>
      </c>
      <c r="DE46" s="46">
        <f t="shared" si="54"/>
        <v>-4.3662071864277322E-5</v>
      </c>
      <c r="DF46" s="43">
        <f t="shared" si="55"/>
        <v>-75</v>
      </c>
      <c r="DG46" s="47">
        <f t="shared" si="56"/>
        <v>-1.5782326782124559E-5</v>
      </c>
      <c r="DH46" s="172"/>
      <c r="DI46" s="185" t="s">
        <v>47</v>
      </c>
      <c r="DJ46" s="45">
        <f t="shared" si="57"/>
        <v>156032730</v>
      </c>
      <c r="DK46" s="43">
        <f t="shared" si="58"/>
        <v>-75</v>
      </c>
      <c r="DL46" s="44">
        <f t="shared" si="59"/>
        <v>156032655</v>
      </c>
      <c r="DM46"/>
    </row>
    <row r="47" spans="1:117" s="59" customFormat="1" ht="15.6" x14ac:dyDescent="0.3">
      <c r="A47" s="32">
        <v>35</v>
      </c>
      <c r="B47" s="32" t="s">
        <v>40</v>
      </c>
      <c r="C47" s="41"/>
      <c r="D47" s="42">
        <v>3372740</v>
      </c>
      <c r="E47" s="46">
        <v>30.74</v>
      </c>
      <c r="F47" s="43">
        <v>173617</v>
      </c>
      <c r="G47" s="46">
        <v>6.33</v>
      </c>
      <c r="H47" s="43">
        <v>3546358</v>
      </c>
      <c r="I47" s="47">
        <v>25.86</v>
      </c>
      <c r="J47" s="45">
        <v>0</v>
      </c>
      <c r="K47" s="46">
        <v>0</v>
      </c>
      <c r="L47" s="43">
        <v>0</v>
      </c>
      <c r="M47" s="46">
        <v>0</v>
      </c>
      <c r="N47" s="43">
        <v>0</v>
      </c>
      <c r="O47" s="47">
        <v>0</v>
      </c>
      <c r="P47" s="136">
        <f t="shared" si="27"/>
        <v>3372740</v>
      </c>
      <c r="Q47" s="137">
        <f t="shared" si="28"/>
        <v>173617</v>
      </c>
      <c r="R47" s="138">
        <f t="shared" si="29"/>
        <v>3546357</v>
      </c>
      <c r="S47" s="38"/>
      <c r="T47" s="42">
        <v>2258468</v>
      </c>
      <c r="U47" s="46">
        <v>11.73</v>
      </c>
      <c r="V47" s="43">
        <v>0</v>
      </c>
      <c r="W47" s="46">
        <v>0</v>
      </c>
      <c r="X47" s="43">
        <v>2258468</v>
      </c>
      <c r="Y47" s="47">
        <v>9.1300000000000008</v>
      </c>
      <c r="Z47" s="45">
        <v>0</v>
      </c>
      <c r="AA47" s="46">
        <v>0</v>
      </c>
      <c r="AB47" s="43">
        <v>0</v>
      </c>
      <c r="AC47" s="46">
        <v>0</v>
      </c>
      <c r="AD47" s="43">
        <v>0</v>
      </c>
      <c r="AE47" s="47">
        <v>0</v>
      </c>
      <c r="AF47" s="136">
        <f t="shared" si="30"/>
        <v>2258468</v>
      </c>
      <c r="AG47" s="137">
        <f t="shared" si="31"/>
        <v>0</v>
      </c>
      <c r="AH47" s="138">
        <f t="shared" si="32"/>
        <v>2258468</v>
      </c>
      <c r="AI47" s="40"/>
      <c r="AJ47" s="42">
        <v>923017</v>
      </c>
      <c r="AK47" s="46">
        <v>15.34</v>
      </c>
      <c r="AL47" s="43">
        <v>98983</v>
      </c>
      <c r="AM47" s="46">
        <v>4.08</v>
      </c>
      <c r="AN47" s="43">
        <v>1021999</v>
      </c>
      <c r="AO47" s="47">
        <v>12.11</v>
      </c>
      <c r="AP47" s="45">
        <v>0</v>
      </c>
      <c r="AQ47" s="46">
        <v>0</v>
      </c>
      <c r="AR47" s="43">
        <v>0</v>
      </c>
      <c r="AS47" s="46">
        <v>0</v>
      </c>
      <c r="AT47" s="43">
        <v>0</v>
      </c>
      <c r="AU47" s="47">
        <v>0</v>
      </c>
      <c r="AV47" s="136">
        <f t="shared" si="33"/>
        <v>923017</v>
      </c>
      <c r="AW47" s="137">
        <f t="shared" si="34"/>
        <v>98983</v>
      </c>
      <c r="AX47" s="138">
        <f t="shared" si="35"/>
        <v>1022000</v>
      </c>
      <c r="AY47" s="40"/>
      <c r="AZ47" s="42">
        <v>1999055</v>
      </c>
      <c r="BA47" s="46">
        <v>17.97</v>
      </c>
      <c r="BB47" s="43">
        <v>0</v>
      </c>
      <c r="BC47" s="46">
        <v>0</v>
      </c>
      <c r="BD47" s="43">
        <v>1999055</v>
      </c>
      <c r="BE47" s="47">
        <v>14.02</v>
      </c>
      <c r="BF47" s="45">
        <v>0</v>
      </c>
      <c r="BG47" s="46">
        <v>0</v>
      </c>
      <c r="BH47" s="43">
        <v>0</v>
      </c>
      <c r="BI47" s="46">
        <v>0</v>
      </c>
      <c r="BJ47" s="43">
        <v>0</v>
      </c>
      <c r="BK47" s="47">
        <v>0</v>
      </c>
      <c r="BL47" s="136">
        <f t="shared" si="36"/>
        <v>1999055</v>
      </c>
      <c r="BM47" s="137">
        <f t="shared" si="37"/>
        <v>0</v>
      </c>
      <c r="BN47" s="138">
        <f t="shared" si="38"/>
        <v>1999055</v>
      </c>
      <c r="BO47" s="40"/>
      <c r="BP47" s="42">
        <v>2713164</v>
      </c>
      <c r="BQ47" s="46">
        <v>28.58</v>
      </c>
      <c r="BR47" s="43">
        <v>0</v>
      </c>
      <c r="BS47" s="46">
        <v>0</v>
      </c>
      <c r="BT47" s="43">
        <v>2713164</v>
      </c>
      <c r="BU47" s="47">
        <v>23.29</v>
      </c>
      <c r="BV47" s="45">
        <v>0</v>
      </c>
      <c r="BW47" s="46">
        <v>0</v>
      </c>
      <c r="BX47" s="43">
        <v>0</v>
      </c>
      <c r="BY47" s="46">
        <v>0</v>
      </c>
      <c r="BZ47" s="43">
        <v>0</v>
      </c>
      <c r="CA47" s="47">
        <v>0</v>
      </c>
      <c r="CB47" s="136">
        <f t="shared" si="39"/>
        <v>2713164</v>
      </c>
      <c r="CC47" s="137">
        <f t="shared" si="40"/>
        <v>0</v>
      </c>
      <c r="CD47" s="138">
        <f t="shared" si="41"/>
        <v>2713164</v>
      </c>
      <c r="CE47" s="40"/>
      <c r="CF47" s="42">
        <v>2622781</v>
      </c>
      <c r="CG47" s="46">
        <v>21.06</v>
      </c>
      <c r="CH47" s="43">
        <v>196795</v>
      </c>
      <c r="CI47" s="46">
        <v>7.78</v>
      </c>
      <c r="CJ47" s="43">
        <v>2819577</v>
      </c>
      <c r="CK47" s="47">
        <v>18.82</v>
      </c>
      <c r="CL47" s="45">
        <v>0</v>
      </c>
      <c r="CM47" s="46">
        <v>0</v>
      </c>
      <c r="CN47" s="43">
        <v>0</v>
      </c>
      <c r="CO47" s="46">
        <v>0</v>
      </c>
      <c r="CP47" s="43">
        <v>0</v>
      </c>
      <c r="CQ47" s="47">
        <v>0</v>
      </c>
      <c r="CR47" s="136">
        <f t="shared" si="42"/>
        <v>2622781</v>
      </c>
      <c r="CS47" s="137">
        <f t="shared" si="43"/>
        <v>196795</v>
      </c>
      <c r="CT47" s="138">
        <f t="shared" si="44"/>
        <v>2819576</v>
      </c>
      <c r="CU47" s="40"/>
      <c r="CV47" s="45">
        <f t="shared" si="45"/>
        <v>13889225</v>
      </c>
      <c r="CW47" s="46">
        <f t="shared" si="46"/>
        <v>20.037198559664844</v>
      </c>
      <c r="CX47" s="43">
        <f t="shared" si="47"/>
        <v>469395</v>
      </c>
      <c r="CY47" s="46">
        <f t="shared" si="48"/>
        <v>2.5433605877858874</v>
      </c>
      <c r="CZ47" s="43">
        <f t="shared" si="49"/>
        <v>14358620</v>
      </c>
      <c r="DA47" s="47">
        <f t="shared" si="50"/>
        <v>16.358830572990069</v>
      </c>
      <c r="DB47" s="45">
        <f t="shared" si="51"/>
        <v>0</v>
      </c>
      <c r="DC47" s="46">
        <f t="shared" si="52"/>
        <v>0</v>
      </c>
      <c r="DD47" s="43">
        <f t="shared" si="53"/>
        <v>0</v>
      </c>
      <c r="DE47" s="46">
        <f t="shared" si="54"/>
        <v>0</v>
      </c>
      <c r="DF47" s="43">
        <f t="shared" si="55"/>
        <v>0</v>
      </c>
      <c r="DG47" s="47">
        <f t="shared" si="56"/>
        <v>0</v>
      </c>
      <c r="DH47" s="172"/>
      <c r="DI47" s="185" t="s">
        <v>40</v>
      </c>
      <c r="DJ47" s="45">
        <f t="shared" si="57"/>
        <v>14358620</v>
      </c>
      <c r="DK47" s="43">
        <f t="shared" si="58"/>
        <v>0</v>
      </c>
      <c r="DL47" s="44">
        <f t="shared" si="59"/>
        <v>14358620</v>
      </c>
      <c r="DM47"/>
    </row>
    <row r="48" spans="1:117" s="59" customFormat="1" ht="15.6" x14ac:dyDescent="0.3">
      <c r="A48" s="32">
        <v>36</v>
      </c>
      <c r="B48" s="32" t="s">
        <v>53</v>
      </c>
      <c r="C48" s="41"/>
      <c r="D48" s="42">
        <v>21660594</v>
      </c>
      <c r="E48" s="46">
        <v>197.45</v>
      </c>
      <c r="F48" s="43">
        <v>12460627</v>
      </c>
      <c r="G48" s="46">
        <v>454.49</v>
      </c>
      <c r="H48" s="43">
        <v>34121221</v>
      </c>
      <c r="I48" s="47">
        <v>248.84</v>
      </c>
      <c r="J48" s="45">
        <v>17701992</v>
      </c>
      <c r="K48" s="46">
        <v>51.34</v>
      </c>
      <c r="L48" s="43">
        <v>43085008</v>
      </c>
      <c r="M48" s="46">
        <v>141.68</v>
      </c>
      <c r="N48" s="43">
        <v>60787000</v>
      </c>
      <c r="O48" s="47">
        <v>93.67</v>
      </c>
      <c r="P48" s="136">
        <f t="shared" si="27"/>
        <v>39362586</v>
      </c>
      <c r="Q48" s="137">
        <f t="shared" si="28"/>
        <v>55545635</v>
      </c>
      <c r="R48" s="138">
        <f t="shared" si="29"/>
        <v>94908221</v>
      </c>
      <c r="S48" s="38"/>
      <c r="T48" s="42">
        <v>43230727</v>
      </c>
      <c r="U48" s="46">
        <v>224.47</v>
      </c>
      <c r="V48" s="43">
        <v>27024046</v>
      </c>
      <c r="W48" s="46">
        <v>493.68</v>
      </c>
      <c r="X48" s="43">
        <v>70254773</v>
      </c>
      <c r="Y48" s="47">
        <v>284.06</v>
      </c>
      <c r="Z48" s="45">
        <v>51076717</v>
      </c>
      <c r="AA48" s="46">
        <v>50.85</v>
      </c>
      <c r="AB48" s="43">
        <v>52853058</v>
      </c>
      <c r="AC48" s="46">
        <v>121.82</v>
      </c>
      <c r="AD48" s="43">
        <v>103929775</v>
      </c>
      <c r="AE48" s="47">
        <v>72.260000000000005</v>
      </c>
      <c r="AF48" s="136">
        <f t="shared" si="30"/>
        <v>94307444</v>
      </c>
      <c r="AG48" s="137">
        <f t="shared" si="31"/>
        <v>79877104</v>
      </c>
      <c r="AH48" s="138">
        <f t="shared" si="32"/>
        <v>174184548</v>
      </c>
      <c r="AI48" s="40"/>
      <c r="AJ48" s="42">
        <v>10129623</v>
      </c>
      <c r="AK48" s="46">
        <v>168.37</v>
      </c>
      <c r="AL48" s="43">
        <v>9055328</v>
      </c>
      <c r="AM48" s="46">
        <v>373.49</v>
      </c>
      <c r="AN48" s="43">
        <v>19184951</v>
      </c>
      <c r="AO48" s="47">
        <v>227.29</v>
      </c>
      <c r="AP48" s="45">
        <v>5649748</v>
      </c>
      <c r="AQ48" s="46">
        <v>36.15</v>
      </c>
      <c r="AR48" s="43">
        <v>14330007</v>
      </c>
      <c r="AS48" s="46">
        <v>95.22</v>
      </c>
      <c r="AT48" s="43">
        <v>19979754</v>
      </c>
      <c r="AU48" s="47">
        <v>65.13</v>
      </c>
      <c r="AV48" s="136">
        <f t="shared" si="33"/>
        <v>15779371</v>
      </c>
      <c r="AW48" s="137">
        <f t="shared" si="34"/>
        <v>23385335</v>
      </c>
      <c r="AX48" s="138">
        <f t="shared" si="35"/>
        <v>39164706</v>
      </c>
      <c r="AY48" s="40"/>
      <c r="AZ48" s="42">
        <v>30402273</v>
      </c>
      <c r="BA48" s="46">
        <v>273.3</v>
      </c>
      <c r="BB48" s="43">
        <v>11782687</v>
      </c>
      <c r="BC48" s="46">
        <v>376.43</v>
      </c>
      <c r="BD48" s="43">
        <v>42184960</v>
      </c>
      <c r="BE48" s="47">
        <v>295.94</v>
      </c>
      <c r="BF48" s="45">
        <v>29415291</v>
      </c>
      <c r="BG48" s="46">
        <v>48.34</v>
      </c>
      <c r="BH48" s="43">
        <v>43504798</v>
      </c>
      <c r="BI48" s="46">
        <v>140.72999999999999</v>
      </c>
      <c r="BJ48" s="43">
        <v>72920089</v>
      </c>
      <c r="BK48" s="47">
        <v>79.47</v>
      </c>
      <c r="BL48" s="136">
        <f t="shared" si="36"/>
        <v>59817564</v>
      </c>
      <c r="BM48" s="137">
        <f t="shared" si="37"/>
        <v>55287485</v>
      </c>
      <c r="BN48" s="138">
        <f t="shared" si="38"/>
        <v>115105049</v>
      </c>
      <c r="BO48" s="40"/>
      <c r="BP48" s="42">
        <v>11733051</v>
      </c>
      <c r="BQ48" s="46">
        <v>123.61</v>
      </c>
      <c r="BR48" s="43">
        <v>9265534</v>
      </c>
      <c r="BS48" s="46">
        <v>429.84</v>
      </c>
      <c r="BT48" s="43">
        <v>20998586</v>
      </c>
      <c r="BU48" s="47">
        <v>180.28</v>
      </c>
      <c r="BV48" s="45">
        <v>9290870</v>
      </c>
      <c r="BW48" s="46">
        <v>30.86</v>
      </c>
      <c r="BX48" s="43">
        <v>24477595</v>
      </c>
      <c r="BY48" s="46">
        <v>120.28</v>
      </c>
      <c r="BZ48" s="43">
        <v>33768465</v>
      </c>
      <c r="CA48" s="47">
        <v>66.92</v>
      </c>
      <c r="CB48" s="136">
        <f t="shared" si="39"/>
        <v>21023921</v>
      </c>
      <c r="CC48" s="137">
        <f t="shared" si="40"/>
        <v>33743129</v>
      </c>
      <c r="CD48" s="138">
        <f t="shared" si="41"/>
        <v>54767050</v>
      </c>
      <c r="CE48" s="40"/>
      <c r="CF48" s="42">
        <v>35869799</v>
      </c>
      <c r="CG48" s="46">
        <v>287.98</v>
      </c>
      <c r="CH48" s="43">
        <v>13030955</v>
      </c>
      <c r="CI48" s="46">
        <v>515.1</v>
      </c>
      <c r="CJ48" s="43">
        <v>48900754</v>
      </c>
      <c r="CK48" s="47">
        <v>326.32</v>
      </c>
      <c r="CL48" s="45">
        <v>39939743</v>
      </c>
      <c r="CM48" s="46">
        <v>64.48</v>
      </c>
      <c r="CN48" s="43">
        <v>33708914</v>
      </c>
      <c r="CO48" s="46">
        <v>106.46</v>
      </c>
      <c r="CP48" s="43">
        <v>73648657</v>
      </c>
      <c r="CQ48" s="47">
        <v>78.680000000000007</v>
      </c>
      <c r="CR48" s="136">
        <f t="shared" si="42"/>
        <v>75809542</v>
      </c>
      <c r="CS48" s="137">
        <f t="shared" si="43"/>
        <v>46739869</v>
      </c>
      <c r="CT48" s="138">
        <f t="shared" si="44"/>
        <v>122549411</v>
      </c>
      <c r="CU48" s="40"/>
      <c r="CV48" s="45">
        <f t="shared" si="45"/>
        <v>153026067</v>
      </c>
      <c r="CW48" s="46">
        <f t="shared" si="46"/>
        <v>220.76204318697236</v>
      </c>
      <c r="CX48" s="63">
        <f t="shared" si="47"/>
        <v>82619177</v>
      </c>
      <c r="CY48" s="60">
        <f t="shared" si="48"/>
        <v>447.66211522727394</v>
      </c>
      <c r="CZ48" s="43">
        <f t="shared" si="49"/>
        <v>235645244</v>
      </c>
      <c r="DA48" s="61">
        <f t="shared" si="50"/>
        <v>268.47152594935341</v>
      </c>
      <c r="DB48" s="62">
        <f t="shared" si="51"/>
        <v>153074361</v>
      </c>
      <c r="DC48" s="60">
        <f t="shared" si="52"/>
        <v>50.446119562498581</v>
      </c>
      <c r="DD48" s="63">
        <f t="shared" si="53"/>
        <v>211959380</v>
      </c>
      <c r="DE48" s="60">
        <f t="shared" si="54"/>
        <v>123.39447575823554</v>
      </c>
      <c r="DF48" s="63">
        <f t="shared" si="55"/>
        <v>365033741</v>
      </c>
      <c r="DG48" s="61">
        <f t="shared" si="56"/>
        <v>76.814423826178924</v>
      </c>
      <c r="DH48" s="174"/>
      <c r="DI48" s="185" t="s">
        <v>53</v>
      </c>
      <c r="DJ48" s="62">
        <f t="shared" si="57"/>
        <v>235645244</v>
      </c>
      <c r="DK48" s="63">
        <f t="shared" si="58"/>
        <v>365033741</v>
      </c>
      <c r="DL48" s="64">
        <f t="shared" si="59"/>
        <v>600678985</v>
      </c>
      <c r="DM48"/>
    </row>
    <row r="49" spans="1:119" s="59" customFormat="1" ht="15.6" x14ac:dyDescent="0.3">
      <c r="A49" s="32">
        <v>37</v>
      </c>
      <c r="B49" s="32" t="s">
        <v>41</v>
      </c>
      <c r="C49" s="41"/>
      <c r="D49" s="42">
        <v>2121</v>
      </c>
      <c r="E49" s="46">
        <v>0.02</v>
      </c>
      <c r="F49" s="43">
        <v>880</v>
      </c>
      <c r="G49" s="46">
        <v>0.03</v>
      </c>
      <c r="H49" s="43">
        <v>3001</v>
      </c>
      <c r="I49" s="47">
        <v>0.02</v>
      </c>
      <c r="J49" s="45">
        <v>4810</v>
      </c>
      <c r="K49" s="46">
        <v>0.01</v>
      </c>
      <c r="L49" s="43">
        <v>3985</v>
      </c>
      <c r="M49" s="46">
        <v>0.01</v>
      </c>
      <c r="N49" s="43">
        <v>8795</v>
      </c>
      <c r="O49" s="47">
        <v>0.01</v>
      </c>
      <c r="P49" s="136">
        <f t="shared" si="27"/>
        <v>6931</v>
      </c>
      <c r="Q49" s="137">
        <f t="shared" si="28"/>
        <v>4865</v>
      </c>
      <c r="R49" s="138">
        <f t="shared" si="29"/>
        <v>11796</v>
      </c>
      <c r="S49" s="38"/>
      <c r="T49" s="42">
        <v>464077</v>
      </c>
      <c r="U49" s="46">
        <v>2.41</v>
      </c>
      <c r="V49" s="43">
        <v>58330</v>
      </c>
      <c r="W49" s="46">
        <v>1.07</v>
      </c>
      <c r="X49" s="43">
        <v>522407</v>
      </c>
      <c r="Y49" s="47">
        <v>2.11</v>
      </c>
      <c r="Z49" s="45">
        <v>21984</v>
      </c>
      <c r="AA49" s="46">
        <v>0.02</v>
      </c>
      <c r="AB49" s="43">
        <v>3738</v>
      </c>
      <c r="AC49" s="46">
        <v>0.01</v>
      </c>
      <c r="AD49" s="43">
        <v>25722</v>
      </c>
      <c r="AE49" s="47">
        <v>0.02</v>
      </c>
      <c r="AF49" s="136">
        <f t="shared" si="30"/>
        <v>486061</v>
      </c>
      <c r="AG49" s="137">
        <f t="shared" si="31"/>
        <v>62068</v>
      </c>
      <c r="AH49" s="138">
        <f t="shared" si="32"/>
        <v>548129</v>
      </c>
      <c r="AI49" s="40"/>
      <c r="AJ49" s="42">
        <v>260145</v>
      </c>
      <c r="AK49" s="46">
        <v>4.32</v>
      </c>
      <c r="AL49" s="43">
        <v>218986</v>
      </c>
      <c r="AM49" s="46">
        <v>9.0299999999999994</v>
      </c>
      <c r="AN49" s="43">
        <v>479130</v>
      </c>
      <c r="AO49" s="47">
        <v>5.68</v>
      </c>
      <c r="AP49" s="45">
        <v>152066</v>
      </c>
      <c r="AQ49" s="46">
        <v>0.97</v>
      </c>
      <c r="AR49" s="43">
        <v>415256</v>
      </c>
      <c r="AS49" s="46">
        <v>2.76</v>
      </c>
      <c r="AT49" s="43">
        <v>567322</v>
      </c>
      <c r="AU49" s="47">
        <v>1.85</v>
      </c>
      <c r="AV49" s="136">
        <f t="shared" si="33"/>
        <v>412211</v>
      </c>
      <c r="AW49" s="137">
        <f t="shared" si="34"/>
        <v>634242</v>
      </c>
      <c r="AX49" s="138">
        <f t="shared" si="35"/>
        <v>1046453</v>
      </c>
      <c r="AY49" s="40"/>
      <c r="AZ49" s="42">
        <v>49216</v>
      </c>
      <c r="BA49" s="46">
        <v>0.44</v>
      </c>
      <c r="BB49" s="43">
        <v>23898</v>
      </c>
      <c r="BC49" s="46">
        <v>0.76</v>
      </c>
      <c r="BD49" s="43">
        <v>73114</v>
      </c>
      <c r="BE49" s="47">
        <v>0.51</v>
      </c>
      <c r="BF49" s="45">
        <v>65082</v>
      </c>
      <c r="BG49" s="46">
        <v>0.11</v>
      </c>
      <c r="BH49" s="43">
        <v>29842</v>
      </c>
      <c r="BI49" s="46">
        <v>0.1</v>
      </c>
      <c r="BJ49" s="43">
        <v>94924</v>
      </c>
      <c r="BK49" s="47">
        <v>0.1</v>
      </c>
      <c r="BL49" s="136">
        <f t="shared" si="36"/>
        <v>114298</v>
      </c>
      <c r="BM49" s="137">
        <f t="shared" si="37"/>
        <v>53740</v>
      </c>
      <c r="BN49" s="138">
        <f t="shared" si="38"/>
        <v>168038</v>
      </c>
      <c r="BO49" s="40"/>
      <c r="BP49" s="42">
        <v>149027</v>
      </c>
      <c r="BQ49" s="46">
        <v>1.57</v>
      </c>
      <c r="BR49" s="43">
        <v>15401</v>
      </c>
      <c r="BS49" s="46">
        <v>0.71</v>
      </c>
      <c r="BT49" s="43">
        <v>164429</v>
      </c>
      <c r="BU49" s="47">
        <v>1.41</v>
      </c>
      <c r="BV49" s="45">
        <v>18791</v>
      </c>
      <c r="BW49" s="46">
        <v>0.06</v>
      </c>
      <c r="BX49" s="43">
        <v>8859</v>
      </c>
      <c r="BY49" s="46">
        <v>0.04</v>
      </c>
      <c r="BZ49" s="43">
        <v>27649</v>
      </c>
      <c r="CA49" s="47">
        <v>0.05</v>
      </c>
      <c r="CB49" s="136">
        <f t="shared" si="39"/>
        <v>167818</v>
      </c>
      <c r="CC49" s="137">
        <f t="shared" si="40"/>
        <v>24260</v>
      </c>
      <c r="CD49" s="138">
        <f t="shared" si="41"/>
        <v>192078</v>
      </c>
      <c r="CE49" s="40"/>
      <c r="CF49" s="42">
        <v>2276</v>
      </c>
      <c r="CG49" s="46">
        <v>0.02</v>
      </c>
      <c r="CH49" s="43">
        <v>190</v>
      </c>
      <c r="CI49" s="46">
        <v>0.01</v>
      </c>
      <c r="CJ49" s="43">
        <v>2466</v>
      </c>
      <c r="CK49" s="47">
        <v>0.02</v>
      </c>
      <c r="CL49" s="45">
        <v>39962</v>
      </c>
      <c r="CM49" s="46">
        <v>0.06</v>
      </c>
      <c r="CN49" s="43">
        <v>13216</v>
      </c>
      <c r="CO49" s="46">
        <v>0.04</v>
      </c>
      <c r="CP49" s="43">
        <v>53179</v>
      </c>
      <c r="CQ49" s="47">
        <v>0.06</v>
      </c>
      <c r="CR49" s="136">
        <f t="shared" si="42"/>
        <v>42238</v>
      </c>
      <c r="CS49" s="137">
        <f t="shared" si="43"/>
        <v>13406</v>
      </c>
      <c r="CT49" s="138">
        <f t="shared" si="44"/>
        <v>55644</v>
      </c>
      <c r="CU49" s="40"/>
      <c r="CV49" s="45">
        <f t="shared" si="45"/>
        <v>926862</v>
      </c>
      <c r="CW49" s="46">
        <f t="shared" si="46"/>
        <v>1.3371313324831355</v>
      </c>
      <c r="CX49" s="43">
        <f t="shared" si="47"/>
        <v>317685</v>
      </c>
      <c r="CY49" s="46">
        <f t="shared" si="48"/>
        <v>1.7213381231814562</v>
      </c>
      <c r="CZ49" s="43">
        <f t="shared" si="49"/>
        <v>1244547</v>
      </c>
      <c r="DA49" s="47">
        <f t="shared" si="50"/>
        <v>1.4179171475478194</v>
      </c>
      <c r="DB49" s="45">
        <f t="shared" si="51"/>
        <v>302695</v>
      </c>
      <c r="DC49" s="46">
        <f t="shared" si="52"/>
        <v>9.9754054573322745E-2</v>
      </c>
      <c r="DD49" s="43">
        <f t="shared" si="53"/>
        <v>474896</v>
      </c>
      <c r="DE49" s="46">
        <f t="shared" si="54"/>
        <v>0.27646591040077123</v>
      </c>
      <c r="DF49" s="43">
        <f t="shared" si="55"/>
        <v>777591</v>
      </c>
      <c r="DG49" s="47">
        <f t="shared" si="56"/>
        <v>0.16362927019785356</v>
      </c>
      <c r="DH49" s="172"/>
      <c r="DI49" s="185" t="s">
        <v>41</v>
      </c>
      <c r="DJ49" s="45">
        <f t="shared" si="57"/>
        <v>1244547</v>
      </c>
      <c r="DK49" s="43">
        <f t="shared" si="58"/>
        <v>777591</v>
      </c>
      <c r="DL49" s="44">
        <f t="shared" si="59"/>
        <v>2022138</v>
      </c>
      <c r="DM49"/>
    </row>
    <row r="50" spans="1:119" s="59" customFormat="1" ht="15.6" x14ac:dyDescent="0.3">
      <c r="A50" s="32">
        <v>38</v>
      </c>
      <c r="B50" s="32" t="s">
        <v>42</v>
      </c>
      <c r="C50" s="41"/>
      <c r="D50" s="42">
        <v>15512</v>
      </c>
      <c r="E50" s="46">
        <v>0.14000000000000001</v>
      </c>
      <c r="F50" s="43">
        <v>11138</v>
      </c>
      <c r="G50" s="46">
        <v>0.41</v>
      </c>
      <c r="H50" s="43">
        <v>26651</v>
      </c>
      <c r="I50" s="47">
        <v>0.19</v>
      </c>
      <c r="J50" s="45">
        <v>13570</v>
      </c>
      <c r="K50" s="46">
        <v>0.04</v>
      </c>
      <c r="L50" s="43">
        <v>31397</v>
      </c>
      <c r="M50" s="46">
        <v>0.1</v>
      </c>
      <c r="N50" s="43">
        <v>44967</v>
      </c>
      <c r="O50" s="47">
        <v>7.0000000000000007E-2</v>
      </c>
      <c r="P50" s="136">
        <f t="shared" si="27"/>
        <v>29082</v>
      </c>
      <c r="Q50" s="137">
        <f t="shared" si="28"/>
        <v>42535</v>
      </c>
      <c r="R50" s="138">
        <f t="shared" si="29"/>
        <v>71617</v>
      </c>
      <c r="S50" s="38"/>
      <c r="T50" s="42">
        <v>23931</v>
      </c>
      <c r="U50" s="46">
        <v>0.12</v>
      </c>
      <c r="V50" s="43">
        <v>21830</v>
      </c>
      <c r="W50" s="46">
        <v>0.4</v>
      </c>
      <c r="X50" s="43">
        <v>45761</v>
      </c>
      <c r="Y50" s="47">
        <v>0.19</v>
      </c>
      <c r="Z50" s="45">
        <v>39540</v>
      </c>
      <c r="AA50" s="46">
        <v>0.04</v>
      </c>
      <c r="AB50" s="43">
        <v>25747</v>
      </c>
      <c r="AC50" s="46">
        <v>0.06</v>
      </c>
      <c r="AD50" s="43">
        <v>65286</v>
      </c>
      <c r="AE50" s="47">
        <v>0.05</v>
      </c>
      <c r="AF50" s="136">
        <f t="shared" si="30"/>
        <v>63471</v>
      </c>
      <c r="AG50" s="137">
        <f t="shared" si="31"/>
        <v>47577</v>
      </c>
      <c r="AH50" s="138">
        <f t="shared" si="32"/>
        <v>111048</v>
      </c>
      <c r="AI50" s="40"/>
      <c r="AJ50" s="42">
        <v>13822</v>
      </c>
      <c r="AK50" s="46">
        <v>0.23</v>
      </c>
      <c r="AL50" s="43">
        <v>11602</v>
      </c>
      <c r="AM50" s="46">
        <v>0.48</v>
      </c>
      <c r="AN50" s="43">
        <v>25424</v>
      </c>
      <c r="AO50" s="47">
        <v>0.3</v>
      </c>
      <c r="AP50" s="45">
        <v>6412</v>
      </c>
      <c r="AQ50" s="46">
        <v>0.04</v>
      </c>
      <c r="AR50" s="43">
        <v>17917</v>
      </c>
      <c r="AS50" s="46">
        <v>0.12</v>
      </c>
      <c r="AT50" s="43">
        <v>24329</v>
      </c>
      <c r="AU50" s="47">
        <v>0.08</v>
      </c>
      <c r="AV50" s="136">
        <f t="shared" si="33"/>
        <v>20234</v>
      </c>
      <c r="AW50" s="137">
        <f t="shared" si="34"/>
        <v>29519</v>
      </c>
      <c r="AX50" s="138">
        <f t="shared" si="35"/>
        <v>49753</v>
      </c>
      <c r="AY50" s="40"/>
      <c r="AZ50" s="42">
        <v>26656</v>
      </c>
      <c r="BA50" s="46">
        <v>0.24</v>
      </c>
      <c r="BB50" s="43">
        <v>16135</v>
      </c>
      <c r="BC50" s="46">
        <v>0.52</v>
      </c>
      <c r="BD50" s="43">
        <v>42791</v>
      </c>
      <c r="BE50" s="47">
        <v>0.3</v>
      </c>
      <c r="BF50" s="45">
        <v>32475</v>
      </c>
      <c r="BG50" s="46">
        <v>0.05</v>
      </c>
      <c r="BH50" s="43">
        <v>33922</v>
      </c>
      <c r="BI50" s="46">
        <v>0.11</v>
      </c>
      <c r="BJ50" s="43">
        <v>66397</v>
      </c>
      <c r="BK50" s="47">
        <v>7.0000000000000007E-2</v>
      </c>
      <c r="BL50" s="136">
        <f t="shared" si="36"/>
        <v>59131</v>
      </c>
      <c r="BM50" s="137">
        <f t="shared" si="37"/>
        <v>50057</v>
      </c>
      <c r="BN50" s="138">
        <f t="shared" si="38"/>
        <v>109188</v>
      </c>
      <c r="BO50" s="40"/>
      <c r="BP50" s="42">
        <v>7284</v>
      </c>
      <c r="BQ50" s="46">
        <v>0.08</v>
      </c>
      <c r="BR50" s="43">
        <v>3406</v>
      </c>
      <c r="BS50" s="46">
        <v>0.16</v>
      </c>
      <c r="BT50" s="43">
        <v>10690</v>
      </c>
      <c r="BU50" s="47">
        <v>0.09</v>
      </c>
      <c r="BV50" s="45">
        <v>15712</v>
      </c>
      <c r="BW50" s="46">
        <v>0.05</v>
      </c>
      <c r="BX50" s="43">
        <v>22078</v>
      </c>
      <c r="BY50" s="46">
        <v>0.11</v>
      </c>
      <c r="BZ50" s="43">
        <v>37790</v>
      </c>
      <c r="CA50" s="47">
        <v>7.0000000000000007E-2</v>
      </c>
      <c r="CB50" s="136">
        <f t="shared" si="39"/>
        <v>22996</v>
      </c>
      <c r="CC50" s="137">
        <f t="shared" si="40"/>
        <v>25484</v>
      </c>
      <c r="CD50" s="138">
        <f t="shared" si="41"/>
        <v>48480</v>
      </c>
      <c r="CE50" s="40"/>
      <c r="CF50" s="42">
        <v>20836</v>
      </c>
      <c r="CG50" s="46">
        <v>0.17</v>
      </c>
      <c r="CH50" s="43">
        <v>31118</v>
      </c>
      <c r="CI50" s="46">
        <v>1.23</v>
      </c>
      <c r="CJ50" s="43">
        <v>51954</v>
      </c>
      <c r="CK50" s="47">
        <v>0.35</v>
      </c>
      <c r="CL50" s="45">
        <v>39234</v>
      </c>
      <c r="CM50" s="46">
        <v>0.06</v>
      </c>
      <c r="CN50" s="43">
        <v>36748</v>
      </c>
      <c r="CO50" s="46">
        <v>0.12</v>
      </c>
      <c r="CP50" s="43">
        <v>75982</v>
      </c>
      <c r="CQ50" s="47">
        <v>0.08</v>
      </c>
      <c r="CR50" s="136">
        <f t="shared" si="42"/>
        <v>60070</v>
      </c>
      <c r="CS50" s="137">
        <f t="shared" si="43"/>
        <v>67866</v>
      </c>
      <c r="CT50" s="138">
        <f t="shared" si="44"/>
        <v>127936</v>
      </c>
      <c r="CU50" s="40"/>
      <c r="CV50" s="45">
        <f t="shared" si="45"/>
        <v>108041</v>
      </c>
      <c r="CW50" s="46">
        <f t="shared" si="46"/>
        <v>0.15586463388596192</v>
      </c>
      <c r="CX50" s="43">
        <f t="shared" si="47"/>
        <v>95229</v>
      </c>
      <c r="CY50" s="46">
        <f t="shared" si="48"/>
        <v>0.51598693086688663</v>
      </c>
      <c r="CZ50" s="43">
        <f t="shared" si="49"/>
        <v>203270</v>
      </c>
      <c r="DA50" s="47">
        <f t="shared" si="50"/>
        <v>0.23158628688353694</v>
      </c>
      <c r="DB50" s="45">
        <f t="shared" si="51"/>
        <v>146943</v>
      </c>
      <c r="DC50" s="46">
        <f t="shared" si="52"/>
        <v>4.8425510963734993E-2</v>
      </c>
      <c r="DD50" s="43">
        <f t="shared" si="53"/>
        <v>167809</v>
      </c>
      <c r="DE50" s="46">
        <f t="shared" si="54"/>
        <v>9.7691848232966838E-2</v>
      </c>
      <c r="DF50" s="43">
        <f t="shared" si="55"/>
        <v>314752</v>
      </c>
      <c r="DG50" s="47">
        <f t="shared" si="56"/>
        <v>6.623358559103025E-2</v>
      </c>
      <c r="DH50" s="172"/>
      <c r="DI50" s="185" t="s">
        <v>42</v>
      </c>
      <c r="DJ50" s="45">
        <f t="shared" si="57"/>
        <v>203270</v>
      </c>
      <c r="DK50" s="43">
        <f t="shared" si="58"/>
        <v>314752</v>
      </c>
      <c r="DL50" s="44">
        <f t="shared" si="59"/>
        <v>518022</v>
      </c>
      <c r="DM50"/>
    </row>
    <row r="51" spans="1:119" s="59" customFormat="1" ht="15.6" x14ac:dyDescent="0.3">
      <c r="A51" s="32">
        <v>39</v>
      </c>
      <c r="B51" s="32" t="s">
        <v>62</v>
      </c>
      <c r="C51" s="41"/>
      <c r="D51" s="42">
        <v>46398</v>
      </c>
      <c r="E51" s="46">
        <v>0.42</v>
      </c>
      <c r="F51" s="43">
        <v>12987</v>
      </c>
      <c r="G51" s="46">
        <v>0.47</v>
      </c>
      <c r="H51" s="43">
        <v>59386</v>
      </c>
      <c r="I51" s="47">
        <v>0.43</v>
      </c>
      <c r="J51" s="45">
        <v>1590786</v>
      </c>
      <c r="K51" s="46">
        <v>4.6100000000000003</v>
      </c>
      <c r="L51" s="43">
        <v>510757</v>
      </c>
      <c r="M51" s="46">
        <v>1.68</v>
      </c>
      <c r="N51" s="43">
        <v>2101543</v>
      </c>
      <c r="O51" s="47">
        <v>3.24</v>
      </c>
      <c r="P51" s="136">
        <f t="shared" si="27"/>
        <v>1637184</v>
      </c>
      <c r="Q51" s="137">
        <f t="shared" si="28"/>
        <v>523744</v>
      </c>
      <c r="R51" s="138">
        <f t="shared" si="29"/>
        <v>2160928</v>
      </c>
      <c r="S51" s="38"/>
      <c r="T51" s="42">
        <v>31212</v>
      </c>
      <c r="U51" s="46">
        <v>0.16</v>
      </c>
      <c r="V51" s="43">
        <v>39944</v>
      </c>
      <c r="W51" s="46">
        <v>0.73</v>
      </c>
      <c r="X51" s="43">
        <v>71155</v>
      </c>
      <c r="Y51" s="47">
        <v>0.28999999999999998</v>
      </c>
      <c r="Z51" s="45">
        <v>2587077</v>
      </c>
      <c r="AA51" s="46">
        <v>2.58</v>
      </c>
      <c r="AB51" s="43">
        <v>719955</v>
      </c>
      <c r="AC51" s="46">
        <v>1.66</v>
      </c>
      <c r="AD51" s="43">
        <v>3307032</v>
      </c>
      <c r="AE51" s="47">
        <v>2.2999999999999998</v>
      </c>
      <c r="AF51" s="136">
        <f t="shared" si="30"/>
        <v>2618289</v>
      </c>
      <c r="AG51" s="137">
        <f t="shared" si="31"/>
        <v>759899</v>
      </c>
      <c r="AH51" s="138">
        <f t="shared" si="32"/>
        <v>3378188</v>
      </c>
      <c r="AI51" s="40"/>
      <c r="AJ51" s="42">
        <v>16834</v>
      </c>
      <c r="AK51" s="46">
        <v>0.28000000000000003</v>
      </c>
      <c r="AL51" s="43">
        <v>11992</v>
      </c>
      <c r="AM51" s="46">
        <v>0.49</v>
      </c>
      <c r="AN51" s="43">
        <v>28826</v>
      </c>
      <c r="AO51" s="47">
        <v>0.34</v>
      </c>
      <c r="AP51" s="45">
        <v>779615</v>
      </c>
      <c r="AQ51" s="46">
        <v>4.99</v>
      </c>
      <c r="AR51" s="43">
        <v>263755</v>
      </c>
      <c r="AS51" s="46">
        <v>1.75</v>
      </c>
      <c r="AT51" s="43">
        <v>1043370</v>
      </c>
      <c r="AU51" s="47">
        <v>3.4</v>
      </c>
      <c r="AV51" s="136">
        <f t="shared" si="33"/>
        <v>796449</v>
      </c>
      <c r="AW51" s="137">
        <f t="shared" si="34"/>
        <v>275747</v>
      </c>
      <c r="AX51" s="138">
        <f t="shared" si="35"/>
        <v>1072196</v>
      </c>
      <c r="AY51" s="40"/>
      <c r="AZ51" s="42">
        <v>57135</v>
      </c>
      <c r="BA51" s="46">
        <v>0.51</v>
      </c>
      <c r="BB51" s="43">
        <v>24704</v>
      </c>
      <c r="BC51" s="46">
        <v>0.79</v>
      </c>
      <c r="BD51" s="43">
        <v>81838</v>
      </c>
      <c r="BE51" s="47">
        <v>0.56999999999999995</v>
      </c>
      <c r="BF51" s="45">
        <v>2177084</v>
      </c>
      <c r="BG51" s="46">
        <v>3.58</v>
      </c>
      <c r="BH51" s="43">
        <v>720542</v>
      </c>
      <c r="BI51" s="46">
        <v>2.33</v>
      </c>
      <c r="BJ51" s="43">
        <v>2897626</v>
      </c>
      <c r="BK51" s="47">
        <v>3.16</v>
      </c>
      <c r="BL51" s="136">
        <f t="shared" si="36"/>
        <v>2234219</v>
      </c>
      <c r="BM51" s="137">
        <f t="shared" si="37"/>
        <v>745246</v>
      </c>
      <c r="BN51" s="138">
        <f t="shared" si="38"/>
        <v>2979465</v>
      </c>
      <c r="BO51" s="40"/>
      <c r="BP51" s="42">
        <v>20070</v>
      </c>
      <c r="BQ51" s="46">
        <v>0.21</v>
      </c>
      <c r="BR51" s="43">
        <v>7208</v>
      </c>
      <c r="BS51" s="46">
        <v>0.33</v>
      </c>
      <c r="BT51" s="43">
        <v>27278</v>
      </c>
      <c r="BU51" s="47">
        <v>0.23</v>
      </c>
      <c r="BV51" s="45">
        <v>1002994</v>
      </c>
      <c r="BW51" s="46">
        <v>3.33</v>
      </c>
      <c r="BX51" s="43">
        <v>244379</v>
      </c>
      <c r="BY51" s="46">
        <v>1.2</v>
      </c>
      <c r="BZ51" s="43">
        <v>1247373</v>
      </c>
      <c r="CA51" s="47">
        <v>2.4700000000000002</v>
      </c>
      <c r="CB51" s="136">
        <f t="shared" si="39"/>
        <v>1023064</v>
      </c>
      <c r="CC51" s="137">
        <f t="shared" si="40"/>
        <v>251587</v>
      </c>
      <c r="CD51" s="138">
        <f t="shared" si="41"/>
        <v>1274651</v>
      </c>
      <c r="CE51" s="40"/>
      <c r="CF51" s="42">
        <v>37394</v>
      </c>
      <c r="CG51" s="46">
        <v>0.3</v>
      </c>
      <c r="CH51" s="43">
        <v>23285</v>
      </c>
      <c r="CI51" s="46">
        <v>0.92</v>
      </c>
      <c r="CJ51" s="43">
        <v>60678</v>
      </c>
      <c r="CK51" s="47">
        <v>0.4</v>
      </c>
      <c r="CL51" s="45">
        <v>1517256</v>
      </c>
      <c r="CM51" s="46">
        <v>2.4500000000000002</v>
      </c>
      <c r="CN51" s="43">
        <v>503315</v>
      </c>
      <c r="CO51" s="46">
        <v>1.59</v>
      </c>
      <c r="CP51" s="43">
        <v>2020571</v>
      </c>
      <c r="CQ51" s="47">
        <v>2.16</v>
      </c>
      <c r="CR51" s="136">
        <f t="shared" si="42"/>
        <v>1554650</v>
      </c>
      <c r="CS51" s="137">
        <f t="shared" si="43"/>
        <v>526600</v>
      </c>
      <c r="CT51" s="138">
        <f t="shared" si="44"/>
        <v>2081250</v>
      </c>
      <c r="CU51" s="40"/>
      <c r="CV51" s="45">
        <f t="shared" si="45"/>
        <v>209043</v>
      </c>
      <c r="CW51" s="46">
        <f t="shared" si="46"/>
        <v>0.30157450098965338</v>
      </c>
      <c r="CX51" s="43">
        <f t="shared" si="47"/>
        <v>120120</v>
      </c>
      <c r="CY51" s="46">
        <f t="shared" si="48"/>
        <v>0.65085583315723594</v>
      </c>
      <c r="CZ51" s="43">
        <f t="shared" si="49"/>
        <v>329163</v>
      </c>
      <c r="DA51" s="47">
        <f t="shared" si="50"/>
        <v>0.37501666231832376</v>
      </c>
      <c r="DB51" s="45">
        <f t="shared" si="51"/>
        <v>9654812</v>
      </c>
      <c r="DC51" s="46">
        <f t="shared" si="52"/>
        <v>3.1817725537031381</v>
      </c>
      <c r="DD51" s="43">
        <f t="shared" si="53"/>
        <v>2962703</v>
      </c>
      <c r="DE51" s="46">
        <f t="shared" si="54"/>
        <v>1.7247700173134668</v>
      </c>
      <c r="DF51" s="43">
        <f t="shared" si="55"/>
        <v>12617515</v>
      </c>
      <c r="DG51" s="47">
        <f t="shared" si="56"/>
        <v>2.6551165987781111</v>
      </c>
      <c r="DH51" s="172"/>
      <c r="DI51" s="185" t="s">
        <v>62</v>
      </c>
      <c r="DJ51" s="45">
        <f t="shared" si="57"/>
        <v>329163</v>
      </c>
      <c r="DK51" s="43">
        <f t="shared" si="58"/>
        <v>12617515</v>
      </c>
      <c r="DL51" s="44">
        <f t="shared" si="59"/>
        <v>12946678</v>
      </c>
      <c r="DM51"/>
    </row>
    <row r="52" spans="1:119" s="59" customFormat="1" ht="15.6" x14ac:dyDescent="0.3">
      <c r="A52" s="32">
        <v>40</v>
      </c>
      <c r="B52" s="32" t="s">
        <v>43</v>
      </c>
      <c r="C52" s="41"/>
      <c r="D52" s="42">
        <v>659020</v>
      </c>
      <c r="E52" s="46">
        <v>6.01</v>
      </c>
      <c r="F52" s="43">
        <v>597331</v>
      </c>
      <c r="G52" s="46">
        <v>21.79</v>
      </c>
      <c r="H52" s="43">
        <v>1256350</v>
      </c>
      <c r="I52" s="47">
        <v>9.16</v>
      </c>
      <c r="J52" s="45">
        <v>16395</v>
      </c>
      <c r="K52" s="46">
        <v>0.05</v>
      </c>
      <c r="L52" s="43">
        <v>50810</v>
      </c>
      <c r="M52" s="46">
        <v>0.17</v>
      </c>
      <c r="N52" s="43">
        <v>67205</v>
      </c>
      <c r="O52" s="47">
        <v>0.1</v>
      </c>
      <c r="P52" s="136">
        <f t="shared" si="27"/>
        <v>675415</v>
      </c>
      <c r="Q52" s="137">
        <f t="shared" si="28"/>
        <v>648141</v>
      </c>
      <c r="R52" s="138">
        <f t="shared" si="29"/>
        <v>1323556</v>
      </c>
      <c r="S52" s="38"/>
      <c r="T52" s="42">
        <v>1171266</v>
      </c>
      <c r="U52" s="46">
        <v>6.08</v>
      </c>
      <c r="V52" s="43">
        <v>907480</v>
      </c>
      <c r="W52" s="46">
        <v>16.579999999999998</v>
      </c>
      <c r="X52" s="43">
        <v>2078746</v>
      </c>
      <c r="Y52" s="47">
        <v>8.4</v>
      </c>
      <c r="Z52" s="45">
        <v>6102621</v>
      </c>
      <c r="AA52" s="46">
        <v>6.08</v>
      </c>
      <c r="AB52" s="43">
        <v>2854002</v>
      </c>
      <c r="AC52" s="46">
        <v>6.58</v>
      </c>
      <c r="AD52" s="43">
        <v>8956622</v>
      </c>
      <c r="AE52" s="47">
        <v>6.23</v>
      </c>
      <c r="AF52" s="136">
        <f t="shared" si="30"/>
        <v>7273887</v>
      </c>
      <c r="AG52" s="137">
        <f t="shared" si="31"/>
        <v>3761482</v>
      </c>
      <c r="AH52" s="138">
        <f t="shared" si="32"/>
        <v>11035369</v>
      </c>
      <c r="AI52" s="40"/>
      <c r="AJ52" s="42">
        <v>273507</v>
      </c>
      <c r="AK52" s="46">
        <v>4.55</v>
      </c>
      <c r="AL52" s="43">
        <v>288350</v>
      </c>
      <c r="AM52" s="46">
        <v>11.89</v>
      </c>
      <c r="AN52" s="43">
        <v>561858</v>
      </c>
      <c r="AO52" s="47">
        <v>6.66</v>
      </c>
      <c r="AP52" s="45">
        <v>736290</v>
      </c>
      <c r="AQ52" s="46">
        <v>4.71</v>
      </c>
      <c r="AR52" s="43">
        <v>627088</v>
      </c>
      <c r="AS52" s="46">
        <v>4.17</v>
      </c>
      <c r="AT52" s="43">
        <v>1363378</v>
      </c>
      <c r="AU52" s="47">
        <v>4.4400000000000004</v>
      </c>
      <c r="AV52" s="136">
        <f t="shared" si="33"/>
        <v>1009797</v>
      </c>
      <c r="AW52" s="137">
        <f t="shared" si="34"/>
        <v>915438</v>
      </c>
      <c r="AX52" s="138">
        <f t="shared" si="35"/>
        <v>1925235</v>
      </c>
      <c r="AY52" s="40"/>
      <c r="AZ52" s="42">
        <v>1000933</v>
      </c>
      <c r="BA52" s="46">
        <v>9</v>
      </c>
      <c r="BB52" s="43">
        <v>684475</v>
      </c>
      <c r="BC52" s="46">
        <v>21.87</v>
      </c>
      <c r="BD52" s="43">
        <v>1685408</v>
      </c>
      <c r="BE52" s="47">
        <v>11.82</v>
      </c>
      <c r="BF52" s="45">
        <v>4502495</v>
      </c>
      <c r="BG52" s="46">
        <v>7.4</v>
      </c>
      <c r="BH52" s="43">
        <v>2264598</v>
      </c>
      <c r="BI52" s="46">
        <v>7.33</v>
      </c>
      <c r="BJ52" s="43">
        <v>6767093</v>
      </c>
      <c r="BK52" s="47">
        <v>7.37</v>
      </c>
      <c r="BL52" s="136">
        <f t="shared" si="36"/>
        <v>5503428</v>
      </c>
      <c r="BM52" s="137">
        <f t="shared" si="37"/>
        <v>2949073</v>
      </c>
      <c r="BN52" s="138">
        <f t="shared" si="38"/>
        <v>8452501</v>
      </c>
      <c r="BO52" s="40"/>
      <c r="BP52" s="42">
        <v>305675</v>
      </c>
      <c r="BQ52" s="46">
        <v>3.22</v>
      </c>
      <c r="BR52" s="43">
        <v>102598</v>
      </c>
      <c r="BS52" s="46">
        <v>4.76</v>
      </c>
      <c r="BT52" s="43">
        <v>408273</v>
      </c>
      <c r="BU52" s="47">
        <v>3.51</v>
      </c>
      <c r="BV52" s="45">
        <v>1299471</v>
      </c>
      <c r="BW52" s="46">
        <v>4.32</v>
      </c>
      <c r="BX52" s="43">
        <v>1088311</v>
      </c>
      <c r="BY52" s="46">
        <v>5.35</v>
      </c>
      <c r="BZ52" s="43">
        <v>2387782</v>
      </c>
      <c r="CA52" s="47">
        <v>4.7300000000000004</v>
      </c>
      <c r="CB52" s="136">
        <f t="shared" si="39"/>
        <v>1605146</v>
      </c>
      <c r="CC52" s="137">
        <f t="shared" si="40"/>
        <v>1190909</v>
      </c>
      <c r="CD52" s="138">
        <f t="shared" si="41"/>
        <v>2796055</v>
      </c>
      <c r="CE52" s="40"/>
      <c r="CF52" s="42">
        <v>1008265</v>
      </c>
      <c r="CG52" s="46">
        <v>8.09</v>
      </c>
      <c r="CH52" s="43">
        <v>445055</v>
      </c>
      <c r="CI52" s="46">
        <v>17.59</v>
      </c>
      <c r="CJ52" s="43">
        <v>1453320</v>
      </c>
      <c r="CK52" s="47">
        <v>9.6999999999999993</v>
      </c>
      <c r="CL52" s="45">
        <v>3619408</v>
      </c>
      <c r="CM52" s="46">
        <v>5.84</v>
      </c>
      <c r="CN52" s="43">
        <v>1513888</v>
      </c>
      <c r="CO52" s="46">
        <v>4.78</v>
      </c>
      <c r="CP52" s="43">
        <v>5133296</v>
      </c>
      <c r="CQ52" s="47">
        <v>5.48</v>
      </c>
      <c r="CR52" s="136">
        <f t="shared" si="42"/>
        <v>4627673</v>
      </c>
      <c r="CS52" s="137">
        <f t="shared" si="43"/>
        <v>1958943</v>
      </c>
      <c r="CT52" s="138">
        <f t="shared" si="44"/>
        <v>6586616</v>
      </c>
      <c r="CU52" s="40"/>
      <c r="CV52" s="45">
        <f t="shared" si="45"/>
        <v>4418666</v>
      </c>
      <c r="CW52" s="46">
        <f t="shared" si="46"/>
        <v>6.3745592724460884</v>
      </c>
      <c r="CX52" s="43">
        <f t="shared" si="47"/>
        <v>3025289</v>
      </c>
      <c r="CY52" s="46">
        <f t="shared" si="48"/>
        <v>16.392166105864312</v>
      </c>
      <c r="CZ52" s="43">
        <f t="shared" si="49"/>
        <v>7443955</v>
      </c>
      <c r="DA52" s="47">
        <f t="shared" si="50"/>
        <v>8.4809263451475339</v>
      </c>
      <c r="DB52" s="45">
        <f t="shared" si="51"/>
        <v>16276680</v>
      </c>
      <c r="DC52" s="46">
        <f t="shared" si="52"/>
        <v>5.36402922080811</v>
      </c>
      <c r="DD52" s="43">
        <f t="shared" si="53"/>
        <v>8398697</v>
      </c>
      <c r="DE52" s="46">
        <f t="shared" si="54"/>
        <v>4.8893934930705383</v>
      </c>
      <c r="DF52" s="43">
        <f t="shared" si="55"/>
        <v>24675377</v>
      </c>
      <c r="DG52" s="47">
        <f t="shared" si="56"/>
        <v>5.1924648438149381</v>
      </c>
      <c r="DH52" s="172"/>
      <c r="DI52" s="185" t="s">
        <v>43</v>
      </c>
      <c r="DJ52" s="45">
        <f t="shared" si="57"/>
        <v>7443955</v>
      </c>
      <c r="DK52" s="43">
        <f t="shared" si="58"/>
        <v>24675377</v>
      </c>
      <c r="DL52" s="44">
        <f t="shared" si="59"/>
        <v>32119332</v>
      </c>
      <c r="DM52"/>
    </row>
    <row r="53" spans="1:119" s="59" customFormat="1" ht="15.6" x14ac:dyDescent="0.3">
      <c r="A53" s="32">
        <v>41</v>
      </c>
      <c r="B53" s="32" t="s">
        <v>44</v>
      </c>
      <c r="C53" s="41"/>
      <c r="D53" s="42">
        <v>904555</v>
      </c>
      <c r="E53" s="46">
        <v>8.25</v>
      </c>
      <c r="F53" s="43">
        <v>620347</v>
      </c>
      <c r="G53" s="46">
        <v>22.63</v>
      </c>
      <c r="H53" s="43">
        <v>1524901</v>
      </c>
      <c r="I53" s="47">
        <v>11.12</v>
      </c>
      <c r="J53" s="45">
        <v>1058595</v>
      </c>
      <c r="K53" s="46">
        <v>3.07</v>
      </c>
      <c r="L53" s="43">
        <v>2521582</v>
      </c>
      <c r="M53" s="46">
        <v>8.2899999999999991</v>
      </c>
      <c r="N53" s="43">
        <v>3580177</v>
      </c>
      <c r="O53" s="47">
        <v>5.52</v>
      </c>
      <c r="P53" s="136">
        <f t="shared" si="27"/>
        <v>1963150</v>
      </c>
      <c r="Q53" s="137">
        <f t="shared" si="28"/>
        <v>3141929</v>
      </c>
      <c r="R53" s="138">
        <f t="shared" si="29"/>
        <v>5105079</v>
      </c>
      <c r="S53" s="38"/>
      <c r="T53" s="42">
        <v>2081675</v>
      </c>
      <c r="U53" s="46">
        <v>10.81</v>
      </c>
      <c r="V53" s="43">
        <v>1581247</v>
      </c>
      <c r="W53" s="46">
        <v>28.89</v>
      </c>
      <c r="X53" s="43">
        <v>3662922</v>
      </c>
      <c r="Y53" s="47">
        <v>14.81</v>
      </c>
      <c r="Z53" s="45">
        <v>5510308</v>
      </c>
      <c r="AA53" s="46">
        <v>5.49</v>
      </c>
      <c r="AB53" s="43">
        <v>4571659</v>
      </c>
      <c r="AC53" s="46">
        <v>10.54</v>
      </c>
      <c r="AD53" s="43">
        <v>10081966</v>
      </c>
      <c r="AE53" s="47">
        <v>7.01</v>
      </c>
      <c r="AF53" s="136">
        <f t="shared" si="30"/>
        <v>7591983</v>
      </c>
      <c r="AG53" s="137">
        <f t="shared" si="31"/>
        <v>6152906</v>
      </c>
      <c r="AH53" s="138">
        <f t="shared" si="32"/>
        <v>13744889</v>
      </c>
      <c r="AI53" s="40"/>
      <c r="AJ53" s="42">
        <v>456983</v>
      </c>
      <c r="AK53" s="46">
        <v>7.6</v>
      </c>
      <c r="AL53" s="43">
        <v>620421</v>
      </c>
      <c r="AM53" s="46">
        <v>25.59</v>
      </c>
      <c r="AN53" s="43">
        <v>1077404</v>
      </c>
      <c r="AO53" s="47">
        <v>12.76</v>
      </c>
      <c r="AP53" s="45">
        <v>677812</v>
      </c>
      <c r="AQ53" s="46">
        <v>4.34</v>
      </c>
      <c r="AR53" s="43">
        <v>1305250</v>
      </c>
      <c r="AS53" s="46">
        <v>8.67</v>
      </c>
      <c r="AT53" s="43">
        <v>1983062</v>
      </c>
      <c r="AU53" s="47">
        <v>6.46</v>
      </c>
      <c r="AV53" s="136">
        <f t="shared" si="33"/>
        <v>1134795</v>
      </c>
      <c r="AW53" s="137">
        <f t="shared" si="34"/>
        <v>1925671</v>
      </c>
      <c r="AX53" s="138">
        <f t="shared" si="35"/>
        <v>3060466</v>
      </c>
      <c r="AY53" s="40"/>
      <c r="AZ53" s="42">
        <v>1601555</v>
      </c>
      <c r="BA53" s="46">
        <v>14.4</v>
      </c>
      <c r="BB53" s="43">
        <v>919004</v>
      </c>
      <c r="BC53" s="46">
        <v>29.36</v>
      </c>
      <c r="BD53" s="43">
        <v>2520560</v>
      </c>
      <c r="BE53" s="47">
        <v>17.68</v>
      </c>
      <c r="BF53" s="45">
        <v>2943623</v>
      </c>
      <c r="BG53" s="46">
        <v>4.84</v>
      </c>
      <c r="BH53" s="43">
        <v>3751615</v>
      </c>
      <c r="BI53" s="46">
        <v>12.14</v>
      </c>
      <c r="BJ53" s="43">
        <v>6695238</v>
      </c>
      <c r="BK53" s="47">
        <v>7.3</v>
      </c>
      <c r="BL53" s="136">
        <f t="shared" si="36"/>
        <v>4545178</v>
      </c>
      <c r="BM53" s="137">
        <f t="shared" si="37"/>
        <v>4670619</v>
      </c>
      <c r="BN53" s="138">
        <f t="shared" si="38"/>
        <v>9215797</v>
      </c>
      <c r="BO53" s="40"/>
      <c r="BP53" s="42">
        <v>679831</v>
      </c>
      <c r="BQ53" s="46">
        <v>7.16</v>
      </c>
      <c r="BR53" s="43">
        <v>537392</v>
      </c>
      <c r="BS53" s="46">
        <v>24.93</v>
      </c>
      <c r="BT53" s="43">
        <v>1217223</v>
      </c>
      <c r="BU53" s="47">
        <v>10.45</v>
      </c>
      <c r="BV53" s="45">
        <v>1518529</v>
      </c>
      <c r="BW53" s="46">
        <v>5.04</v>
      </c>
      <c r="BX53" s="43">
        <v>1820179</v>
      </c>
      <c r="BY53" s="46">
        <v>8.94</v>
      </c>
      <c r="BZ53" s="43">
        <v>3338708</v>
      </c>
      <c r="CA53" s="47">
        <v>6.62</v>
      </c>
      <c r="CB53" s="136">
        <f t="shared" si="39"/>
        <v>2198360</v>
      </c>
      <c r="CC53" s="137">
        <f t="shared" si="40"/>
        <v>2357571</v>
      </c>
      <c r="CD53" s="138">
        <f t="shared" si="41"/>
        <v>4555931</v>
      </c>
      <c r="CE53" s="40"/>
      <c r="CF53" s="42">
        <v>2510660</v>
      </c>
      <c r="CG53" s="46">
        <v>20.16</v>
      </c>
      <c r="CH53" s="43">
        <v>973214</v>
      </c>
      <c r="CI53" s="46">
        <v>38.47</v>
      </c>
      <c r="CJ53" s="43">
        <v>3483873</v>
      </c>
      <c r="CK53" s="47">
        <v>23.25</v>
      </c>
      <c r="CL53" s="45">
        <v>6865211</v>
      </c>
      <c r="CM53" s="46">
        <v>11.08</v>
      </c>
      <c r="CN53" s="43">
        <v>4170401</v>
      </c>
      <c r="CO53" s="46">
        <v>13.17</v>
      </c>
      <c r="CP53" s="43">
        <v>11035612</v>
      </c>
      <c r="CQ53" s="47">
        <v>11.79</v>
      </c>
      <c r="CR53" s="136">
        <f t="shared" si="42"/>
        <v>9375871</v>
      </c>
      <c r="CS53" s="137">
        <f t="shared" si="43"/>
        <v>5143615</v>
      </c>
      <c r="CT53" s="138">
        <f t="shared" si="44"/>
        <v>14519486</v>
      </c>
      <c r="CU53" s="40"/>
      <c r="CV53" s="45">
        <f t="shared" si="45"/>
        <v>8235259</v>
      </c>
      <c r="CW53" s="46">
        <f t="shared" si="46"/>
        <v>11.880541914560888</v>
      </c>
      <c r="CX53" s="43">
        <f t="shared" si="47"/>
        <v>5251625</v>
      </c>
      <c r="CY53" s="46">
        <f t="shared" si="48"/>
        <v>28.455301072297448</v>
      </c>
      <c r="CZ53" s="43">
        <f t="shared" si="49"/>
        <v>13486884</v>
      </c>
      <c r="DA53" s="47">
        <f t="shared" si="50"/>
        <v>15.365658420765406</v>
      </c>
      <c r="DB53" s="45">
        <f t="shared" si="51"/>
        <v>18574078</v>
      </c>
      <c r="DC53" s="46">
        <f t="shared" si="52"/>
        <v>6.1211436940192385</v>
      </c>
      <c r="DD53" s="43">
        <f t="shared" si="53"/>
        <v>18140686</v>
      </c>
      <c r="DE53" s="46">
        <f t="shared" si="54"/>
        <v>10.560799143990527</v>
      </c>
      <c r="DF53" s="43">
        <f t="shared" si="55"/>
        <v>36714764</v>
      </c>
      <c r="DG53" s="47">
        <f t="shared" si="56"/>
        <v>7.7259253756877673</v>
      </c>
      <c r="DH53" s="172"/>
      <c r="DI53" s="185" t="s">
        <v>44</v>
      </c>
      <c r="DJ53" s="45">
        <f t="shared" si="57"/>
        <v>13486884</v>
      </c>
      <c r="DK53" s="43">
        <f t="shared" si="58"/>
        <v>36714764</v>
      </c>
      <c r="DL53" s="44">
        <f t="shared" si="59"/>
        <v>50201648</v>
      </c>
      <c r="DM53"/>
    </row>
    <row r="54" spans="1:119" s="59" customFormat="1" ht="15.6" x14ac:dyDescent="0.3">
      <c r="A54" s="32">
        <v>42</v>
      </c>
      <c r="B54" s="32" t="s">
        <v>45</v>
      </c>
      <c r="C54" s="41"/>
      <c r="D54" s="42">
        <v>4285666</v>
      </c>
      <c r="E54" s="46">
        <v>39.07</v>
      </c>
      <c r="F54" s="43">
        <v>2628459</v>
      </c>
      <c r="G54" s="46">
        <v>95.87</v>
      </c>
      <c r="H54" s="43">
        <v>6914126</v>
      </c>
      <c r="I54" s="47">
        <v>50.42</v>
      </c>
      <c r="J54" s="45">
        <v>9750850</v>
      </c>
      <c r="K54" s="46">
        <v>28.28</v>
      </c>
      <c r="L54" s="43">
        <v>11128807</v>
      </c>
      <c r="M54" s="46">
        <v>36.590000000000003</v>
      </c>
      <c r="N54" s="43">
        <v>20879657</v>
      </c>
      <c r="O54" s="47">
        <v>32.18</v>
      </c>
      <c r="P54" s="136">
        <f t="shared" si="27"/>
        <v>14036516</v>
      </c>
      <c r="Q54" s="137">
        <f t="shared" si="28"/>
        <v>13757266</v>
      </c>
      <c r="R54" s="138">
        <f t="shared" si="29"/>
        <v>27793782</v>
      </c>
      <c r="S54" s="38"/>
      <c r="T54" s="42">
        <v>7485138</v>
      </c>
      <c r="U54" s="46">
        <v>38.869999999999997</v>
      </c>
      <c r="V54" s="43">
        <v>5082728</v>
      </c>
      <c r="W54" s="46">
        <v>92.85</v>
      </c>
      <c r="X54" s="43">
        <v>12567866</v>
      </c>
      <c r="Y54" s="47">
        <v>50.81</v>
      </c>
      <c r="Z54" s="45">
        <v>28648890</v>
      </c>
      <c r="AA54" s="46">
        <v>28.52</v>
      </c>
      <c r="AB54" s="43">
        <v>13731091</v>
      </c>
      <c r="AC54" s="46">
        <v>31.65</v>
      </c>
      <c r="AD54" s="43">
        <v>42379981</v>
      </c>
      <c r="AE54" s="47">
        <v>29.47</v>
      </c>
      <c r="AF54" s="136">
        <f t="shared" si="30"/>
        <v>36134028</v>
      </c>
      <c r="AG54" s="137">
        <f t="shared" si="31"/>
        <v>18813819</v>
      </c>
      <c r="AH54" s="138">
        <f t="shared" si="32"/>
        <v>54947847</v>
      </c>
      <c r="AI54" s="40"/>
      <c r="AJ54" s="42">
        <v>1991131</v>
      </c>
      <c r="AK54" s="46">
        <v>33.1</v>
      </c>
      <c r="AL54" s="43">
        <v>1827082</v>
      </c>
      <c r="AM54" s="46">
        <v>75.36</v>
      </c>
      <c r="AN54" s="43">
        <v>3818213</v>
      </c>
      <c r="AO54" s="47">
        <v>45.24</v>
      </c>
      <c r="AP54" s="45">
        <v>4120702</v>
      </c>
      <c r="AQ54" s="46">
        <v>26.37</v>
      </c>
      <c r="AR54" s="43">
        <v>3831914</v>
      </c>
      <c r="AS54" s="46">
        <v>25.46</v>
      </c>
      <c r="AT54" s="43">
        <v>7952616</v>
      </c>
      <c r="AU54" s="47">
        <v>25.92</v>
      </c>
      <c r="AV54" s="136">
        <f t="shared" si="33"/>
        <v>6111833</v>
      </c>
      <c r="AW54" s="137">
        <f t="shared" si="34"/>
        <v>5658996</v>
      </c>
      <c r="AX54" s="138">
        <f t="shared" si="35"/>
        <v>11770829</v>
      </c>
      <c r="AY54" s="40"/>
      <c r="AZ54" s="42">
        <v>5453116</v>
      </c>
      <c r="BA54" s="46">
        <v>49.02</v>
      </c>
      <c r="BB54" s="43">
        <v>2503195</v>
      </c>
      <c r="BC54" s="46">
        <v>79.97</v>
      </c>
      <c r="BD54" s="43">
        <v>7956311</v>
      </c>
      <c r="BE54" s="47">
        <v>55.82</v>
      </c>
      <c r="BF54" s="45">
        <v>17918568</v>
      </c>
      <c r="BG54" s="46">
        <v>29.45</v>
      </c>
      <c r="BH54" s="43">
        <v>10149582</v>
      </c>
      <c r="BI54" s="46">
        <v>32.83</v>
      </c>
      <c r="BJ54" s="43">
        <v>28068150</v>
      </c>
      <c r="BK54" s="47">
        <v>30.59</v>
      </c>
      <c r="BL54" s="136">
        <f t="shared" si="36"/>
        <v>23371684</v>
      </c>
      <c r="BM54" s="137">
        <f t="shared" si="37"/>
        <v>12652777</v>
      </c>
      <c r="BN54" s="138">
        <f t="shared" si="38"/>
        <v>36024461</v>
      </c>
      <c r="BO54" s="40"/>
      <c r="BP54" s="42">
        <v>2257279</v>
      </c>
      <c r="BQ54" s="46">
        <v>23.78</v>
      </c>
      <c r="BR54" s="43">
        <v>1594226</v>
      </c>
      <c r="BS54" s="46">
        <v>73.959999999999994</v>
      </c>
      <c r="BT54" s="43">
        <v>3851505</v>
      </c>
      <c r="BU54" s="47">
        <v>33.07</v>
      </c>
      <c r="BV54" s="45">
        <v>7462949</v>
      </c>
      <c r="BW54" s="46">
        <v>24.79</v>
      </c>
      <c r="BX54" s="43">
        <v>5440298</v>
      </c>
      <c r="BY54" s="46">
        <v>26.73</v>
      </c>
      <c r="BZ54" s="43">
        <v>12903247</v>
      </c>
      <c r="CA54" s="47">
        <v>25.57</v>
      </c>
      <c r="CB54" s="136">
        <f t="shared" si="39"/>
        <v>9720228</v>
      </c>
      <c r="CC54" s="137">
        <f t="shared" si="40"/>
        <v>7034524</v>
      </c>
      <c r="CD54" s="138">
        <f t="shared" si="41"/>
        <v>16754752</v>
      </c>
      <c r="CE54" s="40"/>
      <c r="CF54" s="42">
        <v>4934096</v>
      </c>
      <c r="CG54" s="46">
        <v>39.61</v>
      </c>
      <c r="CH54" s="43">
        <v>2037821</v>
      </c>
      <c r="CI54" s="46">
        <v>80.55</v>
      </c>
      <c r="CJ54" s="43">
        <v>6971917</v>
      </c>
      <c r="CK54" s="47">
        <v>46.52</v>
      </c>
      <c r="CL54" s="45">
        <v>13110575</v>
      </c>
      <c r="CM54" s="46">
        <v>21.17</v>
      </c>
      <c r="CN54" s="43">
        <v>7377224</v>
      </c>
      <c r="CO54" s="46">
        <v>23.3</v>
      </c>
      <c r="CP54" s="43">
        <v>20487798</v>
      </c>
      <c r="CQ54" s="47">
        <v>21.89</v>
      </c>
      <c r="CR54" s="136">
        <f t="shared" si="42"/>
        <v>18044671</v>
      </c>
      <c r="CS54" s="137">
        <f t="shared" si="43"/>
        <v>9415045</v>
      </c>
      <c r="CT54" s="138">
        <f t="shared" si="44"/>
        <v>27459716</v>
      </c>
      <c r="CU54" s="40"/>
      <c r="CV54" s="45">
        <f t="shared" si="45"/>
        <v>26406426</v>
      </c>
      <c r="CW54" s="46">
        <f t="shared" si="46"/>
        <v>38.095055772593241</v>
      </c>
      <c r="CX54" s="43">
        <f t="shared" si="47"/>
        <v>15673511</v>
      </c>
      <c r="CY54" s="46">
        <f t="shared" si="48"/>
        <v>84.925042127906281</v>
      </c>
      <c r="CZ54" s="43">
        <f t="shared" si="49"/>
        <v>42079937</v>
      </c>
      <c r="DA54" s="47">
        <f t="shared" si="50"/>
        <v>47.941832843622578</v>
      </c>
      <c r="DB54" s="45">
        <f t="shared" si="51"/>
        <v>81012534</v>
      </c>
      <c r="DC54" s="46">
        <f t="shared" si="52"/>
        <v>26.697926089823632</v>
      </c>
      <c r="DD54" s="43">
        <f t="shared" si="53"/>
        <v>51658916</v>
      </c>
      <c r="DE54" s="46">
        <f t="shared" si="54"/>
        <v>30.07380403763554</v>
      </c>
      <c r="DF54" s="43">
        <f t="shared" si="55"/>
        <v>132671450</v>
      </c>
      <c r="DG54" s="47">
        <f t="shared" si="56"/>
        <v>27.918189047443988</v>
      </c>
      <c r="DH54" s="172"/>
      <c r="DI54" s="185" t="s">
        <v>45</v>
      </c>
      <c r="DJ54" s="45">
        <f t="shared" si="57"/>
        <v>42079937</v>
      </c>
      <c r="DK54" s="43">
        <f t="shared" si="58"/>
        <v>132671450</v>
      </c>
      <c r="DL54" s="44">
        <f t="shared" si="59"/>
        <v>174751387</v>
      </c>
      <c r="DM54"/>
    </row>
    <row r="55" spans="1:119" s="59" customFormat="1" ht="15.6" x14ac:dyDescent="0.3">
      <c r="A55" s="32">
        <v>43</v>
      </c>
      <c r="B55" s="32" t="s">
        <v>179</v>
      </c>
      <c r="C55" s="41"/>
      <c r="D55" s="42">
        <v>4466672</v>
      </c>
      <c r="E55" s="46">
        <v>40.72</v>
      </c>
      <c r="F55" s="43">
        <v>54507</v>
      </c>
      <c r="G55" s="46">
        <v>1.99</v>
      </c>
      <c r="H55" s="43">
        <v>4521179</v>
      </c>
      <c r="I55" s="47">
        <v>32.97</v>
      </c>
      <c r="J55" s="45">
        <v>652572</v>
      </c>
      <c r="K55" s="46">
        <v>1.89</v>
      </c>
      <c r="L55" s="43">
        <v>1791</v>
      </c>
      <c r="M55" s="46">
        <v>0.01</v>
      </c>
      <c r="N55" s="43">
        <v>654363</v>
      </c>
      <c r="O55" s="47">
        <v>1.01</v>
      </c>
      <c r="P55" s="136">
        <f t="shared" ref="P55" si="60">+D55+J55</f>
        <v>5119244</v>
      </c>
      <c r="Q55" s="137">
        <f t="shared" ref="Q55" si="61">+F55+L55</f>
        <v>56298</v>
      </c>
      <c r="R55" s="138">
        <f t="shared" ref="R55" si="62">+P55+Q55</f>
        <v>5175542</v>
      </c>
      <c r="S55" s="38"/>
      <c r="T55" s="42">
        <v>30085395</v>
      </c>
      <c r="U55" s="46">
        <v>156.22</v>
      </c>
      <c r="V55" s="43">
        <v>211115</v>
      </c>
      <c r="W55" s="46">
        <v>3.86</v>
      </c>
      <c r="X55" s="43">
        <v>30296510</v>
      </c>
      <c r="Y55" s="47">
        <v>122.5</v>
      </c>
      <c r="Z55" s="45">
        <v>2511277</v>
      </c>
      <c r="AA55" s="46">
        <v>2.5</v>
      </c>
      <c r="AB55" s="43">
        <v>12256</v>
      </c>
      <c r="AC55" s="46">
        <v>0.03</v>
      </c>
      <c r="AD55" s="43">
        <v>2523533</v>
      </c>
      <c r="AE55" s="47">
        <v>1.75</v>
      </c>
      <c r="AF55" s="136">
        <f t="shared" ref="AF55" si="63">+T55+Z55</f>
        <v>32596672</v>
      </c>
      <c r="AG55" s="137">
        <f t="shared" ref="AG55" si="64">+V55+AB55</f>
        <v>223371</v>
      </c>
      <c r="AH55" s="138">
        <f t="shared" ref="AH55" si="65">+AF55+AG55</f>
        <v>32820043</v>
      </c>
      <c r="AI55" s="40"/>
      <c r="AJ55" s="42">
        <v>929643</v>
      </c>
      <c r="AK55" s="46">
        <v>15.45</v>
      </c>
      <c r="AL55" s="43">
        <v>0</v>
      </c>
      <c r="AM55" s="46">
        <v>0</v>
      </c>
      <c r="AN55" s="43">
        <v>0</v>
      </c>
      <c r="AO55" s="47">
        <v>0</v>
      </c>
      <c r="AP55" s="45">
        <v>164119</v>
      </c>
      <c r="AQ55" s="46">
        <v>1.05</v>
      </c>
      <c r="AR55" s="43">
        <v>1127</v>
      </c>
      <c r="AS55" s="46">
        <v>0.01</v>
      </c>
      <c r="AT55" s="43">
        <v>0</v>
      </c>
      <c r="AU55" s="47">
        <v>0</v>
      </c>
      <c r="AV55" s="136">
        <f t="shared" ref="AV55" si="66">+AJ55+AP55</f>
        <v>1093762</v>
      </c>
      <c r="AW55" s="137">
        <f t="shared" ref="AW55" si="67">+AL55+AR55</f>
        <v>1127</v>
      </c>
      <c r="AX55" s="138">
        <f t="shared" ref="AX55" si="68">+AV55+AW55</f>
        <v>1094889</v>
      </c>
      <c r="AY55" s="40"/>
      <c r="AZ55" s="42">
        <v>9659575</v>
      </c>
      <c r="BA55" s="46">
        <v>86.83</v>
      </c>
      <c r="BB55" s="43">
        <v>141250</v>
      </c>
      <c r="BC55" s="46">
        <v>4.51</v>
      </c>
      <c r="BD55" s="43">
        <v>9800825</v>
      </c>
      <c r="BE55" s="47">
        <v>68.760000000000005</v>
      </c>
      <c r="BF55" s="45">
        <v>1001998</v>
      </c>
      <c r="BG55" s="46">
        <v>1.65</v>
      </c>
      <c r="BH55" s="43">
        <v>5182</v>
      </c>
      <c r="BI55" s="46">
        <v>0.02</v>
      </c>
      <c r="BJ55" s="43">
        <v>1007180</v>
      </c>
      <c r="BK55" s="47">
        <v>1.1000000000000001</v>
      </c>
      <c r="BL55" s="136">
        <f t="shared" ref="BL55" si="69">+AZ55+BF55</f>
        <v>10661573</v>
      </c>
      <c r="BM55" s="137">
        <f t="shared" ref="BM55" si="70">+BB55+BH55</f>
        <v>146432</v>
      </c>
      <c r="BN55" s="138">
        <f t="shared" ref="BN55" si="71">+BL55+BM55</f>
        <v>10808005</v>
      </c>
      <c r="BO55" s="40"/>
      <c r="BP55" s="42">
        <v>2240263</v>
      </c>
      <c r="BQ55" s="46">
        <v>23.6</v>
      </c>
      <c r="BR55" s="43">
        <v>102092</v>
      </c>
      <c r="BS55" s="46">
        <v>4.74</v>
      </c>
      <c r="BT55" s="43">
        <v>2342355</v>
      </c>
      <c r="BU55" s="47">
        <v>20.11</v>
      </c>
      <c r="BV55" s="45">
        <v>687283</v>
      </c>
      <c r="BW55" s="46">
        <v>2.2799999999999998</v>
      </c>
      <c r="BX55" s="43">
        <v>1551</v>
      </c>
      <c r="BY55" s="46">
        <v>0.01</v>
      </c>
      <c r="BZ55" s="43">
        <v>688833</v>
      </c>
      <c r="CA55" s="47">
        <v>1.37</v>
      </c>
      <c r="CB55" s="136">
        <f t="shared" ref="CB55" si="72">+BP55+BV55</f>
        <v>2927546</v>
      </c>
      <c r="CC55" s="137">
        <f t="shared" ref="CC55" si="73">+BR55+BX55</f>
        <v>103643</v>
      </c>
      <c r="CD55" s="138">
        <f t="shared" ref="CD55" si="74">+CB55+CC55</f>
        <v>3031189</v>
      </c>
      <c r="CE55" s="40"/>
      <c r="CF55" s="42">
        <v>3001650</v>
      </c>
      <c r="CG55" s="46">
        <v>24.1</v>
      </c>
      <c r="CH55" s="43">
        <v>7488</v>
      </c>
      <c r="CI55" s="46">
        <v>0.3</v>
      </c>
      <c r="CJ55" s="43">
        <v>3009138</v>
      </c>
      <c r="CK55" s="47">
        <v>20.079999999999998</v>
      </c>
      <c r="CL55" s="45">
        <v>1090047</v>
      </c>
      <c r="CM55" s="46">
        <v>1.76</v>
      </c>
      <c r="CN55" s="43">
        <v>22280</v>
      </c>
      <c r="CO55" s="46">
        <v>7.0000000000000007E-2</v>
      </c>
      <c r="CP55" s="43">
        <v>1112328</v>
      </c>
      <c r="CQ55" s="47">
        <v>1.19</v>
      </c>
      <c r="CR55" s="136">
        <f t="shared" ref="CR55" si="75">+CF55+CL55</f>
        <v>4091697</v>
      </c>
      <c r="CS55" s="137">
        <f t="shared" ref="CS55" si="76">+CH55+CN55</f>
        <v>29768</v>
      </c>
      <c r="CT55" s="138">
        <f t="shared" ref="CT55" si="77">+CR55+CS55</f>
        <v>4121465</v>
      </c>
      <c r="CU55" s="40"/>
      <c r="CV55" s="45">
        <f t="shared" ref="CV55" si="78">+D55+T55+AJ55+AZ55+BP55+CF55</f>
        <v>50383198</v>
      </c>
      <c r="CW55" s="46">
        <f t="shared" si="46"/>
        <v>72.684987275885348</v>
      </c>
      <c r="CX55" s="43">
        <f t="shared" ref="CX55" si="79">+F55+V55+AL55+BB55+BR55+CH55</f>
        <v>516452</v>
      </c>
      <c r="CY55" s="46">
        <f t="shared" si="48"/>
        <v>2.7983333062414322</v>
      </c>
      <c r="CZ55" s="43">
        <f t="shared" ref="CZ55" si="80">+CV55+CX55</f>
        <v>50899650</v>
      </c>
      <c r="DA55" s="47">
        <f t="shared" si="50"/>
        <v>57.990165529451573</v>
      </c>
      <c r="DB55" s="45">
        <f t="shared" ref="DB55" si="81">+J55+Z55+AP55+BF55+BV55+CL55</f>
        <v>6107296</v>
      </c>
      <c r="DC55" s="46">
        <f t="shared" si="52"/>
        <v>2.0126779050841135</v>
      </c>
      <c r="DD55" s="43">
        <f t="shared" ref="DD55" si="82">+L55+AB55+AR55+BH55+BX55+CN55</f>
        <v>44187</v>
      </c>
      <c r="DE55" s="46">
        <f t="shared" si="54"/>
        <v>2.5723946259557626E-2</v>
      </c>
      <c r="DF55" s="43">
        <f t="shared" ref="DF55" si="83">+DB55+DD55</f>
        <v>6151483</v>
      </c>
      <c r="DG55" s="47">
        <f t="shared" si="56"/>
        <v>1.2944628653424524</v>
      </c>
      <c r="DH55" s="172"/>
      <c r="DI55" s="185" t="s">
        <v>179</v>
      </c>
      <c r="DJ55" s="45">
        <f t="shared" ref="DJ55" si="84">+CZ55</f>
        <v>50899650</v>
      </c>
      <c r="DK55" s="43">
        <f t="shared" ref="DK55" si="85">+DF55</f>
        <v>6151483</v>
      </c>
      <c r="DL55" s="44">
        <f t="shared" ref="DL55" si="86">+DJ55+DK55</f>
        <v>57051133</v>
      </c>
      <c r="DM55"/>
    </row>
    <row r="56" spans="1:119" s="59" customFormat="1" ht="15.6" x14ac:dyDescent="0.3">
      <c r="A56" s="32">
        <v>44</v>
      </c>
      <c r="B56" s="32" t="s">
        <v>46</v>
      </c>
      <c r="C56" s="41"/>
      <c r="D56" s="42">
        <v>9536941</v>
      </c>
      <c r="E56" s="46">
        <v>86.93</v>
      </c>
      <c r="F56" s="43">
        <v>2083603</v>
      </c>
      <c r="G56" s="46">
        <v>76</v>
      </c>
      <c r="H56" s="43">
        <v>11620544</v>
      </c>
      <c r="I56" s="47">
        <v>84.75</v>
      </c>
      <c r="J56" s="45">
        <v>7877381</v>
      </c>
      <c r="K56" s="46">
        <v>22.85</v>
      </c>
      <c r="L56" s="43">
        <v>8453669</v>
      </c>
      <c r="M56" s="46">
        <v>27.8</v>
      </c>
      <c r="N56" s="43">
        <v>16331051</v>
      </c>
      <c r="O56" s="47">
        <v>25.17</v>
      </c>
      <c r="P56" s="136">
        <f t="shared" si="27"/>
        <v>17414322</v>
      </c>
      <c r="Q56" s="137">
        <f t="shared" si="28"/>
        <v>10537272</v>
      </c>
      <c r="R56" s="138">
        <f t="shared" si="29"/>
        <v>27951594</v>
      </c>
      <c r="S56" s="38"/>
      <c r="T56" s="42">
        <v>9611891</v>
      </c>
      <c r="U56" s="46">
        <v>49.91</v>
      </c>
      <c r="V56" s="43">
        <v>4304438</v>
      </c>
      <c r="W56" s="46">
        <v>78.63</v>
      </c>
      <c r="X56" s="43">
        <v>13916329</v>
      </c>
      <c r="Y56" s="47">
        <v>56.27</v>
      </c>
      <c r="Z56" s="45">
        <v>22572905</v>
      </c>
      <c r="AA56" s="46">
        <v>22.47</v>
      </c>
      <c r="AB56" s="43">
        <v>7218460</v>
      </c>
      <c r="AC56" s="46">
        <v>16.64</v>
      </c>
      <c r="AD56" s="43">
        <v>29791366</v>
      </c>
      <c r="AE56" s="47">
        <v>20.71</v>
      </c>
      <c r="AF56" s="136">
        <f t="shared" si="30"/>
        <v>32184796</v>
      </c>
      <c r="AG56" s="137">
        <f t="shared" si="31"/>
        <v>11522898</v>
      </c>
      <c r="AH56" s="138">
        <f t="shared" si="32"/>
        <v>43707694</v>
      </c>
      <c r="AI56" s="40"/>
      <c r="AJ56" s="42">
        <v>4304091</v>
      </c>
      <c r="AK56" s="46">
        <v>71.540000000000006</v>
      </c>
      <c r="AL56" s="43">
        <v>4070514</v>
      </c>
      <c r="AM56" s="46">
        <v>167.89</v>
      </c>
      <c r="AN56" s="43">
        <v>8374606</v>
      </c>
      <c r="AO56" s="47">
        <v>99.22</v>
      </c>
      <c r="AP56" s="45">
        <v>3479243</v>
      </c>
      <c r="AQ56" s="46">
        <v>22.26</v>
      </c>
      <c r="AR56" s="43">
        <v>7068657</v>
      </c>
      <c r="AS56" s="46">
        <v>46.97</v>
      </c>
      <c r="AT56" s="43">
        <v>10547900</v>
      </c>
      <c r="AU56" s="47">
        <v>34.39</v>
      </c>
      <c r="AV56" s="136">
        <f t="shared" si="33"/>
        <v>7783334</v>
      </c>
      <c r="AW56" s="137">
        <f t="shared" si="34"/>
        <v>11139171</v>
      </c>
      <c r="AX56" s="138">
        <f t="shared" si="35"/>
        <v>18922505</v>
      </c>
      <c r="AY56" s="40"/>
      <c r="AZ56" s="42">
        <v>9572866</v>
      </c>
      <c r="BA56" s="46">
        <v>86.05</v>
      </c>
      <c r="BB56" s="43">
        <v>3245245</v>
      </c>
      <c r="BC56" s="46">
        <v>103.68</v>
      </c>
      <c r="BD56" s="43">
        <v>12818111</v>
      </c>
      <c r="BE56" s="47">
        <v>89.92</v>
      </c>
      <c r="BF56" s="45">
        <v>10441906</v>
      </c>
      <c r="BG56" s="46">
        <v>17.16</v>
      </c>
      <c r="BH56" s="43">
        <v>6844354</v>
      </c>
      <c r="BI56" s="46">
        <v>22.14</v>
      </c>
      <c r="BJ56" s="43">
        <v>17286260</v>
      </c>
      <c r="BK56" s="47">
        <v>18.84</v>
      </c>
      <c r="BL56" s="136">
        <f t="shared" si="36"/>
        <v>20014772</v>
      </c>
      <c r="BM56" s="137">
        <f t="shared" si="37"/>
        <v>10089599</v>
      </c>
      <c r="BN56" s="138">
        <f t="shared" si="38"/>
        <v>30104371</v>
      </c>
      <c r="BO56" s="40"/>
      <c r="BP56" s="42">
        <v>3985847</v>
      </c>
      <c r="BQ56" s="46">
        <v>41.99</v>
      </c>
      <c r="BR56" s="43">
        <v>1234797</v>
      </c>
      <c r="BS56" s="46">
        <v>57.28</v>
      </c>
      <c r="BT56" s="43">
        <v>5220644</v>
      </c>
      <c r="BU56" s="47">
        <v>44.82</v>
      </c>
      <c r="BV56" s="45">
        <v>4774433</v>
      </c>
      <c r="BW56" s="46">
        <v>15.86</v>
      </c>
      <c r="BX56" s="43">
        <v>2651492</v>
      </c>
      <c r="BY56" s="46">
        <v>13.03</v>
      </c>
      <c r="BZ56" s="43">
        <v>7425925</v>
      </c>
      <c r="CA56" s="47">
        <v>14.72</v>
      </c>
      <c r="CB56" s="136">
        <f t="shared" si="39"/>
        <v>8760280</v>
      </c>
      <c r="CC56" s="137">
        <f t="shared" si="40"/>
        <v>3886289</v>
      </c>
      <c r="CD56" s="138">
        <f t="shared" si="41"/>
        <v>12646569</v>
      </c>
      <c r="CE56" s="40"/>
      <c r="CF56" s="42">
        <v>7210139</v>
      </c>
      <c r="CG56" s="46">
        <v>57.89</v>
      </c>
      <c r="CH56" s="43">
        <v>1005131</v>
      </c>
      <c r="CI56" s="46">
        <v>39.729999999999997</v>
      </c>
      <c r="CJ56" s="43">
        <v>8215270</v>
      </c>
      <c r="CK56" s="47">
        <v>54.82</v>
      </c>
      <c r="CL56" s="45">
        <v>6831435</v>
      </c>
      <c r="CM56" s="46">
        <v>11.03</v>
      </c>
      <c r="CN56" s="43">
        <v>3186165</v>
      </c>
      <c r="CO56" s="46">
        <v>10.06</v>
      </c>
      <c r="CP56" s="43">
        <v>10017601</v>
      </c>
      <c r="CQ56" s="47">
        <v>10.7</v>
      </c>
      <c r="CR56" s="136">
        <f t="shared" si="42"/>
        <v>14041574</v>
      </c>
      <c r="CS56" s="137">
        <f t="shared" si="43"/>
        <v>4191296</v>
      </c>
      <c r="CT56" s="138">
        <f t="shared" si="44"/>
        <v>18232870</v>
      </c>
      <c r="CU56" s="40"/>
      <c r="CV56" s="45">
        <f t="shared" si="45"/>
        <v>44221775</v>
      </c>
      <c r="CW56" s="46">
        <f t="shared" si="46"/>
        <v>63.79625114690149</v>
      </c>
      <c r="CX56" s="43">
        <f t="shared" si="47"/>
        <v>15943728</v>
      </c>
      <c r="CY56" s="46">
        <f t="shared" si="48"/>
        <v>86.389180578357909</v>
      </c>
      <c r="CZ56" s="43">
        <f t="shared" si="49"/>
        <v>60165503</v>
      </c>
      <c r="DA56" s="47">
        <f t="shared" si="50"/>
        <v>68.546787220201224</v>
      </c>
      <c r="DB56" s="45">
        <f t="shared" si="51"/>
        <v>55977303</v>
      </c>
      <c r="DC56" s="46">
        <f t="shared" si="52"/>
        <v>18.447489843999481</v>
      </c>
      <c r="DD56" s="43">
        <f t="shared" si="53"/>
        <v>35422797</v>
      </c>
      <c r="DE56" s="46">
        <f t="shared" si="54"/>
        <v>20.621769443302764</v>
      </c>
      <c r="DF56" s="43">
        <f t="shared" si="55"/>
        <v>91400100</v>
      </c>
      <c r="DG56" s="47">
        <f t="shared" si="56"/>
        <v>19.23341661491817</v>
      </c>
      <c r="DH56" s="172"/>
      <c r="DI56" s="185" t="s">
        <v>46</v>
      </c>
      <c r="DJ56" s="45">
        <f t="shared" si="57"/>
        <v>60165503</v>
      </c>
      <c r="DK56" s="43">
        <f t="shared" si="58"/>
        <v>91400100</v>
      </c>
      <c r="DL56" s="44">
        <f t="shared" si="59"/>
        <v>151565603</v>
      </c>
      <c r="DM56"/>
    </row>
    <row r="57" spans="1:119" s="59" customFormat="1" ht="15.6" x14ac:dyDescent="0.3">
      <c r="A57" s="32">
        <v>45</v>
      </c>
      <c r="B57" s="32" t="s">
        <v>57</v>
      </c>
      <c r="C57" s="41"/>
      <c r="D57" s="42">
        <v>665408</v>
      </c>
      <c r="E57" s="46">
        <v>6.07</v>
      </c>
      <c r="F57" s="43">
        <v>155702</v>
      </c>
      <c r="G57" s="46">
        <v>5.68</v>
      </c>
      <c r="H57" s="43">
        <v>821110</v>
      </c>
      <c r="I57" s="47">
        <v>5.99</v>
      </c>
      <c r="J57" s="45">
        <v>251434</v>
      </c>
      <c r="K57" s="46">
        <v>0.73</v>
      </c>
      <c r="L57" s="43">
        <v>538286</v>
      </c>
      <c r="M57" s="46">
        <v>1.77</v>
      </c>
      <c r="N57" s="43">
        <v>789720</v>
      </c>
      <c r="O57" s="47">
        <v>1.22</v>
      </c>
      <c r="P57" s="136">
        <f t="shared" si="27"/>
        <v>916842</v>
      </c>
      <c r="Q57" s="137">
        <f t="shared" si="28"/>
        <v>693988</v>
      </c>
      <c r="R57" s="138">
        <f t="shared" si="29"/>
        <v>1610830</v>
      </c>
      <c r="S57" s="38"/>
      <c r="T57" s="42">
        <v>540528</v>
      </c>
      <c r="U57" s="46">
        <v>2.81</v>
      </c>
      <c r="V57" s="43">
        <v>326204</v>
      </c>
      <c r="W57" s="46">
        <v>5.96</v>
      </c>
      <c r="X57" s="43">
        <v>866731</v>
      </c>
      <c r="Y57" s="47">
        <v>3.5</v>
      </c>
      <c r="Z57" s="45">
        <v>704529</v>
      </c>
      <c r="AA57" s="46">
        <v>0.7</v>
      </c>
      <c r="AB57" s="43">
        <v>515213</v>
      </c>
      <c r="AC57" s="46">
        <v>1.19</v>
      </c>
      <c r="AD57" s="43">
        <v>1219741</v>
      </c>
      <c r="AE57" s="47">
        <v>0.85</v>
      </c>
      <c r="AF57" s="136">
        <f t="shared" si="30"/>
        <v>1245057</v>
      </c>
      <c r="AG57" s="137">
        <f t="shared" si="31"/>
        <v>841417</v>
      </c>
      <c r="AH57" s="138">
        <f t="shared" si="32"/>
        <v>2086474</v>
      </c>
      <c r="AI57" s="40"/>
      <c r="AJ57" s="42">
        <v>204825</v>
      </c>
      <c r="AK57" s="46">
        <v>3.4</v>
      </c>
      <c r="AL57" s="43">
        <v>150215</v>
      </c>
      <c r="AM57" s="46">
        <v>6.2</v>
      </c>
      <c r="AN57" s="43">
        <v>355039</v>
      </c>
      <c r="AO57" s="47">
        <v>4.21</v>
      </c>
      <c r="AP57" s="45">
        <v>109902</v>
      </c>
      <c r="AQ57" s="46">
        <v>0.7</v>
      </c>
      <c r="AR57" s="43">
        <v>226250</v>
      </c>
      <c r="AS57" s="46">
        <v>1.5</v>
      </c>
      <c r="AT57" s="43">
        <v>336152</v>
      </c>
      <c r="AU57" s="47">
        <v>1.1000000000000001</v>
      </c>
      <c r="AV57" s="136">
        <f t="shared" si="33"/>
        <v>314727</v>
      </c>
      <c r="AW57" s="137">
        <f t="shared" si="34"/>
        <v>376465</v>
      </c>
      <c r="AX57" s="138">
        <f t="shared" si="35"/>
        <v>691192</v>
      </c>
      <c r="AY57" s="40"/>
      <c r="AZ57" s="42">
        <v>729688</v>
      </c>
      <c r="BA57" s="46">
        <v>6.56</v>
      </c>
      <c r="BB57" s="43">
        <v>235519</v>
      </c>
      <c r="BC57" s="46">
        <v>7.52</v>
      </c>
      <c r="BD57" s="43">
        <v>965207</v>
      </c>
      <c r="BE57" s="47">
        <v>6.77</v>
      </c>
      <c r="BF57" s="45">
        <v>564853</v>
      </c>
      <c r="BG57" s="46">
        <v>0.93</v>
      </c>
      <c r="BH57" s="43">
        <v>618837</v>
      </c>
      <c r="BI57" s="46">
        <v>2</v>
      </c>
      <c r="BJ57" s="43">
        <v>1183690</v>
      </c>
      <c r="BK57" s="47">
        <v>1.29</v>
      </c>
      <c r="BL57" s="136">
        <f t="shared" si="36"/>
        <v>1294541</v>
      </c>
      <c r="BM57" s="137">
        <f t="shared" si="37"/>
        <v>854356</v>
      </c>
      <c r="BN57" s="138">
        <f t="shared" si="38"/>
        <v>2148897</v>
      </c>
      <c r="BO57" s="40"/>
      <c r="BP57" s="42">
        <v>240653</v>
      </c>
      <c r="BQ57" s="46">
        <v>2.54</v>
      </c>
      <c r="BR57" s="43">
        <v>119473</v>
      </c>
      <c r="BS57" s="46">
        <v>5.54</v>
      </c>
      <c r="BT57" s="43">
        <v>360126</v>
      </c>
      <c r="BU57" s="47">
        <v>3.09</v>
      </c>
      <c r="BV57" s="45">
        <v>187716</v>
      </c>
      <c r="BW57" s="46">
        <v>0.62</v>
      </c>
      <c r="BX57" s="43">
        <v>323074</v>
      </c>
      <c r="BY57" s="46">
        <v>1.59</v>
      </c>
      <c r="BZ57" s="43">
        <v>510790</v>
      </c>
      <c r="CA57" s="47">
        <v>1.01</v>
      </c>
      <c r="CB57" s="136">
        <f t="shared" si="39"/>
        <v>428369</v>
      </c>
      <c r="CC57" s="137">
        <f t="shared" si="40"/>
        <v>442547</v>
      </c>
      <c r="CD57" s="138">
        <f t="shared" si="41"/>
        <v>870916</v>
      </c>
      <c r="CE57" s="40"/>
      <c r="CF57" s="42">
        <v>459563</v>
      </c>
      <c r="CG57" s="46">
        <v>3.69</v>
      </c>
      <c r="CH57" s="43">
        <v>178281</v>
      </c>
      <c r="CI57" s="46">
        <v>7.05</v>
      </c>
      <c r="CJ57" s="43">
        <v>637843</v>
      </c>
      <c r="CK57" s="47">
        <v>4.26</v>
      </c>
      <c r="CL57" s="45">
        <v>405977</v>
      </c>
      <c r="CM57" s="46">
        <v>0.66</v>
      </c>
      <c r="CN57" s="43">
        <v>423748</v>
      </c>
      <c r="CO57" s="46">
        <v>1.34</v>
      </c>
      <c r="CP57" s="43">
        <v>829724</v>
      </c>
      <c r="CQ57" s="47">
        <v>0.89</v>
      </c>
      <c r="CR57" s="136">
        <f t="shared" si="42"/>
        <v>865540</v>
      </c>
      <c r="CS57" s="137">
        <f t="shared" si="43"/>
        <v>602029</v>
      </c>
      <c r="CT57" s="138">
        <f t="shared" si="44"/>
        <v>1467569</v>
      </c>
      <c r="CU57" s="40"/>
      <c r="CV57" s="45">
        <f t="shared" si="45"/>
        <v>2840665</v>
      </c>
      <c r="CW57" s="46">
        <f t="shared" si="46"/>
        <v>4.0980665693363267</v>
      </c>
      <c r="CX57" s="43">
        <f t="shared" si="47"/>
        <v>1165394</v>
      </c>
      <c r="CY57" s="46">
        <f t="shared" si="48"/>
        <v>6.3145478090779541</v>
      </c>
      <c r="CZ57" s="43">
        <f t="shared" si="49"/>
        <v>4006059</v>
      </c>
      <c r="DA57" s="47">
        <f t="shared" si="50"/>
        <v>4.5641183098655738</v>
      </c>
      <c r="DB57" s="45">
        <f t="shared" si="51"/>
        <v>2224411</v>
      </c>
      <c r="DC57" s="46">
        <f t="shared" si="52"/>
        <v>0.73306138617254801</v>
      </c>
      <c r="DD57" s="43">
        <f t="shared" si="53"/>
        <v>2645408</v>
      </c>
      <c r="DE57" s="46">
        <f t="shared" si="54"/>
        <v>1.5400532560844553</v>
      </c>
      <c r="DF57" s="43">
        <f t="shared" si="55"/>
        <v>4869819</v>
      </c>
      <c r="DG57" s="47">
        <f t="shared" si="56"/>
        <v>1.0247609977039871</v>
      </c>
      <c r="DH57" s="172"/>
      <c r="DI57" s="185" t="s">
        <v>57</v>
      </c>
      <c r="DJ57" s="45">
        <f t="shared" si="57"/>
        <v>4006059</v>
      </c>
      <c r="DK57" s="43">
        <f t="shared" si="58"/>
        <v>4869819</v>
      </c>
      <c r="DL57" s="44">
        <f t="shared" si="59"/>
        <v>8875878</v>
      </c>
      <c r="DM57"/>
    </row>
    <row r="58" spans="1:119" s="59" customFormat="1" ht="15.6" x14ac:dyDescent="0.3">
      <c r="A58" s="32">
        <v>46</v>
      </c>
      <c r="B58" s="32" t="s">
        <v>58</v>
      </c>
      <c r="C58" s="41"/>
      <c r="D58" s="42">
        <v>3639090</v>
      </c>
      <c r="E58" s="46">
        <v>33.17</v>
      </c>
      <c r="F58" s="43">
        <v>515</v>
      </c>
      <c r="G58" s="46">
        <v>0.02</v>
      </c>
      <c r="H58" s="43">
        <v>3639605</v>
      </c>
      <c r="I58" s="47">
        <v>26.54</v>
      </c>
      <c r="J58" s="45">
        <v>1338112</v>
      </c>
      <c r="K58" s="46">
        <v>3.88</v>
      </c>
      <c r="L58" s="43">
        <v>3858</v>
      </c>
      <c r="M58" s="46">
        <v>0.01</v>
      </c>
      <c r="N58" s="43">
        <v>1341970</v>
      </c>
      <c r="O58" s="47">
        <v>2.0699999999999998</v>
      </c>
      <c r="P58" s="136">
        <f t="shared" si="27"/>
        <v>4977202</v>
      </c>
      <c r="Q58" s="137">
        <f t="shared" si="28"/>
        <v>4373</v>
      </c>
      <c r="R58" s="138">
        <f t="shared" si="29"/>
        <v>4981575</v>
      </c>
      <c r="S58" s="38"/>
      <c r="T58" s="42">
        <v>9379643</v>
      </c>
      <c r="U58" s="46">
        <v>48.7</v>
      </c>
      <c r="V58" s="43">
        <v>2785850</v>
      </c>
      <c r="W58" s="46">
        <v>50.89</v>
      </c>
      <c r="X58" s="43">
        <v>12165492</v>
      </c>
      <c r="Y58" s="47">
        <v>49.19</v>
      </c>
      <c r="Z58" s="45">
        <v>2098653</v>
      </c>
      <c r="AA58" s="46">
        <v>2.09</v>
      </c>
      <c r="AB58" s="43">
        <v>2057967</v>
      </c>
      <c r="AC58" s="46">
        <v>4.74</v>
      </c>
      <c r="AD58" s="43">
        <v>4156620</v>
      </c>
      <c r="AE58" s="47">
        <v>2.89</v>
      </c>
      <c r="AF58" s="136">
        <f t="shared" si="30"/>
        <v>11478296</v>
      </c>
      <c r="AG58" s="137">
        <f t="shared" si="31"/>
        <v>4843817</v>
      </c>
      <c r="AH58" s="138">
        <f t="shared" si="32"/>
        <v>16322113</v>
      </c>
      <c r="AI58" s="40"/>
      <c r="AJ58" s="42">
        <v>2030726</v>
      </c>
      <c r="AK58" s="46">
        <v>33.75</v>
      </c>
      <c r="AL58" s="43">
        <v>631544</v>
      </c>
      <c r="AM58" s="46">
        <v>26.05</v>
      </c>
      <c r="AN58" s="43">
        <v>2662270</v>
      </c>
      <c r="AO58" s="47">
        <v>31.54</v>
      </c>
      <c r="AP58" s="45">
        <v>214615</v>
      </c>
      <c r="AQ58" s="46">
        <v>1.37</v>
      </c>
      <c r="AR58" s="43">
        <v>591893</v>
      </c>
      <c r="AS58" s="46">
        <v>3.93</v>
      </c>
      <c r="AT58" s="43">
        <v>806508</v>
      </c>
      <c r="AU58" s="47">
        <v>2.63</v>
      </c>
      <c r="AV58" s="136">
        <f t="shared" si="33"/>
        <v>2245341</v>
      </c>
      <c r="AW58" s="137">
        <f t="shared" si="34"/>
        <v>1223437</v>
      </c>
      <c r="AX58" s="138">
        <f t="shared" si="35"/>
        <v>3468778</v>
      </c>
      <c r="AY58" s="40"/>
      <c r="AZ58" s="42">
        <v>3584768</v>
      </c>
      <c r="BA58" s="46">
        <v>32.22</v>
      </c>
      <c r="BB58" s="43">
        <v>653201</v>
      </c>
      <c r="BC58" s="46">
        <v>20.87</v>
      </c>
      <c r="BD58" s="43">
        <v>4237969</v>
      </c>
      <c r="BE58" s="47">
        <v>29.73</v>
      </c>
      <c r="BF58" s="45">
        <v>531259</v>
      </c>
      <c r="BG58" s="46">
        <v>0.87</v>
      </c>
      <c r="BH58" s="43">
        <v>858720</v>
      </c>
      <c r="BI58" s="46">
        <v>2.78</v>
      </c>
      <c r="BJ58" s="43">
        <v>1389979</v>
      </c>
      <c r="BK58" s="47">
        <v>1.51</v>
      </c>
      <c r="BL58" s="136">
        <f t="shared" si="36"/>
        <v>4116027</v>
      </c>
      <c r="BM58" s="137">
        <f t="shared" si="37"/>
        <v>1511921</v>
      </c>
      <c r="BN58" s="138">
        <f t="shared" si="38"/>
        <v>5627948</v>
      </c>
      <c r="BO58" s="40"/>
      <c r="BP58" s="42">
        <v>3344860</v>
      </c>
      <c r="BQ58" s="46">
        <v>35.24</v>
      </c>
      <c r="BR58" s="43">
        <v>741753</v>
      </c>
      <c r="BS58" s="46">
        <v>34.409999999999997</v>
      </c>
      <c r="BT58" s="43">
        <v>4086613</v>
      </c>
      <c r="BU58" s="47">
        <v>35.090000000000003</v>
      </c>
      <c r="BV58" s="45">
        <v>957572</v>
      </c>
      <c r="BW58" s="46">
        <v>3.18</v>
      </c>
      <c r="BX58" s="43">
        <v>647934</v>
      </c>
      <c r="BY58" s="46">
        <v>3.18</v>
      </c>
      <c r="BZ58" s="43">
        <v>1605506</v>
      </c>
      <c r="CA58" s="47">
        <v>3.18</v>
      </c>
      <c r="CB58" s="136">
        <f t="shared" si="39"/>
        <v>4302432</v>
      </c>
      <c r="CC58" s="137">
        <f t="shared" si="40"/>
        <v>1389687</v>
      </c>
      <c r="CD58" s="138">
        <f t="shared" si="41"/>
        <v>5692119</v>
      </c>
      <c r="CE58" s="40"/>
      <c r="CF58" s="42">
        <v>5414427</v>
      </c>
      <c r="CG58" s="46">
        <v>43.47</v>
      </c>
      <c r="CH58" s="43">
        <v>1094837</v>
      </c>
      <c r="CI58" s="46">
        <v>43.28</v>
      </c>
      <c r="CJ58" s="43">
        <v>6509264</v>
      </c>
      <c r="CK58" s="47">
        <v>43.44</v>
      </c>
      <c r="CL58" s="45">
        <v>1662528</v>
      </c>
      <c r="CM58" s="46">
        <v>2.68</v>
      </c>
      <c r="CN58" s="43">
        <v>792917</v>
      </c>
      <c r="CO58" s="46">
        <v>2.5</v>
      </c>
      <c r="CP58" s="43">
        <v>2455445</v>
      </c>
      <c r="CQ58" s="47">
        <v>2.62</v>
      </c>
      <c r="CR58" s="136">
        <f t="shared" si="42"/>
        <v>7076955</v>
      </c>
      <c r="CS58" s="137">
        <f t="shared" si="43"/>
        <v>1887754</v>
      </c>
      <c r="CT58" s="138">
        <f t="shared" si="44"/>
        <v>8964709</v>
      </c>
      <c r="CU58" s="40"/>
      <c r="CV58" s="45">
        <f t="shared" si="45"/>
        <v>27393514</v>
      </c>
      <c r="CW58" s="46">
        <f t="shared" si="46"/>
        <v>39.519071745540792</v>
      </c>
      <c r="CX58" s="43">
        <f t="shared" si="47"/>
        <v>5907700</v>
      </c>
      <c r="CY58" s="46">
        <f t="shared" si="48"/>
        <v>32.010164881310381</v>
      </c>
      <c r="CZ58" s="43">
        <f t="shared" si="49"/>
        <v>33301214</v>
      </c>
      <c r="DA58" s="47">
        <f t="shared" si="50"/>
        <v>37.940200221252802</v>
      </c>
      <c r="DB58" s="45">
        <f t="shared" si="51"/>
        <v>6802739</v>
      </c>
      <c r="DC58" s="46">
        <f t="shared" si="52"/>
        <v>2.2418632532881979</v>
      </c>
      <c r="DD58" s="43">
        <f t="shared" si="53"/>
        <v>4953289</v>
      </c>
      <c r="DE58" s="46">
        <f t="shared" si="54"/>
        <v>2.8836114704337916</v>
      </c>
      <c r="DF58" s="43">
        <f t="shared" si="55"/>
        <v>11756028</v>
      </c>
      <c r="DG58" s="47">
        <f t="shared" si="56"/>
        <v>2.4738330074107493</v>
      </c>
      <c r="DH58" s="172"/>
      <c r="DI58" s="185" t="s">
        <v>58</v>
      </c>
      <c r="DJ58" s="45">
        <f t="shared" si="57"/>
        <v>33301214</v>
      </c>
      <c r="DK58" s="43">
        <f t="shared" si="58"/>
        <v>11756028</v>
      </c>
      <c r="DL58" s="44">
        <f t="shared" si="59"/>
        <v>45057242</v>
      </c>
      <c r="DM58"/>
    </row>
    <row r="59" spans="1:119" s="59" customFormat="1" ht="15.6" x14ac:dyDescent="0.3">
      <c r="A59" s="32">
        <v>47</v>
      </c>
      <c r="B59" s="32" t="s">
        <v>6</v>
      </c>
      <c r="C59" s="41"/>
      <c r="D59" s="42">
        <v>37859035</v>
      </c>
      <c r="E59" s="46">
        <v>345.11</v>
      </c>
      <c r="F59" s="43">
        <v>23110460</v>
      </c>
      <c r="G59" s="46">
        <v>842.92</v>
      </c>
      <c r="H59" s="43">
        <v>60969495</v>
      </c>
      <c r="I59" s="47">
        <v>444.65</v>
      </c>
      <c r="J59" s="45">
        <v>25354964</v>
      </c>
      <c r="K59" s="46">
        <v>73.53</v>
      </c>
      <c r="L59" s="43">
        <v>21575200</v>
      </c>
      <c r="M59" s="46">
        <v>70.95</v>
      </c>
      <c r="N59" s="43">
        <v>46930164</v>
      </c>
      <c r="O59" s="47">
        <v>72.319999999999993</v>
      </c>
      <c r="P59" s="136">
        <f t="shared" si="27"/>
        <v>63213999</v>
      </c>
      <c r="Q59" s="137">
        <f t="shared" si="28"/>
        <v>44685660</v>
      </c>
      <c r="R59" s="138">
        <f t="shared" si="29"/>
        <v>107899659</v>
      </c>
      <c r="S59" s="38"/>
      <c r="T59" s="42">
        <v>0</v>
      </c>
      <c r="U59" s="46">
        <v>0</v>
      </c>
      <c r="V59" s="43">
        <v>0</v>
      </c>
      <c r="W59" s="46">
        <v>0</v>
      </c>
      <c r="X59" s="43">
        <v>0</v>
      </c>
      <c r="Y59" s="47">
        <v>0</v>
      </c>
      <c r="Z59" s="45">
        <v>13847</v>
      </c>
      <c r="AA59" s="46">
        <v>0.01</v>
      </c>
      <c r="AB59" s="43">
        <v>0</v>
      </c>
      <c r="AC59" s="46">
        <v>0</v>
      </c>
      <c r="AD59" s="43">
        <v>13847</v>
      </c>
      <c r="AE59" s="47">
        <v>0.01</v>
      </c>
      <c r="AF59" s="136">
        <f t="shared" si="30"/>
        <v>13847</v>
      </c>
      <c r="AG59" s="137">
        <f t="shared" si="31"/>
        <v>0</v>
      </c>
      <c r="AH59" s="138">
        <f t="shared" si="32"/>
        <v>13847</v>
      </c>
      <c r="AI59" s="40"/>
      <c r="AJ59" s="42">
        <v>9476450</v>
      </c>
      <c r="AK59" s="46">
        <v>157.52000000000001</v>
      </c>
      <c r="AL59" s="43">
        <v>10926124</v>
      </c>
      <c r="AM59" s="46">
        <v>450.65</v>
      </c>
      <c r="AN59" s="43">
        <v>20402574</v>
      </c>
      <c r="AO59" s="47">
        <v>241.72</v>
      </c>
      <c r="AP59" s="45">
        <v>10412281</v>
      </c>
      <c r="AQ59" s="46">
        <v>66.63</v>
      </c>
      <c r="AR59" s="43">
        <v>18487298</v>
      </c>
      <c r="AS59" s="46">
        <v>122.85</v>
      </c>
      <c r="AT59" s="43">
        <v>28899579</v>
      </c>
      <c r="AU59" s="47">
        <v>94.21</v>
      </c>
      <c r="AV59" s="136">
        <f t="shared" si="33"/>
        <v>19888731</v>
      </c>
      <c r="AW59" s="137">
        <f t="shared" si="34"/>
        <v>29413422</v>
      </c>
      <c r="AX59" s="138">
        <f t="shared" si="35"/>
        <v>49302153</v>
      </c>
      <c r="AY59" s="40"/>
      <c r="AZ59" s="42">
        <v>685137</v>
      </c>
      <c r="BA59" s="46">
        <v>6.16</v>
      </c>
      <c r="BB59" s="43">
        <v>164135</v>
      </c>
      <c r="BC59" s="46">
        <v>5.24</v>
      </c>
      <c r="BD59" s="43">
        <v>849272</v>
      </c>
      <c r="BE59" s="47">
        <v>5.96</v>
      </c>
      <c r="BF59" s="45">
        <v>627170</v>
      </c>
      <c r="BG59" s="46">
        <v>1.03</v>
      </c>
      <c r="BH59" s="43">
        <v>556501</v>
      </c>
      <c r="BI59" s="46">
        <v>1.8</v>
      </c>
      <c r="BJ59" s="43">
        <v>1183671</v>
      </c>
      <c r="BK59" s="47">
        <v>1.29</v>
      </c>
      <c r="BL59" s="136">
        <f t="shared" si="36"/>
        <v>1312307</v>
      </c>
      <c r="BM59" s="137">
        <f t="shared" si="37"/>
        <v>720636</v>
      </c>
      <c r="BN59" s="138">
        <f t="shared" si="38"/>
        <v>2032943</v>
      </c>
      <c r="BO59" s="40"/>
      <c r="BP59" s="42">
        <v>0</v>
      </c>
      <c r="BQ59" s="46">
        <v>0</v>
      </c>
      <c r="BR59" s="43">
        <v>0</v>
      </c>
      <c r="BS59" s="46">
        <v>0</v>
      </c>
      <c r="BT59" s="43">
        <v>0</v>
      </c>
      <c r="BU59" s="47">
        <v>0</v>
      </c>
      <c r="BV59" s="45">
        <v>0</v>
      </c>
      <c r="BW59" s="46">
        <v>0</v>
      </c>
      <c r="BX59" s="43">
        <v>0</v>
      </c>
      <c r="BY59" s="46">
        <v>0</v>
      </c>
      <c r="BZ59" s="43">
        <v>0</v>
      </c>
      <c r="CA59" s="47">
        <v>0</v>
      </c>
      <c r="CB59" s="136">
        <f t="shared" si="39"/>
        <v>0</v>
      </c>
      <c r="CC59" s="137">
        <f t="shared" si="40"/>
        <v>0</v>
      </c>
      <c r="CD59" s="138">
        <f t="shared" si="41"/>
        <v>0</v>
      </c>
      <c r="CE59" s="40"/>
      <c r="CF59" s="42">
        <v>0</v>
      </c>
      <c r="CG59" s="46">
        <v>0</v>
      </c>
      <c r="CH59" s="43">
        <v>0</v>
      </c>
      <c r="CI59" s="46">
        <v>0</v>
      </c>
      <c r="CJ59" s="43">
        <v>0</v>
      </c>
      <c r="CK59" s="47">
        <v>0</v>
      </c>
      <c r="CL59" s="45">
        <v>0</v>
      </c>
      <c r="CM59" s="46">
        <v>0</v>
      </c>
      <c r="CN59" s="43">
        <v>0</v>
      </c>
      <c r="CO59" s="46">
        <v>0</v>
      </c>
      <c r="CP59" s="43">
        <v>0</v>
      </c>
      <c r="CQ59" s="47">
        <v>0</v>
      </c>
      <c r="CR59" s="136">
        <f t="shared" si="42"/>
        <v>0</v>
      </c>
      <c r="CS59" s="137">
        <f t="shared" si="43"/>
        <v>0</v>
      </c>
      <c r="CT59" s="138">
        <f t="shared" si="44"/>
        <v>0</v>
      </c>
      <c r="CU59" s="40"/>
      <c r="CV59" s="45">
        <f t="shared" si="45"/>
        <v>48020622</v>
      </c>
      <c r="CW59" s="46">
        <f t="shared" si="46"/>
        <v>69.276632639518041</v>
      </c>
      <c r="CX59" s="43">
        <f t="shared" si="47"/>
        <v>34200719</v>
      </c>
      <c r="CY59" s="46">
        <f t="shared" si="48"/>
        <v>185.31249966135124</v>
      </c>
      <c r="CZ59" s="43">
        <f t="shared" si="49"/>
        <v>82221341</v>
      </c>
      <c r="DA59" s="47">
        <f t="shared" si="50"/>
        <v>93.675087640946117</v>
      </c>
      <c r="DB59" s="45">
        <f t="shared" si="51"/>
        <v>36408262</v>
      </c>
      <c r="DC59" s="46">
        <f t="shared" si="52"/>
        <v>11.998453078074737</v>
      </c>
      <c r="DD59" s="43">
        <f t="shared" si="53"/>
        <v>40618999</v>
      </c>
      <c r="DE59" s="46">
        <f t="shared" si="54"/>
        <v>23.646795378573451</v>
      </c>
      <c r="DF59" s="43">
        <f t="shared" si="55"/>
        <v>77027261</v>
      </c>
      <c r="DG59" s="47">
        <f t="shared" si="56"/>
        <v>16.208925389786646</v>
      </c>
      <c r="DH59" s="172"/>
      <c r="DI59" s="185" t="s">
        <v>6</v>
      </c>
      <c r="DJ59" s="45">
        <f t="shared" si="57"/>
        <v>82221341</v>
      </c>
      <c r="DK59" s="43">
        <f t="shared" si="58"/>
        <v>77027261</v>
      </c>
      <c r="DL59" s="44">
        <f t="shared" si="59"/>
        <v>159248602</v>
      </c>
      <c r="DM59"/>
    </row>
    <row r="60" spans="1:119" s="59" customFormat="1" ht="15.6" x14ac:dyDescent="0.3">
      <c r="A60" s="32">
        <v>48</v>
      </c>
      <c r="B60" s="32" t="s">
        <v>7</v>
      </c>
      <c r="C60" s="41"/>
      <c r="D60" s="42">
        <v>361642</v>
      </c>
      <c r="E60" s="46">
        <v>3.3</v>
      </c>
      <c r="F60" s="43">
        <v>63505</v>
      </c>
      <c r="G60" s="46">
        <v>2.3199999999999998</v>
      </c>
      <c r="H60" s="43">
        <v>425147</v>
      </c>
      <c r="I60" s="47">
        <v>3.1</v>
      </c>
      <c r="J60" s="45">
        <v>106637</v>
      </c>
      <c r="K60" s="46">
        <v>0.31</v>
      </c>
      <c r="L60" s="43">
        <v>177109</v>
      </c>
      <c r="M60" s="46">
        <v>0.57999999999999996</v>
      </c>
      <c r="N60" s="43">
        <v>283746</v>
      </c>
      <c r="O60" s="47">
        <v>0.44</v>
      </c>
      <c r="P60" s="136">
        <f t="shared" si="27"/>
        <v>468279</v>
      </c>
      <c r="Q60" s="137">
        <f t="shared" si="28"/>
        <v>240614</v>
      </c>
      <c r="R60" s="138">
        <f t="shared" si="29"/>
        <v>708893</v>
      </c>
      <c r="S60" s="38"/>
      <c r="T60" s="42">
        <v>116048</v>
      </c>
      <c r="U60" s="46">
        <v>0.6</v>
      </c>
      <c r="V60" s="43">
        <v>34942</v>
      </c>
      <c r="W60" s="46">
        <v>0.64</v>
      </c>
      <c r="X60" s="43">
        <v>150991</v>
      </c>
      <c r="Y60" s="47">
        <v>0.61</v>
      </c>
      <c r="Z60" s="45">
        <v>5900826</v>
      </c>
      <c r="AA60" s="46">
        <v>5.88</v>
      </c>
      <c r="AB60" s="43">
        <v>373157</v>
      </c>
      <c r="AC60" s="46">
        <v>0.86</v>
      </c>
      <c r="AD60" s="43">
        <v>6273982</v>
      </c>
      <c r="AE60" s="47">
        <v>4.3600000000000003</v>
      </c>
      <c r="AF60" s="136">
        <f t="shared" si="30"/>
        <v>6016874</v>
      </c>
      <c r="AG60" s="137">
        <f t="shared" si="31"/>
        <v>408099</v>
      </c>
      <c r="AH60" s="138">
        <f t="shared" si="32"/>
        <v>6424973</v>
      </c>
      <c r="AI60" s="40"/>
      <c r="AJ60" s="42">
        <v>100917</v>
      </c>
      <c r="AK60" s="46">
        <v>1.68</v>
      </c>
      <c r="AL60" s="43">
        <v>72899</v>
      </c>
      <c r="AM60" s="46">
        <v>3.01</v>
      </c>
      <c r="AN60" s="43">
        <v>173816</v>
      </c>
      <c r="AO60" s="47">
        <v>2.06</v>
      </c>
      <c r="AP60" s="45">
        <v>121378</v>
      </c>
      <c r="AQ60" s="46">
        <v>0.78</v>
      </c>
      <c r="AR60" s="43">
        <v>197622</v>
      </c>
      <c r="AS60" s="46">
        <v>1.31</v>
      </c>
      <c r="AT60" s="43">
        <v>319000</v>
      </c>
      <c r="AU60" s="47">
        <v>1.04</v>
      </c>
      <c r="AV60" s="136">
        <f t="shared" si="33"/>
        <v>222295</v>
      </c>
      <c r="AW60" s="137">
        <f t="shared" si="34"/>
        <v>270521</v>
      </c>
      <c r="AX60" s="138">
        <f t="shared" si="35"/>
        <v>492816</v>
      </c>
      <c r="AY60" s="40"/>
      <c r="AZ60" s="42">
        <v>32752</v>
      </c>
      <c r="BA60" s="46">
        <v>0.28999999999999998</v>
      </c>
      <c r="BB60" s="43">
        <v>3969</v>
      </c>
      <c r="BC60" s="46">
        <v>0.13</v>
      </c>
      <c r="BD60" s="43">
        <v>36720</v>
      </c>
      <c r="BE60" s="47">
        <v>0.26</v>
      </c>
      <c r="BF60" s="45">
        <v>-201905</v>
      </c>
      <c r="BG60" s="46">
        <v>-0.33</v>
      </c>
      <c r="BH60" s="43">
        <v>759395</v>
      </c>
      <c r="BI60" s="46">
        <v>2.46</v>
      </c>
      <c r="BJ60" s="43">
        <v>557490</v>
      </c>
      <c r="BK60" s="47">
        <v>0.61</v>
      </c>
      <c r="BL60" s="136">
        <f t="shared" si="36"/>
        <v>-169153</v>
      </c>
      <c r="BM60" s="137">
        <f t="shared" si="37"/>
        <v>763364</v>
      </c>
      <c r="BN60" s="138">
        <f t="shared" si="38"/>
        <v>594211</v>
      </c>
      <c r="BO60" s="40"/>
      <c r="BP60" s="42">
        <v>-761265</v>
      </c>
      <c r="BQ60" s="46">
        <v>-8.02</v>
      </c>
      <c r="BR60" s="43">
        <v>35286</v>
      </c>
      <c r="BS60" s="46">
        <v>1.64</v>
      </c>
      <c r="BT60" s="43">
        <v>-725979</v>
      </c>
      <c r="BU60" s="47">
        <v>-6.23</v>
      </c>
      <c r="BV60" s="45">
        <v>906307</v>
      </c>
      <c r="BW60" s="46">
        <v>3.01</v>
      </c>
      <c r="BX60" s="43">
        <v>625763</v>
      </c>
      <c r="BY60" s="46">
        <v>3.07</v>
      </c>
      <c r="BZ60" s="43">
        <v>1532070</v>
      </c>
      <c r="CA60" s="47">
        <v>3.04</v>
      </c>
      <c r="CB60" s="136">
        <f t="shared" si="39"/>
        <v>145042</v>
      </c>
      <c r="CC60" s="137">
        <f t="shared" si="40"/>
        <v>661049</v>
      </c>
      <c r="CD60" s="138">
        <f t="shared" si="41"/>
        <v>806091</v>
      </c>
      <c r="CE60" s="40"/>
      <c r="CF60" s="42">
        <v>241866</v>
      </c>
      <c r="CG60" s="46">
        <v>1.94</v>
      </c>
      <c r="CH60" s="43">
        <v>46716</v>
      </c>
      <c r="CI60" s="46">
        <v>1.85</v>
      </c>
      <c r="CJ60" s="43">
        <v>288582</v>
      </c>
      <c r="CK60" s="47">
        <v>1.93</v>
      </c>
      <c r="CL60" s="45">
        <v>1299364</v>
      </c>
      <c r="CM60" s="46">
        <v>2.1</v>
      </c>
      <c r="CN60" s="43">
        <v>664842</v>
      </c>
      <c r="CO60" s="46">
        <v>2.1</v>
      </c>
      <c r="CP60" s="43">
        <v>1964206</v>
      </c>
      <c r="CQ60" s="47">
        <v>2.1</v>
      </c>
      <c r="CR60" s="136">
        <f t="shared" si="42"/>
        <v>1541230</v>
      </c>
      <c r="CS60" s="137">
        <f t="shared" si="43"/>
        <v>711558</v>
      </c>
      <c r="CT60" s="138">
        <f t="shared" si="44"/>
        <v>2252788</v>
      </c>
      <c r="CU60" s="40"/>
      <c r="CV60" s="45">
        <f t="shared" si="45"/>
        <v>91960</v>
      </c>
      <c r="CW60" s="46">
        <f t="shared" si="46"/>
        <v>0.13266548562261604</v>
      </c>
      <c r="CX60" s="43">
        <f t="shared" si="47"/>
        <v>257317</v>
      </c>
      <c r="CY60" s="46">
        <f t="shared" si="48"/>
        <v>1.3942413454921785</v>
      </c>
      <c r="CZ60" s="43">
        <f t="shared" si="49"/>
        <v>349277</v>
      </c>
      <c r="DA60" s="47">
        <f t="shared" si="50"/>
        <v>0.39793261929365442</v>
      </c>
      <c r="DB60" s="45">
        <f t="shared" si="51"/>
        <v>8132607</v>
      </c>
      <c r="DC60" s="46">
        <f t="shared" si="52"/>
        <v>2.6801252828800828</v>
      </c>
      <c r="DD60" s="43">
        <f t="shared" si="53"/>
        <v>2797888</v>
      </c>
      <c r="DE60" s="46">
        <f t="shared" si="54"/>
        <v>1.628821158989322</v>
      </c>
      <c r="DF60" s="43">
        <f t="shared" si="55"/>
        <v>10930495</v>
      </c>
      <c r="DG60" s="47">
        <f t="shared" si="56"/>
        <v>2.3001152530717142</v>
      </c>
      <c r="DH60" s="172"/>
      <c r="DI60" s="185" t="s">
        <v>7</v>
      </c>
      <c r="DJ60" s="45">
        <f t="shared" si="57"/>
        <v>349277</v>
      </c>
      <c r="DK60" s="43">
        <f t="shared" si="58"/>
        <v>10930495</v>
      </c>
      <c r="DL60" s="44">
        <f t="shared" si="59"/>
        <v>11279772</v>
      </c>
      <c r="DM60"/>
    </row>
    <row r="61" spans="1:119" s="59" customFormat="1" ht="15.6" x14ac:dyDescent="0.3">
      <c r="A61" s="32">
        <v>49</v>
      </c>
      <c r="B61" s="32" t="s">
        <v>172</v>
      </c>
      <c r="C61" s="49"/>
      <c r="D61" s="50">
        <v>224254044</v>
      </c>
      <c r="E61" s="54">
        <v>2044.21</v>
      </c>
      <c r="F61" s="51">
        <v>67890146</v>
      </c>
      <c r="G61" s="54">
        <v>2476.21</v>
      </c>
      <c r="H61" s="51">
        <v>292144190</v>
      </c>
      <c r="I61" s="55">
        <v>2130.59</v>
      </c>
      <c r="J61" s="53">
        <v>115244739</v>
      </c>
      <c r="K61" s="54">
        <v>334.22</v>
      </c>
      <c r="L61" s="51">
        <v>157511800</v>
      </c>
      <c r="M61" s="54">
        <v>517.95000000000005</v>
      </c>
      <c r="N61" s="51">
        <v>272756539</v>
      </c>
      <c r="O61" s="55">
        <v>420.32</v>
      </c>
      <c r="P61" s="142">
        <f t="shared" si="27"/>
        <v>339498783</v>
      </c>
      <c r="Q61" s="143">
        <f t="shared" si="28"/>
        <v>225401946</v>
      </c>
      <c r="R61" s="144">
        <f t="shared" si="29"/>
        <v>564900729</v>
      </c>
      <c r="S61" s="38"/>
      <c r="T61" s="50">
        <v>379876276</v>
      </c>
      <c r="U61" s="54">
        <v>1972.49</v>
      </c>
      <c r="V61" s="51">
        <v>97983986</v>
      </c>
      <c r="W61" s="54">
        <v>1789.99</v>
      </c>
      <c r="X61" s="43">
        <v>477860261</v>
      </c>
      <c r="Y61" s="55">
        <v>1932.1</v>
      </c>
      <c r="Z61" s="53">
        <v>247404448</v>
      </c>
      <c r="AA61" s="54">
        <v>246.32</v>
      </c>
      <c r="AB61" s="51">
        <v>156040259</v>
      </c>
      <c r="AC61" s="54">
        <v>359.66</v>
      </c>
      <c r="AD61" s="51">
        <v>403444707</v>
      </c>
      <c r="AE61" s="55">
        <v>280.51</v>
      </c>
      <c r="AF61" s="142">
        <f t="shared" si="30"/>
        <v>627280724</v>
      </c>
      <c r="AG61" s="143">
        <f t="shared" si="31"/>
        <v>254024245</v>
      </c>
      <c r="AH61" s="144">
        <f t="shared" si="32"/>
        <v>881304969</v>
      </c>
      <c r="AI61" s="40"/>
      <c r="AJ61" s="50">
        <v>113521020</v>
      </c>
      <c r="AK61" s="54">
        <v>1886.94</v>
      </c>
      <c r="AL61" s="51">
        <v>54151331</v>
      </c>
      <c r="AM61" s="54">
        <v>2233.5100000000002</v>
      </c>
      <c r="AN61" s="51">
        <v>166742708</v>
      </c>
      <c r="AO61" s="55">
        <v>1975.47</v>
      </c>
      <c r="AP61" s="53">
        <v>47518486</v>
      </c>
      <c r="AQ61" s="54">
        <v>304.08</v>
      </c>
      <c r="AR61" s="51">
        <v>76511522</v>
      </c>
      <c r="AS61" s="54">
        <v>508.42</v>
      </c>
      <c r="AT61" s="51">
        <v>123864761</v>
      </c>
      <c r="AU61" s="55">
        <v>403.79</v>
      </c>
      <c r="AV61" s="142">
        <f t="shared" si="33"/>
        <v>161039506</v>
      </c>
      <c r="AW61" s="143">
        <f t="shared" si="34"/>
        <v>130662853</v>
      </c>
      <c r="AX61" s="144">
        <f t="shared" si="35"/>
        <v>291702359</v>
      </c>
      <c r="AY61" s="40"/>
      <c r="AZ61" s="50">
        <v>208894667</v>
      </c>
      <c r="BA61" s="54">
        <v>1877.82</v>
      </c>
      <c r="BB61" s="51">
        <v>49791302</v>
      </c>
      <c r="BC61" s="54">
        <v>1590.73</v>
      </c>
      <c r="BD61" s="51">
        <v>258685969</v>
      </c>
      <c r="BE61" s="55">
        <v>1814.78</v>
      </c>
      <c r="BF61" s="53">
        <v>158375736</v>
      </c>
      <c r="BG61" s="54">
        <v>260.3</v>
      </c>
      <c r="BH61" s="51">
        <v>141385042</v>
      </c>
      <c r="BI61" s="54">
        <v>457.35</v>
      </c>
      <c r="BJ61" s="51">
        <v>299760778</v>
      </c>
      <c r="BK61" s="55">
        <v>326.68</v>
      </c>
      <c r="BL61" s="142">
        <f t="shared" si="36"/>
        <v>367270403</v>
      </c>
      <c r="BM61" s="143">
        <f t="shared" si="37"/>
        <v>191176344</v>
      </c>
      <c r="BN61" s="144">
        <f t="shared" si="38"/>
        <v>558446747</v>
      </c>
      <c r="BO61" s="40"/>
      <c r="BP61" s="50">
        <v>149102406</v>
      </c>
      <c r="BQ61" s="54">
        <v>1570.82</v>
      </c>
      <c r="BR61" s="51">
        <v>35123508</v>
      </c>
      <c r="BS61" s="54">
        <v>1629.41</v>
      </c>
      <c r="BT61" s="43">
        <v>184225914</v>
      </c>
      <c r="BU61" s="55">
        <v>1581.66</v>
      </c>
      <c r="BV61" s="53">
        <v>61534772</v>
      </c>
      <c r="BW61" s="54">
        <v>204.37</v>
      </c>
      <c r="BX61" s="51">
        <v>77921148</v>
      </c>
      <c r="BY61" s="54">
        <v>382.89</v>
      </c>
      <c r="BZ61" s="51">
        <v>139455921</v>
      </c>
      <c r="CA61" s="55">
        <v>276.37</v>
      </c>
      <c r="CB61" s="142">
        <f t="shared" si="39"/>
        <v>210637178</v>
      </c>
      <c r="CC61" s="143">
        <f t="shared" si="40"/>
        <v>113044656</v>
      </c>
      <c r="CD61" s="144">
        <f t="shared" si="41"/>
        <v>323681834</v>
      </c>
      <c r="CE61" s="40"/>
      <c r="CF61" s="50">
        <v>236008337</v>
      </c>
      <c r="CG61" s="54">
        <v>1894.77</v>
      </c>
      <c r="CH61" s="51">
        <v>51360620</v>
      </c>
      <c r="CI61" s="54">
        <v>2030.22</v>
      </c>
      <c r="CJ61" s="51">
        <v>287368958</v>
      </c>
      <c r="CK61" s="55">
        <v>1917.63</v>
      </c>
      <c r="CL61" s="53">
        <v>151222538</v>
      </c>
      <c r="CM61" s="54">
        <v>244.14</v>
      </c>
      <c r="CN61" s="51">
        <v>115350701</v>
      </c>
      <c r="CO61" s="54">
        <v>364.3</v>
      </c>
      <c r="CP61" s="51">
        <v>266573239</v>
      </c>
      <c r="CQ61" s="55">
        <v>284.79000000000002</v>
      </c>
      <c r="CR61" s="142">
        <f t="shared" si="42"/>
        <v>387230875</v>
      </c>
      <c r="CS61" s="143">
        <f t="shared" si="43"/>
        <v>166711321</v>
      </c>
      <c r="CT61" s="144">
        <f t="shared" si="44"/>
        <v>553942196</v>
      </c>
      <c r="CU61" s="40"/>
      <c r="CV61" s="53">
        <f>SUM(CV20:CV60)</f>
        <v>1311656755</v>
      </c>
      <c r="CW61" s="54">
        <f t="shared" si="46"/>
        <v>1892.2529401072172</v>
      </c>
      <c r="CX61" s="51">
        <f>SUM(CX20:CX60)</f>
        <v>356300898</v>
      </c>
      <c r="CY61" s="54">
        <f t="shared" si="48"/>
        <v>1930.5737414457321</v>
      </c>
      <c r="CZ61" s="51">
        <f t="shared" si="49"/>
        <v>1667957653</v>
      </c>
      <c r="DA61" s="55">
        <f t="shared" si="50"/>
        <v>1900.3105206732373</v>
      </c>
      <c r="DB61" s="53">
        <f>SUM(DB20:DB60)</f>
        <v>781300728</v>
      </c>
      <c r="DC61" s="54">
        <f t="shared" si="52"/>
        <v>257.48002266006637</v>
      </c>
      <c r="DD61" s="51">
        <f>SUM(DD20:DD60)</f>
        <v>724720467</v>
      </c>
      <c r="DE61" s="54">
        <f t="shared" si="54"/>
        <v>421.90396148888829</v>
      </c>
      <c r="DF61" s="51">
        <f>SUM(DF20:DF60)</f>
        <v>1506021195</v>
      </c>
      <c r="DG61" s="55">
        <f t="shared" si="56"/>
        <v>316.91358187060973</v>
      </c>
      <c r="DH61" s="173"/>
      <c r="DI61" s="185" t="s">
        <v>172</v>
      </c>
      <c r="DJ61" s="53">
        <f>SUM(DJ20:DJ60)</f>
        <v>1667957653</v>
      </c>
      <c r="DK61" s="51">
        <f>SUM(DK20:DK60)</f>
        <v>1506021195</v>
      </c>
      <c r="DL61" s="52">
        <f t="shared" si="59"/>
        <v>3173978848</v>
      </c>
      <c r="DM61"/>
      <c r="DN61" s="65"/>
      <c r="DO61" s="56"/>
    </row>
    <row r="62" spans="1:119" s="59" customFormat="1" ht="15.6" x14ac:dyDescent="0.3">
      <c r="A62" s="32">
        <v>50</v>
      </c>
      <c r="B62" s="32" t="s">
        <v>8</v>
      </c>
      <c r="C62" s="41"/>
      <c r="D62" s="42">
        <v>0</v>
      </c>
      <c r="E62" s="46">
        <v>0</v>
      </c>
      <c r="F62" s="43">
        <v>0</v>
      </c>
      <c r="G62" s="46">
        <v>0</v>
      </c>
      <c r="H62" s="43">
        <v>0</v>
      </c>
      <c r="I62" s="47">
        <v>0</v>
      </c>
      <c r="J62" s="45">
        <v>0</v>
      </c>
      <c r="K62" s="46">
        <v>0</v>
      </c>
      <c r="L62" s="43">
        <v>0</v>
      </c>
      <c r="M62" s="46">
        <v>0</v>
      </c>
      <c r="N62" s="43">
        <v>0</v>
      </c>
      <c r="O62" s="47">
        <v>0</v>
      </c>
      <c r="P62" s="136">
        <f t="shared" si="27"/>
        <v>0</v>
      </c>
      <c r="Q62" s="137">
        <f t="shared" si="28"/>
        <v>0</v>
      </c>
      <c r="R62" s="138">
        <f t="shared" si="29"/>
        <v>0</v>
      </c>
      <c r="S62" s="38"/>
      <c r="T62" s="42">
        <v>332946</v>
      </c>
      <c r="U62" s="46">
        <v>1.73</v>
      </c>
      <c r="V62" s="43">
        <v>97212</v>
      </c>
      <c r="W62" s="46">
        <v>1.78</v>
      </c>
      <c r="X62" s="43">
        <v>430158</v>
      </c>
      <c r="Y62" s="47">
        <v>1.74</v>
      </c>
      <c r="Z62" s="45">
        <v>2962404</v>
      </c>
      <c r="AA62" s="46">
        <v>2.95</v>
      </c>
      <c r="AB62" s="43">
        <v>859153</v>
      </c>
      <c r="AC62" s="46">
        <v>1.98</v>
      </c>
      <c r="AD62" s="43">
        <v>3821557</v>
      </c>
      <c r="AE62" s="47">
        <v>2.66</v>
      </c>
      <c r="AF62" s="136">
        <f t="shared" si="30"/>
        <v>3295350</v>
      </c>
      <c r="AG62" s="137">
        <f t="shared" si="31"/>
        <v>956365</v>
      </c>
      <c r="AH62" s="138">
        <f t="shared" si="32"/>
        <v>4251715</v>
      </c>
      <c r="AI62" s="40"/>
      <c r="AJ62" s="42">
        <v>0</v>
      </c>
      <c r="AK62" s="46">
        <v>0</v>
      </c>
      <c r="AL62" s="43">
        <v>0</v>
      </c>
      <c r="AM62" s="46">
        <v>0</v>
      </c>
      <c r="AN62" s="43">
        <v>0</v>
      </c>
      <c r="AO62" s="47">
        <v>0</v>
      </c>
      <c r="AP62" s="45">
        <v>0</v>
      </c>
      <c r="AQ62" s="46">
        <v>0</v>
      </c>
      <c r="AR62" s="43">
        <v>0</v>
      </c>
      <c r="AS62" s="46">
        <v>0</v>
      </c>
      <c r="AT62" s="43">
        <v>0</v>
      </c>
      <c r="AU62" s="47">
        <v>0</v>
      </c>
      <c r="AV62" s="136">
        <f t="shared" si="33"/>
        <v>0</v>
      </c>
      <c r="AW62" s="137">
        <f t="shared" si="34"/>
        <v>0</v>
      </c>
      <c r="AX62" s="138">
        <f t="shared" si="35"/>
        <v>0</v>
      </c>
      <c r="AY62" s="40"/>
      <c r="AZ62" s="42">
        <v>0</v>
      </c>
      <c r="BA62" s="46">
        <v>0</v>
      </c>
      <c r="BB62" s="43">
        <v>0</v>
      </c>
      <c r="BC62" s="46">
        <v>0</v>
      </c>
      <c r="BD62" s="43">
        <v>0</v>
      </c>
      <c r="BE62" s="47">
        <v>0</v>
      </c>
      <c r="BF62" s="45">
        <v>6102</v>
      </c>
      <c r="BG62" s="46">
        <v>0.01</v>
      </c>
      <c r="BH62" s="43">
        <v>0</v>
      </c>
      <c r="BI62" s="46">
        <v>0</v>
      </c>
      <c r="BJ62" s="43">
        <v>6102</v>
      </c>
      <c r="BK62" s="47">
        <v>0.01</v>
      </c>
      <c r="BL62" s="136">
        <f t="shared" si="36"/>
        <v>6102</v>
      </c>
      <c r="BM62" s="137">
        <f t="shared" si="37"/>
        <v>0</v>
      </c>
      <c r="BN62" s="138">
        <f t="shared" si="38"/>
        <v>6102</v>
      </c>
      <c r="BO62" s="40"/>
      <c r="BP62" s="42">
        <v>0</v>
      </c>
      <c r="BQ62" s="46">
        <v>0</v>
      </c>
      <c r="BR62" s="43">
        <v>0</v>
      </c>
      <c r="BS62" s="46">
        <v>0</v>
      </c>
      <c r="BT62" s="43">
        <v>0</v>
      </c>
      <c r="BU62" s="47">
        <v>0</v>
      </c>
      <c r="BV62" s="45">
        <v>0</v>
      </c>
      <c r="BW62" s="46">
        <v>0</v>
      </c>
      <c r="BX62" s="43">
        <v>0</v>
      </c>
      <c r="BY62" s="46">
        <v>0</v>
      </c>
      <c r="BZ62" s="43">
        <v>0</v>
      </c>
      <c r="CA62" s="47">
        <v>0</v>
      </c>
      <c r="CB62" s="136">
        <f t="shared" si="39"/>
        <v>0</v>
      </c>
      <c r="CC62" s="137">
        <f t="shared" si="40"/>
        <v>0</v>
      </c>
      <c r="CD62" s="138">
        <f t="shared" si="41"/>
        <v>0</v>
      </c>
      <c r="CE62" s="40"/>
      <c r="CF62" s="42">
        <v>1197796</v>
      </c>
      <c r="CG62" s="46">
        <v>9.6199999999999992</v>
      </c>
      <c r="CH62" s="43">
        <v>0</v>
      </c>
      <c r="CI62" s="46">
        <v>0</v>
      </c>
      <c r="CJ62" s="43">
        <v>1197796</v>
      </c>
      <c r="CK62" s="47">
        <v>7.99</v>
      </c>
      <c r="CL62" s="45">
        <v>-1130</v>
      </c>
      <c r="CM62" s="46">
        <v>0</v>
      </c>
      <c r="CN62" s="43">
        <v>0</v>
      </c>
      <c r="CO62" s="46">
        <v>0</v>
      </c>
      <c r="CP62" s="43">
        <v>-1130</v>
      </c>
      <c r="CQ62" s="47">
        <v>0</v>
      </c>
      <c r="CR62" s="136">
        <f t="shared" si="42"/>
        <v>1196666</v>
      </c>
      <c r="CS62" s="137">
        <f t="shared" si="43"/>
        <v>0</v>
      </c>
      <c r="CT62" s="138">
        <f t="shared" si="44"/>
        <v>1196666</v>
      </c>
      <c r="CU62" s="40"/>
      <c r="CV62" s="45">
        <f>+D62+T62+AJ62+AZ62+BP62+CF62</f>
        <v>1530742</v>
      </c>
      <c r="CW62" s="46">
        <f t="shared" si="46"/>
        <v>2.2083148194099009</v>
      </c>
      <c r="CX62" s="43">
        <f>+F62+V62+AL62+BB62+BR62+CH62</f>
        <v>97212</v>
      </c>
      <c r="CY62" s="46">
        <f t="shared" si="48"/>
        <v>0.5267315788618151</v>
      </c>
      <c r="CZ62" s="43">
        <f t="shared" si="49"/>
        <v>1627954</v>
      </c>
      <c r="DA62" s="47">
        <f t="shared" si="50"/>
        <v>1.8547342061160108</v>
      </c>
      <c r="DB62" s="45">
        <f t="shared" ref="DB62" si="87">+J62+Z62+AP62+BF62+BV62+CL62</f>
        <v>2967376</v>
      </c>
      <c r="DC62" s="46">
        <f t="shared" si="52"/>
        <v>0.97790775349301495</v>
      </c>
      <c r="DD62" s="43">
        <f>+L62+AB62+AR62+BH62+BX62+CN62</f>
        <v>859153</v>
      </c>
      <c r="DE62" s="46">
        <f t="shared" si="54"/>
        <v>0.50016533371212601</v>
      </c>
      <c r="DF62" s="43">
        <f>+DB62+DD62</f>
        <v>3826529</v>
      </c>
      <c r="DG62" s="47">
        <f t="shared" si="56"/>
        <v>0.80522041492368401</v>
      </c>
      <c r="DH62" s="172"/>
      <c r="DI62" s="185" t="s">
        <v>8</v>
      </c>
      <c r="DJ62" s="45">
        <f t="shared" ref="DJ62" si="88">+CZ62</f>
        <v>1627954</v>
      </c>
      <c r="DK62" s="43">
        <f t="shared" ref="DK62" si="89">+DF62</f>
        <v>3826529</v>
      </c>
      <c r="DL62" s="44">
        <f t="shared" si="59"/>
        <v>5454483</v>
      </c>
      <c r="DM62"/>
    </row>
    <row r="63" spans="1:119" s="59" customFormat="1" ht="15.6" x14ac:dyDescent="0.3">
      <c r="A63" s="32">
        <v>51</v>
      </c>
      <c r="B63" s="32" t="s">
        <v>173</v>
      </c>
      <c r="C63" s="49"/>
      <c r="D63" s="50">
        <v>224254044</v>
      </c>
      <c r="E63" s="54">
        <v>2044.21</v>
      </c>
      <c r="F63" s="51">
        <v>67890146</v>
      </c>
      <c r="G63" s="54">
        <v>2476.21</v>
      </c>
      <c r="H63" s="51">
        <v>292144190</v>
      </c>
      <c r="I63" s="55">
        <v>2130.59</v>
      </c>
      <c r="J63" s="53">
        <v>115244739</v>
      </c>
      <c r="K63" s="54">
        <v>334.22</v>
      </c>
      <c r="L63" s="51">
        <v>157511800</v>
      </c>
      <c r="M63" s="54">
        <v>517.95000000000005</v>
      </c>
      <c r="N63" s="51">
        <v>272756539</v>
      </c>
      <c r="O63" s="55">
        <v>420.32</v>
      </c>
      <c r="P63" s="142">
        <f t="shared" si="27"/>
        <v>339498783</v>
      </c>
      <c r="Q63" s="143">
        <f t="shared" si="28"/>
        <v>225401946</v>
      </c>
      <c r="R63" s="144">
        <f t="shared" si="29"/>
        <v>564900729</v>
      </c>
      <c r="S63" s="38"/>
      <c r="T63" s="50">
        <v>379543330</v>
      </c>
      <c r="U63" s="54">
        <v>1970.76</v>
      </c>
      <c r="V63" s="51">
        <v>97886774</v>
      </c>
      <c r="W63" s="54">
        <v>1788.21</v>
      </c>
      <c r="X63" s="43">
        <v>477430104</v>
      </c>
      <c r="Y63" s="55">
        <v>1930.36</v>
      </c>
      <c r="Z63" s="53">
        <v>244442044</v>
      </c>
      <c r="AA63" s="54">
        <v>243.38</v>
      </c>
      <c r="AB63" s="51">
        <v>155181106</v>
      </c>
      <c r="AC63" s="54">
        <v>357.68</v>
      </c>
      <c r="AD63" s="51">
        <v>399623151</v>
      </c>
      <c r="AE63" s="55">
        <v>277.86</v>
      </c>
      <c r="AF63" s="142">
        <f t="shared" si="30"/>
        <v>623985374</v>
      </c>
      <c r="AG63" s="143">
        <f t="shared" si="31"/>
        <v>253067880</v>
      </c>
      <c r="AH63" s="144">
        <f t="shared" si="32"/>
        <v>877053254</v>
      </c>
      <c r="AI63" s="40"/>
      <c r="AJ63" s="50">
        <v>113521020</v>
      </c>
      <c r="AK63" s="54">
        <v>1886.94</v>
      </c>
      <c r="AL63" s="51">
        <v>54151331</v>
      </c>
      <c r="AM63" s="54">
        <v>2233.5100000000002</v>
      </c>
      <c r="AN63" s="51">
        <v>167672351</v>
      </c>
      <c r="AO63" s="55">
        <v>1986.49</v>
      </c>
      <c r="AP63" s="53">
        <v>47518486</v>
      </c>
      <c r="AQ63" s="54">
        <v>304.08</v>
      </c>
      <c r="AR63" s="51">
        <v>76511522</v>
      </c>
      <c r="AS63" s="54">
        <v>508.42</v>
      </c>
      <c r="AT63" s="51">
        <v>124030007</v>
      </c>
      <c r="AU63" s="55">
        <v>404.33</v>
      </c>
      <c r="AV63" s="142">
        <f t="shared" si="33"/>
        <v>161039506</v>
      </c>
      <c r="AW63" s="143">
        <f t="shared" si="34"/>
        <v>130662853</v>
      </c>
      <c r="AX63" s="144">
        <f t="shared" si="35"/>
        <v>291702359</v>
      </c>
      <c r="AY63" s="40"/>
      <c r="AZ63" s="50">
        <v>208894667</v>
      </c>
      <c r="BA63" s="54">
        <v>1877.82</v>
      </c>
      <c r="BB63" s="51">
        <v>49791302</v>
      </c>
      <c r="BC63" s="54">
        <v>1590.73</v>
      </c>
      <c r="BD63" s="51">
        <v>258685969</v>
      </c>
      <c r="BE63" s="55">
        <v>1814.78</v>
      </c>
      <c r="BF63" s="53">
        <v>158369634</v>
      </c>
      <c r="BG63" s="54">
        <v>260.29000000000002</v>
      </c>
      <c r="BH63" s="51">
        <v>141385042</v>
      </c>
      <c r="BI63" s="54">
        <v>457.35</v>
      </c>
      <c r="BJ63" s="51">
        <v>299754676</v>
      </c>
      <c r="BK63" s="55">
        <v>326.68</v>
      </c>
      <c r="BL63" s="142">
        <f t="shared" si="36"/>
        <v>367264301</v>
      </c>
      <c r="BM63" s="143">
        <f t="shared" si="37"/>
        <v>191176344</v>
      </c>
      <c r="BN63" s="144">
        <f t="shared" si="38"/>
        <v>558440645</v>
      </c>
      <c r="BO63" s="40"/>
      <c r="BP63" s="50">
        <v>149102406</v>
      </c>
      <c r="BQ63" s="54">
        <v>1570.82</v>
      </c>
      <c r="BR63" s="51">
        <v>35123508</v>
      </c>
      <c r="BS63" s="54">
        <v>1629.41</v>
      </c>
      <c r="BT63" s="43">
        <v>184225914</v>
      </c>
      <c r="BU63" s="55">
        <v>1581.66</v>
      </c>
      <c r="BV63" s="53">
        <v>61534772</v>
      </c>
      <c r="BW63" s="54">
        <v>204.37</v>
      </c>
      <c r="BX63" s="51">
        <v>77921148</v>
      </c>
      <c r="BY63" s="54">
        <v>382.89</v>
      </c>
      <c r="BZ63" s="51">
        <v>139455921</v>
      </c>
      <c r="CA63" s="55">
        <v>276.37</v>
      </c>
      <c r="CB63" s="142">
        <f t="shared" si="39"/>
        <v>210637178</v>
      </c>
      <c r="CC63" s="143">
        <f t="shared" si="40"/>
        <v>113044656</v>
      </c>
      <c r="CD63" s="144">
        <f t="shared" si="41"/>
        <v>323681834</v>
      </c>
      <c r="CE63" s="40"/>
      <c r="CF63" s="50">
        <v>234810541</v>
      </c>
      <c r="CG63" s="54">
        <v>1885.15</v>
      </c>
      <c r="CH63" s="51">
        <v>51360620</v>
      </c>
      <c r="CI63" s="54">
        <v>2030.22</v>
      </c>
      <c r="CJ63" s="51">
        <v>286171162</v>
      </c>
      <c r="CK63" s="55">
        <v>1909.64</v>
      </c>
      <c r="CL63" s="53">
        <v>151223668</v>
      </c>
      <c r="CM63" s="54">
        <v>244.14</v>
      </c>
      <c r="CN63" s="51">
        <v>115350701</v>
      </c>
      <c r="CO63" s="54">
        <v>364.3</v>
      </c>
      <c r="CP63" s="51">
        <v>266574369</v>
      </c>
      <c r="CQ63" s="55">
        <v>284.79000000000002</v>
      </c>
      <c r="CR63" s="142">
        <f t="shared" si="42"/>
        <v>386034209</v>
      </c>
      <c r="CS63" s="143">
        <f t="shared" si="43"/>
        <v>166711321</v>
      </c>
      <c r="CT63" s="144">
        <f t="shared" si="44"/>
        <v>552745530</v>
      </c>
      <c r="CU63" s="40"/>
      <c r="CV63" s="53">
        <f>+CV61-CV62</f>
        <v>1310126013</v>
      </c>
      <c r="CW63" s="54">
        <f t="shared" si="46"/>
        <v>1890.0446252878073</v>
      </c>
      <c r="CX63" s="51">
        <f>+CX61-CX62</f>
        <v>356203686</v>
      </c>
      <c r="CY63" s="54">
        <f t="shared" si="48"/>
        <v>1930.0470098668704</v>
      </c>
      <c r="CZ63" s="51">
        <f t="shared" si="49"/>
        <v>1666329699</v>
      </c>
      <c r="DA63" s="55">
        <f t="shared" si="50"/>
        <v>1898.4557864671215</v>
      </c>
      <c r="DB63" s="53">
        <f>+DB61-DB62</f>
        <v>778333352</v>
      </c>
      <c r="DC63" s="54">
        <f t="shared" si="52"/>
        <v>256.50211490657335</v>
      </c>
      <c r="DD63" s="51">
        <f>+DD61-DD62</f>
        <v>723861314</v>
      </c>
      <c r="DE63" s="54">
        <f t="shared" si="54"/>
        <v>421.40379615517617</v>
      </c>
      <c r="DF63" s="51">
        <f>+DF61-DF62</f>
        <v>1502194666</v>
      </c>
      <c r="DG63" s="55">
        <f t="shared" si="56"/>
        <v>316.10836145568607</v>
      </c>
      <c r="DH63" s="173"/>
      <c r="DI63" s="185" t="s">
        <v>173</v>
      </c>
      <c r="DJ63" s="53">
        <f>+DJ61-DJ62</f>
        <v>1666329699</v>
      </c>
      <c r="DK63" s="51">
        <f t="shared" ref="DK63:DL63" si="90">+DK61-DK62</f>
        <v>1502194666</v>
      </c>
      <c r="DL63" s="52">
        <f t="shared" si="90"/>
        <v>3168524365</v>
      </c>
      <c r="DM63"/>
      <c r="DO63" s="56"/>
    </row>
    <row r="64" spans="1:119" s="59" customFormat="1" ht="15.6" x14ac:dyDescent="0.3">
      <c r="A64" s="32"/>
      <c r="B64" s="58" t="s">
        <v>64</v>
      </c>
      <c r="C64" s="41"/>
      <c r="D64" s="42"/>
      <c r="E64" s="46"/>
      <c r="F64" s="46"/>
      <c r="G64" s="46"/>
      <c r="H64" s="46"/>
      <c r="I64" s="47"/>
      <c r="J64" s="45"/>
      <c r="K64" s="46"/>
      <c r="L64" s="46"/>
      <c r="M64" s="46"/>
      <c r="N64" s="46"/>
      <c r="O64" s="47"/>
      <c r="P64" s="145"/>
      <c r="Q64" s="146"/>
      <c r="R64" s="147"/>
      <c r="S64" s="38"/>
      <c r="T64" s="42"/>
      <c r="U64" s="46"/>
      <c r="V64" s="46"/>
      <c r="W64" s="46"/>
      <c r="X64" s="46"/>
      <c r="Y64" s="47"/>
      <c r="Z64" s="45"/>
      <c r="AA64" s="46"/>
      <c r="AB64" s="46"/>
      <c r="AC64" s="46"/>
      <c r="AD64" s="46"/>
      <c r="AE64" s="47"/>
      <c r="AF64" s="145"/>
      <c r="AG64" s="146"/>
      <c r="AH64" s="147"/>
      <c r="AI64" s="40"/>
      <c r="AJ64" s="42"/>
      <c r="AK64" s="46"/>
      <c r="AL64" s="46"/>
      <c r="AM64" s="46"/>
      <c r="AN64" s="46"/>
      <c r="AO64" s="47"/>
      <c r="AP64" s="45"/>
      <c r="AQ64" s="46"/>
      <c r="AR64" s="46"/>
      <c r="AS64" s="46"/>
      <c r="AT64" s="46"/>
      <c r="AU64" s="47"/>
      <c r="AV64" s="145"/>
      <c r="AW64" s="146"/>
      <c r="AX64" s="147"/>
      <c r="AY64" s="40"/>
      <c r="AZ64" s="42"/>
      <c r="BA64" s="46"/>
      <c r="BB64" s="46"/>
      <c r="BC64" s="46"/>
      <c r="BD64" s="46"/>
      <c r="BE64" s="47"/>
      <c r="BF64" s="45"/>
      <c r="BG64" s="46"/>
      <c r="BH64" s="46"/>
      <c r="BI64" s="46"/>
      <c r="BJ64" s="46"/>
      <c r="BK64" s="47"/>
      <c r="BL64" s="145"/>
      <c r="BM64" s="146"/>
      <c r="BN64" s="147"/>
      <c r="BO64" s="40"/>
      <c r="BP64" s="42"/>
      <c r="BQ64" s="46"/>
      <c r="BR64" s="46"/>
      <c r="BS64" s="46"/>
      <c r="BT64" s="46"/>
      <c r="BU64" s="47"/>
      <c r="BV64" s="45"/>
      <c r="BW64" s="46"/>
      <c r="BX64" s="46"/>
      <c r="BY64" s="46"/>
      <c r="BZ64" s="46"/>
      <c r="CA64" s="47"/>
      <c r="CB64" s="145"/>
      <c r="CC64" s="146"/>
      <c r="CD64" s="147"/>
      <c r="CE64" s="40"/>
      <c r="CF64" s="42"/>
      <c r="CG64" s="46"/>
      <c r="CH64" s="46"/>
      <c r="CI64" s="46"/>
      <c r="CJ64" s="46"/>
      <c r="CK64" s="47"/>
      <c r="CL64" s="45"/>
      <c r="CM64" s="46"/>
      <c r="CN64" s="46"/>
      <c r="CO64" s="46"/>
      <c r="CP64" s="46"/>
      <c r="CQ64" s="47"/>
      <c r="CR64" s="145"/>
      <c r="CS64" s="146"/>
      <c r="CT64" s="147"/>
      <c r="CU64" s="40"/>
      <c r="CV64" s="45"/>
      <c r="CW64" s="46"/>
      <c r="CX64" s="43"/>
      <c r="CY64" s="46"/>
      <c r="CZ64" s="43"/>
      <c r="DA64" s="47"/>
      <c r="DB64" s="57"/>
      <c r="DC64" s="46"/>
      <c r="DD64" s="46"/>
      <c r="DE64" s="46"/>
      <c r="DF64" s="46"/>
      <c r="DG64" s="47"/>
      <c r="DH64" s="172"/>
      <c r="DI64" s="187" t="s">
        <v>64</v>
      </c>
      <c r="DJ64" s="45"/>
      <c r="DK64" s="43"/>
      <c r="DL64" s="44"/>
      <c r="DM64"/>
    </row>
    <row r="65" spans="1:119" s="59" customFormat="1" ht="15.6" x14ac:dyDescent="0.3">
      <c r="A65" s="32"/>
      <c r="B65" s="31" t="s">
        <v>65</v>
      </c>
      <c r="C65" s="41"/>
      <c r="D65" s="42"/>
      <c r="E65" s="46"/>
      <c r="F65" s="46"/>
      <c r="G65" s="46"/>
      <c r="H65" s="46"/>
      <c r="I65" s="47"/>
      <c r="J65" s="45"/>
      <c r="K65" s="46"/>
      <c r="L65" s="46"/>
      <c r="M65" s="46"/>
      <c r="N65" s="46"/>
      <c r="O65" s="47"/>
      <c r="P65" s="145"/>
      <c r="Q65" s="146"/>
      <c r="R65" s="147"/>
      <c r="S65" s="38"/>
      <c r="T65" s="42"/>
      <c r="U65" s="46"/>
      <c r="V65" s="46"/>
      <c r="W65" s="46"/>
      <c r="X65" s="46"/>
      <c r="Y65" s="47"/>
      <c r="Z65" s="45"/>
      <c r="AA65" s="46"/>
      <c r="AB65" s="46"/>
      <c r="AC65" s="46"/>
      <c r="AD65" s="46"/>
      <c r="AE65" s="47"/>
      <c r="AF65" s="145"/>
      <c r="AG65" s="146"/>
      <c r="AH65" s="147"/>
      <c r="AI65" s="40"/>
      <c r="AJ65" s="42"/>
      <c r="AK65" s="46"/>
      <c r="AL65" s="46"/>
      <c r="AM65" s="46"/>
      <c r="AN65" s="46"/>
      <c r="AO65" s="47"/>
      <c r="AP65" s="45"/>
      <c r="AQ65" s="46"/>
      <c r="AR65" s="46"/>
      <c r="AS65" s="46"/>
      <c r="AT65" s="46"/>
      <c r="AU65" s="47"/>
      <c r="AV65" s="145"/>
      <c r="AW65" s="146"/>
      <c r="AX65" s="147"/>
      <c r="AY65" s="40"/>
      <c r="AZ65" s="42"/>
      <c r="BA65" s="46"/>
      <c r="BB65" s="46"/>
      <c r="BC65" s="46"/>
      <c r="BD65" s="46"/>
      <c r="BE65" s="47"/>
      <c r="BF65" s="45"/>
      <c r="BG65" s="46"/>
      <c r="BH65" s="46"/>
      <c r="BI65" s="46"/>
      <c r="BJ65" s="46"/>
      <c r="BK65" s="47"/>
      <c r="BL65" s="145"/>
      <c r="BM65" s="146"/>
      <c r="BN65" s="147"/>
      <c r="BO65" s="40"/>
      <c r="BP65" s="42"/>
      <c r="BQ65" s="46"/>
      <c r="BR65" s="46"/>
      <c r="BS65" s="46"/>
      <c r="BT65" s="46"/>
      <c r="BU65" s="47"/>
      <c r="BV65" s="45"/>
      <c r="BW65" s="46"/>
      <c r="BX65" s="46"/>
      <c r="BY65" s="46"/>
      <c r="BZ65" s="46"/>
      <c r="CA65" s="47"/>
      <c r="CB65" s="145"/>
      <c r="CC65" s="146"/>
      <c r="CD65" s="147"/>
      <c r="CE65" s="40"/>
      <c r="CF65" s="42"/>
      <c r="CG65" s="46"/>
      <c r="CH65" s="46"/>
      <c r="CI65" s="46"/>
      <c r="CJ65" s="46"/>
      <c r="CK65" s="47"/>
      <c r="CL65" s="45"/>
      <c r="CM65" s="46"/>
      <c r="CN65" s="46"/>
      <c r="CO65" s="46"/>
      <c r="CP65" s="46"/>
      <c r="CQ65" s="47"/>
      <c r="CR65" s="145"/>
      <c r="CS65" s="146"/>
      <c r="CT65" s="147"/>
      <c r="CU65" s="40"/>
      <c r="CV65" s="45"/>
      <c r="CW65" s="46"/>
      <c r="CX65" s="43"/>
      <c r="CY65" s="46"/>
      <c r="CZ65" s="43"/>
      <c r="DA65" s="47"/>
      <c r="DB65" s="57"/>
      <c r="DC65" s="46"/>
      <c r="DD65" s="46"/>
      <c r="DE65" s="46"/>
      <c r="DF65" s="46"/>
      <c r="DG65" s="47"/>
      <c r="DH65" s="172"/>
      <c r="DI65" s="184" t="s">
        <v>65</v>
      </c>
      <c r="DJ65" s="45"/>
      <c r="DK65" s="43"/>
      <c r="DL65" s="44"/>
      <c r="DM65"/>
      <c r="DO65" s="66"/>
    </row>
    <row r="66" spans="1:119" s="59" customFormat="1" ht="15.6" x14ac:dyDescent="0.3">
      <c r="A66" s="32">
        <v>52</v>
      </c>
      <c r="B66" s="32" t="s">
        <v>66</v>
      </c>
      <c r="C66" s="41"/>
      <c r="D66" s="42">
        <v>5935468</v>
      </c>
      <c r="E66" s="46">
        <v>54.11</v>
      </c>
      <c r="F66" s="43">
        <v>52110</v>
      </c>
      <c r="G66" s="46">
        <v>1.9</v>
      </c>
      <c r="H66" s="43">
        <v>5987578</v>
      </c>
      <c r="I66" s="47">
        <v>43.67</v>
      </c>
      <c r="J66" s="45">
        <v>814890</v>
      </c>
      <c r="K66" s="46">
        <v>2.36</v>
      </c>
      <c r="L66" s="43">
        <v>578003</v>
      </c>
      <c r="M66" s="46">
        <v>1.9</v>
      </c>
      <c r="N66" s="43">
        <v>1392893</v>
      </c>
      <c r="O66" s="47">
        <v>2.15</v>
      </c>
      <c r="P66" s="136">
        <f t="shared" ref="P66:P73" si="91">+D66+J66</f>
        <v>6750358</v>
      </c>
      <c r="Q66" s="137">
        <f t="shared" ref="Q66:Q73" si="92">+F66+L66</f>
        <v>630113</v>
      </c>
      <c r="R66" s="138">
        <f t="shared" ref="R66:R73" si="93">+P66+Q66</f>
        <v>7380471</v>
      </c>
      <c r="S66" s="38"/>
      <c r="T66" s="42">
        <v>3344120</v>
      </c>
      <c r="U66" s="46">
        <v>17.36</v>
      </c>
      <c r="V66" s="43">
        <v>926903</v>
      </c>
      <c r="W66" s="46">
        <v>16.93</v>
      </c>
      <c r="X66" s="43">
        <v>4271023</v>
      </c>
      <c r="Y66" s="47">
        <v>17.27</v>
      </c>
      <c r="Z66" s="45">
        <v>1742735</v>
      </c>
      <c r="AA66" s="46">
        <v>1.74</v>
      </c>
      <c r="AB66" s="43">
        <v>710649</v>
      </c>
      <c r="AC66" s="46">
        <v>1.64</v>
      </c>
      <c r="AD66" s="43">
        <v>2453384</v>
      </c>
      <c r="AE66" s="47">
        <v>1.71</v>
      </c>
      <c r="AF66" s="136">
        <f t="shared" ref="AF66:AF73" si="94">+T66+Z66</f>
        <v>5086855</v>
      </c>
      <c r="AG66" s="137">
        <f t="shared" ref="AG66:AG73" si="95">+V66+AB66</f>
        <v>1637552</v>
      </c>
      <c r="AH66" s="138">
        <f t="shared" ref="AH66:AH73" si="96">+AF66+AG66</f>
        <v>6724407</v>
      </c>
      <c r="AI66" s="40"/>
      <c r="AJ66" s="42">
        <v>2371263</v>
      </c>
      <c r="AK66" s="46">
        <v>39.409999999999997</v>
      </c>
      <c r="AL66" s="43">
        <v>980328</v>
      </c>
      <c r="AM66" s="46">
        <v>40.43</v>
      </c>
      <c r="AN66" s="43">
        <v>3351590</v>
      </c>
      <c r="AO66" s="47">
        <v>39.71</v>
      </c>
      <c r="AP66" s="45">
        <v>265000</v>
      </c>
      <c r="AQ66" s="46">
        <v>1.7</v>
      </c>
      <c r="AR66" s="43">
        <v>429580</v>
      </c>
      <c r="AS66" s="46">
        <v>2.85</v>
      </c>
      <c r="AT66" s="43">
        <v>694579</v>
      </c>
      <c r="AU66" s="47">
        <v>2.2599999999999998</v>
      </c>
      <c r="AV66" s="136">
        <f t="shared" ref="AV66:AV73" si="97">+AJ66+AP66</f>
        <v>2636263</v>
      </c>
      <c r="AW66" s="137">
        <f t="shared" ref="AW66:AW73" si="98">+AL66+AR66</f>
        <v>1409908</v>
      </c>
      <c r="AX66" s="138">
        <f t="shared" ref="AX66:AX73" si="99">+AV66+AW66</f>
        <v>4046171</v>
      </c>
      <c r="AY66" s="40"/>
      <c r="AZ66" s="42">
        <v>1422538</v>
      </c>
      <c r="BA66" s="46">
        <v>12.79</v>
      </c>
      <c r="BB66" s="43">
        <v>361200</v>
      </c>
      <c r="BC66" s="46">
        <v>11.54</v>
      </c>
      <c r="BD66" s="43">
        <v>1783738</v>
      </c>
      <c r="BE66" s="47">
        <v>12.51</v>
      </c>
      <c r="BF66" s="45">
        <v>1128767</v>
      </c>
      <c r="BG66" s="46">
        <v>1.86</v>
      </c>
      <c r="BH66" s="43">
        <v>1133032</v>
      </c>
      <c r="BI66" s="46">
        <v>3.67</v>
      </c>
      <c r="BJ66" s="43">
        <v>2261799</v>
      </c>
      <c r="BK66" s="47">
        <v>2.46</v>
      </c>
      <c r="BL66" s="136">
        <f t="shared" ref="BL66:BL73" si="100">+AZ66+BF66</f>
        <v>2551305</v>
      </c>
      <c r="BM66" s="137">
        <f t="shared" ref="BM66:BM73" si="101">+BB66+BH66</f>
        <v>1494232</v>
      </c>
      <c r="BN66" s="138">
        <f t="shared" ref="BN66:BN73" si="102">+BL66+BM66</f>
        <v>4045537</v>
      </c>
      <c r="BO66" s="40"/>
      <c r="BP66" s="42">
        <v>1988689</v>
      </c>
      <c r="BQ66" s="46">
        <v>20.95</v>
      </c>
      <c r="BR66" s="43">
        <v>499072</v>
      </c>
      <c r="BS66" s="46">
        <v>23.15</v>
      </c>
      <c r="BT66" s="43">
        <v>2487761</v>
      </c>
      <c r="BU66" s="47">
        <v>21.36</v>
      </c>
      <c r="BV66" s="45">
        <v>412774</v>
      </c>
      <c r="BW66" s="46">
        <v>1.37</v>
      </c>
      <c r="BX66" s="43">
        <v>544928</v>
      </c>
      <c r="BY66" s="46">
        <v>2.68</v>
      </c>
      <c r="BZ66" s="43">
        <v>957702</v>
      </c>
      <c r="CA66" s="47">
        <v>1.9</v>
      </c>
      <c r="CB66" s="136">
        <f t="shared" ref="CB66:CB73" si="103">+BP66+BV66</f>
        <v>2401463</v>
      </c>
      <c r="CC66" s="137">
        <f t="shared" ref="CC66:CC73" si="104">+BR66+BX66</f>
        <v>1044000</v>
      </c>
      <c r="CD66" s="138">
        <f t="shared" ref="CD66:CD73" si="105">+CB66+CC66</f>
        <v>3445463</v>
      </c>
      <c r="CE66" s="40"/>
      <c r="CF66" s="42">
        <v>2216103</v>
      </c>
      <c r="CG66" s="46">
        <v>17.79</v>
      </c>
      <c r="CH66" s="43">
        <v>447911</v>
      </c>
      <c r="CI66" s="46">
        <v>17.71</v>
      </c>
      <c r="CJ66" s="43">
        <v>2664014</v>
      </c>
      <c r="CK66" s="47">
        <v>17.78</v>
      </c>
      <c r="CL66" s="45">
        <v>927941</v>
      </c>
      <c r="CM66" s="46">
        <v>1.5</v>
      </c>
      <c r="CN66" s="43">
        <v>837575</v>
      </c>
      <c r="CO66" s="46">
        <v>2.65</v>
      </c>
      <c r="CP66" s="43">
        <v>1765516</v>
      </c>
      <c r="CQ66" s="47">
        <v>1.89</v>
      </c>
      <c r="CR66" s="136">
        <f t="shared" ref="CR66:CR73" si="106">+CF66+CL66</f>
        <v>3144044</v>
      </c>
      <c r="CS66" s="137">
        <f t="shared" ref="CS66:CS73" si="107">+CH66+CN66</f>
        <v>1285486</v>
      </c>
      <c r="CT66" s="138">
        <f t="shared" ref="CT66:CT73" si="108">+CR66+CS66</f>
        <v>4429530</v>
      </c>
      <c r="CU66" s="40"/>
      <c r="CV66" s="45">
        <f t="shared" ref="CV66:CV72" si="109">+D66+T66+AJ66+AZ66+BP66+CF66</f>
        <v>17278181</v>
      </c>
      <c r="CW66" s="46">
        <f>+CV66/$CV$111</f>
        <v>24.926253512836642</v>
      </c>
      <c r="CX66" s="43">
        <f t="shared" ref="CX66:CX72" si="110">+F66+V66+AL66+BB66+BR66+CH66</f>
        <v>3267524</v>
      </c>
      <c r="CY66" s="46">
        <f t="shared" ref="CY66:CY73" si="111">+CX66/$CX$111</f>
        <v>17.704687440736468</v>
      </c>
      <c r="CZ66" s="43">
        <f t="shared" ref="CZ66:CZ73" si="112">+CV66+CX66</f>
        <v>20545705</v>
      </c>
      <c r="DA66" s="47">
        <f t="shared" ref="DA66:DA73" si="113">+CZ66/$CZ$111</f>
        <v>23.407800129652774</v>
      </c>
      <c r="DB66" s="45">
        <f t="shared" ref="DB66:DB72" si="114">+J66+Z66+AP66+BF66+BV66+CL66</f>
        <v>5292107</v>
      </c>
      <c r="DC66" s="46">
        <f t="shared" ref="DC66:DC102" si="115">+DB66/$DB$111</f>
        <v>1.7440298996873531</v>
      </c>
      <c r="DD66" s="43">
        <f t="shared" ref="DD66:DD72" si="116">+L66+AB66+AR66+BH66+BX66+CN66</f>
        <v>4233767</v>
      </c>
      <c r="DE66" s="46">
        <f t="shared" ref="DE66:DE73" si="117">+DD66/$DD$111</f>
        <v>2.4647338534747441</v>
      </c>
      <c r="DF66" s="43">
        <f t="shared" ref="DF66:DF72" si="118">+DB66+DD66</f>
        <v>9525874</v>
      </c>
      <c r="DG66" s="47">
        <f t="shared" ref="DG66:DG73" si="119">+DF66/$DF$111</f>
        <v>2.0045394180445864</v>
      </c>
      <c r="DH66" s="172"/>
      <c r="DI66" s="185" t="s">
        <v>66</v>
      </c>
      <c r="DJ66" s="45">
        <f t="shared" ref="DJ66:DJ72" si="120">+CZ66</f>
        <v>20545705</v>
      </c>
      <c r="DK66" s="43">
        <f t="shared" ref="DK66:DK72" si="121">+DF66</f>
        <v>9525874</v>
      </c>
      <c r="DL66" s="44">
        <f t="shared" ref="DL66:DL72" si="122">+DJ66+DK66</f>
        <v>30071579</v>
      </c>
      <c r="DM66"/>
    </row>
    <row r="67" spans="1:119" s="59" customFormat="1" ht="15.6" x14ac:dyDescent="0.3">
      <c r="A67" s="32">
        <v>53</v>
      </c>
      <c r="B67" s="32" t="s">
        <v>67</v>
      </c>
      <c r="C67" s="41"/>
      <c r="D67" s="42">
        <v>161954</v>
      </c>
      <c r="E67" s="46">
        <v>1.48</v>
      </c>
      <c r="F67" s="43">
        <v>2916</v>
      </c>
      <c r="G67" s="46">
        <v>0.11</v>
      </c>
      <c r="H67" s="43">
        <v>164870</v>
      </c>
      <c r="I67" s="47">
        <v>1.2</v>
      </c>
      <c r="J67" s="45">
        <v>31938</v>
      </c>
      <c r="K67" s="46">
        <v>0.09</v>
      </c>
      <c r="L67" s="43">
        <v>32346</v>
      </c>
      <c r="M67" s="46">
        <v>0.11</v>
      </c>
      <c r="N67" s="43">
        <v>64285</v>
      </c>
      <c r="O67" s="47">
        <v>0.1</v>
      </c>
      <c r="P67" s="136">
        <f t="shared" si="91"/>
        <v>193892</v>
      </c>
      <c r="Q67" s="137">
        <f t="shared" si="92"/>
        <v>35262</v>
      </c>
      <c r="R67" s="138">
        <f t="shared" si="93"/>
        <v>229154</v>
      </c>
      <c r="S67" s="38"/>
      <c r="T67" s="42">
        <v>3274628</v>
      </c>
      <c r="U67" s="46">
        <v>17</v>
      </c>
      <c r="V67" s="43">
        <v>893906</v>
      </c>
      <c r="W67" s="46">
        <v>16.329999999999998</v>
      </c>
      <c r="X67" s="43">
        <v>4168534</v>
      </c>
      <c r="Y67" s="47">
        <v>16.850000000000001</v>
      </c>
      <c r="Z67" s="45">
        <v>745409</v>
      </c>
      <c r="AA67" s="46">
        <v>0.74</v>
      </c>
      <c r="AB67" s="43">
        <v>287829</v>
      </c>
      <c r="AC67" s="46">
        <v>0.66</v>
      </c>
      <c r="AD67" s="43">
        <v>1033238</v>
      </c>
      <c r="AE67" s="47">
        <v>0.72</v>
      </c>
      <c r="AF67" s="136">
        <f t="shared" si="94"/>
        <v>4020037</v>
      </c>
      <c r="AG67" s="137">
        <f t="shared" si="95"/>
        <v>1181735</v>
      </c>
      <c r="AH67" s="138">
        <f t="shared" si="96"/>
        <v>5201772</v>
      </c>
      <c r="AI67" s="40"/>
      <c r="AJ67" s="42">
        <v>614798</v>
      </c>
      <c r="AK67" s="46">
        <v>10.220000000000001</v>
      </c>
      <c r="AL67" s="43">
        <v>254170</v>
      </c>
      <c r="AM67" s="46">
        <v>10.48</v>
      </c>
      <c r="AN67" s="43">
        <v>868968</v>
      </c>
      <c r="AO67" s="47">
        <v>10.3</v>
      </c>
      <c r="AP67" s="45">
        <v>124757</v>
      </c>
      <c r="AQ67" s="46">
        <v>0.8</v>
      </c>
      <c r="AR67" s="43">
        <v>202238</v>
      </c>
      <c r="AS67" s="46">
        <v>1.34</v>
      </c>
      <c r="AT67" s="43">
        <v>326996</v>
      </c>
      <c r="AU67" s="47">
        <v>1.07</v>
      </c>
      <c r="AV67" s="136">
        <f t="shared" si="97"/>
        <v>739555</v>
      </c>
      <c r="AW67" s="137">
        <f t="shared" si="98"/>
        <v>456408</v>
      </c>
      <c r="AX67" s="138">
        <f t="shared" si="99"/>
        <v>1195963</v>
      </c>
      <c r="AY67" s="40"/>
      <c r="AZ67" s="42">
        <v>1140511</v>
      </c>
      <c r="BA67" s="46">
        <v>10.25</v>
      </c>
      <c r="BB67" s="43">
        <v>289590</v>
      </c>
      <c r="BC67" s="46">
        <v>9.25</v>
      </c>
      <c r="BD67" s="43">
        <v>1430101</v>
      </c>
      <c r="BE67" s="47">
        <v>10.029999999999999</v>
      </c>
      <c r="BF67" s="45">
        <v>771834</v>
      </c>
      <c r="BG67" s="46">
        <v>1.27</v>
      </c>
      <c r="BH67" s="43">
        <v>774750</v>
      </c>
      <c r="BI67" s="46">
        <v>2.5099999999999998</v>
      </c>
      <c r="BJ67" s="43">
        <v>1546584</v>
      </c>
      <c r="BK67" s="47">
        <v>1.69</v>
      </c>
      <c r="BL67" s="136">
        <f t="shared" si="100"/>
        <v>1912345</v>
      </c>
      <c r="BM67" s="137">
        <f t="shared" si="101"/>
        <v>1064340</v>
      </c>
      <c r="BN67" s="138">
        <f t="shared" si="102"/>
        <v>2976685</v>
      </c>
      <c r="BO67" s="40"/>
      <c r="BP67" s="42">
        <v>1192710</v>
      </c>
      <c r="BQ67" s="46">
        <v>12.57</v>
      </c>
      <c r="BR67" s="43">
        <v>301529</v>
      </c>
      <c r="BS67" s="46">
        <v>13.99</v>
      </c>
      <c r="BT67" s="43">
        <v>1494239</v>
      </c>
      <c r="BU67" s="47">
        <v>12.83</v>
      </c>
      <c r="BV67" s="45">
        <v>172497</v>
      </c>
      <c r="BW67" s="46">
        <v>0.56999999999999995</v>
      </c>
      <c r="BX67" s="43">
        <v>270334</v>
      </c>
      <c r="BY67" s="46">
        <v>1.33</v>
      </c>
      <c r="BZ67" s="43">
        <v>442830</v>
      </c>
      <c r="CA67" s="47">
        <v>0.88</v>
      </c>
      <c r="CB67" s="136">
        <f t="shared" si="103"/>
        <v>1365207</v>
      </c>
      <c r="CC67" s="137">
        <f t="shared" si="104"/>
        <v>571863</v>
      </c>
      <c r="CD67" s="138">
        <f t="shared" si="105"/>
        <v>1937070</v>
      </c>
      <c r="CE67" s="40"/>
      <c r="CF67" s="42">
        <v>1620663</v>
      </c>
      <c r="CG67" s="46">
        <v>13.01</v>
      </c>
      <c r="CH67" s="43">
        <v>327563</v>
      </c>
      <c r="CI67" s="46">
        <v>12.95</v>
      </c>
      <c r="CJ67" s="43">
        <v>1948226</v>
      </c>
      <c r="CK67" s="47">
        <v>13</v>
      </c>
      <c r="CL67" s="45">
        <v>727886</v>
      </c>
      <c r="CM67" s="46">
        <v>1.18</v>
      </c>
      <c r="CN67" s="43">
        <v>657002</v>
      </c>
      <c r="CO67" s="46">
        <v>2.0699999999999998</v>
      </c>
      <c r="CP67" s="43">
        <v>1384888</v>
      </c>
      <c r="CQ67" s="47">
        <v>1.48</v>
      </c>
      <c r="CR67" s="136">
        <f t="shared" si="106"/>
        <v>2348549</v>
      </c>
      <c r="CS67" s="137">
        <f t="shared" si="107"/>
        <v>984565</v>
      </c>
      <c r="CT67" s="138">
        <f t="shared" si="108"/>
        <v>3333114</v>
      </c>
      <c r="CU67" s="40"/>
      <c r="CV67" s="45">
        <f t="shared" si="109"/>
        <v>8005264</v>
      </c>
      <c r="CW67" s="46">
        <f t="shared" ref="CW67:CW102" si="123">+CV67/$CV$111</f>
        <v>11.548741149382836</v>
      </c>
      <c r="CX67" s="43">
        <f t="shared" si="110"/>
        <v>2069674</v>
      </c>
      <c r="CY67" s="46">
        <f t="shared" si="111"/>
        <v>11.214280682932644</v>
      </c>
      <c r="CZ67" s="43">
        <f t="shared" si="112"/>
        <v>10074938</v>
      </c>
      <c r="DA67" s="47">
        <f t="shared" si="113"/>
        <v>11.478415319534845</v>
      </c>
      <c r="DB67" s="45">
        <f t="shared" si="114"/>
        <v>2574321</v>
      </c>
      <c r="DC67" s="46">
        <f t="shared" si="115"/>
        <v>0.8483752870818837</v>
      </c>
      <c r="DD67" s="43">
        <f t="shared" si="116"/>
        <v>2224499</v>
      </c>
      <c r="DE67" s="46">
        <f t="shared" si="117"/>
        <v>1.2950164693335071</v>
      </c>
      <c r="DF67" s="43">
        <f t="shared" si="118"/>
        <v>4798820</v>
      </c>
      <c r="DG67" s="47">
        <f t="shared" si="119"/>
        <v>1.0098206054479328</v>
      </c>
      <c r="DH67" s="172"/>
      <c r="DI67" s="185" t="s">
        <v>67</v>
      </c>
      <c r="DJ67" s="45">
        <f t="shared" si="120"/>
        <v>10074938</v>
      </c>
      <c r="DK67" s="43">
        <f t="shared" si="121"/>
        <v>4798820</v>
      </c>
      <c r="DL67" s="44">
        <f t="shared" si="122"/>
        <v>14873758</v>
      </c>
      <c r="DM67"/>
    </row>
    <row r="68" spans="1:119" s="59" customFormat="1" ht="15.6" x14ac:dyDescent="0.3">
      <c r="A68" s="32">
        <v>54</v>
      </c>
      <c r="B68" s="32" t="s">
        <v>68</v>
      </c>
      <c r="C68" s="41"/>
      <c r="D68" s="42">
        <v>184772</v>
      </c>
      <c r="E68" s="46">
        <v>1.68</v>
      </c>
      <c r="F68" s="43">
        <v>1523</v>
      </c>
      <c r="G68" s="46">
        <v>0.06</v>
      </c>
      <c r="H68" s="43">
        <v>186294</v>
      </c>
      <c r="I68" s="47">
        <v>1.36</v>
      </c>
      <c r="J68" s="45">
        <v>23486</v>
      </c>
      <c r="K68" s="46">
        <v>7.0000000000000007E-2</v>
      </c>
      <c r="L68" s="43">
        <v>16890</v>
      </c>
      <c r="M68" s="46">
        <v>0.06</v>
      </c>
      <c r="N68" s="43">
        <v>40376</v>
      </c>
      <c r="O68" s="47">
        <v>0.06</v>
      </c>
      <c r="P68" s="136">
        <f t="shared" si="91"/>
        <v>208258</v>
      </c>
      <c r="Q68" s="137">
        <f t="shared" si="92"/>
        <v>18413</v>
      </c>
      <c r="R68" s="138">
        <f t="shared" si="93"/>
        <v>226671</v>
      </c>
      <c r="S68" s="38"/>
      <c r="T68" s="42">
        <v>2833093</v>
      </c>
      <c r="U68" s="46">
        <v>14.71</v>
      </c>
      <c r="V68" s="43">
        <v>791994</v>
      </c>
      <c r="W68" s="46">
        <v>14.47</v>
      </c>
      <c r="X68" s="43">
        <v>3625087</v>
      </c>
      <c r="Y68" s="47">
        <v>14.66</v>
      </c>
      <c r="Z68" s="45">
        <v>1132118</v>
      </c>
      <c r="AA68" s="46">
        <v>1.1299999999999999</v>
      </c>
      <c r="AB68" s="43">
        <v>437658</v>
      </c>
      <c r="AC68" s="46">
        <v>1.01</v>
      </c>
      <c r="AD68" s="43">
        <v>1569776</v>
      </c>
      <c r="AE68" s="47">
        <v>1.0900000000000001</v>
      </c>
      <c r="AF68" s="136">
        <f t="shared" si="94"/>
        <v>3965211</v>
      </c>
      <c r="AG68" s="137">
        <f t="shared" si="95"/>
        <v>1229652</v>
      </c>
      <c r="AH68" s="138">
        <f t="shared" si="96"/>
        <v>5194863</v>
      </c>
      <c r="AI68" s="40"/>
      <c r="AJ68" s="42">
        <v>73157</v>
      </c>
      <c r="AK68" s="46">
        <v>1.22</v>
      </c>
      <c r="AL68" s="43">
        <v>30244</v>
      </c>
      <c r="AM68" s="46">
        <v>1.25</v>
      </c>
      <c r="AN68" s="43">
        <v>103401</v>
      </c>
      <c r="AO68" s="47">
        <v>1.23</v>
      </c>
      <c r="AP68" s="45">
        <v>69275</v>
      </c>
      <c r="AQ68" s="46">
        <v>0.44</v>
      </c>
      <c r="AR68" s="43">
        <v>112299</v>
      </c>
      <c r="AS68" s="46">
        <v>0.75</v>
      </c>
      <c r="AT68" s="43">
        <v>181575</v>
      </c>
      <c r="AU68" s="47">
        <v>0.59</v>
      </c>
      <c r="AV68" s="136">
        <f t="shared" si="97"/>
        <v>142432</v>
      </c>
      <c r="AW68" s="137">
        <f t="shared" si="98"/>
        <v>142543</v>
      </c>
      <c r="AX68" s="138">
        <f t="shared" si="99"/>
        <v>284975</v>
      </c>
      <c r="AY68" s="40"/>
      <c r="AZ68" s="42">
        <v>1158511</v>
      </c>
      <c r="BA68" s="46">
        <v>10.41</v>
      </c>
      <c r="BB68" s="43">
        <v>294161</v>
      </c>
      <c r="BC68" s="46">
        <v>9.4</v>
      </c>
      <c r="BD68" s="43">
        <v>1452672</v>
      </c>
      <c r="BE68" s="47">
        <v>10.19</v>
      </c>
      <c r="BF68" s="45">
        <v>847372</v>
      </c>
      <c r="BG68" s="46">
        <v>1.39</v>
      </c>
      <c r="BH68" s="43">
        <v>850574</v>
      </c>
      <c r="BI68" s="46">
        <v>2.75</v>
      </c>
      <c r="BJ68" s="43">
        <v>1697946</v>
      </c>
      <c r="BK68" s="47">
        <v>1.85</v>
      </c>
      <c r="BL68" s="136">
        <f t="shared" si="100"/>
        <v>2005883</v>
      </c>
      <c r="BM68" s="137">
        <f t="shared" si="101"/>
        <v>1144735</v>
      </c>
      <c r="BN68" s="138">
        <f t="shared" si="102"/>
        <v>3150618</v>
      </c>
      <c r="BO68" s="40"/>
      <c r="BP68" s="42">
        <v>1114752</v>
      </c>
      <c r="BQ68" s="46">
        <v>11.74</v>
      </c>
      <c r="BR68" s="43">
        <v>290999</v>
      </c>
      <c r="BS68" s="46">
        <v>13.5</v>
      </c>
      <c r="BT68" s="43">
        <v>1405751</v>
      </c>
      <c r="BU68" s="47">
        <v>12.07</v>
      </c>
      <c r="BV68" s="45">
        <v>328650</v>
      </c>
      <c r="BW68" s="46">
        <v>1.0900000000000001</v>
      </c>
      <c r="BX68" s="43">
        <v>439481</v>
      </c>
      <c r="BY68" s="46">
        <v>2.16</v>
      </c>
      <c r="BZ68" s="43">
        <v>768131</v>
      </c>
      <c r="CA68" s="47">
        <v>1.52</v>
      </c>
      <c r="CB68" s="136">
        <f t="shared" si="103"/>
        <v>1443402</v>
      </c>
      <c r="CC68" s="137">
        <f t="shared" si="104"/>
        <v>730480</v>
      </c>
      <c r="CD68" s="138">
        <f t="shared" si="105"/>
        <v>2173882</v>
      </c>
      <c r="CE68" s="40"/>
      <c r="CF68" s="42">
        <v>1629705</v>
      </c>
      <c r="CG68" s="46">
        <v>13.08</v>
      </c>
      <c r="CH68" s="43">
        <v>329390</v>
      </c>
      <c r="CI68" s="46">
        <v>13.02</v>
      </c>
      <c r="CJ68" s="43">
        <v>1959095</v>
      </c>
      <c r="CK68" s="47">
        <v>13.07</v>
      </c>
      <c r="CL68" s="45">
        <v>754427</v>
      </c>
      <c r="CM68" s="46">
        <v>1.22</v>
      </c>
      <c r="CN68" s="43">
        <v>680958</v>
      </c>
      <c r="CO68" s="46">
        <v>2.15</v>
      </c>
      <c r="CP68" s="43">
        <v>1435385</v>
      </c>
      <c r="CQ68" s="47">
        <v>1.53</v>
      </c>
      <c r="CR68" s="136">
        <f t="shared" si="106"/>
        <v>2384132</v>
      </c>
      <c r="CS68" s="137">
        <f t="shared" si="107"/>
        <v>1010348</v>
      </c>
      <c r="CT68" s="138">
        <f t="shared" si="108"/>
        <v>3394480</v>
      </c>
      <c r="CU68" s="40"/>
      <c r="CV68" s="45">
        <f t="shared" si="109"/>
        <v>6993990</v>
      </c>
      <c r="CW68" s="46">
        <f t="shared" si="123"/>
        <v>10.089833403541977</v>
      </c>
      <c r="CX68" s="43">
        <f t="shared" si="110"/>
        <v>1738311</v>
      </c>
      <c r="CY68" s="46">
        <f t="shared" si="111"/>
        <v>9.4188299549732601</v>
      </c>
      <c r="CZ68" s="43">
        <f t="shared" si="112"/>
        <v>8732301</v>
      </c>
      <c r="DA68" s="47">
        <f t="shared" si="113"/>
        <v>9.9487438605765561</v>
      </c>
      <c r="DB68" s="45">
        <f t="shared" si="114"/>
        <v>3155328</v>
      </c>
      <c r="DC68" s="46">
        <f t="shared" si="115"/>
        <v>1.0398479046853544</v>
      </c>
      <c r="DD68" s="43">
        <f t="shared" si="116"/>
        <v>2537860</v>
      </c>
      <c r="DE68" s="46">
        <f t="shared" si="117"/>
        <v>1.477443009352998</v>
      </c>
      <c r="DF68" s="43">
        <f t="shared" si="118"/>
        <v>5693188</v>
      </c>
      <c r="DG68" s="47">
        <f t="shared" si="119"/>
        <v>1.1980233793076021</v>
      </c>
      <c r="DH68" s="172"/>
      <c r="DI68" s="185" t="s">
        <v>68</v>
      </c>
      <c r="DJ68" s="45">
        <f t="shared" si="120"/>
        <v>8732301</v>
      </c>
      <c r="DK68" s="43">
        <f t="shared" si="121"/>
        <v>5693188</v>
      </c>
      <c r="DL68" s="44">
        <f t="shared" si="122"/>
        <v>14425489</v>
      </c>
      <c r="DM68"/>
    </row>
    <row r="69" spans="1:119" s="59" customFormat="1" ht="15.6" x14ac:dyDescent="0.3">
      <c r="A69" s="32">
        <v>55</v>
      </c>
      <c r="B69" s="32" t="s">
        <v>69</v>
      </c>
      <c r="C69" s="41"/>
      <c r="D69" s="42">
        <v>313233</v>
      </c>
      <c r="E69" s="46">
        <v>2.86</v>
      </c>
      <c r="F69" s="43">
        <v>4892</v>
      </c>
      <c r="G69" s="46">
        <v>0.18</v>
      </c>
      <c r="H69" s="43">
        <v>318126</v>
      </c>
      <c r="I69" s="47">
        <v>2.3199999999999998</v>
      </c>
      <c r="J69" s="45">
        <v>56979</v>
      </c>
      <c r="K69" s="46">
        <v>0.17</v>
      </c>
      <c r="L69" s="43">
        <v>54264</v>
      </c>
      <c r="M69" s="46">
        <v>0.18</v>
      </c>
      <c r="N69" s="43">
        <v>111243</v>
      </c>
      <c r="O69" s="47">
        <v>0.17</v>
      </c>
      <c r="P69" s="136">
        <f t="shared" si="91"/>
        <v>370212</v>
      </c>
      <c r="Q69" s="137">
        <f t="shared" si="92"/>
        <v>59156</v>
      </c>
      <c r="R69" s="138">
        <f t="shared" si="93"/>
        <v>429368</v>
      </c>
      <c r="S69" s="38"/>
      <c r="T69" s="42">
        <v>1878830</v>
      </c>
      <c r="U69" s="46">
        <v>9.76</v>
      </c>
      <c r="V69" s="43">
        <v>504114</v>
      </c>
      <c r="W69" s="46">
        <v>9.2100000000000009</v>
      </c>
      <c r="X69" s="43">
        <v>2382945</v>
      </c>
      <c r="Y69" s="47">
        <v>9.6300000000000008</v>
      </c>
      <c r="Z69" s="45">
        <v>506531</v>
      </c>
      <c r="AA69" s="46">
        <v>0.5</v>
      </c>
      <c r="AB69" s="43">
        <v>229774</v>
      </c>
      <c r="AC69" s="46">
        <v>0.53</v>
      </c>
      <c r="AD69" s="43">
        <v>736305</v>
      </c>
      <c r="AE69" s="47">
        <v>0.51</v>
      </c>
      <c r="AF69" s="136">
        <f t="shared" si="94"/>
        <v>2385361</v>
      </c>
      <c r="AG69" s="137">
        <f t="shared" si="95"/>
        <v>733888</v>
      </c>
      <c r="AH69" s="138">
        <f t="shared" si="96"/>
        <v>3119249</v>
      </c>
      <c r="AI69" s="40"/>
      <c r="AJ69" s="42">
        <v>84300</v>
      </c>
      <c r="AK69" s="46">
        <v>1.4</v>
      </c>
      <c r="AL69" s="43">
        <v>34851</v>
      </c>
      <c r="AM69" s="46">
        <v>1.44</v>
      </c>
      <c r="AN69" s="43">
        <v>119151</v>
      </c>
      <c r="AO69" s="47">
        <v>1.41</v>
      </c>
      <c r="AP69" s="45">
        <v>45074</v>
      </c>
      <c r="AQ69" s="46">
        <v>0.28999999999999998</v>
      </c>
      <c r="AR69" s="43">
        <v>73067</v>
      </c>
      <c r="AS69" s="46">
        <v>0.49</v>
      </c>
      <c r="AT69" s="43">
        <v>118141</v>
      </c>
      <c r="AU69" s="47">
        <v>0.39</v>
      </c>
      <c r="AV69" s="136">
        <f t="shared" si="97"/>
        <v>129374</v>
      </c>
      <c r="AW69" s="137">
        <f t="shared" si="98"/>
        <v>107918</v>
      </c>
      <c r="AX69" s="138">
        <f t="shared" si="99"/>
        <v>237292</v>
      </c>
      <c r="AY69" s="40"/>
      <c r="AZ69" s="42">
        <v>1146979</v>
      </c>
      <c r="BA69" s="46">
        <v>10.31</v>
      </c>
      <c r="BB69" s="43">
        <v>291232</v>
      </c>
      <c r="BC69" s="46">
        <v>9.3000000000000007</v>
      </c>
      <c r="BD69" s="43">
        <v>1438211</v>
      </c>
      <c r="BE69" s="47">
        <v>10.09</v>
      </c>
      <c r="BF69" s="45">
        <v>806829</v>
      </c>
      <c r="BG69" s="46">
        <v>1.33</v>
      </c>
      <c r="BH69" s="43">
        <v>809878</v>
      </c>
      <c r="BI69" s="46">
        <v>2.62</v>
      </c>
      <c r="BJ69" s="43">
        <v>1616707</v>
      </c>
      <c r="BK69" s="47">
        <v>1.76</v>
      </c>
      <c r="BL69" s="136">
        <f t="shared" si="100"/>
        <v>1953808</v>
      </c>
      <c r="BM69" s="137">
        <f t="shared" si="101"/>
        <v>1101110</v>
      </c>
      <c r="BN69" s="138">
        <f t="shared" si="102"/>
        <v>3054918</v>
      </c>
      <c r="BO69" s="40"/>
      <c r="BP69" s="42">
        <v>834401</v>
      </c>
      <c r="BQ69" s="46">
        <v>8.7899999999999991</v>
      </c>
      <c r="BR69" s="43">
        <v>209891</v>
      </c>
      <c r="BS69" s="46">
        <v>9.74</v>
      </c>
      <c r="BT69" s="43">
        <v>1044293</v>
      </c>
      <c r="BU69" s="47">
        <v>8.9700000000000006</v>
      </c>
      <c r="BV69" s="45">
        <v>223768</v>
      </c>
      <c r="BW69" s="46">
        <v>0.74</v>
      </c>
      <c r="BX69" s="43">
        <v>330445</v>
      </c>
      <c r="BY69" s="46">
        <v>1.62</v>
      </c>
      <c r="BZ69" s="43">
        <v>554213</v>
      </c>
      <c r="CA69" s="47">
        <v>1.1000000000000001</v>
      </c>
      <c r="CB69" s="136">
        <f t="shared" si="103"/>
        <v>1058169</v>
      </c>
      <c r="CC69" s="137">
        <f t="shared" si="104"/>
        <v>540336</v>
      </c>
      <c r="CD69" s="138">
        <f t="shared" si="105"/>
        <v>1598505</v>
      </c>
      <c r="CE69" s="40"/>
      <c r="CF69" s="42">
        <v>1626812</v>
      </c>
      <c r="CG69" s="46">
        <v>13.06</v>
      </c>
      <c r="CH69" s="43">
        <v>328806</v>
      </c>
      <c r="CI69" s="46">
        <v>13</v>
      </c>
      <c r="CJ69" s="43">
        <v>1955618</v>
      </c>
      <c r="CK69" s="47">
        <v>13.05</v>
      </c>
      <c r="CL69" s="45">
        <v>750174</v>
      </c>
      <c r="CM69" s="46">
        <v>1.21</v>
      </c>
      <c r="CN69" s="43">
        <v>677119</v>
      </c>
      <c r="CO69" s="46">
        <v>2.14</v>
      </c>
      <c r="CP69" s="43">
        <v>1427293</v>
      </c>
      <c r="CQ69" s="47">
        <v>1.52</v>
      </c>
      <c r="CR69" s="136">
        <f t="shared" si="106"/>
        <v>2376986</v>
      </c>
      <c r="CS69" s="137">
        <f t="shared" si="107"/>
        <v>1005925</v>
      </c>
      <c r="CT69" s="138">
        <f t="shared" si="108"/>
        <v>3382911</v>
      </c>
      <c r="CU69" s="40"/>
      <c r="CV69" s="45">
        <f t="shared" si="109"/>
        <v>5884555</v>
      </c>
      <c r="CW69" s="46">
        <f t="shared" si="123"/>
        <v>8.4893143404522977</v>
      </c>
      <c r="CX69" s="43">
        <f t="shared" si="110"/>
        <v>1373786</v>
      </c>
      <c r="CY69" s="46">
        <f t="shared" si="111"/>
        <v>7.4436949018460421</v>
      </c>
      <c r="CZ69" s="43">
        <f t="shared" si="112"/>
        <v>7258341</v>
      </c>
      <c r="DA69" s="47">
        <f t="shared" si="113"/>
        <v>8.2694556064571181</v>
      </c>
      <c r="DB69" s="45">
        <f t="shared" si="114"/>
        <v>2389355</v>
      </c>
      <c r="DC69" s="46">
        <f t="shared" si="115"/>
        <v>0.78741918123867782</v>
      </c>
      <c r="DD69" s="43">
        <f t="shared" si="116"/>
        <v>2174547</v>
      </c>
      <c r="DE69" s="46">
        <f t="shared" si="117"/>
        <v>1.2659363651499822</v>
      </c>
      <c r="DF69" s="43">
        <f t="shared" si="118"/>
        <v>4563902</v>
      </c>
      <c r="DG69" s="47">
        <f t="shared" si="119"/>
        <v>0.96038657020789109</v>
      </c>
      <c r="DH69" s="172"/>
      <c r="DI69" s="185" t="s">
        <v>69</v>
      </c>
      <c r="DJ69" s="45">
        <f t="shared" si="120"/>
        <v>7258341</v>
      </c>
      <c r="DK69" s="43">
        <f t="shared" si="121"/>
        <v>4563902</v>
      </c>
      <c r="DL69" s="44">
        <f t="shared" si="122"/>
        <v>11822243</v>
      </c>
      <c r="DM69"/>
    </row>
    <row r="70" spans="1:119" s="59" customFormat="1" ht="15.6" x14ac:dyDescent="0.3">
      <c r="A70" s="32">
        <v>56</v>
      </c>
      <c r="B70" s="32" t="s">
        <v>70</v>
      </c>
      <c r="C70" s="41"/>
      <c r="D70" s="42">
        <v>109816</v>
      </c>
      <c r="E70" s="46">
        <v>1</v>
      </c>
      <c r="F70" s="43">
        <v>3861</v>
      </c>
      <c r="G70" s="46">
        <v>0.14000000000000001</v>
      </c>
      <c r="H70" s="43">
        <v>113677</v>
      </c>
      <c r="I70" s="47">
        <v>0.83</v>
      </c>
      <c r="J70" s="45">
        <v>36297</v>
      </c>
      <c r="K70" s="46">
        <v>0.11</v>
      </c>
      <c r="L70" s="43">
        <v>42828</v>
      </c>
      <c r="M70" s="46">
        <v>0.14000000000000001</v>
      </c>
      <c r="N70" s="43">
        <v>79125</v>
      </c>
      <c r="O70" s="47">
        <v>0.12</v>
      </c>
      <c r="P70" s="136">
        <f t="shared" si="91"/>
        <v>146113</v>
      </c>
      <c r="Q70" s="137">
        <f t="shared" si="92"/>
        <v>46689</v>
      </c>
      <c r="R70" s="138">
        <f t="shared" si="93"/>
        <v>192802</v>
      </c>
      <c r="S70" s="38"/>
      <c r="T70" s="42">
        <v>581891</v>
      </c>
      <c r="U70" s="46">
        <v>3.02</v>
      </c>
      <c r="V70" s="43">
        <v>155905</v>
      </c>
      <c r="W70" s="46">
        <v>2.85</v>
      </c>
      <c r="X70" s="43">
        <v>737797</v>
      </c>
      <c r="Y70" s="47">
        <v>2.98</v>
      </c>
      <c r="Z70" s="45">
        <v>675139</v>
      </c>
      <c r="AA70" s="46">
        <v>0.67</v>
      </c>
      <c r="AB70" s="43">
        <v>294190</v>
      </c>
      <c r="AC70" s="46">
        <v>0.68</v>
      </c>
      <c r="AD70" s="43">
        <v>969330</v>
      </c>
      <c r="AE70" s="47">
        <v>0.67</v>
      </c>
      <c r="AF70" s="136">
        <f t="shared" si="94"/>
        <v>1257030</v>
      </c>
      <c r="AG70" s="137">
        <f t="shared" si="95"/>
        <v>450095</v>
      </c>
      <c r="AH70" s="138">
        <f t="shared" si="96"/>
        <v>1707125</v>
      </c>
      <c r="AI70" s="40"/>
      <c r="AJ70" s="42">
        <v>76736</v>
      </c>
      <c r="AK70" s="46">
        <v>1.28</v>
      </c>
      <c r="AL70" s="43">
        <v>31724</v>
      </c>
      <c r="AM70" s="46">
        <v>1.31</v>
      </c>
      <c r="AN70" s="43">
        <v>108460</v>
      </c>
      <c r="AO70" s="47">
        <v>1.28</v>
      </c>
      <c r="AP70" s="45">
        <v>29331</v>
      </c>
      <c r="AQ70" s="46">
        <v>0.19</v>
      </c>
      <c r="AR70" s="43">
        <v>47548</v>
      </c>
      <c r="AS70" s="46">
        <v>0.32</v>
      </c>
      <c r="AT70" s="43">
        <v>76879</v>
      </c>
      <c r="AU70" s="47">
        <v>0.25</v>
      </c>
      <c r="AV70" s="136">
        <f t="shared" si="97"/>
        <v>106067</v>
      </c>
      <c r="AW70" s="137">
        <f t="shared" si="98"/>
        <v>79272</v>
      </c>
      <c r="AX70" s="138">
        <f t="shared" si="99"/>
        <v>185339</v>
      </c>
      <c r="AY70" s="40"/>
      <c r="AZ70" s="42">
        <v>921417</v>
      </c>
      <c r="BA70" s="46">
        <v>8.2799999999999994</v>
      </c>
      <c r="BB70" s="43">
        <v>233959</v>
      </c>
      <c r="BC70" s="46">
        <v>7.47</v>
      </c>
      <c r="BD70" s="43">
        <v>1155376</v>
      </c>
      <c r="BE70" s="47">
        <v>8.11</v>
      </c>
      <c r="BF70" s="45">
        <v>828883</v>
      </c>
      <c r="BG70" s="46">
        <v>1.36</v>
      </c>
      <c r="BH70" s="43">
        <v>832014</v>
      </c>
      <c r="BI70" s="46">
        <v>2.69</v>
      </c>
      <c r="BJ70" s="43">
        <v>1660897</v>
      </c>
      <c r="BK70" s="47">
        <v>1.81</v>
      </c>
      <c r="BL70" s="136">
        <f t="shared" si="100"/>
        <v>1750300</v>
      </c>
      <c r="BM70" s="137">
        <f t="shared" si="101"/>
        <v>1065973</v>
      </c>
      <c r="BN70" s="138">
        <f t="shared" si="102"/>
        <v>2816273</v>
      </c>
      <c r="BO70" s="40"/>
      <c r="BP70" s="42">
        <v>314246</v>
      </c>
      <c r="BQ70" s="46">
        <v>3.31</v>
      </c>
      <c r="BR70" s="43">
        <v>79017</v>
      </c>
      <c r="BS70" s="46">
        <v>3.67</v>
      </c>
      <c r="BT70" s="43">
        <v>393262</v>
      </c>
      <c r="BU70" s="47">
        <v>3.38</v>
      </c>
      <c r="BV70" s="45">
        <v>154688</v>
      </c>
      <c r="BW70" s="46">
        <v>0.51</v>
      </c>
      <c r="BX70" s="43">
        <v>228065</v>
      </c>
      <c r="BY70" s="46">
        <v>1.1200000000000001</v>
      </c>
      <c r="BZ70" s="43">
        <v>382753</v>
      </c>
      <c r="CA70" s="47">
        <v>0.76</v>
      </c>
      <c r="CB70" s="136">
        <f t="shared" si="103"/>
        <v>468934</v>
      </c>
      <c r="CC70" s="137">
        <f t="shared" si="104"/>
        <v>307082</v>
      </c>
      <c r="CD70" s="138">
        <f t="shared" si="105"/>
        <v>776016</v>
      </c>
      <c r="CE70" s="40"/>
      <c r="CF70" s="42">
        <v>1949882</v>
      </c>
      <c r="CG70" s="46">
        <v>15.65</v>
      </c>
      <c r="CH70" s="43">
        <v>394103</v>
      </c>
      <c r="CI70" s="46">
        <v>15.58</v>
      </c>
      <c r="CJ70" s="43">
        <v>2343985</v>
      </c>
      <c r="CK70" s="47">
        <v>15.64</v>
      </c>
      <c r="CL70" s="45">
        <v>747527</v>
      </c>
      <c r="CM70" s="46">
        <v>1.21</v>
      </c>
      <c r="CN70" s="43">
        <v>674730</v>
      </c>
      <c r="CO70" s="46">
        <v>2.13</v>
      </c>
      <c r="CP70" s="43">
        <v>1422257</v>
      </c>
      <c r="CQ70" s="47">
        <v>1.52</v>
      </c>
      <c r="CR70" s="136">
        <f t="shared" si="106"/>
        <v>2697409</v>
      </c>
      <c r="CS70" s="137">
        <f t="shared" si="107"/>
        <v>1068833</v>
      </c>
      <c r="CT70" s="138">
        <f t="shared" si="108"/>
        <v>3766242</v>
      </c>
      <c r="CU70" s="40"/>
      <c r="CV70" s="45">
        <f t="shared" si="109"/>
        <v>3953988</v>
      </c>
      <c r="CW70" s="46">
        <f t="shared" si="123"/>
        <v>5.7041946299042658</v>
      </c>
      <c r="CX70" s="43">
        <f t="shared" si="110"/>
        <v>898569</v>
      </c>
      <c r="CY70" s="46">
        <f t="shared" si="111"/>
        <v>4.8687885043645052</v>
      </c>
      <c r="CZ70" s="43">
        <f t="shared" si="112"/>
        <v>4852557</v>
      </c>
      <c r="DA70" s="47">
        <f t="shared" si="113"/>
        <v>5.528536712356547</v>
      </c>
      <c r="DB70" s="45">
        <f t="shared" si="114"/>
        <v>2471865</v>
      </c>
      <c r="DC70" s="46">
        <f t="shared" si="115"/>
        <v>0.81461060178690248</v>
      </c>
      <c r="DD70" s="43">
        <f t="shared" si="116"/>
        <v>2119375</v>
      </c>
      <c r="DE70" s="46">
        <f t="shared" si="117"/>
        <v>1.2338173807647033</v>
      </c>
      <c r="DF70" s="43">
        <f t="shared" si="118"/>
        <v>4591240</v>
      </c>
      <c r="DG70" s="47">
        <f t="shared" si="119"/>
        <v>0.96613933353548742</v>
      </c>
      <c r="DH70" s="172"/>
      <c r="DI70" s="185" t="s">
        <v>70</v>
      </c>
      <c r="DJ70" s="45">
        <f t="shared" si="120"/>
        <v>4852557</v>
      </c>
      <c r="DK70" s="43">
        <f t="shared" si="121"/>
        <v>4591240</v>
      </c>
      <c r="DL70" s="44">
        <f t="shared" si="122"/>
        <v>9443797</v>
      </c>
      <c r="DM70"/>
    </row>
    <row r="71" spans="1:119" s="59" customFormat="1" ht="15.6" x14ac:dyDescent="0.3">
      <c r="A71" s="32">
        <v>57</v>
      </c>
      <c r="B71" s="32" t="s">
        <v>71</v>
      </c>
      <c r="C71" s="41"/>
      <c r="D71" s="42">
        <v>0</v>
      </c>
      <c r="E71" s="46">
        <v>0</v>
      </c>
      <c r="F71" s="43">
        <v>0</v>
      </c>
      <c r="G71" s="46">
        <v>0</v>
      </c>
      <c r="H71" s="43">
        <v>0</v>
      </c>
      <c r="I71" s="47">
        <v>0</v>
      </c>
      <c r="J71" s="45">
        <v>0</v>
      </c>
      <c r="K71" s="46">
        <v>0</v>
      </c>
      <c r="L71" s="43">
        <v>0</v>
      </c>
      <c r="M71" s="46">
        <v>0</v>
      </c>
      <c r="N71" s="43">
        <v>0</v>
      </c>
      <c r="O71" s="47">
        <v>0</v>
      </c>
      <c r="P71" s="136">
        <f t="shared" si="91"/>
        <v>0</v>
      </c>
      <c r="Q71" s="137">
        <f t="shared" si="92"/>
        <v>0</v>
      </c>
      <c r="R71" s="138">
        <f t="shared" si="93"/>
        <v>0</v>
      </c>
      <c r="S71" s="38"/>
      <c r="T71" s="42">
        <v>0</v>
      </c>
      <c r="U71" s="46">
        <v>0</v>
      </c>
      <c r="V71" s="43">
        <v>0</v>
      </c>
      <c r="W71" s="46">
        <v>0</v>
      </c>
      <c r="X71" s="43">
        <v>0</v>
      </c>
      <c r="Y71" s="47">
        <v>0</v>
      </c>
      <c r="Z71" s="45">
        <v>0</v>
      </c>
      <c r="AA71" s="46">
        <v>0</v>
      </c>
      <c r="AB71" s="43">
        <v>0</v>
      </c>
      <c r="AC71" s="46">
        <v>0</v>
      </c>
      <c r="AD71" s="43">
        <v>0</v>
      </c>
      <c r="AE71" s="47">
        <v>0</v>
      </c>
      <c r="AF71" s="136">
        <f t="shared" si="94"/>
        <v>0</v>
      </c>
      <c r="AG71" s="137">
        <f t="shared" si="95"/>
        <v>0</v>
      </c>
      <c r="AH71" s="138">
        <f t="shared" si="96"/>
        <v>0</v>
      </c>
      <c r="AI71" s="40"/>
      <c r="AJ71" s="42">
        <v>0</v>
      </c>
      <c r="AK71" s="46">
        <v>0</v>
      </c>
      <c r="AL71" s="43">
        <v>0</v>
      </c>
      <c r="AM71" s="46">
        <v>0</v>
      </c>
      <c r="AN71" s="43">
        <v>0</v>
      </c>
      <c r="AO71" s="47">
        <v>0</v>
      </c>
      <c r="AP71" s="45">
        <v>0</v>
      </c>
      <c r="AQ71" s="46">
        <v>0</v>
      </c>
      <c r="AR71" s="43">
        <v>0</v>
      </c>
      <c r="AS71" s="46">
        <v>0</v>
      </c>
      <c r="AT71" s="43">
        <v>0</v>
      </c>
      <c r="AU71" s="47">
        <v>0</v>
      </c>
      <c r="AV71" s="136">
        <f t="shared" si="97"/>
        <v>0</v>
      </c>
      <c r="AW71" s="137">
        <f t="shared" si="98"/>
        <v>0</v>
      </c>
      <c r="AX71" s="138">
        <f t="shared" si="99"/>
        <v>0</v>
      </c>
      <c r="AY71" s="40"/>
      <c r="AZ71" s="42">
        <v>0</v>
      </c>
      <c r="BA71" s="46">
        <v>0</v>
      </c>
      <c r="BB71" s="43">
        <v>0</v>
      </c>
      <c r="BC71" s="46">
        <v>0</v>
      </c>
      <c r="BD71" s="43">
        <v>0</v>
      </c>
      <c r="BE71" s="47">
        <v>0</v>
      </c>
      <c r="BF71" s="45">
        <v>0</v>
      </c>
      <c r="BG71" s="46">
        <v>0</v>
      </c>
      <c r="BH71" s="43">
        <v>0</v>
      </c>
      <c r="BI71" s="46">
        <v>0</v>
      </c>
      <c r="BJ71" s="43">
        <v>0</v>
      </c>
      <c r="BK71" s="47">
        <v>0</v>
      </c>
      <c r="BL71" s="136">
        <f t="shared" si="100"/>
        <v>0</v>
      </c>
      <c r="BM71" s="137">
        <f t="shared" si="101"/>
        <v>0</v>
      </c>
      <c r="BN71" s="138">
        <f t="shared" si="102"/>
        <v>0</v>
      </c>
      <c r="BO71" s="40"/>
      <c r="BP71" s="42">
        <v>0</v>
      </c>
      <c r="BQ71" s="46">
        <v>0</v>
      </c>
      <c r="BR71" s="43">
        <v>0</v>
      </c>
      <c r="BS71" s="46">
        <v>0</v>
      </c>
      <c r="BT71" s="43">
        <v>0</v>
      </c>
      <c r="BU71" s="47">
        <v>0</v>
      </c>
      <c r="BV71" s="45">
        <v>0</v>
      </c>
      <c r="BW71" s="46">
        <v>0</v>
      </c>
      <c r="BX71" s="43">
        <v>0</v>
      </c>
      <c r="BY71" s="46">
        <v>0</v>
      </c>
      <c r="BZ71" s="43">
        <v>0</v>
      </c>
      <c r="CA71" s="47">
        <v>0</v>
      </c>
      <c r="CB71" s="136">
        <f t="shared" si="103"/>
        <v>0</v>
      </c>
      <c r="CC71" s="137">
        <f t="shared" si="104"/>
        <v>0</v>
      </c>
      <c r="CD71" s="138">
        <f t="shared" si="105"/>
        <v>0</v>
      </c>
      <c r="CE71" s="40"/>
      <c r="CF71" s="42">
        <v>0</v>
      </c>
      <c r="CG71" s="46">
        <v>0</v>
      </c>
      <c r="CH71" s="43">
        <v>0</v>
      </c>
      <c r="CI71" s="46">
        <v>0</v>
      </c>
      <c r="CJ71" s="43">
        <v>0</v>
      </c>
      <c r="CK71" s="47">
        <v>0</v>
      </c>
      <c r="CL71" s="45">
        <v>0</v>
      </c>
      <c r="CM71" s="46">
        <v>0</v>
      </c>
      <c r="CN71" s="43">
        <v>0</v>
      </c>
      <c r="CO71" s="46">
        <v>0</v>
      </c>
      <c r="CP71" s="43">
        <v>0</v>
      </c>
      <c r="CQ71" s="47">
        <v>0</v>
      </c>
      <c r="CR71" s="136">
        <f t="shared" si="106"/>
        <v>0</v>
      </c>
      <c r="CS71" s="137">
        <f t="shared" si="107"/>
        <v>0</v>
      </c>
      <c r="CT71" s="138">
        <f t="shared" si="108"/>
        <v>0</v>
      </c>
      <c r="CU71" s="40"/>
      <c r="CV71" s="45">
        <f t="shared" si="109"/>
        <v>0</v>
      </c>
      <c r="CW71" s="46">
        <f t="shared" si="123"/>
        <v>0</v>
      </c>
      <c r="CX71" s="43">
        <f t="shared" si="110"/>
        <v>0</v>
      </c>
      <c r="CY71" s="46">
        <f t="shared" si="111"/>
        <v>0</v>
      </c>
      <c r="CZ71" s="43">
        <f t="shared" si="112"/>
        <v>0</v>
      </c>
      <c r="DA71" s="47">
        <f t="shared" si="113"/>
        <v>0</v>
      </c>
      <c r="DB71" s="45">
        <f t="shared" si="114"/>
        <v>0</v>
      </c>
      <c r="DC71" s="46">
        <f t="shared" si="115"/>
        <v>0</v>
      </c>
      <c r="DD71" s="43">
        <f t="shared" si="116"/>
        <v>0</v>
      </c>
      <c r="DE71" s="46">
        <f t="shared" si="117"/>
        <v>0</v>
      </c>
      <c r="DF71" s="43">
        <f t="shared" si="118"/>
        <v>0</v>
      </c>
      <c r="DG71" s="47">
        <f t="shared" si="119"/>
        <v>0</v>
      </c>
      <c r="DH71" s="172"/>
      <c r="DI71" s="185" t="s">
        <v>71</v>
      </c>
      <c r="DJ71" s="45">
        <f t="shared" si="120"/>
        <v>0</v>
      </c>
      <c r="DK71" s="43">
        <f t="shared" si="121"/>
        <v>0</v>
      </c>
      <c r="DL71" s="44">
        <f t="shared" si="122"/>
        <v>0</v>
      </c>
      <c r="DM71"/>
    </row>
    <row r="72" spans="1:119" s="59" customFormat="1" ht="15.6" x14ac:dyDescent="0.3">
      <c r="A72" s="32">
        <v>58</v>
      </c>
      <c r="B72" s="32" t="s">
        <v>72</v>
      </c>
      <c r="C72" s="41"/>
      <c r="D72" s="42">
        <v>0</v>
      </c>
      <c r="E72" s="46">
        <v>0</v>
      </c>
      <c r="F72" s="43">
        <v>0</v>
      </c>
      <c r="G72" s="46">
        <v>0</v>
      </c>
      <c r="H72" s="43">
        <v>0</v>
      </c>
      <c r="I72" s="47">
        <v>0</v>
      </c>
      <c r="J72" s="45">
        <v>0</v>
      </c>
      <c r="K72" s="46">
        <v>0</v>
      </c>
      <c r="L72" s="43">
        <v>0</v>
      </c>
      <c r="M72" s="46">
        <v>0</v>
      </c>
      <c r="N72" s="43">
        <v>0</v>
      </c>
      <c r="O72" s="47">
        <v>0</v>
      </c>
      <c r="P72" s="136">
        <f t="shared" si="91"/>
        <v>0</v>
      </c>
      <c r="Q72" s="137">
        <f t="shared" si="92"/>
        <v>0</v>
      </c>
      <c r="R72" s="138">
        <f t="shared" si="93"/>
        <v>0</v>
      </c>
      <c r="S72" s="38"/>
      <c r="T72" s="42">
        <v>0</v>
      </c>
      <c r="U72" s="46">
        <v>0</v>
      </c>
      <c r="V72" s="43">
        <v>0</v>
      </c>
      <c r="W72" s="46">
        <v>0</v>
      </c>
      <c r="X72" s="43">
        <v>0</v>
      </c>
      <c r="Y72" s="47">
        <v>0</v>
      </c>
      <c r="Z72" s="45">
        <v>0</v>
      </c>
      <c r="AA72" s="46">
        <v>0</v>
      </c>
      <c r="AB72" s="43">
        <v>0</v>
      </c>
      <c r="AC72" s="46">
        <v>0</v>
      </c>
      <c r="AD72" s="43">
        <v>0</v>
      </c>
      <c r="AE72" s="47">
        <v>0</v>
      </c>
      <c r="AF72" s="136">
        <f t="shared" si="94"/>
        <v>0</v>
      </c>
      <c r="AG72" s="137">
        <f t="shared" si="95"/>
        <v>0</v>
      </c>
      <c r="AH72" s="138">
        <f t="shared" si="96"/>
        <v>0</v>
      </c>
      <c r="AI72" s="40"/>
      <c r="AJ72" s="42">
        <v>0</v>
      </c>
      <c r="AK72" s="46">
        <v>0</v>
      </c>
      <c r="AL72" s="43">
        <v>0</v>
      </c>
      <c r="AM72" s="46">
        <v>0</v>
      </c>
      <c r="AN72" s="43">
        <v>0</v>
      </c>
      <c r="AO72" s="47">
        <v>0</v>
      </c>
      <c r="AP72" s="45">
        <v>0</v>
      </c>
      <c r="AQ72" s="46">
        <v>0</v>
      </c>
      <c r="AR72" s="43">
        <v>0</v>
      </c>
      <c r="AS72" s="46">
        <v>0</v>
      </c>
      <c r="AT72" s="43">
        <v>0</v>
      </c>
      <c r="AU72" s="47">
        <v>0</v>
      </c>
      <c r="AV72" s="136">
        <f t="shared" si="97"/>
        <v>0</v>
      </c>
      <c r="AW72" s="137">
        <f t="shared" si="98"/>
        <v>0</v>
      </c>
      <c r="AX72" s="138">
        <f t="shared" si="99"/>
        <v>0</v>
      </c>
      <c r="AY72" s="40"/>
      <c r="AZ72" s="42">
        <v>857430</v>
      </c>
      <c r="BA72" s="46">
        <v>7.71</v>
      </c>
      <c r="BB72" s="43">
        <v>217712</v>
      </c>
      <c r="BC72" s="46">
        <v>6.96</v>
      </c>
      <c r="BD72" s="43">
        <v>1075143</v>
      </c>
      <c r="BE72" s="47">
        <v>7.54</v>
      </c>
      <c r="BF72" s="45">
        <v>0</v>
      </c>
      <c r="BG72" s="46">
        <v>0</v>
      </c>
      <c r="BH72" s="43">
        <v>0</v>
      </c>
      <c r="BI72" s="46">
        <v>0</v>
      </c>
      <c r="BJ72" s="43">
        <v>0</v>
      </c>
      <c r="BK72" s="47">
        <v>0</v>
      </c>
      <c r="BL72" s="136">
        <f t="shared" si="100"/>
        <v>857430</v>
      </c>
      <c r="BM72" s="137">
        <f t="shared" si="101"/>
        <v>217712</v>
      </c>
      <c r="BN72" s="138">
        <f t="shared" si="102"/>
        <v>1075142</v>
      </c>
      <c r="BO72" s="40"/>
      <c r="BP72" s="42">
        <v>0</v>
      </c>
      <c r="BQ72" s="46">
        <v>0</v>
      </c>
      <c r="BR72" s="43">
        <v>0</v>
      </c>
      <c r="BS72" s="46">
        <v>0</v>
      </c>
      <c r="BT72" s="43">
        <v>0</v>
      </c>
      <c r="BU72" s="47">
        <v>0</v>
      </c>
      <c r="BV72" s="45">
        <v>0</v>
      </c>
      <c r="BW72" s="46">
        <v>0</v>
      </c>
      <c r="BX72" s="43">
        <v>0</v>
      </c>
      <c r="BY72" s="46">
        <v>0</v>
      </c>
      <c r="BZ72" s="43">
        <v>0</v>
      </c>
      <c r="CA72" s="47">
        <v>0</v>
      </c>
      <c r="CB72" s="136">
        <f t="shared" si="103"/>
        <v>0</v>
      </c>
      <c r="CC72" s="137">
        <f t="shared" si="104"/>
        <v>0</v>
      </c>
      <c r="CD72" s="138">
        <f t="shared" si="105"/>
        <v>0</v>
      </c>
      <c r="CE72" s="40"/>
      <c r="CF72" s="42">
        <v>0</v>
      </c>
      <c r="CG72" s="46">
        <v>0</v>
      </c>
      <c r="CH72" s="43">
        <v>0</v>
      </c>
      <c r="CI72" s="46">
        <v>0</v>
      </c>
      <c r="CJ72" s="43">
        <v>0</v>
      </c>
      <c r="CK72" s="47">
        <v>0</v>
      </c>
      <c r="CL72" s="45">
        <v>0</v>
      </c>
      <c r="CM72" s="46">
        <v>0</v>
      </c>
      <c r="CN72" s="43">
        <v>0</v>
      </c>
      <c r="CO72" s="46">
        <v>0</v>
      </c>
      <c r="CP72" s="43">
        <v>0</v>
      </c>
      <c r="CQ72" s="47">
        <v>0</v>
      </c>
      <c r="CR72" s="136">
        <f t="shared" si="106"/>
        <v>0</v>
      </c>
      <c r="CS72" s="137">
        <f t="shared" si="107"/>
        <v>0</v>
      </c>
      <c r="CT72" s="138">
        <f t="shared" si="108"/>
        <v>0</v>
      </c>
      <c r="CU72" s="40"/>
      <c r="CV72" s="45">
        <f t="shared" si="109"/>
        <v>857430</v>
      </c>
      <c r="CW72" s="46">
        <f t="shared" si="123"/>
        <v>1.2369657170226149</v>
      </c>
      <c r="CX72" s="43">
        <f t="shared" si="110"/>
        <v>217712</v>
      </c>
      <c r="CY72" s="46">
        <f t="shared" si="111"/>
        <v>1.1796463965062285</v>
      </c>
      <c r="CZ72" s="43">
        <f t="shared" si="112"/>
        <v>1075142</v>
      </c>
      <c r="DA72" s="47">
        <f t="shared" si="113"/>
        <v>1.2249133844273119</v>
      </c>
      <c r="DB72" s="45">
        <f t="shared" si="114"/>
        <v>0</v>
      </c>
      <c r="DC72" s="46">
        <f t="shared" si="115"/>
        <v>0</v>
      </c>
      <c r="DD72" s="43">
        <f t="shared" si="116"/>
        <v>0</v>
      </c>
      <c r="DE72" s="46">
        <f t="shared" si="117"/>
        <v>0</v>
      </c>
      <c r="DF72" s="43">
        <f t="shared" si="118"/>
        <v>0</v>
      </c>
      <c r="DG72" s="47">
        <f t="shared" si="119"/>
        <v>0</v>
      </c>
      <c r="DH72" s="172"/>
      <c r="DI72" s="185" t="s">
        <v>72</v>
      </c>
      <c r="DJ72" s="45">
        <f t="shared" si="120"/>
        <v>1075142</v>
      </c>
      <c r="DK72" s="43">
        <f t="shared" si="121"/>
        <v>0</v>
      </c>
      <c r="DL72" s="44">
        <f t="shared" si="122"/>
        <v>1075142</v>
      </c>
      <c r="DM72"/>
    </row>
    <row r="73" spans="1:119" s="59" customFormat="1" ht="15.6" x14ac:dyDescent="0.3">
      <c r="A73" s="32">
        <v>59</v>
      </c>
      <c r="B73" s="32" t="s">
        <v>174</v>
      </c>
      <c r="C73" s="49"/>
      <c r="D73" s="50">
        <v>6705243</v>
      </c>
      <c r="E73" s="54">
        <v>61.12</v>
      </c>
      <c r="F73" s="51">
        <v>65302</v>
      </c>
      <c r="G73" s="54">
        <v>2.38</v>
      </c>
      <c r="H73" s="51">
        <v>6770545</v>
      </c>
      <c r="I73" s="55">
        <v>49.38</v>
      </c>
      <c r="J73" s="53">
        <v>963590</v>
      </c>
      <c r="K73" s="54">
        <v>2.79</v>
      </c>
      <c r="L73" s="51">
        <v>724332</v>
      </c>
      <c r="M73" s="54">
        <v>2.38</v>
      </c>
      <c r="N73" s="51">
        <v>1687922</v>
      </c>
      <c r="O73" s="55">
        <v>2.6</v>
      </c>
      <c r="P73" s="142">
        <f t="shared" si="91"/>
        <v>7668833</v>
      </c>
      <c r="Q73" s="143">
        <f t="shared" si="92"/>
        <v>789634</v>
      </c>
      <c r="R73" s="144">
        <f t="shared" si="93"/>
        <v>8458467</v>
      </c>
      <c r="S73" s="38"/>
      <c r="T73" s="50">
        <v>11912563</v>
      </c>
      <c r="U73" s="54">
        <v>61.86</v>
      </c>
      <c r="V73" s="51">
        <v>3272823</v>
      </c>
      <c r="W73" s="54">
        <v>59.79</v>
      </c>
      <c r="X73" s="43">
        <v>15185386</v>
      </c>
      <c r="Y73" s="55">
        <v>61.4</v>
      </c>
      <c r="Z73" s="53">
        <v>4801932</v>
      </c>
      <c r="AA73" s="54">
        <v>4.78</v>
      </c>
      <c r="AB73" s="51">
        <v>1960100</v>
      </c>
      <c r="AC73" s="54">
        <v>4.5199999999999996</v>
      </c>
      <c r="AD73" s="51">
        <v>6762033</v>
      </c>
      <c r="AE73" s="55">
        <v>4.7</v>
      </c>
      <c r="AF73" s="142">
        <f t="shared" si="94"/>
        <v>16714495</v>
      </c>
      <c r="AG73" s="143">
        <f t="shared" si="95"/>
        <v>5232923</v>
      </c>
      <c r="AH73" s="144">
        <f t="shared" si="96"/>
        <v>21947418</v>
      </c>
      <c r="AI73" s="40"/>
      <c r="AJ73" s="50">
        <v>3220253</v>
      </c>
      <c r="AK73" s="54">
        <v>53.53</v>
      </c>
      <c r="AL73" s="51">
        <v>1331317</v>
      </c>
      <c r="AM73" s="54">
        <v>54.91</v>
      </c>
      <c r="AN73" s="51">
        <v>4551570</v>
      </c>
      <c r="AO73" s="55">
        <v>53.92</v>
      </c>
      <c r="AP73" s="53">
        <v>533437</v>
      </c>
      <c r="AQ73" s="54">
        <v>3.41</v>
      </c>
      <c r="AR73" s="51">
        <v>864732</v>
      </c>
      <c r="AS73" s="54">
        <v>5.75</v>
      </c>
      <c r="AT73" s="51">
        <v>1398170</v>
      </c>
      <c r="AU73" s="55">
        <v>4.5599999999999996</v>
      </c>
      <c r="AV73" s="142">
        <f t="shared" si="97"/>
        <v>3753690</v>
      </c>
      <c r="AW73" s="143">
        <f t="shared" si="98"/>
        <v>2196049</v>
      </c>
      <c r="AX73" s="144">
        <f t="shared" si="99"/>
        <v>5949739</v>
      </c>
      <c r="AY73" s="40"/>
      <c r="AZ73" s="50">
        <v>6647386</v>
      </c>
      <c r="BA73" s="54">
        <v>59.76</v>
      </c>
      <c r="BB73" s="51">
        <v>1687855</v>
      </c>
      <c r="BC73" s="54">
        <v>53.92</v>
      </c>
      <c r="BD73" s="51">
        <v>8335241</v>
      </c>
      <c r="BE73" s="55">
        <v>58.47</v>
      </c>
      <c r="BF73" s="53">
        <v>4383685</v>
      </c>
      <c r="BG73" s="54">
        <v>7.2</v>
      </c>
      <c r="BH73" s="51">
        <v>4400249</v>
      </c>
      <c r="BI73" s="54">
        <v>14.23</v>
      </c>
      <c r="BJ73" s="51">
        <v>8783934</v>
      </c>
      <c r="BK73" s="55">
        <v>9.57</v>
      </c>
      <c r="BL73" s="142">
        <f t="shared" si="100"/>
        <v>11031071</v>
      </c>
      <c r="BM73" s="143">
        <f t="shared" si="101"/>
        <v>6088104</v>
      </c>
      <c r="BN73" s="144">
        <f t="shared" si="102"/>
        <v>17119175</v>
      </c>
      <c r="BO73" s="40"/>
      <c r="BP73" s="50">
        <v>5444798</v>
      </c>
      <c r="BQ73" s="54">
        <v>57.36</v>
      </c>
      <c r="BR73" s="51">
        <v>1380508</v>
      </c>
      <c r="BS73" s="54">
        <v>64.040000000000006</v>
      </c>
      <c r="BT73" s="43">
        <v>6825306</v>
      </c>
      <c r="BU73" s="55">
        <v>58.6</v>
      </c>
      <c r="BV73" s="53">
        <v>1292377</v>
      </c>
      <c r="BW73" s="54">
        <v>4.29</v>
      </c>
      <c r="BX73" s="51">
        <v>1813253</v>
      </c>
      <c r="BY73" s="54">
        <v>8.91</v>
      </c>
      <c r="BZ73" s="51">
        <v>3105630</v>
      </c>
      <c r="CA73" s="55">
        <v>6.15</v>
      </c>
      <c r="CB73" s="142">
        <f t="shared" si="103"/>
        <v>6737175</v>
      </c>
      <c r="CC73" s="143">
        <f t="shared" si="104"/>
        <v>3193761</v>
      </c>
      <c r="CD73" s="144">
        <f t="shared" si="105"/>
        <v>9930936</v>
      </c>
      <c r="CE73" s="40"/>
      <c r="CF73" s="50">
        <v>9043164</v>
      </c>
      <c r="CG73" s="54">
        <v>72.599999999999994</v>
      </c>
      <c r="CH73" s="51">
        <v>1827773</v>
      </c>
      <c r="CI73" s="54">
        <v>72.25</v>
      </c>
      <c r="CJ73" s="51">
        <v>10870937</v>
      </c>
      <c r="CK73" s="55">
        <v>72.540000000000006</v>
      </c>
      <c r="CL73" s="53">
        <v>3907956</v>
      </c>
      <c r="CM73" s="54">
        <v>6.31</v>
      </c>
      <c r="CN73" s="51">
        <v>3527383</v>
      </c>
      <c r="CO73" s="54">
        <v>11.14</v>
      </c>
      <c r="CP73" s="51">
        <v>7435339</v>
      </c>
      <c r="CQ73" s="55">
        <v>7.94</v>
      </c>
      <c r="CR73" s="142">
        <f t="shared" si="106"/>
        <v>12951120</v>
      </c>
      <c r="CS73" s="143">
        <f t="shared" si="107"/>
        <v>5355156</v>
      </c>
      <c r="CT73" s="144">
        <f t="shared" si="108"/>
        <v>18306276</v>
      </c>
      <c r="CU73" s="40"/>
      <c r="CV73" s="53">
        <f>SUM(CV66:CV72)</f>
        <v>42973408</v>
      </c>
      <c r="CW73" s="54">
        <f t="shared" si="123"/>
        <v>61.995302753140635</v>
      </c>
      <c r="CX73" s="51">
        <f>SUM(CX66:CX72)</f>
        <v>9565576</v>
      </c>
      <c r="CY73" s="54">
        <f t="shared" si="111"/>
        <v>51.829927881359147</v>
      </c>
      <c r="CZ73" s="51">
        <f t="shared" si="112"/>
        <v>52538984</v>
      </c>
      <c r="DA73" s="55">
        <f t="shared" si="113"/>
        <v>59.857865013005153</v>
      </c>
      <c r="DB73" s="53">
        <f>SUM(DB66:DB72)</f>
        <v>15882976</v>
      </c>
      <c r="DC73" s="54">
        <f t="shared" si="115"/>
        <v>5.2342828744801713</v>
      </c>
      <c r="DD73" s="51">
        <f>SUM(DD66:DD72)</f>
        <v>13290048</v>
      </c>
      <c r="DE73" s="54">
        <f t="shared" si="117"/>
        <v>7.7369470780759348</v>
      </c>
      <c r="DF73" s="51">
        <f>SUM(DF66:DF72)</f>
        <v>29173024</v>
      </c>
      <c r="DG73" s="55">
        <f t="shared" si="119"/>
        <v>6.1389093065434999</v>
      </c>
      <c r="DH73" s="173"/>
      <c r="DI73" s="185" t="s">
        <v>174</v>
      </c>
      <c r="DJ73" s="53">
        <f t="shared" ref="DJ73:DK73" si="124">SUM(DJ66:DJ72)</f>
        <v>52538984</v>
      </c>
      <c r="DK73" s="51">
        <f t="shared" si="124"/>
        <v>29173024</v>
      </c>
      <c r="DL73" s="52">
        <f>SUM(DL66:DL72)</f>
        <v>81712008</v>
      </c>
      <c r="DM73"/>
      <c r="DO73" s="56"/>
    </row>
    <row r="74" spans="1:119" s="59" customFormat="1" ht="15.6" x14ac:dyDescent="0.3">
      <c r="A74" s="32"/>
      <c r="B74" s="31" t="s">
        <v>73</v>
      </c>
      <c r="C74" s="41"/>
      <c r="D74" s="42"/>
      <c r="E74" s="46"/>
      <c r="F74" s="46"/>
      <c r="G74" s="46"/>
      <c r="H74" s="46"/>
      <c r="I74" s="47"/>
      <c r="J74" s="45"/>
      <c r="K74" s="46"/>
      <c r="L74" s="43"/>
      <c r="M74" s="46"/>
      <c r="N74" s="43"/>
      <c r="O74" s="47"/>
      <c r="P74" s="145"/>
      <c r="Q74" s="146"/>
      <c r="R74" s="147"/>
      <c r="S74" s="38"/>
      <c r="T74" s="42"/>
      <c r="U74" s="46"/>
      <c r="V74" s="46"/>
      <c r="W74" s="46"/>
      <c r="X74" s="46"/>
      <c r="Y74" s="47"/>
      <c r="Z74" s="45"/>
      <c r="AA74" s="46"/>
      <c r="AB74" s="43"/>
      <c r="AC74" s="46"/>
      <c r="AD74" s="43"/>
      <c r="AE74" s="47"/>
      <c r="AF74" s="145"/>
      <c r="AG74" s="146"/>
      <c r="AH74" s="147"/>
      <c r="AI74" s="40"/>
      <c r="AJ74" s="42"/>
      <c r="AK74" s="46"/>
      <c r="AL74" s="46"/>
      <c r="AM74" s="46"/>
      <c r="AN74" s="46"/>
      <c r="AO74" s="47"/>
      <c r="AP74" s="45"/>
      <c r="AQ74" s="46"/>
      <c r="AR74" s="43"/>
      <c r="AS74" s="46"/>
      <c r="AT74" s="43"/>
      <c r="AU74" s="47"/>
      <c r="AV74" s="145"/>
      <c r="AW74" s="146"/>
      <c r="AX74" s="147"/>
      <c r="AY74" s="40"/>
      <c r="AZ74" s="42"/>
      <c r="BA74" s="46"/>
      <c r="BB74" s="46"/>
      <c r="BC74" s="46"/>
      <c r="BD74" s="46"/>
      <c r="BE74" s="47"/>
      <c r="BF74" s="45"/>
      <c r="BG74" s="46"/>
      <c r="BH74" s="43"/>
      <c r="BI74" s="46"/>
      <c r="BJ74" s="43"/>
      <c r="BK74" s="47"/>
      <c r="BL74" s="145"/>
      <c r="BM74" s="146"/>
      <c r="BN74" s="147"/>
      <c r="BO74" s="40"/>
      <c r="BP74" s="42"/>
      <c r="BQ74" s="46"/>
      <c r="BR74" s="46"/>
      <c r="BS74" s="46"/>
      <c r="BT74" s="46"/>
      <c r="BU74" s="47"/>
      <c r="BV74" s="45"/>
      <c r="BW74" s="46"/>
      <c r="BX74" s="43"/>
      <c r="BY74" s="46"/>
      <c r="BZ74" s="43"/>
      <c r="CA74" s="47"/>
      <c r="CB74" s="145"/>
      <c r="CC74" s="146"/>
      <c r="CD74" s="147"/>
      <c r="CE74" s="40"/>
      <c r="CF74" s="42"/>
      <c r="CG74" s="46"/>
      <c r="CH74" s="46"/>
      <c r="CI74" s="46"/>
      <c r="CJ74" s="46"/>
      <c r="CK74" s="47"/>
      <c r="CL74" s="45"/>
      <c r="CM74" s="46"/>
      <c r="CN74" s="43"/>
      <c r="CO74" s="46"/>
      <c r="CP74" s="43"/>
      <c r="CQ74" s="47"/>
      <c r="CR74" s="145"/>
      <c r="CS74" s="146"/>
      <c r="CT74" s="147"/>
      <c r="CU74" s="40"/>
      <c r="CV74" s="45"/>
      <c r="CW74" s="46"/>
      <c r="CX74" s="43"/>
      <c r="CY74" s="46"/>
      <c r="CZ74" s="43"/>
      <c r="DA74" s="47"/>
      <c r="DB74" s="57"/>
      <c r="DC74" s="46"/>
      <c r="DD74" s="43"/>
      <c r="DE74" s="46"/>
      <c r="DF74" s="43"/>
      <c r="DG74" s="47"/>
      <c r="DH74" s="172"/>
      <c r="DI74" s="184" t="s">
        <v>73</v>
      </c>
      <c r="DJ74" s="45"/>
      <c r="DK74" s="43"/>
      <c r="DL74" s="44"/>
      <c r="DM74"/>
    </row>
    <row r="75" spans="1:119" s="59" customFormat="1" ht="15.6" x14ac:dyDescent="0.3">
      <c r="A75" s="32">
        <v>60</v>
      </c>
      <c r="B75" s="32" t="s">
        <v>74</v>
      </c>
      <c r="C75" s="41"/>
      <c r="D75" s="42">
        <v>376823</v>
      </c>
      <c r="E75" s="46">
        <v>3.43</v>
      </c>
      <c r="F75" s="46">
        <v>104682</v>
      </c>
      <c r="G75" s="46">
        <v>3.82</v>
      </c>
      <c r="H75" s="43">
        <v>481505</v>
      </c>
      <c r="I75" s="47">
        <v>3.51</v>
      </c>
      <c r="J75" s="45">
        <v>320208</v>
      </c>
      <c r="K75" s="46">
        <v>0.93</v>
      </c>
      <c r="L75" s="43">
        <v>249945</v>
      </c>
      <c r="M75" s="46">
        <v>0.82</v>
      </c>
      <c r="N75" s="43">
        <v>570152</v>
      </c>
      <c r="O75" s="47">
        <v>0.88</v>
      </c>
      <c r="P75" s="136">
        <f t="shared" ref="P75:P96" si="125">+D75+J75</f>
        <v>697031</v>
      </c>
      <c r="Q75" s="137">
        <f t="shared" ref="Q75:Q96" si="126">+F75+L75</f>
        <v>354627</v>
      </c>
      <c r="R75" s="138">
        <f t="shared" ref="R75:R96" si="127">+P75+Q75</f>
        <v>1051658</v>
      </c>
      <c r="S75" s="38"/>
      <c r="T75" s="42">
        <v>1117350</v>
      </c>
      <c r="U75" s="46">
        <v>5.8</v>
      </c>
      <c r="V75" s="46">
        <v>356006</v>
      </c>
      <c r="W75" s="46">
        <v>6.5</v>
      </c>
      <c r="X75" s="43">
        <v>1473356</v>
      </c>
      <c r="Y75" s="47">
        <v>5.96</v>
      </c>
      <c r="Z75" s="45">
        <v>365593</v>
      </c>
      <c r="AA75" s="46">
        <v>0.36</v>
      </c>
      <c r="AB75" s="43">
        <v>225102</v>
      </c>
      <c r="AC75" s="46">
        <v>0.52</v>
      </c>
      <c r="AD75" s="43">
        <v>590695</v>
      </c>
      <c r="AE75" s="47">
        <v>0.41</v>
      </c>
      <c r="AF75" s="136">
        <f t="shared" ref="AF75:AF96" si="128">+T75+Z75</f>
        <v>1482943</v>
      </c>
      <c r="AG75" s="137">
        <f t="shared" ref="AG75:AG96" si="129">+V75+AB75</f>
        <v>581108</v>
      </c>
      <c r="AH75" s="138">
        <f t="shared" ref="AH75:AH96" si="130">+AF75+AG75</f>
        <v>2064051</v>
      </c>
      <c r="AI75" s="40"/>
      <c r="AJ75" s="42">
        <v>750814</v>
      </c>
      <c r="AK75" s="46">
        <v>12.48</v>
      </c>
      <c r="AL75" s="43">
        <v>310402</v>
      </c>
      <c r="AM75" s="46">
        <v>12.8</v>
      </c>
      <c r="AN75" s="43">
        <v>1061216</v>
      </c>
      <c r="AO75" s="47">
        <v>12.57</v>
      </c>
      <c r="AP75" s="45">
        <v>237599</v>
      </c>
      <c r="AQ75" s="46">
        <v>1.52</v>
      </c>
      <c r="AR75" s="43">
        <v>385162</v>
      </c>
      <c r="AS75" s="46">
        <v>2.56</v>
      </c>
      <c r="AT75" s="43">
        <v>622762</v>
      </c>
      <c r="AU75" s="47">
        <v>2.0299999999999998</v>
      </c>
      <c r="AV75" s="136">
        <f t="shared" ref="AV75:AV96" si="131">+AJ75+AP75</f>
        <v>988413</v>
      </c>
      <c r="AW75" s="137">
        <f t="shared" ref="AW75:AW96" si="132">+AL75+AR75</f>
        <v>695564</v>
      </c>
      <c r="AX75" s="138">
        <f t="shared" ref="AX75:AX96" si="133">+AV75+AW75</f>
        <v>1683977</v>
      </c>
      <c r="AY75" s="40"/>
      <c r="AZ75" s="42">
        <v>1763189</v>
      </c>
      <c r="BA75" s="46">
        <v>15.85</v>
      </c>
      <c r="BB75" s="46">
        <v>447696</v>
      </c>
      <c r="BC75" s="46">
        <v>14.3</v>
      </c>
      <c r="BD75" s="43">
        <v>2210885</v>
      </c>
      <c r="BE75" s="47">
        <v>15.51</v>
      </c>
      <c r="BF75" s="45">
        <v>90799</v>
      </c>
      <c r="BG75" s="46">
        <v>0.15</v>
      </c>
      <c r="BH75" s="43">
        <v>91142</v>
      </c>
      <c r="BI75" s="46">
        <v>0.28999999999999998</v>
      </c>
      <c r="BJ75" s="43">
        <v>181942</v>
      </c>
      <c r="BK75" s="47">
        <v>0.2</v>
      </c>
      <c r="BL75" s="136">
        <f t="shared" ref="BL75:BL96" si="134">+AZ75+BF75</f>
        <v>1853988</v>
      </c>
      <c r="BM75" s="137">
        <f t="shared" ref="BM75:BM96" si="135">+BB75+BH75</f>
        <v>538838</v>
      </c>
      <c r="BN75" s="138">
        <f t="shared" ref="BN75:BN96" si="136">+BL75+BM75</f>
        <v>2392826</v>
      </c>
      <c r="BO75" s="40"/>
      <c r="BP75" s="42">
        <v>0</v>
      </c>
      <c r="BQ75" s="46">
        <v>0</v>
      </c>
      <c r="BR75" s="46">
        <v>0</v>
      </c>
      <c r="BS75" s="46">
        <v>0</v>
      </c>
      <c r="BT75" s="43">
        <v>0</v>
      </c>
      <c r="BU75" s="47">
        <v>0</v>
      </c>
      <c r="BV75" s="45">
        <v>0</v>
      </c>
      <c r="BW75" s="46">
        <v>0</v>
      </c>
      <c r="BX75" s="43">
        <v>0</v>
      </c>
      <c r="BY75" s="46">
        <v>0</v>
      </c>
      <c r="BZ75" s="43">
        <v>0</v>
      </c>
      <c r="CA75" s="47">
        <v>0</v>
      </c>
      <c r="CB75" s="136">
        <f t="shared" ref="CB75:CB96" si="137">+BP75+BV75</f>
        <v>0</v>
      </c>
      <c r="CC75" s="137">
        <f t="shared" ref="CC75:CC96" si="138">+BR75+BX75</f>
        <v>0</v>
      </c>
      <c r="CD75" s="138">
        <f t="shared" ref="CD75:CD96" si="139">+CB75+CC75</f>
        <v>0</v>
      </c>
      <c r="CE75" s="40"/>
      <c r="CF75" s="42">
        <v>30139</v>
      </c>
      <c r="CG75" s="46">
        <v>0.24</v>
      </c>
      <c r="CH75" s="46">
        <v>6092</v>
      </c>
      <c r="CI75" s="46">
        <v>0.24</v>
      </c>
      <c r="CJ75" s="43">
        <v>36231</v>
      </c>
      <c r="CK75" s="47">
        <v>0.24</v>
      </c>
      <c r="CL75" s="45">
        <v>113883</v>
      </c>
      <c r="CM75" s="46">
        <v>0.18</v>
      </c>
      <c r="CN75" s="43">
        <v>102793</v>
      </c>
      <c r="CO75" s="46">
        <v>0.32</v>
      </c>
      <c r="CP75" s="43">
        <v>216676</v>
      </c>
      <c r="CQ75" s="47">
        <v>0.23</v>
      </c>
      <c r="CR75" s="136">
        <f t="shared" ref="CR75:CR96" si="140">+CF75+CL75</f>
        <v>144022</v>
      </c>
      <c r="CS75" s="137">
        <f t="shared" ref="CS75:CS96" si="141">+CH75+CN75</f>
        <v>108885</v>
      </c>
      <c r="CT75" s="138">
        <f t="shared" ref="CT75:CT96" si="142">+CR75+CS75</f>
        <v>252907</v>
      </c>
      <c r="CU75" s="40"/>
      <c r="CV75" s="45">
        <f t="shared" ref="CV75:CV94" si="143">+D75+T75+AJ75+AZ75+BP75+CF75</f>
        <v>4038315</v>
      </c>
      <c r="CW75" s="46">
        <f t="shared" si="123"/>
        <v>5.8258484185743225</v>
      </c>
      <c r="CX75" s="43">
        <f t="shared" ref="CX75:CX94" si="144">+F75+V75+AL75+BB75+BR75+CH75</f>
        <v>1224878</v>
      </c>
      <c r="CY75" s="46">
        <f t="shared" ref="CY75:CY96" si="145">+CX75/$CX$111</f>
        <v>6.6368547386444297</v>
      </c>
      <c r="CZ75" s="43">
        <f t="shared" ref="CZ75:CZ96" si="146">+CV75+CX75</f>
        <v>5263193</v>
      </c>
      <c r="DA75" s="47">
        <f t="shared" ref="DA75:DA96" si="147">+CZ75/$CZ$111</f>
        <v>5.9963758745580922</v>
      </c>
      <c r="DB75" s="45">
        <f t="shared" ref="DB75:DB94" si="148">+J75+Z75+AP75+BF75+BV75+CL75</f>
        <v>1128082</v>
      </c>
      <c r="DC75" s="46">
        <f t="shared" si="115"/>
        <v>0.37176284177532853</v>
      </c>
      <c r="DD75" s="43">
        <f t="shared" ref="DD75:DD94" si="149">+L75+AB75+AR75+BH75+BX75+CN75</f>
        <v>1054144</v>
      </c>
      <c r="DE75" s="46">
        <f t="shared" ref="DE75:DE96" si="150">+DD75/$DD$111</f>
        <v>0.61368148111062337</v>
      </c>
      <c r="DF75" s="43">
        <f t="shared" ref="DF75:DF94" si="151">+DB75+DD75</f>
        <v>2182226</v>
      </c>
      <c r="DG75" s="47">
        <f t="shared" ref="DG75:DG96" si="152">+DF75/$DF$111</f>
        <v>0.45920805125931397</v>
      </c>
      <c r="DH75" s="172"/>
      <c r="DI75" s="185" t="s">
        <v>74</v>
      </c>
      <c r="DJ75" s="45">
        <f t="shared" ref="DJ75:DJ94" si="153">+CZ75</f>
        <v>5263193</v>
      </c>
      <c r="DK75" s="43">
        <f t="shared" ref="DK75:DK94" si="154">+DF75</f>
        <v>2182226</v>
      </c>
      <c r="DL75" s="44">
        <f t="shared" ref="DL75:DL94" si="155">+DJ75+DK75</f>
        <v>7445419</v>
      </c>
      <c r="DM75"/>
    </row>
    <row r="76" spans="1:119" s="59" customFormat="1" ht="15.6" x14ac:dyDescent="0.3">
      <c r="A76" s="32">
        <v>61</v>
      </c>
      <c r="B76" s="32" t="s">
        <v>75</v>
      </c>
      <c r="C76" s="41"/>
      <c r="D76" s="42">
        <v>473376</v>
      </c>
      <c r="E76" s="46">
        <v>4.32</v>
      </c>
      <c r="F76" s="46">
        <v>131504</v>
      </c>
      <c r="G76" s="46">
        <v>4.8</v>
      </c>
      <c r="H76" s="43">
        <v>604880</v>
      </c>
      <c r="I76" s="47">
        <v>4.41</v>
      </c>
      <c r="J76" s="45">
        <v>402169</v>
      </c>
      <c r="K76" s="46">
        <v>1.17</v>
      </c>
      <c r="L76" s="43">
        <v>127539</v>
      </c>
      <c r="M76" s="46">
        <v>0.42</v>
      </c>
      <c r="N76" s="43">
        <v>529708</v>
      </c>
      <c r="O76" s="47">
        <v>0.82</v>
      </c>
      <c r="P76" s="136">
        <f t="shared" si="125"/>
        <v>875545</v>
      </c>
      <c r="Q76" s="137">
        <f t="shared" si="126"/>
        <v>259043</v>
      </c>
      <c r="R76" s="138">
        <f t="shared" si="127"/>
        <v>1134588</v>
      </c>
      <c r="S76" s="38"/>
      <c r="T76" s="42">
        <v>278524</v>
      </c>
      <c r="U76" s="46">
        <v>1.45</v>
      </c>
      <c r="V76" s="46">
        <v>75459</v>
      </c>
      <c r="W76" s="46">
        <v>1.38</v>
      </c>
      <c r="X76" s="43">
        <v>353984</v>
      </c>
      <c r="Y76" s="47">
        <v>1.43</v>
      </c>
      <c r="Z76" s="45">
        <v>1431594</v>
      </c>
      <c r="AA76" s="46">
        <v>1.43</v>
      </c>
      <c r="AB76" s="43">
        <v>603966</v>
      </c>
      <c r="AC76" s="46">
        <v>1.39</v>
      </c>
      <c r="AD76" s="43">
        <v>2035561</v>
      </c>
      <c r="AE76" s="47">
        <v>1.42</v>
      </c>
      <c r="AF76" s="136">
        <f t="shared" si="128"/>
        <v>1710118</v>
      </c>
      <c r="AG76" s="137">
        <f t="shared" si="129"/>
        <v>679425</v>
      </c>
      <c r="AH76" s="138">
        <f t="shared" si="130"/>
        <v>2389543</v>
      </c>
      <c r="AI76" s="40"/>
      <c r="AJ76" s="42">
        <v>192956</v>
      </c>
      <c r="AK76" s="46">
        <v>3.21</v>
      </c>
      <c r="AL76" s="43">
        <v>79772</v>
      </c>
      <c r="AM76" s="46">
        <v>3.29</v>
      </c>
      <c r="AN76" s="43">
        <v>272728</v>
      </c>
      <c r="AO76" s="47">
        <v>3.23</v>
      </c>
      <c r="AP76" s="45">
        <v>73480</v>
      </c>
      <c r="AQ76" s="46">
        <v>0.47</v>
      </c>
      <c r="AR76" s="43">
        <v>119116</v>
      </c>
      <c r="AS76" s="46">
        <v>0.79</v>
      </c>
      <c r="AT76" s="43">
        <v>192596</v>
      </c>
      <c r="AU76" s="47">
        <v>0.63</v>
      </c>
      <c r="AV76" s="136">
        <f t="shared" si="131"/>
        <v>266436</v>
      </c>
      <c r="AW76" s="137">
        <f t="shared" si="132"/>
        <v>198888</v>
      </c>
      <c r="AX76" s="138">
        <f t="shared" si="133"/>
        <v>465324</v>
      </c>
      <c r="AY76" s="40"/>
      <c r="AZ76" s="42">
        <v>552085</v>
      </c>
      <c r="BA76" s="46">
        <v>4.96</v>
      </c>
      <c r="BB76" s="46">
        <v>140181</v>
      </c>
      <c r="BC76" s="46">
        <v>4.4800000000000004</v>
      </c>
      <c r="BD76" s="43">
        <v>692266</v>
      </c>
      <c r="BE76" s="47">
        <v>4.8600000000000003</v>
      </c>
      <c r="BF76" s="45">
        <v>757358</v>
      </c>
      <c r="BG76" s="46">
        <v>1.24</v>
      </c>
      <c r="BH76" s="43">
        <v>760219</v>
      </c>
      <c r="BI76" s="46">
        <v>2.46</v>
      </c>
      <c r="BJ76" s="43">
        <v>1517577</v>
      </c>
      <c r="BK76" s="47">
        <v>1.65</v>
      </c>
      <c r="BL76" s="136">
        <f t="shared" si="134"/>
        <v>1309443</v>
      </c>
      <c r="BM76" s="137">
        <f t="shared" si="135"/>
        <v>900400</v>
      </c>
      <c r="BN76" s="138">
        <f t="shared" si="136"/>
        <v>2209843</v>
      </c>
      <c r="BO76" s="40"/>
      <c r="BP76" s="42">
        <v>0</v>
      </c>
      <c r="BQ76" s="46">
        <v>0</v>
      </c>
      <c r="BR76" s="46">
        <v>0</v>
      </c>
      <c r="BS76" s="46">
        <v>0</v>
      </c>
      <c r="BT76" s="43">
        <v>0</v>
      </c>
      <c r="BU76" s="47">
        <v>0</v>
      </c>
      <c r="BV76" s="45">
        <v>0</v>
      </c>
      <c r="BW76" s="46">
        <v>0</v>
      </c>
      <c r="BX76" s="43">
        <v>0</v>
      </c>
      <c r="BY76" s="46">
        <v>0</v>
      </c>
      <c r="BZ76" s="43">
        <v>0</v>
      </c>
      <c r="CA76" s="47">
        <v>0</v>
      </c>
      <c r="CB76" s="136">
        <f t="shared" si="137"/>
        <v>0</v>
      </c>
      <c r="CC76" s="137">
        <f t="shared" si="138"/>
        <v>0</v>
      </c>
      <c r="CD76" s="138">
        <f t="shared" si="139"/>
        <v>0</v>
      </c>
      <c r="CE76" s="40"/>
      <c r="CF76" s="42">
        <v>332771</v>
      </c>
      <c r="CG76" s="46">
        <v>2.67</v>
      </c>
      <c r="CH76" s="46">
        <v>67259</v>
      </c>
      <c r="CI76" s="46">
        <v>2.66</v>
      </c>
      <c r="CJ76" s="43">
        <v>400030</v>
      </c>
      <c r="CK76" s="47">
        <v>2.67</v>
      </c>
      <c r="CL76" s="45">
        <v>817620</v>
      </c>
      <c r="CM76" s="46">
        <v>1.32</v>
      </c>
      <c r="CN76" s="43">
        <v>737997</v>
      </c>
      <c r="CO76" s="46">
        <v>2.33</v>
      </c>
      <c r="CP76" s="43">
        <v>1555617</v>
      </c>
      <c r="CQ76" s="47">
        <v>1.66</v>
      </c>
      <c r="CR76" s="136">
        <f t="shared" si="140"/>
        <v>1150391</v>
      </c>
      <c r="CS76" s="137">
        <f t="shared" si="141"/>
        <v>805256</v>
      </c>
      <c r="CT76" s="138">
        <f t="shared" si="142"/>
        <v>1955647</v>
      </c>
      <c r="CU76" s="40"/>
      <c r="CV76" s="45">
        <f t="shared" si="143"/>
        <v>1829712</v>
      </c>
      <c r="CW76" s="46">
        <f t="shared" si="123"/>
        <v>2.6396219120218358</v>
      </c>
      <c r="CX76" s="43">
        <f t="shared" si="144"/>
        <v>494175</v>
      </c>
      <c r="CY76" s="46">
        <f t="shared" si="145"/>
        <v>2.6776280498707719</v>
      </c>
      <c r="CZ76" s="43">
        <f t="shared" si="146"/>
        <v>2323887</v>
      </c>
      <c r="DA76" s="47">
        <f t="shared" si="147"/>
        <v>2.6476133293989377</v>
      </c>
      <c r="DB76" s="45">
        <f t="shared" si="148"/>
        <v>3482221</v>
      </c>
      <c r="DC76" s="46">
        <f t="shared" si="115"/>
        <v>1.1475764834912057</v>
      </c>
      <c r="DD76" s="43">
        <f t="shared" si="149"/>
        <v>2348837</v>
      </c>
      <c r="DE76" s="46">
        <f t="shared" si="150"/>
        <v>1.3674011985529808</v>
      </c>
      <c r="DF76" s="43">
        <f t="shared" si="151"/>
        <v>5831058</v>
      </c>
      <c r="DG76" s="47">
        <f t="shared" si="152"/>
        <v>1.2270355045536221</v>
      </c>
      <c r="DH76" s="172"/>
      <c r="DI76" s="185" t="s">
        <v>75</v>
      </c>
      <c r="DJ76" s="45">
        <f t="shared" si="153"/>
        <v>2323887</v>
      </c>
      <c r="DK76" s="43">
        <f t="shared" si="154"/>
        <v>5831058</v>
      </c>
      <c r="DL76" s="44">
        <f t="shared" si="155"/>
        <v>8154945</v>
      </c>
      <c r="DM76"/>
    </row>
    <row r="77" spans="1:119" s="59" customFormat="1" ht="15.6" x14ac:dyDescent="0.3">
      <c r="A77" s="32">
        <v>62</v>
      </c>
      <c r="B77" s="32" t="s">
        <v>76</v>
      </c>
      <c r="C77" s="41"/>
      <c r="D77" s="42">
        <v>26000</v>
      </c>
      <c r="E77" s="46">
        <v>0.24</v>
      </c>
      <c r="F77" s="46">
        <v>7223</v>
      </c>
      <c r="G77" s="46">
        <v>0.26</v>
      </c>
      <c r="H77" s="43">
        <v>33222</v>
      </c>
      <c r="I77" s="47">
        <v>0.24</v>
      </c>
      <c r="J77" s="45">
        <v>22090</v>
      </c>
      <c r="K77" s="46">
        <v>0.06</v>
      </c>
      <c r="L77" s="43">
        <v>24357</v>
      </c>
      <c r="M77" s="46">
        <v>0.08</v>
      </c>
      <c r="N77" s="43">
        <v>46447</v>
      </c>
      <c r="O77" s="47">
        <v>7.0000000000000007E-2</v>
      </c>
      <c r="P77" s="136">
        <f t="shared" si="125"/>
        <v>48090</v>
      </c>
      <c r="Q77" s="137">
        <f t="shared" si="126"/>
        <v>31580</v>
      </c>
      <c r="R77" s="138">
        <f t="shared" si="127"/>
        <v>79670</v>
      </c>
      <c r="S77" s="38"/>
      <c r="T77" s="42">
        <v>255203</v>
      </c>
      <c r="U77" s="46">
        <v>1.33</v>
      </c>
      <c r="V77" s="46">
        <v>67883</v>
      </c>
      <c r="W77" s="46">
        <v>1.24</v>
      </c>
      <c r="X77" s="43">
        <v>323085</v>
      </c>
      <c r="Y77" s="47">
        <v>1.31</v>
      </c>
      <c r="Z77" s="45">
        <v>1176167</v>
      </c>
      <c r="AA77" s="46">
        <v>1.17</v>
      </c>
      <c r="AB77" s="43">
        <v>496364</v>
      </c>
      <c r="AC77" s="46">
        <v>1.1399999999999999</v>
      </c>
      <c r="AD77" s="43">
        <v>1672531</v>
      </c>
      <c r="AE77" s="47">
        <v>1.1599999999999999</v>
      </c>
      <c r="AF77" s="136">
        <f t="shared" si="128"/>
        <v>1431370</v>
      </c>
      <c r="AG77" s="137">
        <f t="shared" si="129"/>
        <v>564247</v>
      </c>
      <c r="AH77" s="138">
        <f t="shared" si="130"/>
        <v>1995617</v>
      </c>
      <c r="AI77" s="40"/>
      <c r="AJ77" s="42">
        <v>161268</v>
      </c>
      <c r="AK77" s="46">
        <v>2.68</v>
      </c>
      <c r="AL77" s="43">
        <v>66671</v>
      </c>
      <c r="AM77" s="46">
        <v>2.75</v>
      </c>
      <c r="AN77" s="43">
        <v>227939</v>
      </c>
      <c r="AO77" s="47">
        <v>2.7</v>
      </c>
      <c r="AP77" s="45">
        <v>61413</v>
      </c>
      <c r="AQ77" s="46">
        <v>0.39</v>
      </c>
      <c r="AR77" s="43">
        <v>99554</v>
      </c>
      <c r="AS77" s="46">
        <v>0.66</v>
      </c>
      <c r="AT77" s="43">
        <v>160966</v>
      </c>
      <c r="AU77" s="47">
        <v>0.52</v>
      </c>
      <c r="AV77" s="136">
        <f t="shared" si="131"/>
        <v>222681</v>
      </c>
      <c r="AW77" s="137">
        <f t="shared" si="132"/>
        <v>166225</v>
      </c>
      <c r="AX77" s="138">
        <f t="shared" si="133"/>
        <v>388906</v>
      </c>
      <c r="AY77" s="40"/>
      <c r="AZ77" s="42">
        <v>603092</v>
      </c>
      <c r="BA77" s="46">
        <v>5.42</v>
      </c>
      <c r="BB77" s="46">
        <v>153133</v>
      </c>
      <c r="BC77" s="46">
        <v>4.8899999999999997</v>
      </c>
      <c r="BD77" s="43">
        <v>756225</v>
      </c>
      <c r="BE77" s="47">
        <v>5.31</v>
      </c>
      <c r="BF77" s="45">
        <v>609239</v>
      </c>
      <c r="BG77" s="46">
        <v>1</v>
      </c>
      <c r="BH77" s="43">
        <v>611541</v>
      </c>
      <c r="BI77" s="46">
        <v>1.98</v>
      </c>
      <c r="BJ77" s="43">
        <v>1220780</v>
      </c>
      <c r="BK77" s="47">
        <v>1.33</v>
      </c>
      <c r="BL77" s="136">
        <f t="shared" si="134"/>
        <v>1212331</v>
      </c>
      <c r="BM77" s="137">
        <f t="shared" si="135"/>
        <v>764674</v>
      </c>
      <c r="BN77" s="138">
        <f t="shared" si="136"/>
        <v>1977005</v>
      </c>
      <c r="BO77" s="40"/>
      <c r="BP77" s="42">
        <v>0</v>
      </c>
      <c r="BQ77" s="46">
        <v>0</v>
      </c>
      <c r="BR77" s="46">
        <v>0</v>
      </c>
      <c r="BS77" s="46">
        <v>0</v>
      </c>
      <c r="BT77" s="43">
        <v>0</v>
      </c>
      <c r="BU77" s="47">
        <v>0</v>
      </c>
      <c r="BV77" s="45">
        <v>0</v>
      </c>
      <c r="BW77" s="46">
        <v>0</v>
      </c>
      <c r="BX77" s="43">
        <v>0</v>
      </c>
      <c r="BY77" s="46">
        <v>0</v>
      </c>
      <c r="BZ77" s="43">
        <v>0</v>
      </c>
      <c r="CA77" s="47">
        <v>0</v>
      </c>
      <c r="CB77" s="136">
        <f t="shared" si="137"/>
        <v>0</v>
      </c>
      <c r="CC77" s="137">
        <f t="shared" si="138"/>
        <v>0</v>
      </c>
      <c r="CD77" s="138">
        <f t="shared" si="139"/>
        <v>0</v>
      </c>
      <c r="CE77" s="40"/>
      <c r="CF77" s="42">
        <v>266557</v>
      </c>
      <c r="CG77" s="46">
        <v>2.14</v>
      </c>
      <c r="CH77" s="46">
        <v>53876</v>
      </c>
      <c r="CI77" s="46">
        <v>2.13</v>
      </c>
      <c r="CJ77" s="43">
        <v>320433</v>
      </c>
      <c r="CK77" s="47">
        <v>2.14</v>
      </c>
      <c r="CL77" s="45">
        <v>590148</v>
      </c>
      <c r="CM77" s="46">
        <v>0.95</v>
      </c>
      <c r="CN77" s="43">
        <v>532677</v>
      </c>
      <c r="CO77" s="46">
        <v>1.68</v>
      </c>
      <c r="CP77" s="43">
        <v>1122824</v>
      </c>
      <c r="CQ77" s="47">
        <v>1.2</v>
      </c>
      <c r="CR77" s="136">
        <f t="shared" si="140"/>
        <v>856705</v>
      </c>
      <c r="CS77" s="137">
        <f t="shared" si="141"/>
        <v>586553</v>
      </c>
      <c r="CT77" s="138">
        <f t="shared" si="142"/>
        <v>1443258</v>
      </c>
      <c r="CU77" s="40"/>
      <c r="CV77" s="45">
        <f t="shared" si="143"/>
        <v>1312120</v>
      </c>
      <c r="CW77" s="46">
        <f t="shared" si="123"/>
        <v>1.8929212374417894</v>
      </c>
      <c r="CX77" s="43">
        <f t="shared" si="144"/>
        <v>348786</v>
      </c>
      <c r="CY77" s="46">
        <f t="shared" si="145"/>
        <v>1.8898551666964678</v>
      </c>
      <c r="CZ77" s="43">
        <f t="shared" si="146"/>
        <v>1660906</v>
      </c>
      <c r="DA77" s="47">
        <f t="shared" si="147"/>
        <v>1.8922765454941104</v>
      </c>
      <c r="DB77" s="45">
        <f t="shared" si="148"/>
        <v>2459057</v>
      </c>
      <c r="DC77" s="46">
        <f t="shared" si="115"/>
        <v>0.81038968657199928</v>
      </c>
      <c r="DD77" s="43">
        <f t="shared" si="149"/>
        <v>1764493</v>
      </c>
      <c r="DE77" s="46">
        <f t="shared" si="150"/>
        <v>1.0272189356001904</v>
      </c>
      <c r="DF77" s="43">
        <f t="shared" si="151"/>
        <v>4223550</v>
      </c>
      <c r="DG77" s="47">
        <f t="shared" si="152"/>
        <v>0.88876595040856232</v>
      </c>
      <c r="DH77" s="172"/>
      <c r="DI77" s="185" t="s">
        <v>76</v>
      </c>
      <c r="DJ77" s="45">
        <f t="shared" si="153"/>
        <v>1660906</v>
      </c>
      <c r="DK77" s="43">
        <f t="shared" si="154"/>
        <v>4223550</v>
      </c>
      <c r="DL77" s="44">
        <f t="shared" si="155"/>
        <v>5884456</v>
      </c>
      <c r="DM77"/>
    </row>
    <row r="78" spans="1:119" s="59" customFormat="1" ht="15.6" x14ac:dyDescent="0.3">
      <c r="A78" s="32">
        <v>63</v>
      </c>
      <c r="B78" s="32" t="s">
        <v>77</v>
      </c>
      <c r="C78" s="41"/>
      <c r="D78" s="42">
        <v>209988</v>
      </c>
      <c r="E78" s="46">
        <v>1.91</v>
      </c>
      <c r="F78" s="46">
        <v>58335</v>
      </c>
      <c r="G78" s="46">
        <v>2.13</v>
      </c>
      <c r="H78" s="43">
        <v>268323</v>
      </c>
      <c r="I78" s="47">
        <v>1.96</v>
      </c>
      <c r="J78" s="45">
        <v>178435</v>
      </c>
      <c r="K78" s="46">
        <v>0.52</v>
      </c>
      <c r="L78" s="43">
        <v>91203</v>
      </c>
      <c r="M78" s="46">
        <v>0.3</v>
      </c>
      <c r="N78" s="43">
        <v>269637</v>
      </c>
      <c r="O78" s="47">
        <v>0.42</v>
      </c>
      <c r="P78" s="136">
        <f t="shared" si="125"/>
        <v>388423</v>
      </c>
      <c r="Q78" s="137">
        <f t="shared" si="126"/>
        <v>149538</v>
      </c>
      <c r="R78" s="138">
        <f t="shared" si="127"/>
        <v>537961</v>
      </c>
      <c r="S78" s="38"/>
      <c r="T78" s="42">
        <v>1525657</v>
      </c>
      <c r="U78" s="46">
        <v>7.92</v>
      </c>
      <c r="V78" s="46">
        <v>398184</v>
      </c>
      <c r="W78" s="46">
        <v>7.27</v>
      </c>
      <c r="X78" s="43">
        <v>1923841</v>
      </c>
      <c r="Y78" s="47">
        <v>7.78</v>
      </c>
      <c r="Z78" s="45">
        <v>1390268</v>
      </c>
      <c r="AA78" s="46">
        <v>1.38</v>
      </c>
      <c r="AB78" s="43">
        <v>792733</v>
      </c>
      <c r="AC78" s="46">
        <v>1.83</v>
      </c>
      <c r="AD78" s="43">
        <v>2183001</v>
      </c>
      <c r="AE78" s="47">
        <v>1.52</v>
      </c>
      <c r="AF78" s="136">
        <f t="shared" si="128"/>
        <v>2915925</v>
      </c>
      <c r="AG78" s="137">
        <f t="shared" si="129"/>
        <v>1190917</v>
      </c>
      <c r="AH78" s="138">
        <f t="shared" si="130"/>
        <v>4106842</v>
      </c>
      <c r="AI78" s="40"/>
      <c r="AJ78" s="42">
        <v>0</v>
      </c>
      <c r="AK78" s="46">
        <v>0</v>
      </c>
      <c r="AL78" s="43">
        <v>0</v>
      </c>
      <c r="AM78" s="46">
        <v>0</v>
      </c>
      <c r="AN78" s="43">
        <v>0</v>
      </c>
      <c r="AO78" s="47">
        <v>0</v>
      </c>
      <c r="AP78" s="45">
        <v>0</v>
      </c>
      <c r="AQ78" s="46">
        <v>0</v>
      </c>
      <c r="AR78" s="43">
        <v>0</v>
      </c>
      <c r="AS78" s="46">
        <v>0</v>
      </c>
      <c r="AT78" s="43">
        <v>0</v>
      </c>
      <c r="AU78" s="47">
        <v>0</v>
      </c>
      <c r="AV78" s="136">
        <f t="shared" si="131"/>
        <v>0</v>
      </c>
      <c r="AW78" s="137">
        <f t="shared" si="132"/>
        <v>0</v>
      </c>
      <c r="AX78" s="138">
        <f t="shared" si="133"/>
        <v>0</v>
      </c>
      <c r="AY78" s="40"/>
      <c r="AZ78" s="42">
        <v>905919</v>
      </c>
      <c r="BA78" s="46">
        <v>8.14</v>
      </c>
      <c r="BB78" s="46">
        <v>230024</v>
      </c>
      <c r="BC78" s="46">
        <v>7.35</v>
      </c>
      <c r="BD78" s="43">
        <v>1135943</v>
      </c>
      <c r="BE78" s="47">
        <v>7.97</v>
      </c>
      <c r="BF78" s="45">
        <v>802906</v>
      </c>
      <c r="BG78" s="46">
        <v>1.32</v>
      </c>
      <c r="BH78" s="43">
        <v>805940</v>
      </c>
      <c r="BI78" s="46">
        <v>2.61</v>
      </c>
      <c r="BJ78" s="43">
        <v>1608846</v>
      </c>
      <c r="BK78" s="47">
        <v>1.75</v>
      </c>
      <c r="BL78" s="136">
        <f t="shared" si="134"/>
        <v>1708825</v>
      </c>
      <c r="BM78" s="137">
        <f t="shared" si="135"/>
        <v>1035964</v>
      </c>
      <c r="BN78" s="138">
        <f t="shared" si="136"/>
        <v>2744789</v>
      </c>
      <c r="BO78" s="40"/>
      <c r="BP78" s="42">
        <v>12276</v>
      </c>
      <c r="BQ78" s="46">
        <v>0.13</v>
      </c>
      <c r="BR78" s="46">
        <v>0</v>
      </c>
      <c r="BS78" s="46">
        <v>0</v>
      </c>
      <c r="BT78" s="43">
        <v>12276</v>
      </c>
      <c r="BU78" s="47">
        <v>0.11</v>
      </c>
      <c r="BV78" s="45">
        <v>36954</v>
      </c>
      <c r="BW78" s="46">
        <v>0.12</v>
      </c>
      <c r="BX78" s="43">
        <v>15157</v>
      </c>
      <c r="BY78" s="46">
        <v>7.0000000000000007E-2</v>
      </c>
      <c r="BZ78" s="43">
        <v>52110</v>
      </c>
      <c r="CA78" s="47">
        <v>0.1</v>
      </c>
      <c r="CB78" s="136">
        <f t="shared" si="137"/>
        <v>49230</v>
      </c>
      <c r="CC78" s="137">
        <f t="shared" si="138"/>
        <v>15157</v>
      </c>
      <c r="CD78" s="138">
        <f t="shared" si="139"/>
        <v>64387</v>
      </c>
      <c r="CE78" s="40"/>
      <c r="CF78" s="42">
        <v>117450</v>
      </c>
      <c r="CG78" s="46">
        <v>0.94</v>
      </c>
      <c r="CH78" s="46">
        <v>23739</v>
      </c>
      <c r="CI78" s="46">
        <v>0.94</v>
      </c>
      <c r="CJ78" s="43">
        <v>141189</v>
      </c>
      <c r="CK78" s="47">
        <v>0.94</v>
      </c>
      <c r="CL78" s="45">
        <v>306599</v>
      </c>
      <c r="CM78" s="46">
        <v>0.49</v>
      </c>
      <c r="CN78" s="43">
        <v>276741</v>
      </c>
      <c r="CO78" s="46">
        <v>0.87</v>
      </c>
      <c r="CP78" s="43">
        <v>583340</v>
      </c>
      <c r="CQ78" s="47">
        <v>0.62</v>
      </c>
      <c r="CR78" s="136">
        <f t="shared" si="140"/>
        <v>424049</v>
      </c>
      <c r="CS78" s="137">
        <f t="shared" si="141"/>
        <v>300480</v>
      </c>
      <c r="CT78" s="138">
        <f t="shared" si="142"/>
        <v>724529</v>
      </c>
      <c r="CU78" s="40"/>
      <c r="CV78" s="45">
        <f t="shared" si="143"/>
        <v>2771290</v>
      </c>
      <c r="CW78" s="46">
        <f t="shared" si="123"/>
        <v>3.9979831845487124</v>
      </c>
      <c r="CX78" s="43">
        <f t="shared" si="144"/>
        <v>710282</v>
      </c>
      <c r="CY78" s="46">
        <f t="shared" si="145"/>
        <v>3.8485779461087901</v>
      </c>
      <c r="CZ78" s="43">
        <f t="shared" si="146"/>
        <v>3481572</v>
      </c>
      <c r="DA78" s="47">
        <f t="shared" si="147"/>
        <v>3.966568268793671</v>
      </c>
      <c r="DB78" s="45">
        <f t="shared" si="148"/>
        <v>2715162</v>
      </c>
      <c r="DC78" s="46">
        <f t="shared" si="115"/>
        <v>0.89478986545338424</v>
      </c>
      <c r="DD78" s="43">
        <f t="shared" si="149"/>
        <v>1981774</v>
      </c>
      <c r="DE78" s="46">
        <f t="shared" si="150"/>
        <v>1.153711450756751</v>
      </c>
      <c r="DF78" s="43">
        <f t="shared" si="151"/>
        <v>4696936</v>
      </c>
      <c r="DG78" s="47">
        <f t="shared" si="152"/>
        <v>0.98838105102299989</v>
      </c>
      <c r="DH78" s="172"/>
      <c r="DI78" s="185" t="s">
        <v>77</v>
      </c>
      <c r="DJ78" s="45">
        <f t="shared" si="153"/>
        <v>3481572</v>
      </c>
      <c r="DK78" s="43">
        <f t="shared" si="154"/>
        <v>4696936</v>
      </c>
      <c r="DL78" s="44">
        <f t="shared" si="155"/>
        <v>8178508</v>
      </c>
      <c r="DM78"/>
    </row>
    <row r="79" spans="1:119" s="59" customFormat="1" ht="15.6" x14ac:dyDescent="0.3">
      <c r="A79" s="32">
        <v>64</v>
      </c>
      <c r="B79" s="32" t="s">
        <v>78</v>
      </c>
      <c r="C79" s="41"/>
      <c r="D79" s="42">
        <v>288756</v>
      </c>
      <c r="E79" s="46">
        <v>2.63</v>
      </c>
      <c r="F79" s="46">
        <v>80217</v>
      </c>
      <c r="G79" s="46">
        <v>2.93</v>
      </c>
      <c r="H79" s="43">
        <v>368973</v>
      </c>
      <c r="I79" s="47">
        <v>2.69</v>
      </c>
      <c r="J79" s="45">
        <v>245256</v>
      </c>
      <c r="K79" s="46">
        <v>0.71</v>
      </c>
      <c r="L79" s="43">
        <v>63476</v>
      </c>
      <c r="M79" s="46">
        <v>0.21</v>
      </c>
      <c r="N79" s="43">
        <v>308733</v>
      </c>
      <c r="O79" s="47">
        <v>0.48</v>
      </c>
      <c r="P79" s="136">
        <f t="shared" si="125"/>
        <v>534012</v>
      </c>
      <c r="Q79" s="137">
        <f t="shared" si="126"/>
        <v>143693</v>
      </c>
      <c r="R79" s="138">
        <f t="shared" si="127"/>
        <v>677705</v>
      </c>
      <c r="S79" s="38"/>
      <c r="T79" s="42">
        <v>1101904</v>
      </c>
      <c r="U79" s="46">
        <v>5.72</v>
      </c>
      <c r="V79" s="46">
        <v>292014</v>
      </c>
      <c r="W79" s="46">
        <v>5.33</v>
      </c>
      <c r="X79" s="43">
        <v>1393918</v>
      </c>
      <c r="Y79" s="47">
        <v>5.64</v>
      </c>
      <c r="Z79" s="45">
        <v>3676554</v>
      </c>
      <c r="AA79" s="46">
        <v>3.66</v>
      </c>
      <c r="AB79" s="43">
        <v>1553133</v>
      </c>
      <c r="AC79" s="46">
        <v>3.58</v>
      </c>
      <c r="AD79" s="43">
        <v>5229687</v>
      </c>
      <c r="AE79" s="47">
        <v>3.64</v>
      </c>
      <c r="AF79" s="136">
        <f t="shared" si="128"/>
        <v>4778458</v>
      </c>
      <c r="AG79" s="137">
        <f t="shared" si="129"/>
        <v>1845147</v>
      </c>
      <c r="AH79" s="138">
        <f t="shared" si="130"/>
        <v>6623605</v>
      </c>
      <c r="AI79" s="40"/>
      <c r="AJ79" s="42">
        <v>661592</v>
      </c>
      <c r="AK79" s="46">
        <v>11</v>
      </c>
      <c r="AL79" s="43">
        <v>273498</v>
      </c>
      <c r="AM79" s="46">
        <v>11.28</v>
      </c>
      <c r="AN79" s="43">
        <v>935091</v>
      </c>
      <c r="AO79" s="47">
        <v>11.08</v>
      </c>
      <c r="AP79" s="45">
        <v>215804</v>
      </c>
      <c r="AQ79" s="46">
        <v>1.38</v>
      </c>
      <c r="AR79" s="43">
        <v>349798</v>
      </c>
      <c r="AS79" s="46">
        <v>2.3199999999999998</v>
      </c>
      <c r="AT79" s="43">
        <v>565602</v>
      </c>
      <c r="AU79" s="47">
        <v>1.84</v>
      </c>
      <c r="AV79" s="136">
        <f t="shared" si="131"/>
        <v>877396</v>
      </c>
      <c r="AW79" s="137">
        <f t="shared" si="132"/>
        <v>623296</v>
      </c>
      <c r="AX79" s="138">
        <f t="shared" si="133"/>
        <v>1500692</v>
      </c>
      <c r="AY79" s="40"/>
      <c r="AZ79" s="42">
        <v>1729555</v>
      </c>
      <c r="BA79" s="46">
        <v>15.55</v>
      </c>
      <c r="BB79" s="46">
        <v>439156</v>
      </c>
      <c r="BC79" s="46">
        <v>14.03</v>
      </c>
      <c r="BD79" s="43">
        <v>2168711</v>
      </c>
      <c r="BE79" s="47">
        <v>15.21</v>
      </c>
      <c r="BF79" s="45">
        <v>1809962</v>
      </c>
      <c r="BG79" s="46">
        <v>2.97</v>
      </c>
      <c r="BH79" s="43">
        <v>1816801</v>
      </c>
      <c r="BI79" s="46">
        <v>5.88</v>
      </c>
      <c r="BJ79" s="43">
        <v>3626764</v>
      </c>
      <c r="BK79" s="47">
        <v>3.95</v>
      </c>
      <c r="BL79" s="136">
        <f t="shared" si="134"/>
        <v>3539517</v>
      </c>
      <c r="BM79" s="137">
        <f t="shared" si="135"/>
        <v>2255957</v>
      </c>
      <c r="BN79" s="138">
        <f t="shared" si="136"/>
        <v>5795474</v>
      </c>
      <c r="BO79" s="40"/>
      <c r="BP79" s="42">
        <v>2315</v>
      </c>
      <c r="BQ79" s="46">
        <v>0.02</v>
      </c>
      <c r="BR79" s="46">
        <v>1250</v>
      </c>
      <c r="BS79" s="46">
        <v>0.06</v>
      </c>
      <c r="BT79" s="43">
        <v>3565</v>
      </c>
      <c r="BU79" s="47">
        <v>0.03</v>
      </c>
      <c r="BV79" s="45">
        <v>94998</v>
      </c>
      <c r="BW79" s="46">
        <v>0.32</v>
      </c>
      <c r="BX79" s="43">
        <v>148469</v>
      </c>
      <c r="BY79" s="46">
        <v>0.73</v>
      </c>
      <c r="BZ79" s="43">
        <v>243467</v>
      </c>
      <c r="CA79" s="47">
        <v>0.48</v>
      </c>
      <c r="CB79" s="136">
        <f t="shared" si="137"/>
        <v>97313</v>
      </c>
      <c r="CC79" s="137">
        <f t="shared" si="138"/>
        <v>149719</v>
      </c>
      <c r="CD79" s="138">
        <f t="shared" si="139"/>
        <v>247032</v>
      </c>
      <c r="CE79" s="40"/>
      <c r="CF79" s="42">
        <v>1788700</v>
      </c>
      <c r="CG79" s="46">
        <v>14.36</v>
      </c>
      <c r="CH79" s="46">
        <v>361526</v>
      </c>
      <c r="CI79" s="46">
        <v>14.29</v>
      </c>
      <c r="CJ79" s="43">
        <v>2150225</v>
      </c>
      <c r="CK79" s="47">
        <v>14.35</v>
      </c>
      <c r="CL79" s="45">
        <v>2161418</v>
      </c>
      <c r="CM79" s="46">
        <v>3.49</v>
      </c>
      <c r="CN79" s="43">
        <v>1950930</v>
      </c>
      <c r="CO79" s="46">
        <v>6.16</v>
      </c>
      <c r="CP79" s="43">
        <v>4112348</v>
      </c>
      <c r="CQ79" s="47">
        <v>4.3899999999999997</v>
      </c>
      <c r="CR79" s="136">
        <f t="shared" si="140"/>
        <v>3950118</v>
      </c>
      <c r="CS79" s="137">
        <f t="shared" si="141"/>
        <v>2312456</v>
      </c>
      <c r="CT79" s="138">
        <f t="shared" si="142"/>
        <v>6262574</v>
      </c>
      <c r="CU79" s="40"/>
      <c r="CV79" s="45">
        <f t="shared" si="143"/>
        <v>5572822</v>
      </c>
      <c r="CW79" s="46">
        <f t="shared" si="123"/>
        <v>8.0395947903262108</v>
      </c>
      <c r="CX79" s="43">
        <f t="shared" si="144"/>
        <v>1447661</v>
      </c>
      <c r="CY79" s="46">
        <f t="shared" si="145"/>
        <v>7.8439777412940179</v>
      </c>
      <c r="CZ79" s="43">
        <f t="shared" si="146"/>
        <v>7020483</v>
      </c>
      <c r="DA79" s="47">
        <f t="shared" si="147"/>
        <v>7.998463079150854</v>
      </c>
      <c r="DB79" s="45">
        <f t="shared" si="148"/>
        <v>8203992</v>
      </c>
      <c r="DC79" s="46">
        <f t="shared" si="115"/>
        <v>2.7036504259637697</v>
      </c>
      <c r="DD79" s="43">
        <f t="shared" si="149"/>
        <v>5882607</v>
      </c>
      <c r="DE79" s="46">
        <f t="shared" si="150"/>
        <v>3.4246241277773444</v>
      </c>
      <c r="DF79" s="43">
        <f t="shared" si="151"/>
        <v>14086599</v>
      </c>
      <c r="DG79" s="47">
        <f t="shared" si="152"/>
        <v>2.9642574488899869</v>
      </c>
      <c r="DH79" s="172"/>
      <c r="DI79" s="185" t="s">
        <v>78</v>
      </c>
      <c r="DJ79" s="45">
        <f t="shared" si="153"/>
        <v>7020483</v>
      </c>
      <c r="DK79" s="43">
        <f t="shared" si="154"/>
        <v>14086599</v>
      </c>
      <c r="DL79" s="44">
        <f t="shared" si="155"/>
        <v>21107082</v>
      </c>
      <c r="DM79"/>
    </row>
    <row r="80" spans="1:119" s="59" customFormat="1" ht="15.6" x14ac:dyDescent="0.3">
      <c r="A80" s="32">
        <v>65</v>
      </c>
      <c r="B80" s="32" t="s">
        <v>79</v>
      </c>
      <c r="C80" s="41"/>
      <c r="D80" s="42">
        <v>0</v>
      </c>
      <c r="E80" s="46">
        <v>0</v>
      </c>
      <c r="F80" s="46">
        <v>0</v>
      </c>
      <c r="G80" s="46">
        <v>0</v>
      </c>
      <c r="H80" s="43">
        <v>0</v>
      </c>
      <c r="I80" s="47">
        <v>0</v>
      </c>
      <c r="J80" s="45">
        <v>0</v>
      </c>
      <c r="K80" s="46">
        <v>0</v>
      </c>
      <c r="L80" s="43">
        <v>0</v>
      </c>
      <c r="M80" s="46">
        <v>0</v>
      </c>
      <c r="N80" s="43">
        <v>0</v>
      </c>
      <c r="O80" s="47">
        <v>0</v>
      </c>
      <c r="P80" s="136">
        <f t="shared" si="125"/>
        <v>0</v>
      </c>
      <c r="Q80" s="137">
        <f t="shared" si="126"/>
        <v>0</v>
      </c>
      <c r="R80" s="138">
        <f t="shared" si="127"/>
        <v>0</v>
      </c>
      <c r="S80" s="38"/>
      <c r="T80" s="42">
        <v>194602</v>
      </c>
      <c r="U80" s="46">
        <v>1.01</v>
      </c>
      <c r="V80" s="46">
        <v>52976</v>
      </c>
      <c r="W80" s="46">
        <v>0.97</v>
      </c>
      <c r="X80" s="43">
        <v>247578</v>
      </c>
      <c r="Y80" s="47">
        <v>1</v>
      </c>
      <c r="Z80" s="45">
        <v>526000</v>
      </c>
      <c r="AA80" s="46">
        <v>0.52</v>
      </c>
      <c r="AB80" s="43">
        <v>225305</v>
      </c>
      <c r="AC80" s="46">
        <v>0.52</v>
      </c>
      <c r="AD80" s="43">
        <v>751305</v>
      </c>
      <c r="AE80" s="47">
        <v>0.52</v>
      </c>
      <c r="AF80" s="136">
        <f t="shared" si="128"/>
        <v>720602</v>
      </c>
      <c r="AG80" s="137">
        <f t="shared" si="129"/>
        <v>278281</v>
      </c>
      <c r="AH80" s="138">
        <f t="shared" si="130"/>
        <v>998883</v>
      </c>
      <c r="AI80" s="40"/>
      <c r="AJ80" s="42">
        <v>0</v>
      </c>
      <c r="AK80" s="46">
        <v>0</v>
      </c>
      <c r="AL80" s="43">
        <v>0</v>
      </c>
      <c r="AM80" s="46">
        <v>0</v>
      </c>
      <c r="AN80" s="43">
        <v>0</v>
      </c>
      <c r="AO80" s="47">
        <v>0</v>
      </c>
      <c r="AP80" s="45">
        <v>0</v>
      </c>
      <c r="AQ80" s="46">
        <v>0</v>
      </c>
      <c r="AR80" s="43">
        <v>0</v>
      </c>
      <c r="AS80" s="46">
        <v>0</v>
      </c>
      <c r="AT80" s="43">
        <v>0</v>
      </c>
      <c r="AU80" s="47">
        <v>0</v>
      </c>
      <c r="AV80" s="136">
        <f t="shared" si="131"/>
        <v>0</v>
      </c>
      <c r="AW80" s="137">
        <f t="shared" si="132"/>
        <v>0</v>
      </c>
      <c r="AX80" s="138">
        <f t="shared" si="133"/>
        <v>0</v>
      </c>
      <c r="AY80" s="40"/>
      <c r="AZ80" s="42">
        <v>1116501</v>
      </c>
      <c r="BA80" s="46">
        <v>10.039999999999999</v>
      </c>
      <c r="BB80" s="46">
        <v>283494</v>
      </c>
      <c r="BC80" s="46">
        <v>9.06</v>
      </c>
      <c r="BD80" s="43">
        <v>1399994</v>
      </c>
      <c r="BE80" s="47">
        <v>9.82</v>
      </c>
      <c r="BF80" s="45">
        <v>799458</v>
      </c>
      <c r="BG80" s="46">
        <v>1.31</v>
      </c>
      <c r="BH80" s="43">
        <v>802478</v>
      </c>
      <c r="BI80" s="46">
        <v>2.6</v>
      </c>
      <c r="BJ80" s="43">
        <v>1601936</v>
      </c>
      <c r="BK80" s="47">
        <v>1.75</v>
      </c>
      <c r="BL80" s="136">
        <f t="shared" si="134"/>
        <v>1915959</v>
      </c>
      <c r="BM80" s="137">
        <f t="shared" si="135"/>
        <v>1085972</v>
      </c>
      <c r="BN80" s="138">
        <f t="shared" si="136"/>
        <v>3001931</v>
      </c>
      <c r="BO80" s="40"/>
      <c r="BP80" s="42">
        <v>0</v>
      </c>
      <c r="BQ80" s="46">
        <v>0</v>
      </c>
      <c r="BR80" s="46">
        <v>0</v>
      </c>
      <c r="BS80" s="46">
        <v>0</v>
      </c>
      <c r="BT80" s="43">
        <v>0</v>
      </c>
      <c r="BU80" s="47">
        <v>0</v>
      </c>
      <c r="BV80" s="45">
        <v>0</v>
      </c>
      <c r="BW80" s="46">
        <v>0</v>
      </c>
      <c r="BX80" s="43">
        <v>0</v>
      </c>
      <c r="BY80" s="46">
        <v>0</v>
      </c>
      <c r="BZ80" s="43">
        <v>0</v>
      </c>
      <c r="CA80" s="47">
        <v>0</v>
      </c>
      <c r="CB80" s="136">
        <f t="shared" si="137"/>
        <v>0</v>
      </c>
      <c r="CC80" s="137">
        <f t="shared" si="138"/>
        <v>0</v>
      </c>
      <c r="CD80" s="138">
        <f t="shared" si="139"/>
        <v>0</v>
      </c>
      <c r="CE80" s="40"/>
      <c r="CF80" s="42">
        <v>1544082</v>
      </c>
      <c r="CG80" s="46">
        <v>12.4</v>
      </c>
      <c r="CH80" s="46">
        <v>312084</v>
      </c>
      <c r="CI80" s="46">
        <v>12.34</v>
      </c>
      <c r="CJ80" s="43">
        <v>1856166</v>
      </c>
      <c r="CK80" s="47">
        <v>12.39</v>
      </c>
      <c r="CL80" s="45">
        <v>1017976</v>
      </c>
      <c r="CM80" s="46">
        <v>1.64</v>
      </c>
      <c r="CN80" s="43">
        <v>918842</v>
      </c>
      <c r="CO80" s="46">
        <v>2.9</v>
      </c>
      <c r="CP80" s="43">
        <v>1936818</v>
      </c>
      <c r="CQ80" s="47">
        <v>2.0699999999999998</v>
      </c>
      <c r="CR80" s="136">
        <f t="shared" si="140"/>
        <v>2562058</v>
      </c>
      <c r="CS80" s="137">
        <f t="shared" si="141"/>
        <v>1230926</v>
      </c>
      <c r="CT80" s="138">
        <f t="shared" si="142"/>
        <v>3792984</v>
      </c>
      <c r="CU80" s="40"/>
      <c r="CV80" s="45">
        <f t="shared" si="143"/>
        <v>2855185</v>
      </c>
      <c r="CW80" s="46">
        <f t="shared" si="123"/>
        <v>4.1190137512767393</v>
      </c>
      <c r="CX80" s="43">
        <f t="shared" si="144"/>
        <v>648554</v>
      </c>
      <c r="CY80" s="46">
        <f t="shared" si="145"/>
        <v>3.5141121713075094</v>
      </c>
      <c r="CZ80" s="43">
        <f t="shared" si="146"/>
        <v>3503739</v>
      </c>
      <c r="DA80" s="47">
        <f t="shared" si="147"/>
        <v>3.9918232165053222</v>
      </c>
      <c r="DB80" s="45">
        <f t="shared" si="148"/>
        <v>2343434</v>
      </c>
      <c r="DC80" s="46">
        <f t="shared" si="115"/>
        <v>0.77228577652415809</v>
      </c>
      <c r="DD80" s="43">
        <f t="shared" si="149"/>
        <v>1946625</v>
      </c>
      <c r="DE80" s="46">
        <f t="shared" si="150"/>
        <v>1.1332490752373179</v>
      </c>
      <c r="DF80" s="43">
        <f t="shared" si="151"/>
        <v>4290059</v>
      </c>
      <c r="DG80" s="47">
        <f t="shared" si="152"/>
        <v>0.9027615073679266</v>
      </c>
      <c r="DH80" s="172"/>
      <c r="DI80" s="185" t="s">
        <v>79</v>
      </c>
      <c r="DJ80" s="45">
        <f t="shared" si="153"/>
        <v>3503739</v>
      </c>
      <c r="DK80" s="43">
        <f t="shared" si="154"/>
        <v>4290059</v>
      </c>
      <c r="DL80" s="44">
        <f t="shared" si="155"/>
        <v>7793798</v>
      </c>
      <c r="DM80"/>
    </row>
    <row r="81" spans="1:119" s="59" customFormat="1" ht="15.6" x14ac:dyDescent="0.3">
      <c r="A81" s="32">
        <v>66</v>
      </c>
      <c r="B81" s="32" t="s">
        <v>80</v>
      </c>
      <c r="C81" s="41"/>
      <c r="D81" s="42">
        <v>0</v>
      </c>
      <c r="E81" s="46">
        <v>0</v>
      </c>
      <c r="F81" s="46">
        <v>0</v>
      </c>
      <c r="G81" s="46">
        <v>0</v>
      </c>
      <c r="H81" s="43">
        <v>0</v>
      </c>
      <c r="I81" s="47">
        <v>0</v>
      </c>
      <c r="J81" s="45">
        <v>0</v>
      </c>
      <c r="K81" s="46">
        <v>0</v>
      </c>
      <c r="L81" s="43">
        <v>0</v>
      </c>
      <c r="M81" s="46">
        <v>0</v>
      </c>
      <c r="N81" s="43">
        <v>0</v>
      </c>
      <c r="O81" s="47">
        <v>0</v>
      </c>
      <c r="P81" s="136">
        <f t="shared" si="125"/>
        <v>0</v>
      </c>
      <c r="Q81" s="137">
        <f t="shared" si="126"/>
        <v>0</v>
      </c>
      <c r="R81" s="138">
        <f t="shared" si="127"/>
        <v>0</v>
      </c>
      <c r="S81" s="38"/>
      <c r="T81" s="42">
        <v>1157688</v>
      </c>
      <c r="U81" s="46">
        <v>6.01</v>
      </c>
      <c r="V81" s="46">
        <v>342364</v>
      </c>
      <c r="W81" s="46">
        <v>6.25</v>
      </c>
      <c r="X81" s="43">
        <v>1500053</v>
      </c>
      <c r="Y81" s="47">
        <v>6.07</v>
      </c>
      <c r="Z81" s="45">
        <v>1775485</v>
      </c>
      <c r="AA81" s="46">
        <v>1.77</v>
      </c>
      <c r="AB81" s="43">
        <v>737365</v>
      </c>
      <c r="AC81" s="46">
        <v>1.7</v>
      </c>
      <c r="AD81" s="43">
        <v>2512849</v>
      </c>
      <c r="AE81" s="47">
        <v>1.75</v>
      </c>
      <c r="AF81" s="136">
        <f t="shared" si="128"/>
        <v>2933173</v>
      </c>
      <c r="AG81" s="137">
        <f t="shared" si="129"/>
        <v>1079729</v>
      </c>
      <c r="AH81" s="138">
        <f t="shared" si="130"/>
        <v>4012902</v>
      </c>
      <c r="AI81" s="40"/>
      <c r="AJ81" s="42">
        <v>0</v>
      </c>
      <c r="AK81" s="46">
        <v>0</v>
      </c>
      <c r="AL81" s="43">
        <v>0</v>
      </c>
      <c r="AM81" s="46">
        <v>0</v>
      </c>
      <c r="AN81" s="43">
        <v>0</v>
      </c>
      <c r="AO81" s="47">
        <v>0</v>
      </c>
      <c r="AP81" s="45">
        <v>0</v>
      </c>
      <c r="AQ81" s="46">
        <v>0</v>
      </c>
      <c r="AR81" s="43">
        <v>0</v>
      </c>
      <c r="AS81" s="46">
        <v>0</v>
      </c>
      <c r="AT81" s="43">
        <v>0</v>
      </c>
      <c r="AU81" s="47">
        <v>0</v>
      </c>
      <c r="AV81" s="136">
        <f t="shared" si="131"/>
        <v>0</v>
      </c>
      <c r="AW81" s="137">
        <f t="shared" si="132"/>
        <v>0</v>
      </c>
      <c r="AX81" s="138">
        <f t="shared" si="133"/>
        <v>0</v>
      </c>
      <c r="AY81" s="40"/>
      <c r="AZ81" s="42">
        <v>742584</v>
      </c>
      <c r="BA81" s="46">
        <v>6.68</v>
      </c>
      <c r="BB81" s="46">
        <v>188551</v>
      </c>
      <c r="BC81" s="46">
        <v>6.02</v>
      </c>
      <c r="BD81" s="43">
        <v>931135</v>
      </c>
      <c r="BE81" s="47">
        <v>6.53</v>
      </c>
      <c r="BF81" s="45">
        <v>1404184</v>
      </c>
      <c r="BG81" s="46">
        <v>2.31</v>
      </c>
      <c r="BH81" s="43">
        <v>1409490</v>
      </c>
      <c r="BI81" s="46">
        <v>4.5599999999999996</v>
      </c>
      <c r="BJ81" s="43">
        <v>2813675</v>
      </c>
      <c r="BK81" s="47">
        <v>3.07</v>
      </c>
      <c r="BL81" s="136">
        <f t="shared" si="134"/>
        <v>2146768</v>
      </c>
      <c r="BM81" s="137">
        <f t="shared" si="135"/>
        <v>1598041</v>
      </c>
      <c r="BN81" s="138">
        <f t="shared" si="136"/>
        <v>3744809</v>
      </c>
      <c r="BO81" s="40"/>
      <c r="BP81" s="42">
        <v>409410</v>
      </c>
      <c r="BQ81" s="46">
        <v>4.3099999999999996</v>
      </c>
      <c r="BR81" s="46">
        <v>-11767</v>
      </c>
      <c r="BS81" s="46">
        <v>-0.55000000000000004</v>
      </c>
      <c r="BT81" s="43">
        <v>397644</v>
      </c>
      <c r="BU81" s="47">
        <v>3.41</v>
      </c>
      <c r="BV81" s="45">
        <v>212556</v>
      </c>
      <c r="BW81" s="46">
        <v>0.71</v>
      </c>
      <c r="BX81" s="43">
        <v>-37824</v>
      </c>
      <c r="BY81" s="46">
        <v>-0.19</v>
      </c>
      <c r="BZ81" s="43">
        <v>174732</v>
      </c>
      <c r="CA81" s="47">
        <v>0.35</v>
      </c>
      <c r="CB81" s="136">
        <f t="shared" si="137"/>
        <v>621966</v>
      </c>
      <c r="CC81" s="137">
        <f t="shared" si="138"/>
        <v>-49591</v>
      </c>
      <c r="CD81" s="138">
        <f t="shared" si="139"/>
        <v>572375</v>
      </c>
      <c r="CE81" s="40"/>
      <c r="CF81" s="42">
        <v>528897</v>
      </c>
      <c r="CG81" s="46">
        <v>4.25</v>
      </c>
      <c r="CH81" s="46">
        <v>106899</v>
      </c>
      <c r="CI81" s="46">
        <v>4.2300000000000004</v>
      </c>
      <c r="CJ81" s="43">
        <v>635796</v>
      </c>
      <c r="CK81" s="47">
        <v>4.24</v>
      </c>
      <c r="CL81" s="45">
        <v>1262264</v>
      </c>
      <c r="CM81" s="46">
        <v>2.04</v>
      </c>
      <c r="CN81" s="43">
        <v>1139339</v>
      </c>
      <c r="CO81" s="46">
        <v>3.6</v>
      </c>
      <c r="CP81" s="43">
        <v>2401603</v>
      </c>
      <c r="CQ81" s="47">
        <v>2.57</v>
      </c>
      <c r="CR81" s="136">
        <f t="shared" si="140"/>
        <v>1791161</v>
      </c>
      <c r="CS81" s="137">
        <f t="shared" si="141"/>
        <v>1246238</v>
      </c>
      <c r="CT81" s="138">
        <f t="shared" si="142"/>
        <v>3037399</v>
      </c>
      <c r="CU81" s="40"/>
      <c r="CV81" s="45">
        <f t="shared" si="143"/>
        <v>2838579</v>
      </c>
      <c r="CW81" s="46">
        <f t="shared" si="123"/>
        <v>4.095057215236622</v>
      </c>
      <c r="CX81" s="43">
        <f t="shared" si="144"/>
        <v>626047</v>
      </c>
      <c r="CY81" s="46">
        <f t="shared" si="145"/>
        <v>3.3921606874840835</v>
      </c>
      <c r="CZ81" s="43">
        <f t="shared" si="146"/>
        <v>3464626</v>
      </c>
      <c r="DA81" s="47">
        <f t="shared" si="147"/>
        <v>3.9472616263106266</v>
      </c>
      <c r="DB81" s="45">
        <f t="shared" si="148"/>
        <v>4654489</v>
      </c>
      <c r="DC81" s="46">
        <f t="shared" si="115"/>
        <v>1.5339009554731013</v>
      </c>
      <c r="DD81" s="43">
        <f t="shared" si="149"/>
        <v>3248370</v>
      </c>
      <c r="DE81" s="46">
        <f t="shared" si="150"/>
        <v>1.8910741917568337</v>
      </c>
      <c r="DF81" s="43">
        <f t="shared" si="151"/>
        <v>7902859</v>
      </c>
      <c r="DG81" s="47">
        <f t="shared" si="152"/>
        <v>1.6630067100140546</v>
      </c>
      <c r="DH81" s="172"/>
      <c r="DI81" s="185" t="s">
        <v>80</v>
      </c>
      <c r="DJ81" s="45">
        <f t="shared" si="153"/>
        <v>3464626</v>
      </c>
      <c r="DK81" s="43">
        <f t="shared" si="154"/>
        <v>7902859</v>
      </c>
      <c r="DL81" s="44">
        <f t="shared" si="155"/>
        <v>11367485</v>
      </c>
      <c r="DM81"/>
    </row>
    <row r="82" spans="1:119" s="59" customFormat="1" ht="15.6" x14ac:dyDescent="0.3">
      <c r="A82" s="32">
        <v>67</v>
      </c>
      <c r="B82" s="32" t="s">
        <v>81</v>
      </c>
      <c r="C82" s="41"/>
      <c r="D82" s="42">
        <v>0</v>
      </c>
      <c r="E82" s="46">
        <v>0</v>
      </c>
      <c r="F82" s="46">
        <v>0</v>
      </c>
      <c r="G82" s="46">
        <v>0</v>
      </c>
      <c r="H82" s="43">
        <v>0</v>
      </c>
      <c r="I82" s="47">
        <v>0</v>
      </c>
      <c r="J82" s="45">
        <v>0</v>
      </c>
      <c r="K82" s="46">
        <v>0</v>
      </c>
      <c r="L82" s="43">
        <v>0</v>
      </c>
      <c r="M82" s="46">
        <v>0</v>
      </c>
      <c r="N82" s="43">
        <v>0</v>
      </c>
      <c r="O82" s="47">
        <v>0</v>
      </c>
      <c r="P82" s="136">
        <f t="shared" si="125"/>
        <v>0</v>
      </c>
      <c r="Q82" s="137">
        <f t="shared" si="126"/>
        <v>0</v>
      </c>
      <c r="R82" s="138">
        <f t="shared" si="127"/>
        <v>0</v>
      </c>
      <c r="S82" s="38"/>
      <c r="T82" s="42">
        <v>1540227</v>
      </c>
      <c r="U82" s="46">
        <v>8</v>
      </c>
      <c r="V82" s="46">
        <v>416497</v>
      </c>
      <c r="W82" s="46">
        <v>7.61</v>
      </c>
      <c r="X82" s="43">
        <v>1956723</v>
      </c>
      <c r="Y82" s="47">
        <v>7.91</v>
      </c>
      <c r="Z82" s="45">
        <v>5138876</v>
      </c>
      <c r="AA82" s="46">
        <v>5.12</v>
      </c>
      <c r="AB82" s="43">
        <v>2183811</v>
      </c>
      <c r="AC82" s="46">
        <v>5.03</v>
      </c>
      <c r="AD82" s="43">
        <v>7322688</v>
      </c>
      <c r="AE82" s="47">
        <v>5.09</v>
      </c>
      <c r="AF82" s="136">
        <f t="shared" si="128"/>
        <v>6679103</v>
      </c>
      <c r="AG82" s="137">
        <f t="shared" si="129"/>
        <v>2600308</v>
      </c>
      <c r="AH82" s="138">
        <f t="shared" si="130"/>
        <v>9279411</v>
      </c>
      <c r="AI82" s="40"/>
      <c r="AJ82" s="42">
        <v>0</v>
      </c>
      <c r="AK82" s="46">
        <v>0</v>
      </c>
      <c r="AL82" s="43">
        <v>0</v>
      </c>
      <c r="AM82" s="46">
        <v>0</v>
      </c>
      <c r="AN82" s="43">
        <v>0</v>
      </c>
      <c r="AO82" s="47">
        <v>0</v>
      </c>
      <c r="AP82" s="45">
        <v>0</v>
      </c>
      <c r="AQ82" s="46">
        <v>0</v>
      </c>
      <c r="AR82" s="43">
        <v>0</v>
      </c>
      <c r="AS82" s="46">
        <v>0</v>
      </c>
      <c r="AT82" s="43">
        <v>0</v>
      </c>
      <c r="AU82" s="47">
        <v>0</v>
      </c>
      <c r="AV82" s="136">
        <f t="shared" si="131"/>
        <v>0</v>
      </c>
      <c r="AW82" s="137">
        <f t="shared" si="132"/>
        <v>0</v>
      </c>
      <c r="AX82" s="138">
        <f t="shared" si="133"/>
        <v>0</v>
      </c>
      <c r="AY82" s="40"/>
      <c r="AZ82" s="42">
        <v>410704</v>
      </c>
      <c r="BA82" s="46">
        <v>3.69</v>
      </c>
      <c r="BB82" s="46">
        <v>104283</v>
      </c>
      <c r="BC82" s="46">
        <v>3.33</v>
      </c>
      <c r="BD82" s="43">
        <v>514987</v>
      </c>
      <c r="BE82" s="47">
        <v>3.61</v>
      </c>
      <c r="BF82" s="45">
        <v>1134184</v>
      </c>
      <c r="BG82" s="46">
        <v>1.86</v>
      </c>
      <c r="BH82" s="43">
        <v>1138469</v>
      </c>
      <c r="BI82" s="46">
        <v>3.68</v>
      </c>
      <c r="BJ82" s="43">
        <v>2272653</v>
      </c>
      <c r="BK82" s="47">
        <v>2.48</v>
      </c>
      <c r="BL82" s="136">
        <f t="shared" si="134"/>
        <v>1544888</v>
      </c>
      <c r="BM82" s="137">
        <f t="shared" si="135"/>
        <v>1242752</v>
      </c>
      <c r="BN82" s="138">
        <f t="shared" si="136"/>
        <v>2787640</v>
      </c>
      <c r="BO82" s="40"/>
      <c r="BP82" s="42">
        <v>0</v>
      </c>
      <c r="BQ82" s="46">
        <v>0</v>
      </c>
      <c r="BR82" s="46">
        <v>0</v>
      </c>
      <c r="BS82" s="46">
        <v>0</v>
      </c>
      <c r="BT82" s="43">
        <v>0</v>
      </c>
      <c r="BU82" s="47">
        <v>0</v>
      </c>
      <c r="BV82" s="45">
        <v>0</v>
      </c>
      <c r="BW82" s="46">
        <v>0</v>
      </c>
      <c r="BX82" s="43">
        <v>0</v>
      </c>
      <c r="BY82" s="46">
        <v>0</v>
      </c>
      <c r="BZ82" s="43">
        <v>0</v>
      </c>
      <c r="CA82" s="47">
        <v>0</v>
      </c>
      <c r="CB82" s="136">
        <f t="shared" si="137"/>
        <v>0</v>
      </c>
      <c r="CC82" s="137">
        <f t="shared" si="138"/>
        <v>0</v>
      </c>
      <c r="CD82" s="138">
        <f t="shared" si="139"/>
        <v>0</v>
      </c>
      <c r="CE82" s="40"/>
      <c r="CF82" s="42">
        <v>441428</v>
      </c>
      <c r="CG82" s="46">
        <v>3.54</v>
      </c>
      <c r="CH82" s="46">
        <v>89220</v>
      </c>
      <c r="CI82" s="46">
        <v>3.53</v>
      </c>
      <c r="CJ82" s="43">
        <v>530648</v>
      </c>
      <c r="CK82" s="47">
        <v>3.54</v>
      </c>
      <c r="CL82" s="45">
        <v>1158018</v>
      </c>
      <c r="CM82" s="46">
        <v>1.87</v>
      </c>
      <c r="CN82" s="43">
        <v>1045246</v>
      </c>
      <c r="CO82" s="46">
        <v>3.3</v>
      </c>
      <c r="CP82" s="43">
        <v>2203264</v>
      </c>
      <c r="CQ82" s="47">
        <v>2.35</v>
      </c>
      <c r="CR82" s="136">
        <f t="shared" si="140"/>
        <v>1599446</v>
      </c>
      <c r="CS82" s="137">
        <f t="shared" si="141"/>
        <v>1134466</v>
      </c>
      <c r="CT82" s="138">
        <f t="shared" si="142"/>
        <v>2733912</v>
      </c>
      <c r="CU82" s="40"/>
      <c r="CV82" s="45">
        <f t="shared" si="143"/>
        <v>2392359</v>
      </c>
      <c r="CW82" s="46">
        <f t="shared" si="123"/>
        <v>3.4513208842826888</v>
      </c>
      <c r="CX82" s="43">
        <f t="shared" si="144"/>
        <v>610000</v>
      </c>
      <c r="CY82" s="46">
        <f t="shared" si="145"/>
        <v>3.3052119399426734</v>
      </c>
      <c r="CZ82" s="43">
        <f t="shared" si="146"/>
        <v>3002359</v>
      </c>
      <c r="DA82" s="47">
        <f t="shared" si="147"/>
        <v>3.4205990687330599</v>
      </c>
      <c r="DB82" s="45">
        <f t="shared" si="148"/>
        <v>7431078</v>
      </c>
      <c r="DC82" s="46">
        <f t="shared" si="115"/>
        <v>2.448934274932252</v>
      </c>
      <c r="DD82" s="43">
        <f t="shared" si="149"/>
        <v>4367526</v>
      </c>
      <c r="DE82" s="46">
        <f t="shared" si="150"/>
        <v>2.5426031210813291</v>
      </c>
      <c r="DF82" s="43">
        <f t="shared" si="151"/>
        <v>11798604</v>
      </c>
      <c r="DG82" s="47">
        <f t="shared" si="152"/>
        <v>2.4827923186784258</v>
      </c>
      <c r="DH82" s="172"/>
      <c r="DI82" s="185" t="s">
        <v>81</v>
      </c>
      <c r="DJ82" s="45">
        <f t="shared" si="153"/>
        <v>3002359</v>
      </c>
      <c r="DK82" s="43">
        <f t="shared" si="154"/>
        <v>11798604</v>
      </c>
      <c r="DL82" s="44">
        <f t="shared" si="155"/>
        <v>14800963</v>
      </c>
      <c r="DM82"/>
    </row>
    <row r="83" spans="1:119" s="59" customFormat="1" ht="15.6" x14ac:dyDescent="0.3">
      <c r="A83" s="32">
        <v>68</v>
      </c>
      <c r="B83" s="32" t="s">
        <v>82</v>
      </c>
      <c r="C83" s="41"/>
      <c r="D83" s="42">
        <v>0</v>
      </c>
      <c r="E83" s="46">
        <v>0</v>
      </c>
      <c r="F83" s="46">
        <v>0</v>
      </c>
      <c r="G83" s="46">
        <v>0</v>
      </c>
      <c r="H83" s="43">
        <v>0</v>
      </c>
      <c r="I83" s="47">
        <v>0</v>
      </c>
      <c r="J83" s="45">
        <v>0</v>
      </c>
      <c r="K83" s="46">
        <v>0</v>
      </c>
      <c r="L83" s="43">
        <v>0</v>
      </c>
      <c r="M83" s="46">
        <v>0</v>
      </c>
      <c r="N83" s="43">
        <v>0</v>
      </c>
      <c r="O83" s="47">
        <v>0</v>
      </c>
      <c r="P83" s="136">
        <f t="shared" si="125"/>
        <v>0</v>
      </c>
      <c r="Q83" s="137">
        <f t="shared" si="126"/>
        <v>0</v>
      </c>
      <c r="R83" s="138">
        <f t="shared" si="127"/>
        <v>0</v>
      </c>
      <c r="S83" s="38"/>
      <c r="T83" s="42">
        <v>0</v>
      </c>
      <c r="U83" s="46">
        <v>0</v>
      </c>
      <c r="V83" s="46">
        <v>0</v>
      </c>
      <c r="W83" s="46">
        <v>0</v>
      </c>
      <c r="X83" s="43">
        <v>0</v>
      </c>
      <c r="Y83" s="47">
        <v>0</v>
      </c>
      <c r="Z83" s="45">
        <v>0</v>
      </c>
      <c r="AA83" s="46">
        <v>0</v>
      </c>
      <c r="AB83" s="43">
        <v>0</v>
      </c>
      <c r="AC83" s="46">
        <v>0</v>
      </c>
      <c r="AD83" s="43">
        <v>0</v>
      </c>
      <c r="AE83" s="47">
        <v>0</v>
      </c>
      <c r="AF83" s="136">
        <f t="shared" si="128"/>
        <v>0</v>
      </c>
      <c r="AG83" s="137">
        <f t="shared" si="129"/>
        <v>0</v>
      </c>
      <c r="AH83" s="138">
        <f t="shared" si="130"/>
        <v>0</v>
      </c>
      <c r="AI83" s="40"/>
      <c r="AJ83" s="42">
        <v>0</v>
      </c>
      <c r="AK83" s="46">
        <v>0</v>
      </c>
      <c r="AL83" s="43">
        <v>0</v>
      </c>
      <c r="AM83" s="46">
        <v>0</v>
      </c>
      <c r="AN83" s="43">
        <v>0</v>
      </c>
      <c r="AO83" s="47">
        <v>0</v>
      </c>
      <c r="AP83" s="45">
        <v>0</v>
      </c>
      <c r="AQ83" s="46">
        <v>0</v>
      </c>
      <c r="AR83" s="43">
        <v>0</v>
      </c>
      <c r="AS83" s="46">
        <v>0</v>
      </c>
      <c r="AT83" s="43">
        <v>0</v>
      </c>
      <c r="AU83" s="47">
        <v>0</v>
      </c>
      <c r="AV83" s="136">
        <f t="shared" si="131"/>
        <v>0</v>
      </c>
      <c r="AW83" s="137">
        <f t="shared" si="132"/>
        <v>0</v>
      </c>
      <c r="AX83" s="138">
        <f t="shared" si="133"/>
        <v>0</v>
      </c>
      <c r="AY83" s="40"/>
      <c r="AZ83" s="42">
        <v>0</v>
      </c>
      <c r="BA83" s="46">
        <v>0</v>
      </c>
      <c r="BB83" s="46">
        <v>0</v>
      </c>
      <c r="BC83" s="46">
        <v>0</v>
      </c>
      <c r="BD83" s="43">
        <v>0</v>
      </c>
      <c r="BE83" s="47">
        <v>0</v>
      </c>
      <c r="BF83" s="45">
        <v>0</v>
      </c>
      <c r="BG83" s="46">
        <v>0</v>
      </c>
      <c r="BH83" s="43">
        <v>0</v>
      </c>
      <c r="BI83" s="46">
        <v>0</v>
      </c>
      <c r="BJ83" s="43">
        <v>0</v>
      </c>
      <c r="BK83" s="47">
        <v>0</v>
      </c>
      <c r="BL83" s="136">
        <f t="shared" si="134"/>
        <v>0</v>
      </c>
      <c r="BM83" s="137">
        <f t="shared" si="135"/>
        <v>0</v>
      </c>
      <c r="BN83" s="138">
        <f t="shared" si="136"/>
        <v>0</v>
      </c>
      <c r="BO83" s="40"/>
      <c r="BP83" s="42">
        <v>28949</v>
      </c>
      <c r="BQ83" s="46">
        <v>0.3</v>
      </c>
      <c r="BR83" s="46">
        <v>6587</v>
      </c>
      <c r="BS83" s="46">
        <v>0.31</v>
      </c>
      <c r="BT83" s="43">
        <v>35536</v>
      </c>
      <c r="BU83" s="47">
        <v>0.31</v>
      </c>
      <c r="BV83" s="45">
        <v>90317</v>
      </c>
      <c r="BW83" s="46">
        <v>0.3</v>
      </c>
      <c r="BX83" s="43">
        <v>61586</v>
      </c>
      <c r="BY83" s="46">
        <v>0.3</v>
      </c>
      <c r="BZ83" s="43">
        <v>151904</v>
      </c>
      <c r="CA83" s="47">
        <v>0.3</v>
      </c>
      <c r="CB83" s="136">
        <f t="shared" si="137"/>
        <v>119266</v>
      </c>
      <c r="CC83" s="137">
        <f t="shared" si="138"/>
        <v>68173</v>
      </c>
      <c r="CD83" s="138">
        <f t="shared" si="139"/>
        <v>187439</v>
      </c>
      <c r="CE83" s="40"/>
      <c r="CF83" s="42">
        <v>0</v>
      </c>
      <c r="CG83" s="46">
        <v>0</v>
      </c>
      <c r="CH83" s="46">
        <v>0</v>
      </c>
      <c r="CI83" s="46">
        <v>0</v>
      </c>
      <c r="CJ83" s="43">
        <v>0</v>
      </c>
      <c r="CK83" s="47">
        <v>0</v>
      </c>
      <c r="CL83" s="45">
        <v>0</v>
      </c>
      <c r="CM83" s="46">
        <v>0</v>
      </c>
      <c r="CN83" s="43">
        <v>0</v>
      </c>
      <c r="CO83" s="46">
        <v>0</v>
      </c>
      <c r="CP83" s="43">
        <v>0</v>
      </c>
      <c r="CQ83" s="47">
        <v>0</v>
      </c>
      <c r="CR83" s="136">
        <f t="shared" si="140"/>
        <v>0</v>
      </c>
      <c r="CS83" s="137">
        <f t="shared" si="141"/>
        <v>0</v>
      </c>
      <c r="CT83" s="138">
        <f t="shared" si="142"/>
        <v>0</v>
      </c>
      <c r="CU83" s="40"/>
      <c r="CV83" s="45">
        <f t="shared" si="143"/>
        <v>28949</v>
      </c>
      <c r="CW83" s="46">
        <f t="shared" si="123"/>
        <v>4.1763083332852453E-2</v>
      </c>
      <c r="CX83" s="43">
        <f t="shared" si="144"/>
        <v>6587</v>
      </c>
      <c r="CY83" s="46">
        <f t="shared" si="145"/>
        <v>3.5690870571151459E-2</v>
      </c>
      <c r="CZ83" s="43">
        <f t="shared" si="146"/>
        <v>35536</v>
      </c>
      <c r="DA83" s="47">
        <f t="shared" si="147"/>
        <v>4.0486300441252371E-2</v>
      </c>
      <c r="DB83" s="45">
        <f t="shared" si="148"/>
        <v>90317</v>
      </c>
      <c r="DC83" s="46">
        <f t="shared" si="115"/>
        <v>2.976424105749613E-2</v>
      </c>
      <c r="DD83" s="43">
        <f t="shared" si="149"/>
        <v>61586</v>
      </c>
      <c r="DE83" s="46">
        <f t="shared" si="150"/>
        <v>3.5852964771111773E-2</v>
      </c>
      <c r="DF83" s="43">
        <f t="shared" si="151"/>
        <v>151903</v>
      </c>
      <c r="DG83" s="47">
        <f t="shared" si="152"/>
        <v>3.1965103802467559E-2</v>
      </c>
      <c r="DH83" s="172"/>
      <c r="DI83" s="185" t="s">
        <v>82</v>
      </c>
      <c r="DJ83" s="45">
        <f t="shared" si="153"/>
        <v>35536</v>
      </c>
      <c r="DK83" s="43">
        <f t="shared" si="154"/>
        <v>151903</v>
      </c>
      <c r="DL83" s="44">
        <f t="shared" si="155"/>
        <v>187439</v>
      </c>
      <c r="DM83"/>
    </row>
    <row r="84" spans="1:119" s="59" customFormat="1" ht="15.6" x14ac:dyDescent="0.3">
      <c r="A84" s="32">
        <v>69</v>
      </c>
      <c r="B84" s="32" t="s">
        <v>83</v>
      </c>
      <c r="C84" s="41"/>
      <c r="D84" s="42">
        <v>0</v>
      </c>
      <c r="E84" s="46">
        <v>0</v>
      </c>
      <c r="F84" s="46">
        <v>0</v>
      </c>
      <c r="G84" s="46">
        <v>0</v>
      </c>
      <c r="H84" s="43">
        <v>0</v>
      </c>
      <c r="I84" s="47">
        <v>0</v>
      </c>
      <c r="J84" s="45">
        <v>0</v>
      </c>
      <c r="K84" s="46">
        <v>0</v>
      </c>
      <c r="L84" s="43">
        <v>0</v>
      </c>
      <c r="M84" s="46">
        <v>0</v>
      </c>
      <c r="N84" s="43">
        <v>0</v>
      </c>
      <c r="O84" s="47">
        <v>0</v>
      </c>
      <c r="P84" s="136">
        <f t="shared" si="125"/>
        <v>0</v>
      </c>
      <c r="Q84" s="137">
        <f t="shared" si="126"/>
        <v>0</v>
      </c>
      <c r="R84" s="138">
        <f t="shared" si="127"/>
        <v>0</v>
      </c>
      <c r="S84" s="38"/>
      <c r="T84" s="42">
        <v>0</v>
      </c>
      <c r="U84" s="46">
        <v>0</v>
      </c>
      <c r="V84" s="46">
        <v>0</v>
      </c>
      <c r="W84" s="46">
        <v>0</v>
      </c>
      <c r="X84" s="43">
        <v>0</v>
      </c>
      <c r="Y84" s="47">
        <v>0</v>
      </c>
      <c r="Z84" s="45">
        <v>-40</v>
      </c>
      <c r="AA84" s="46">
        <v>0</v>
      </c>
      <c r="AB84" s="43">
        <v>0</v>
      </c>
      <c r="AC84" s="46">
        <v>0</v>
      </c>
      <c r="AD84" s="43">
        <v>-40</v>
      </c>
      <c r="AE84" s="47">
        <v>0</v>
      </c>
      <c r="AF84" s="136">
        <f t="shared" si="128"/>
        <v>-40</v>
      </c>
      <c r="AG84" s="137">
        <f t="shared" si="129"/>
        <v>0</v>
      </c>
      <c r="AH84" s="138">
        <f t="shared" si="130"/>
        <v>-40</v>
      </c>
      <c r="AI84" s="40"/>
      <c r="AJ84" s="42">
        <v>509524</v>
      </c>
      <c r="AK84" s="46">
        <v>8.4700000000000006</v>
      </c>
      <c r="AL84" s="43">
        <v>201894</v>
      </c>
      <c r="AM84" s="46">
        <v>8.33</v>
      </c>
      <c r="AN84" s="43">
        <v>711419</v>
      </c>
      <c r="AO84" s="47">
        <v>8.43</v>
      </c>
      <c r="AP84" s="45">
        <v>172774</v>
      </c>
      <c r="AQ84" s="46">
        <v>1.1100000000000001</v>
      </c>
      <c r="AR84" s="43">
        <v>269804</v>
      </c>
      <c r="AS84" s="46">
        <v>1.79</v>
      </c>
      <c r="AT84" s="43">
        <v>442578</v>
      </c>
      <c r="AU84" s="47">
        <v>1.44</v>
      </c>
      <c r="AV84" s="136">
        <f t="shared" si="131"/>
        <v>682298</v>
      </c>
      <c r="AW84" s="137">
        <f t="shared" si="132"/>
        <v>471698</v>
      </c>
      <c r="AX84" s="138">
        <f t="shared" si="133"/>
        <v>1153996</v>
      </c>
      <c r="AY84" s="40"/>
      <c r="AZ84" s="42">
        <v>288</v>
      </c>
      <c r="BA84" s="46">
        <v>0</v>
      </c>
      <c r="BB84" s="46">
        <v>73</v>
      </c>
      <c r="BC84" s="46">
        <v>0</v>
      </c>
      <c r="BD84" s="43">
        <v>362</v>
      </c>
      <c r="BE84" s="47">
        <v>0</v>
      </c>
      <c r="BF84" s="45">
        <v>1536</v>
      </c>
      <c r="BG84" s="46">
        <v>0</v>
      </c>
      <c r="BH84" s="43">
        <v>1542</v>
      </c>
      <c r="BI84" s="46">
        <v>0</v>
      </c>
      <c r="BJ84" s="43">
        <v>3078</v>
      </c>
      <c r="BK84" s="47">
        <v>0</v>
      </c>
      <c r="BL84" s="136">
        <f t="shared" si="134"/>
        <v>1824</v>
      </c>
      <c r="BM84" s="137">
        <f t="shared" si="135"/>
        <v>1615</v>
      </c>
      <c r="BN84" s="138">
        <f t="shared" si="136"/>
        <v>3439</v>
      </c>
      <c r="BO84" s="40"/>
      <c r="BP84" s="42">
        <v>371174</v>
      </c>
      <c r="BQ84" s="46">
        <v>3.91</v>
      </c>
      <c r="BR84" s="46">
        <v>86671</v>
      </c>
      <c r="BS84" s="46">
        <v>4.0199999999999996</v>
      </c>
      <c r="BT84" s="43">
        <v>457845</v>
      </c>
      <c r="BU84" s="47">
        <v>3.93</v>
      </c>
      <c r="BV84" s="45">
        <v>123172</v>
      </c>
      <c r="BW84" s="46">
        <v>0.41</v>
      </c>
      <c r="BX84" s="43">
        <v>184226</v>
      </c>
      <c r="BY84" s="46">
        <v>0.91</v>
      </c>
      <c r="BZ84" s="43">
        <v>307398</v>
      </c>
      <c r="CA84" s="47">
        <v>0.61</v>
      </c>
      <c r="CB84" s="136">
        <f t="shared" si="137"/>
        <v>494346</v>
      </c>
      <c r="CC84" s="137">
        <f t="shared" si="138"/>
        <v>270897</v>
      </c>
      <c r="CD84" s="138">
        <f t="shared" si="139"/>
        <v>765243</v>
      </c>
      <c r="CE84" s="40"/>
      <c r="CF84" s="42">
        <v>25</v>
      </c>
      <c r="CG84" s="46">
        <v>0</v>
      </c>
      <c r="CH84" s="46">
        <v>5</v>
      </c>
      <c r="CI84" s="46">
        <v>0</v>
      </c>
      <c r="CJ84" s="43">
        <v>30</v>
      </c>
      <c r="CK84" s="47">
        <v>0</v>
      </c>
      <c r="CL84" s="45">
        <v>1094836</v>
      </c>
      <c r="CM84" s="46">
        <v>1.77</v>
      </c>
      <c r="CN84" s="43">
        <v>988217</v>
      </c>
      <c r="CO84" s="46">
        <v>3.12</v>
      </c>
      <c r="CP84" s="43">
        <v>2083053</v>
      </c>
      <c r="CQ84" s="47">
        <v>2.23</v>
      </c>
      <c r="CR84" s="136">
        <f t="shared" si="140"/>
        <v>1094861</v>
      </c>
      <c r="CS84" s="137">
        <f t="shared" si="141"/>
        <v>988222</v>
      </c>
      <c r="CT84" s="138">
        <f t="shared" si="142"/>
        <v>2083083</v>
      </c>
      <c r="CU84" s="40"/>
      <c r="CV84" s="45">
        <f t="shared" si="143"/>
        <v>881011</v>
      </c>
      <c r="CW84" s="46">
        <f t="shared" si="123"/>
        <v>1.2709846906684055</v>
      </c>
      <c r="CX84" s="43">
        <f t="shared" si="144"/>
        <v>288643</v>
      </c>
      <c r="CY84" s="46">
        <f t="shared" si="145"/>
        <v>1.5639775245588083</v>
      </c>
      <c r="CZ84" s="43">
        <f t="shared" si="146"/>
        <v>1169654</v>
      </c>
      <c r="DA84" s="47">
        <f t="shared" si="147"/>
        <v>1.3325912667805211</v>
      </c>
      <c r="DB84" s="45">
        <f t="shared" si="148"/>
        <v>1392278</v>
      </c>
      <c r="DC84" s="46">
        <f t="shared" si="115"/>
        <v>0.45882943422665273</v>
      </c>
      <c r="DD84" s="43">
        <f t="shared" si="149"/>
        <v>1443789</v>
      </c>
      <c r="DE84" s="46">
        <f t="shared" si="150"/>
        <v>0.84051758766470785</v>
      </c>
      <c r="DF84" s="43">
        <f t="shared" si="151"/>
        <v>2836067</v>
      </c>
      <c r="DG84" s="47">
        <f t="shared" si="152"/>
        <v>0.59679648226666193</v>
      </c>
      <c r="DH84" s="172"/>
      <c r="DI84" s="185" t="s">
        <v>83</v>
      </c>
      <c r="DJ84" s="45">
        <f t="shared" si="153"/>
        <v>1169654</v>
      </c>
      <c r="DK84" s="43">
        <f t="shared" si="154"/>
        <v>2836067</v>
      </c>
      <c r="DL84" s="44">
        <f t="shared" si="155"/>
        <v>4005721</v>
      </c>
      <c r="DM84"/>
    </row>
    <row r="85" spans="1:119" s="59" customFormat="1" ht="15.6" x14ac:dyDescent="0.3">
      <c r="A85" s="32">
        <v>70</v>
      </c>
      <c r="B85" s="32" t="s">
        <v>84</v>
      </c>
      <c r="C85" s="41"/>
      <c r="D85" s="42">
        <v>0</v>
      </c>
      <c r="E85" s="46">
        <v>0</v>
      </c>
      <c r="F85" s="46">
        <v>0</v>
      </c>
      <c r="G85" s="46">
        <v>0</v>
      </c>
      <c r="H85" s="43">
        <v>0</v>
      </c>
      <c r="I85" s="47">
        <v>0</v>
      </c>
      <c r="J85" s="45">
        <v>0</v>
      </c>
      <c r="K85" s="46">
        <v>0</v>
      </c>
      <c r="L85" s="43">
        <v>0</v>
      </c>
      <c r="M85" s="46">
        <v>0</v>
      </c>
      <c r="N85" s="43">
        <v>0</v>
      </c>
      <c r="O85" s="47">
        <v>0</v>
      </c>
      <c r="P85" s="136">
        <f t="shared" si="125"/>
        <v>0</v>
      </c>
      <c r="Q85" s="137">
        <f t="shared" si="126"/>
        <v>0</v>
      </c>
      <c r="R85" s="138">
        <f t="shared" si="127"/>
        <v>0</v>
      </c>
      <c r="S85" s="38"/>
      <c r="T85" s="42">
        <v>1454669</v>
      </c>
      <c r="U85" s="46">
        <v>7.55</v>
      </c>
      <c r="V85" s="46">
        <v>363709</v>
      </c>
      <c r="W85" s="46">
        <v>6.64</v>
      </c>
      <c r="X85" s="43">
        <v>1818379</v>
      </c>
      <c r="Y85" s="47">
        <v>7.35</v>
      </c>
      <c r="Z85" s="45">
        <v>2924268</v>
      </c>
      <c r="AA85" s="46">
        <v>2.91</v>
      </c>
      <c r="AB85" s="43">
        <v>1243498</v>
      </c>
      <c r="AC85" s="46">
        <v>2.87</v>
      </c>
      <c r="AD85" s="43">
        <v>4167767</v>
      </c>
      <c r="AE85" s="47">
        <v>2.9</v>
      </c>
      <c r="AF85" s="136">
        <f t="shared" si="128"/>
        <v>4378937</v>
      </c>
      <c r="AG85" s="137">
        <f t="shared" si="129"/>
        <v>1607207</v>
      </c>
      <c r="AH85" s="138">
        <f t="shared" si="130"/>
        <v>5986144</v>
      </c>
      <c r="AI85" s="40"/>
      <c r="AJ85" s="42">
        <v>4359945</v>
      </c>
      <c r="AK85" s="46">
        <v>72.47</v>
      </c>
      <c r="AL85" s="43">
        <v>1711247</v>
      </c>
      <c r="AM85" s="46">
        <v>70.58</v>
      </c>
      <c r="AN85" s="43">
        <v>6071192</v>
      </c>
      <c r="AO85" s="47">
        <v>71.930000000000007</v>
      </c>
      <c r="AP85" s="45">
        <v>1604082</v>
      </c>
      <c r="AQ85" s="46">
        <v>10.26</v>
      </c>
      <c r="AR85" s="43">
        <v>2709498</v>
      </c>
      <c r="AS85" s="46">
        <v>18</v>
      </c>
      <c r="AT85" s="43">
        <v>4313579</v>
      </c>
      <c r="AU85" s="47">
        <v>14.06</v>
      </c>
      <c r="AV85" s="136">
        <f t="shared" si="131"/>
        <v>5964027</v>
      </c>
      <c r="AW85" s="137">
        <f t="shared" si="132"/>
        <v>4420745</v>
      </c>
      <c r="AX85" s="138">
        <f t="shared" si="133"/>
        <v>10384772</v>
      </c>
      <c r="AY85" s="40"/>
      <c r="AZ85" s="42">
        <v>1836622</v>
      </c>
      <c r="BA85" s="46">
        <v>16.510000000000002</v>
      </c>
      <c r="BB85" s="46">
        <v>466342</v>
      </c>
      <c r="BC85" s="46">
        <v>14.9</v>
      </c>
      <c r="BD85" s="43">
        <v>2302964</v>
      </c>
      <c r="BE85" s="47">
        <v>16.16</v>
      </c>
      <c r="BF85" s="45">
        <v>1248603</v>
      </c>
      <c r="BG85" s="46">
        <v>2.0499999999999998</v>
      </c>
      <c r="BH85" s="43">
        <v>1253321</v>
      </c>
      <c r="BI85" s="46">
        <v>4.05</v>
      </c>
      <c r="BJ85" s="43">
        <v>2501924</v>
      </c>
      <c r="BK85" s="47">
        <v>2.73</v>
      </c>
      <c r="BL85" s="136">
        <f t="shared" si="134"/>
        <v>3085225</v>
      </c>
      <c r="BM85" s="137">
        <f t="shared" si="135"/>
        <v>1719663</v>
      </c>
      <c r="BN85" s="138">
        <f t="shared" si="136"/>
        <v>4804888</v>
      </c>
      <c r="BO85" s="40"/>
      <c r="BP85" s="42">
        <v>4807896</v>
      </c>
      <c r="BQ85" s="46">
        <v>50.65</v>
      </c>
      <c r="BR85" s="46">
        <v>1215484</v>
      </c>
      <c r="BS85" s="46">
        <v>56.39</v>
      </c>
      <c r="BT85" s="43">
        <v>6023380</v>
      </c>
      <c r="BU85" s="47">
        <v>51.71</v>
      </c>
      <c r="BV85" s="45">
        <v>3373759</v>
      </c>
      <c r="BW85" s="46">
        <v>11.21</v>
      </c>
      <c r="BX85" s="43">
        <v>5287288</v>
      </c>
      <c r="BY85" s="46">
        <v>25.98</v>
      </c>
      <c r="BZ85" s="43">
        <v>8661047</v>
      </c>
      <c r="CA85" s="47">
        <v>17.16</v>
      </c>
      <c r="CB85" s="136">
        <f t="shared" si="137"/>
        <v>8181655</v>
      </c>
      <c r="CC85" s="137">
        <f t="shared" si="138"/>
        <v>6502772</v>
      </c>
      <c r="CD85" s="138">
        <f t="shared" si="139"/>
        <v>14684427</v>
      </c>
      <c r="CE85" s="40"/>
      <c r="CF85" s="42">
        <v>1960785</v>
      </c>
      <c r="CG85" s="46">
        <v>15.74</v>
      </c>
      <c r="CH85" s="46">
        <v>396307</v>
      </c>
      <c r="CI85" s="46">
        <v>15.67</v>
      </c>
      <c r="CJ85" s="43">
        <v>2357092</v>
      </c>
      <c r="CK85" s="47">
        <v>15.73</v>
      </c>
      <c r="CL85" s="45">
        <v>1292701</v>
      </c>
      <c r="CM85" s="46">
        <v>2.09</v>
      </c>
      <c r="CN85" s="43">
        <v>1166813</v>
      </c>
      <c r="CO85" s="46">
        <v>3.69</v>
      </c>
      <c r="CP85" s="43">
        <v>2459514</v>
      </c>
      <c r="CQ85" s="47">
        <v>2.63</v>
      </c>
      <c r="CR85" s="136">
        <f t="shared" si="140"/>
        <v>3253486</v>
      </c>
      <c r="CS85" s="137">
        <f t="shared" si="141"/>
        <v>1563120</v>
      </c>
      <c r="CT85" s="138">
        <f t="shared" si="142"/>
        <v>4816606</v>
      </c>
      <c r="CU85" s="40"/>
      <c r="CV85" s="45">
        <f t="shared" si="143"/>
        <v>14419917</v>
      </c>
      <c r="CW85" s="46">
        <f t="shared" si="123"/>
        <v>20.802797862579563</v>
      </c>
      <c r="CX85" s="43">
        <f t="shared" si="144"/>
        <v>4153089</v>
      </c>
      <c r="CY85" s="46">
        <f t="shared" si="145"/>
        <v>22.50301532859767</v>
      </c>
      <c r="CZ85" s="43">
        <f t="shared" si="146"/>
        <v>18573006</v>
      </c>
      <c r="DA85" s="47">
        <f t="shared" si="147"/>
        <v>21.160296629141797</v>
      </c>
      <c r="DB85" s="45">
        <f t="shared" si="148"/>
        <v>10443413</v>
      </c>
      <c r="DC85" s="46">
        <f t="shared" si="115"/>
        <v>3.4416584031244262</v>
      </c>
      <c r="DD85" s="43">
        <f t="shared" si="149"/>
        <v>11660418</v>
      </c>
      <c r="DE85" s="46">
        <f t="shared" si="150"/>
        <v>6.7882401157801713</v>
      </c>
      <c r="DF85" s="43">
        <f t="shared" si="151"/>
        <v>22103831</v>
      </c>
      <c r="DG85" s="47">
        <f t="shared" si="152"/>
        <v>4.6513317863847341</v>
      </c>
      <c r="DH85" s="172"/>
      <c r="DI85" s="185" t="s">
        <v>84</v>
      </c>
      <c r="DJ85" s="45">
        <f t="shared" si="153"/>
        <v>18573006</v>
      </c>
      <c r="DK85" s="43">
        <f t="shared" si="154"/>
        <v>22103831</v>
      </c>
      <c r="DL85" s="44">
        <f t="shared" si="155"/>
        <v>40676837</v>
      </c>
      <c r="DM85"/>
    </row>
    <row r="86" spans="1:119" s="59" customFormat="1" ht="15.6" x14ac:dyDescent="0.3">
      <c r="A86" s="32">
        <v>71</v>
      </c>
      <c r="B86" s="32" t="s">
        <v>85</v>
      </c>
      <c r="C86" s="41"/>
      <c r="D86" s="42">
        <v>12747</v>
      </c>
      <c r="E86" s="46">
        <v>0.12</v>
      </c>
      <c r="F86" s="46">
        <v>0</v>
      </c>
      <c r="G86" s="46">
        <v>0</v>
      </c>
      <c r="H86" s="43">
        <v>12747</v>
      </c>
      <c r="I86" s="47">
        <v>0.09</v>
      </c>
      <c r="J86" s="45">
        <v>10300</v>
      </c>
      <c r="K86" s="46">
        <v>0.03</v>
      </c>
      <c r="L86" s="43">
        <v>0</v>
      </c>
      <c r="M86" s="46">
        <v>0</v>
      </c>
      <c r="N86" s="43">
        <v>10300</v>
      </c>
      <c r="O86" s="47">
        <v>0.02</v>
      </c>
      <c r="P86" s="136">
        <f t="shared" si="125"/>
        <v>23047</v>
      </c>
      <c r="Q86" s="137">
        <f t="shared" si="126"/>
        <v>0</v>
      </c>
      <c r="R86" s="138">
        <f t="shared" si="127"/>
        <v>23047</v>
      </c>
      <c r="S86" s="38"/>
      <c r="T86" s="42">
        <v>28495</v>
      </c>
      <c r="U86" s="46">
        <v>0.15</v>
      </c>
      <c r="V86" s="46">
        <v>7623</v>
      </c>
      <c r="W86" s="46">
        <v>0.14000000000000001</v>
      </c>
      <c r="X86" s="43">
        <v>36118</v>
      </c>
      <c r="Y86" s="47">
        <v>0.15</v>
      </c>
      <c r="Z86" s="45">
        <v>19047</v>
      </c>
      <c r="AA86" s="46">
        <v>0.02</v>
      </c>
      <c r="AB86" s="43">
        <v>14136</v>
      </c>
      <c r="AC86" s="46">
        <v>0.03</v>
      </c>
      <c r="AD86" s="43">
        <v>33183</v>
      </c>
      <c r="AE86" s="47">
        <v>0.02</v>
      </c>
      <c r="AF86" s="136">
        <f t="shared" si="128"/>
        <v>47542</v>
      </c>
      <c r="AG86" s="137">
        <f t="shared" si="129"/>
        <v>21759</v>
      </c>
      <c r="AH86" s="138">
        <f t="shared" si="130"/>
        <v>69301</v>
      </c>
      <c r="AI86" s="40"/>
      <c r="AJ86" s="42">
        <v>1160</v>
      </c>
      <c r="AK86" s="46">
        <v>0.02</v>
      </c>
      <c r="AL86" s="43">
        <v>480</v>
      </c>
      <c r="AM86" s="46">
        <v>0.02</v>
      </c>
      <c r="AN86" s="43">
        <v>1640</v>
      </c>
      <c r="AO86" s="47">
        <v>0.02</v>
      </c>
      <c r="AP86" s="45">
        <v>442</v>
      </c>
      <c r="AQ86" s="46">
        <v>0</v>
      </c>
      <c r="AR86" s="43">
        <v>716</v>
      </c>
      <c r="AS86" s="46">
        <v>0</v>
      </c>
      <c r="AT86" s="43">
        <v>1158</v>
      </c>
      <c r="AU86" s="47">
        <v>0</v>
      </c>
      <c r="AV86" s="136">
        <f t="shared" si="131"/>
        <v>1602</v>
      </c>
      <c r="AW86" s="137">
        <f t="shared" si="132"/>
        <v>1196</v>
      </c>
      <c r="AX86" s="138">
        <f t="shared" si="133"/>
        <v>2798</v>
      </c>
      <c r="AY86" s="40"/>
      <c r="AZ86" s="42">
        <v>0</v>
      </c>
      <c r="BA86" s="46">
        <v>0</v>
      </c>
      <c r="BB86" s="46">
        <v>0</v>
      </c>
      <c r="BC86" s="46">
        <v>0</v>
      </c>
      <c r="BD86" s="43">
        <v>0</v>
      </c>
      <c r="BE86" s="47">
        <v>0</v>
      </c>
      <c r="BF86" s="45">
        <v>0</v>
      </c>
      <c r="BG86" s="46">
        <v>0</v>
      </c>
      <c r="BH86" s="43">
        <v>0</v>
      </c>
      <c r="BI86" s="46">
        <v>0</v>
      </c>
      <c r="BJ86" s="43">
        <v>0</v>
      </c>
      <c r="BK86" s="47">
        <v>0</v>
      </c>
      <c r="BL86" s="136">
        <f t="shared" si="134"/>
        <v>0</v>
      </c>
      <c r="BM86" s="137">
        <f t="shared" si="135"/>
        <v>0</v>
      </c>
      <c r="BN86" s="138">
        <f t="shared" si="136"/>
        <v>0</v>
      </c>
      <c r="BO86" s="40"/>
      <c r="BP86" s="42">
        <v>0</v>
      </c>
      <c r="BQ86" s="46">
        <v>0</v>
      </c>
      <c r="BR86" s="46">
        <v>0</v>
      </c>
      <c r="BS86" s="46">
        <v>0</v>
      </c>
      <c r="BT86" s="43">
        <v>0</v>
      </c>
      <c r="BU86" s="47">
        <v>0</v>
      </c>
      <c r="BV86" s="45">
        <v>0</v>
      </c>
      <c r="BW86" s="46">
        <v>0</v>
      </c>
      <c r="BX86" s="43">
        <v>0</v>
      </c>
      <c r="BY86" s="46">
        <v>0</v>
      </c>
      <c r="BZ86" s="43">
        <v>0</v>
      </c>
      <c r="CA86" s="47">
        <v>0</v>
      </c>
      <c r="CB86" s="136">
        <f t="shared" si="137"/>
        <v>0</v>
      </c>
      <c r="CC86" s="137">
        <f t="shared" si="138"/>
        <v>0</v>
      </c>
      <c r="CD86" s="138">
        <f t="shared" si="139"/>
        <v>0</v>
      </c>
      <c r="CE86" s="40"/>
      <c r="CF86" s="42">
        <v>0</v>
      </c>
      <c r="CG86" s="46">
        <v>0</v>
      </c>
      <c r="CH86" s="46">
        <v>0</v>
      </c>
      <c r="CI86" s="46">
        <v>0</v>
      </c>
      <c r="CJ86" s="43">
        <v>0</v>
      </c>
      <c r="CK86" s="47">
        <v>0</v>
      </c>
      <c r="CL86" s="45">
        <v>0</v>
      </c>
      <c r="CM86" s="46">
        <v>0</v>
      </c>
      <c r="CN86" s="43">
        <v>0</v>
      </c>
      <c r="CO86" s="46">
        <v>0</v>
      </c>
      <c r="CP86" s="43">
        <v>0</v>
      </c>
      <c r="CQ86" s="47">
        <v>0</v>
      </c>
      <c r="CR86" s="136">
        <f t="shared" si="140"/>
        <v>0</v>
      </c>
      <c r="CS86" s="137">
        <f t="shared" si="141"/>
        <v>0</v>
      </c>
      <c r="CT86" s="138">
        <f t="shared" si="142"/>
        <v>0</v>
      </c>
      <c r="CU86" s="40"/>
      <c r="CV86" s="45">
        <f t="shared" si="143"/>
        <v>42402</v>
      </c>
      <c r="CW86" s="46">
        <f t="shared" si="123"/>
        <v>6.1170964782189703E-2</v>
      </c>
      <c r="CX86" s="43">
        <f t="shared" si="144"/>
        <v>8103</v>
      </c>
      <c r="CY86" s="46">
        <f t="shared" si="145"/>
        <v>4.3905134998943413E-2</v>
      </c>
      <c r="CZ86" s="43">
        <f t="shared" si="146"/>
        <v>50505</v>
      </c>
      <c r="DA86" s="47">
        <f t="shared" si="147"/>
        <v>5.7540539278068743E-2</v>
      </c>
      <c r="DB86" s="45">
        <f t="shared" si="148"/>
        <v>29789</v>
      </c>
      <c r="DC86" s="46">
        <f t="shared" si="115"/>
        <v>9.8170552261673018E-3</v>
      </c>
      <c r="DD86" s="43">
        <f t="shared" si="149"/>
        <v>14852</v>
      </c>
      <c r="DE86" s="46">
        <f t="shared" si="150"/>
        <v>8.6462545510432899E-3</v>
      </c>
      <c r="DF86" s="43">
        <f t="shared" si="151"/>
        <v>44641</v>
      </c>
      <c r="DG86" s="47">
        <f t="shared" si="152"/>
        <v>9.3938513317442986E-3</v>
      </c>
      <c r="DH86" s="172"/>
      <c r="DI86" s="185" t="s">
        <v>85</v>
      </c>
      <c r="DJ86" s="45">
        <f t="shared" si="153"/>
        <v>50505</v>
      </c>
      <c r="DK86" s="43">
        <f t="shared" si="154"/>
        <v>44641</v>
      </c>
      <c r="DL86" s="44">
        <f t="shared" si="155"/>
        <v>95146</v>
      </c>
      <c r="DM86"/>
    </row>
    <row r="87" spans="1:119" s="59" customFormat="1" ht="15.6" x14ac:dyDescent="0.3">
      <c r="A87" s="32">
        <v>72</v>
      </c>
      <c r="B87" s="32" t="s">
        <v>86</v>
      </c>
      <c r="C87" s="41"/>
      <c r="D87" s="42">
        <v>12015</v>
      </c>
      <c r="E87" s="46">
        <v>0.11</v>
      </c>
      <c r="F87" s="46">
        <v>0</v>
      </c>
      <c r="G87" s="46">
        <v>0</v>
      </c>
      <c r="H87" s="43">
        <v>12015</v>
      </c>
      <c r="I87" s="47">
        <v>0.09</v>
      </c>
      <c r="J87" s="45">
        <v>37116</v>
      </c>
      <c r="K87" s="46">
        <v>0.11</v>
      </c>
      <c r="L87" s="43">
        <v>0</v>
      </c>
      <c r="M87" s="46">
        <v>0</v>
      </c>
      <c r="N87" s="43">
        <v>37116</v>
      </c>
      <c r="O87" s="47">
        <v>0.06</v>
      </c>
      <c r="P87" s="136">
        <f t="shared" si="125"/>
        <v>49131</v>
      </c>
      <c r="Q87" s="137">
        <f t="shared" si="126"/>
        <v>0</v>
      </c>
      <c r="R87" s="138">
        <f t="shared" si="127"/>
        <v>49131</v>
      </c>
      <c r="S87" s="38"/>
      <c r="T87" s="42">
        <v>4275</v>
      </c>
      <c r="U87" s="46">
        <v>0.02</v>
      </c>
      <c r="V87" s="46">
        <v>1144</v>
      </c>
      <c r="W87" s="46">
        <v>0.02</v>
      </c>
      <c r="X87" s="43">
        <v>5419</v>
      </c>
      <c r="Y87" s="47">
        <v>0.02</v>
      </c>
      <c r="Z87" s="45">
        <v>2870</v>
      </c>
      <c r="AA87" s="46">
        <v>0</v>
      </c>
      <c r="AB87" s="43">
        <v>2121</v>
      </c>
      <c r="AC87" s="46">
        <v>0</v>
      </c>
      <c r="AD87" s="43">
        <v>4991</v>
      </c>
      <c r="AE87" s="47">
        <v>0</v>
      </c>
      <c r="AF87" s="136">
        <f t="shared" si="128"/>
        <v>7145</v>
      </c>
      <c r="AG87" s="137">
        <f t="shared" si="129"/>
        <v>3265</v>
      </c>
      <c r="AH87" s="138">
        <f t="shared" si="130"/>
        <v>10410</v>
      </c>
      <c r="AI87" s="40"/>
      <c r="AJ87" s="42">
        <v>0</v>
      </c>
      <c r="AK87" s="46">
        <v>0</v>
      </c>
      <c r="AL87" s="43">
        <v>0</v>
      </c>
      <c r="AM87" s="46">
        <v>0</v>
      </c>
      <c r="AN87" s="43">
        <v>0</v>
      </c>
      <c r="AO87" s="47">
        <v>0</v>
      </c>
      <c r="AP87" s="45">
        <v>0</v>
      </c>
      <c r="AQ87" s="46">
        <v>0</v>
      </c>
      <c r="AR87" s="43">
        <v>0</v>
      </c>
      <c r="AS87" s="46">
        <v>0</v>
      </c>
      <c r="AT87" s="43">
        <v>0</v>
      </c>
      <c r="AU87" s="47">
        <v>0</v>
      </c>
      <c r="AV87" s="136">
        <f t="shared" si="131"/>
        <v>0</v>
      </c>
      <c r="AW87" s="137">
        <f t="shared" si="132"/>
        <v>0</v>
      </c>
      <c r="AX87" s="138">
        <f t="shared" si="133"/>
        <v>0</v>
      </c>
      <c r="AY87" s="40"/>
      <c r="AZ87" s="42">
        <v>0</v>
      </c>
      <c r="BA87" s="46">
        <v>0</v>
      </c>
      <c r="BB87" s="46">
        <v>0</v>
      </c>
      <c r="BC87" s="46">
        <v>0</v>
      </c>
      <c r="BD87" s="43">
        <v>0</v>
      </c>
      <c r="BE87" s="47">
        <v>0</v>
      </c>
      <c r="BF87" s="45">
        <v>0</v>
      </c>
      <c r="BG87" s="46">
        <v>0</v>
      </c>
      <c r="BH87" s="43">
        <v>0</v>
      </c>
      <c r="BI87" s="46">
        <v>0</v>
      </c>
      <c r="BJ87" s="43">
        <v>0</v>
      </c>
      <c r="BK87" s="47">
        <v>0</v>
      </c>
      <c r="BL87" s="136">
        <f t="shared" si="134"/>
        <v>0</v>
      </c>
      <c r="BM87" s="137">
        <f t="shared" si="135"/>
        <v>0</v>
      </c>
      <c r="BN87" s="138">
        <f t="shared" si="136"/>
        <v>0</v>
      </c>
      <c r="BO87" s="40"/>
      <c r="BP87" s="42">
        <v>0</v>
      </c>
      <c r="BQ87" s="46">
        <v>0</v>
      </c>
      <c r="BR87" s="46">
        <v>0</v>
      </c>
      <c r="BS87" s="46">
        <v>0</v>
      </c>
      <c r="BT87" s="43">
        <v>0</v>
      </c>
      <c r="BU87" s="47">
        <v>0</v>
      </c>
      <c r="BV87" s="45">
        <v>0</v>
      </c>
      <c r="BW87" s="46">
        <v>0</v>
      </c>
      <c r="BX87" s="43">
        <v>0</v>
      </c>
      <c r="BY87" s="46">
        <v>0</v>
      </c>
      <c r="BZ87" s="43">
        <v>0</v>
      </c>
      <c r="CA87" s="47">
        <v>0</v>
      </c>
      <c r="CB87" s="136">
        <f t="shared" si="137"/>
        <v>0</v>
      </c>
      <c r="CC87" s="137">
        <f t="shared" si="138"/>
        <v>0</v>
      </c>
      <c r="CD87" s="138">
        <f t="shared" si="139"/>
        <v>0</v>
      </c>
      <c r="CE87" s="40"/>
      <c r="CF87" s="42">
        <v>0</v>
      </c>
      <c r="CG87" s="46">
        <v>0</v>
      </c>
      <c r="CH87" s="46">
        <v>0</v>
      </c>
      <c r="CI87" s="46">
        <v>0</v>
      </c>
      <c r="CJ87" s="43">
        <v>0</v>
      </c>
      <c r="CK87" s="47">
        <v>0</v>
      </c>
      <c r="CL87" s="45">
        <v>0</v>
      </c>
      <c r="CM87" s="46">
        <v>0</v>
      </c>
      <c r="CN87" s="43">
        <v>0</v>
      </c>
      <c r="CO87" s="46">
        <v>0</v>
      </c>
      <c r="CP87" s="43">
        <v>0</v>
      </c>
      <c r="CQ87" s="47">
        <v>0</v>
      </c>
      <c r="CR87" s="136">
        <f t="shared" si="140"/>
        <v>0</v>
      </c>
      <c r="CS87" s="137">
        <f t="shared" si="141"/>
        <v>0</v>
      </c>
      <c r="CT87" s="138">
        <f t="shared" si="142"/>
        <v>0</v>
      </c>
      <c r="CU87" s="40"/>
      <c r="CV87" s="45">
        <f t="shared" si="143"/>
        <v>16290</v>
      </c>
      <c r="CW87" s="46">
        <f t="shared" si="123"/>
        <v>2.3500660730670021E-2</v>
      </c>
      <c r="CX87" s="43">
        <f t="shared" si="144"/>
        <v>1144</v>
      </c>
      <c r="CY87" s="46">
        <f t="shared" si="145"/>
        <v>6.1986269824498667E-3</v>
      </c>
      <c r="CZ87" s="43">
        <f t="shared" si="146"/>
        <v>17434</v>
      </c>
      <c r="DA87" s="47">
        <f t="shared" si="147"/>
        <v>1.9862622745744987E-2</v>
      </c>
      <c r="DB87" s="45">
        <f t="shared" si="148"/>
        <v>39986</v>
      </c>
      <c r="DC87" s="46">
        <f t="shared" si="115"/>
        <v>1.3177507478382144E-2</v>
      </c>
      <c r="DD87" s="43">
        <f t="shared" si="149"/>
        <v>2121</v>
      </c>
      <c r="DE87" s="46">
        <f t="shared" si="150"/>
        <v>1.2347633923217626E-3</v>
      </c>
      <c r="DF87" s="43">
        <f t="shared" si="151"/>
        <v>42107</v>
      </c>
      <c r="DG87" s="47">
        <f t="shared" si="152"/>
        <v>8.8606191175322497E-3</v>
      </c>
      <c r="DH87" s="172"/>
      <c r="DI87" s="185" t="s">
        <v>86</v>
      </c>
      <c r="DJ87" s="45">
        <f t="shared" si="153"/>
        <v>17434</v>
      </c>
      <c r="DK87" s="43">
        <f t="shared" si="154"/>
        <v>42107</v>
      </c>
      <c r="DL87" s="44">
        <f t="shared" si="155"/>
        <v>59541</v>
      </c>
      <c r="DM87"/>
    </row>
    <row r="88" spans="1:119" s="59" customFormat="1" ht="15.6" x14ac:dyDescent="0.3">
      <c r="A88" s="32">
        <v>73</v>
      </c>
      <c r="B88" s="32" t="s">
        <v>87</v>
      </c>
      <c r="C88" s="41"/>
      <c r="D88" s="42">
        <v>6298</v>
      </c>
      <c r="E88" s="46">
        <v>0.06</v>
      </c>
      <c r="F88" s="46">
        <v>0</v>
      </c>
      <c r="G88" s="46">
        <v>0</v>
      </c>
      <c r="H88" s="43">
        <v>6298</v>
      </c>
      <c r="I88" s="47">
        <v>0.05</v>
      </c>
      <c r="J88" s="45">
        <v>4112</v>
      </c>
      <c r="K88" s="46">
        <v>0.01</v>
      </c>
      <c r="L88" s="43">
        <v>0</v>
      </c>
      <c r="M88" s="46">
        <v>0</v>
      </c>
      <c r="N88" s="43">
        <v>4112</v>
      </c>
      <c r="O88" s="47">
        <v>0.01</v>
      </c>
      <c r="P88" s="136">
        <f t="shared" si="125"/>
        <v>10410</v>
      </c>
      <c r="Q88" s="137">
        <f t="shared" si="126"/>
        <v>0</v>
      </c>
      <c r="R88" s="138">
        <f t="shared" si="127"/>
        <v>10410</v>
      </c>
      <c r="S88" s="38"/>
      <c r="T88" s="42">
        <v>45135</v>
      </c>
      <c r="U88" s="46">
        <v>0.23</v>
      </c>
      <c r="V88" s="46">
        <v>12074</v>
      </c>
      <c r="W88" s="46">
        <v>0.22</v>
      </c>
      <c r="X88" s="43">
        <v>57210</v>
      </c>
      <c r="Y88" s="47">
        <v>0.23</v>
      </c>
      <c r="Z88" s="45">
        <v>30965</v>
      </c>
      <c r="AA88" s="46">
        <v>0.03</v>
      </c>
      <c r="AB88" s="43">
        <v>22391</v>
      </c>
      <c r="AC88" s="46">
        <v>0.05</v>
      </c>
      <c r="AD88" s="43">
        <v>53356</v>
      </c>
      <c r="AE88" s="47">
        <v>0.04</v>
      </c>
      <c r="AF88" s="136">
        <f t="shared" si="128"/>
        <v>76100</v>
      </c>
      <c r="AG88" s="137">
        <f t="shared" si="129"/>
        <v>34465</v>
      </c>
      <c r="AH88" s="138">
        <f t="shared" si="130"/>
        <v>110565</v>
      </c>
      <c r="AI88" s="40"/>
      <c r="AJ88" s="42">
        <v>67429</v>
      </c>
      <c r="AK88" s="46">
        <v>1.1200000000000001</v>
      </c>
      <c r="AL88" s="43">
        <v>27876</v>
      </c>
      <c r="AM88" s="46">
        <v>1.1499999999999999</v>
      </c>
      <c r="AN88" s="43">
        <v>95305</v>
      </c>
      <c r="AO88" s="47">
        <v>1.1299999999999999</v>
      </c>
      <c r="AP88" s="45">
        <v>11046</v>
      </c>
      <c r="AQ88" s="46">
        <v>7.0000000000000007E-2</v>
      </c>
      <c r="AR88" s="43">
        <v>17907</v>
      </c>
      <c r="AS88" s="46">
        <v>0.12</v>
      </c>
      <c r="AT88" s="43">
        <v>28953</v>
      </c>
      <c r="AU88" s="47">
        <v>0.09</v>
      </c>
      <c r="AV88" s="136">
        <f t="shared" si="131"/>
        <v>78475</v>
      </c>
      <c r="AW88" s="137">
        <f t="shared" si="132"/>
        <v>45783</v>
      </c>
      <c r="AX88" s="138">
        <f t="shared" si="133"/>
        <v>124258</v>
      </c>
      <c r="AY88" s="40"/>
      <c r="AZ88" s="42">
        <v>55924</v>
      </c>
      <c r="BA88" s="46">
        <v>0.5</v>
      </c>
      <c r="BB88" s="46">
        <v>14200</v>
      </c>
      <c r="BC88" s="46">
        <v>0.45</v>
      </c>
      <c r="BD88" s="43">
        <v>70123</v>
      </c>
      <c r="BE88" s="47">
        <v>0.49</v>
      </c>
      <c r="BF88" s="45">
        <v>44212</v>
      </c>
      <c r="BG88" s="46">
        <v>7.0000000000000007E-2</v>
      </c>
      <c r="BH88" s="43">
        <v>44379</v>
      </c>
      <c r="BI88" s="46">
        <v>0.14000000000000001</v>
      </c>
      <c r="BJ88" s="43">
        <v>88592</v>
      </c>
      <c r="BK88" s="47">
        <v>0.1</v>
      </c>
      <c r="BL88" s="136">
        <f t="shared" si="134"/>
        <v>100136</v>
      </c>
      <c r="BM88" s="137">
        <f t="shared" si="135"/>
        <v>58579</v>
      </c>
      <c r="BN88" s="138">
        <f t="shared" si="136"/>
        <v>158715</v>
      </c>
      <c r="BO88" s="40"/>
      <c r="BP88" s="42">
        <v>0</v>
      </c>
      <c r="BQ88" s="46">
        <v>0</v>
      </c>
      <c r="BR88" s="46">
        <v>0</v>
      </c>
      <c r="BS88" s="46">
        <v>0</v>
      </c>
      <c r="BT88" s="43">
        <v>0</v>
      </c>
      <c r="BU88" s="47">
        <v>0</v>
      </c>
      <c r="BV88" s="45">
        <v>0</v>
      </c>
      <c r="BW88" s="46">
        <v>0</v>
      </c>
      <c r="BX88" s="43">
        <v>0</v>
      </c>
      <c r="BY88" s="46">
        <v>0</v>
      </c>
      <c r="BZ88" s="43">
        <v>0</v>
      </c>
      <c r="CA88" s="47">
        <v>0</v>
      </c>
      <c r="CB88" s="136">
        <f t="shared" si="137"/>
        <v>0</v>
      </c>
      <c r="CC88" s="137">
        <f t="shared" si="138"/>
        <v>0</v>
      </c>
      <c r="CD88" s="138">
        <f t="shared" si="139"/>
        <v>0</v>
      </c>
      <c r="CE88" s="40"/>
      <c r="CF88" s="42">
        <v>84364</v>
      </c>
      <c r="CG88" s="46">
        <v>0.68</v>
      </c>
      <c r="CH88" s="46">
        <v>17051</v>
      </c>
      <c r="CI88" s="46">
        <v>0.67</v>
      </c>
      <c r="CJ88" s="43">
        <v>101415</v>
      </c>
      <c r="CK88" s="47">
        <v>0.68</v>
      </c>
      <c r="CL88" s="45">
        <v>33861</v>
      </c>
      <c r="CM88" s="46">
        <v>0.05</v>
      </c>
      <c r="CN88" s="43">
        <v>30564</v>
      </c>
      <c r="CO88" s="46">
        <v>0.1</v>
      </c>
      <c r="CP88" s="43">
        <v>64425</v>
      </c>
      <c r="CQ88" s="47">
        <v>7.0000000000000007E-2</v>
      </c>
      <c r="CR88" s="136">
        <f t="shared" si="140"/>
        <v>118225</v>
      </c>
      <c r="CS88" s="137">
        <f t="shared" si="141"/>
        <v>47615</v>
      </c>
      <c r="CT88" s="138">
        <f t="shared" si="142"/>
        <v>165840</v>
      </c>
      <c r="CU88" s="40"/>
      <c r="CV88" s="45">
        <f t="shared" si="143"/>
        <v>259150</v>
      </c>
      <c r="CW88" s="46">
        <f t="shared" si="123"/>
        <v>0.37386103304807466</v>
      </c>
      <c r="CX88" s="43">
        <f t="shared" si="144"/>
        <v>71201</v>
      </c>
      <c r="CY88" s="46">
        <f t="shared" si="145"/>
        <v>0.38579409071452181</v>
      </c>
      <c r="CZ88" s="43">
        <f t="shared" si="146"/>
        <v>330351</v>
      </c>
      <c r="DA88" s="47">
        <f t="shared" si="147"/>
        <v>0.37637015525293116</v>
      </c>
      <c r="DB88" s="45">
        <f t="shared" si="148"/>
        <v>124196</v>
      </c>
      <c r="DC88" s="46">
        <f t="shared" si="115"/>
        <v>4.0929168178491196E-2</v>
      </c>
      <c r="DD88" s="43">
        <f t="shared" si="149"/>
        <v>115241</v>
      </c>
      <c r="DE88" s="46">
        <f t="shared" si="150"/>
        <v>6.7088810982815772E-2</v>
      </c>
      <c r="DF88" s="43">
        <f t="shared" si="151"/>
        <v>239437</v>
      </c>
      <c r="DG88" s="47">
        <f t="shared" si="152"/>
        <v>5.0384973036420769E-2</v>
      </c>
      <c r="DH88" s="172"/>
      <c r="DI88" s="185" t="s">
        <v>87</v>
      </c>
      <c r="DJ88" s="45">
        <f t="shared" si="153"/>
        <v>330351</v>
      </c>
      <c r="DK88" s="43">
        <f t="shared" si="154"/>
        <v>239437</v>
      </c>
      <c r="DL88" s="44">
        <f t="shared" si="155"/>
        <v>569788</v>
      </c>
      <c r="DM88"/>
    </row>
    <row r="89" spans="1:119" s="59" customFormat="1" ht="15.6" x14ac:dyDescent="0.3">
      <c r="A89" s="32">
        <v>74</v>
      </c>
      <c r="B89" s="32" t="s">
        <v>88</v>
      </c>
      <c r="C89" s="41"/>
      <c r="D89" s="42">
        <v>0</v>
      </c>
      <c r="E89" s="46">
        <v>0</v>
      </c>
      <c r="F89" s="46">
        <v>0</v>
      </c>
      <c r="G89" s="46">
        <v>0</v>
      </c>
      <c r="H89" s="43">
        <v>0</v>
      </c>
      <c r="I89" s="47">
        <v>0</v>
      </c>
      <c r="J89" s="45">
        <v>0</v>
      </c>
      <c r="K89" s="46">
        <v>0</v>
      </c>
      <c r="L89" s="43">
        <v>0</v>
      </c>
      <c r="M89" s="46">
        <v>0</v>
      </c>
      <c r="N89" s="43">
        <v>0</v>
      </c>
      <c r="O89" s="47">
        <v>0</v>
      </c>
      <c r="P89" s="136">
        <f t="shared" si="125"/>
        <v>0</v>
      </c>
      <c r="Q89" s="137">
        <f t="shared" si="126"/>
        <v>0</v>
      </c>
      <c r="R89" s="138">
        <f t="shared" si="127"/>
        <v>0</v>
      </c>
      <c r="S89" s="38"/>
      <c r="T89" s="42">
        <v>95172</v>
      </c>
      <c r="U89" s="46">
        <v>0.49</v>
      </c>
      <c r="V89" s="46">
        <v>24704</v>
      </c>
      <c r="W89" s="46">
        <v>0.45</v>
      </c>
      <c r="X89" s="43">
        <v>119877</v>
      </c>
      <c r="Y89" s="47">
        <v>0.48</v>
      </c>
      <c r="Z89" s="45">
        <v>102462</v>
      </c>
      <c r="AA89" s="46">
        <v>0.1</v>
      </c>
      <c r="AB89" s="43">
        <v>40050</v>
      </c>
      <c r="AC89" s="46">
        <v>0.09</v>
      </c>
      <c r="AD89" s="43">
        <v>142512</v>
      </c>
      <c r="AE89" s="47">
        <v>0.1</v>
      </c>
      <c r="AF89" s="136">
        <f t="shared" si="128"/>
        <v>197634</v>
      </c>
      <c r="AG89" s="137">
        <f t="shared" si="129"/>
        <v>64754</v>
      </c>
      <c r="AH89" s="138">
        <f t="shared" si="130"/>
        <v>262388</v>
      </c>
      <c r="AI89" s="40"/>
      <c r="AJ89" s="42">
        <v>32602</v>
      </c>
      <c r="AK89" s="46">
        <v>0.54</v>
      </c>
      <c r="AL89" s="43">
        <v>7298</v>
      </c>
      <c r="AM89" s="46">
        <v>0.3</v>
      </c>
      <c r="AN89" s="43">
        <v>39900</v>
      </c>
      <c r="AO89" s="47">
        <v>0.47</v>
      </c>
      <c r="AP89" s="45">
        <v>77053</v>
      </c>
      <c r="AQ89" s="46">
        <v>0.49</v>
      </c>
      <c r="AR89" s="43">
        <v>17112</v>
      </c>
      <c r="AS89" s="46">
        <v>0.11</v>
      </c>
      <c r="AT89" s="43">
        <v>94165</v>
      </c>
      <c r="AU89" s="47">
        <v>0.31</v>
      </c>
      <c r="AV89" s="136">
        <f t="shared" si="131"/>
        <v>109655</v>
      </c>
      <c r="AW89" s="137">
        <f t="shared" si="132"/>
        <v>24410</v>
      </c>
      <c r="AX89" s="138">
        <f t="shared" si="133"/>
        <v>134065</v>
      </c>
      <c r="AY89" s="40"/>
      <c r="AZ89" s="42">
        <v>98851</v>
      </c>
      <c r="BA89" s="46">
        <v>0.89</v>
      </c>
      <c r="BB89" s="46">
        <v>25099</v>
      </c>
      <c r="BC89" s="46">
        <v>0.8</v>
      </c>
      <c r="BD89" s="43">
        <v>123950</v>
      </c>
      <c r="BE89" s="47">
        <v>0.87</v>
      </c>
      <c r="BF89" s="45">
        <v>69128</v>
      </c>
      <c r="BG89" s="46">
        <v>0.11</v>
      </c>
      <c r="BH89" s="43">
        <v>69390</v>
      </c>
      <c r="BI89" s="46">
        <v>0.22</v>
      </c>
      <c r="BJ89" s="43">
        <v>138518</v>
      </c>
      <c r="BK89" s="47">
        <v>0.15</v>
      </c>
      <c r="BL89" s="136">
        <f t="shared" si="134"/>
        <v>167979</v>
      </c>
      <c r="BM89" s="137">
        <f t="shared" si="135"/>
        <v>94489</v>
      </c>
      <c r="BN89" s="138">
        <f t="shared" si="136"/>
        <v>262468</v>
      </c>
      <c r="BO89" s="40"/>
      <c r="BP89" s="42">
        <v>-1700</v>
      </c>
      <c r="BQ89" s="46">
        <v>-0.02</v>
      </c>
      <c r="BR89" s="46">
        <v>-1942</v>
      </c>
      <c r="BS89" s="46">
        <v>-0.09</v>
      </c>
      <c r="BT89" s="43">
        <v>-3642</v>
      </c>
      <c r="BU89" s="47">
        <v>-0.03</v>
      </c>
      <c r="BV89" s="45">
        <v>-4913</v>
      </c>
      <c r="BW89" s="46">
        <v>-0.02</v>
      </c>
      <c r="BX89" s="43">
        <v>-7149</v>
      </c>
      <c r="BY89" s="46">
        <v>-0.04</v>
      </c>
      <c r="BZ89" s="43">
        <v>-12061</v>
      </c>
      <c r="CA89" s="47">
        <v>-0.02</v>
      </c>
      <c r="CB89" s="136">
        <f t="shared" si="137"/>
        <v>-6613</v>
      </c>
      <c r="CC89" s="137">
        <f t="shared" si="138"/>
        <v>-9091</v>
      </c>
      <c r="CD89" s="138">
        <f t="shared" si="139"/>
        <v>-15704</v>
      </c>
      <c r="CE89" s="40"/>
      <c r="CF89" s="42">
        <v>47973</v>
      </c>
      <c r="CG89" s="46">
        <v>0.39</v>
      </c>
      <c r="CH89" s="46">
        <v>9696</v>
      </c>
      <c r="CI89" s="46">
        <v>0.38</v>
      </c>
      <c r="CJ89" s="43">
        <v>57669</v>
      </c>
      <c r="CK89" s="47">
        <v>0.38</v>
      </c>
      <c r="CL89" s="45">
        <v>112691</v>
      </c>
      <c r="CM89" s="46">
        <v>0.18</v>
      </c>
      <c r="CN89" s="43">
        <v>101716</v>
      </c>
      <c r="CO89" s="46">
        <v>0.32</v>
      </c>
      <c r="CP89" s="43">
        <v>214407</v>
      </c>
      <c r="CQ89" s="47">
        <v>0.23</v>
      </c>
      <c r="CR89" s="136">
        <f t="shared" si="140"/>
        <v>160664</v>
      </c>
      <c r="CS89" s="137">
        <f t="shared" si="141"/>
        <v>111412</v>
      </c>
      <c r="CT89" s="138">
        <f t="shared" si="142"/>
        <v>272076</v>
      </c>
      <c r="CU89" s="40"/>
      <c r="CV89" s="45">
        <f t="shared" si="143"/>
        <v>272898</v>
      </c>
      <c r="CW89" s="46">
        <f t="shared" si="123"/>
        <v>0.39369449429578807</v>
      </c>
      <c r="CX89" s="43">
        <f t="shared" si="144"/>
        <v>64855</v>
      </c>
      <c r="CY89" s="46">
        <f t="shared" si="145"/>
        <v>0.35140904977865917</v>
      </c>
      <c r="CZ89" s="43">
        <f t="shared" si="146"/>
        <v>337753</v>
      </c>
      <c r="DA89" s="47">
        <f t="shared" si="147"/>
        <v>0.38480328210643605</v>
      </c>
      <c r="DB89" s="45">
        <f t="shared" si="148"/>
        <v>356421</v>
      </c>
      <c r="DC89" s="46">
        <f t="shared" si="115"/>
        <v>0.11745962069105294</v>
      </c>
      <c r="DD89" s="43">
        <f t="shared" si="149"/>
        <v>221119</v>
      </c>
      <c r="DE89" s="46">
        <f t="shared" si="150"/>
        <v>0.12872684891409517</v>
      </c>
      <c r="DF89" s="43">
        <f t="shared" si="151"/>
        <v>577540</v>
      </c>
      <c r="DG89" s="47">
        <f t="shared" si="152"/>
        <v>0.12153233346330956</v>
      </c>
      <c r="DH89" s="172"/>
      <c r="DI89" s="185" t="s">
        <v>88</v>
      </c>
      <c r="DJ89" s="45">
        <f t="shared" si="153"/>
        <v>337753</v>
      </c>
      <c r="DK89" s="43">
        <f t="shared" si="154"/>
        <v>577540</v>
      </c>
      <c r="DL89" s="44">
        <f t="shared" si="155"/>
        <v>915293</v>
      </c>
      <c r="DM89"/>
    </row>
    <row r="90" spans="1:119" s="59" customFormat="1" ht="15.6" x14ac:dyDescent="0.3">
      <c r="A90" s="32">
        <v>75</v>
      </c>
      <c r="B90" s="32" t="s">
        <v>89</v>
      </c>
      <c r="C90" s="41"/>
      <c r="D90" s="42">
        <v>0</v>
      </c>
      <c r="E90" s="46">
        <v>0</v>
      </c>
      <c r="F90" s="46">
        <v>0</v>
      </c>
      <c r="G90" s="46">
        <v>0</v>
      </c>
      <c r="H90" s="43">
        <v>0</v>
      </c>
      <c r="I90" s="47">
        <v>0</v>
      </c>
      <c r="J90" s="45">
        <v>0</v>
      </c>
      <c r="K90" s="46">
        <v>0</v>
      </c>
      <c r="L90" s="43">
        <v>0</v>
      </c>
      <c r="M90" s="46">
        <v>0</v>
      </c>
      <c r="N90" s="43">
        <v>0</v>
      </c>
      <c r="O90" s="47">
        <v>0</v>
      </c>
      <c r="P90" s="136">
        <f t="shared" si="125"/>
        <v>0</v>
      </c>
      <c r="Q90" s="137">
        <f t="shared" si="126"/>
        <v>0</v>
      </c>
      <c r="R90" s="138">
        <f t="shared" si="127"/>
        <v>0</v>
      </c>
      <c r="S90" s="38"/>
      <c r="T90" s="42">
        <v>0</v>
      </c>
      <c r="U90" s="46">
        <v>0</v>
      </c>
      <c r="V90" s="46">
        <v>0</v>
      </c>
      <c r="W90" s="46">
        <v>0</v>
      </c>
      <c r="X90" s="43">
        <v>0</v>
      </c>
      <c r="Y90" s="47">
        <v>0</v>
      </c>
      <c r="Z90" s="45">
        <v>0</v>
      </c>
      <c r="AA90" s="46">
        <v>0</v>
      </c>
      <c r="AB90" s="43">
        <v>0</v>
      </c>
      <c r="AC90" s="46">
        <v>0</v>
      </c>
      <c r="AD90" s="43">
        <v>0</v>
      </c>
      <c r="AE90" s="47">
        <v>0</v>
      </c>
      <c r="AF90" s="136">
        <f t="shared" si="128"/>
        <v>0</v>
      </c>
      <c r="AG90" s="137">
        <f t="shared" si="129"/>
        <v>0</v>
      </c>
      <c r="AH90" s="138">
        <f t="shared" si="130"/>
        <v>0</v>
      </c>
      <c r="AI90" s="40"/>
      <c r="AJ90" s="42">
        <v>0</v>
      </c>
      <c r="AK90" s="46">
        <v>0</v>
      </c>
      <c r="AL90" s="43">
        <v>0</v>
      </c>
      <c r="AM90" s="46">
        <v>0</v>
      </c>
      <c r="AN90" s="43">
        <v>0</v>
      </c>
      <c r="AO90" s="47">
        <v>0</v>
      </c>
      <c r="AP90" s="45">
        <v>0</v>
      </c>
      <c r="AQ90" s="46">
        <v>0</v>
      </c>
      <c r="AR90" s="43">
        <v>0</v>
      </c>
      <c r="AS90" s="46">
        <v>0</v>
      </c>
      <c r="AT90" s="43">
        <v>0</v>
      </c>
      <c r="AU90" s="47">
        <v>0</v>
      </c>
      <c r="AV90" s="136">
        <f t="shared" si="131"/>
        <v>0</v>
      </c>
      <c r="AW90" s="137">
        <f t="shared" si="132"/>
        <v>0</v>
      </c>
      <c r="AX90" s="138">
        <f t="shared" si="133"/>
        <v>0</v>
      </c>
      <c r="AY90" s="40"/>
      <c r="AZ90" s="42">
        <v>0</v>
      </c>
      <c r="BA90" s="46">
        <v>0</v>
      </c>
      <c r="BB90" s="46">
        <v>0</v>
      </c>
      <c r="BC90" s="46">
        <v>0</v>
      </c>
      <c r="BD90" s="43">
        <v>0</v>
      </c>
      <c r="BE90" s="47">
        <v>0</v>
      </c>
      <c r="BF90" s="45">
        <v>0</v>
      </c>
      <c r="BG90" s="46">
        <v>0</v>
      </c>
      <c r="BH90" s="43">
        <v>0</v>
      </c>
      <c r="BI90" s="46">
        <v>0</v>
      </c>
      <c r="BJ90" s="43">
        <v>0</v>
      </c>
      <c r="BK90" s="47">
        <v>0</v>
      </c>
      <c r="BL90" s="136">
        <f t="shared" si="134"/>
        <v>0</v>
      </c>
      <c r="BM90" s="137">
        <f t="shared" si="135"/>
        <v>0</v>
      </c>
      <c r="BN90" s="138">
        <f t="shared" si="136"/>
        <v>0</v>
      </c>
      <c r="BO90" s="40"/>
      <c r="BP90" s="42">
        <v>0</v>
      </c>
      <c r="BQ90" s="46">
        <v>0</v>
      </c>
      <c r="BR90" s="46">
        <v>0</v>
      </c>
      <c r="BS90" s="46">
        <v>0</v>
      </c>
      <c r="BT90" s="43">
        <v>0</v>
      </c>
      <c r="BU90" s="47">
        <v>0</v>
      </c>
      <c r="BV90" s="45">
        <v>0</v>
      </c>
      <c r="BW90" s="46">
        <v>0</v>
      </c>
      <c r="BX90" s="43">
        <v>0</v>
      </c>
      <c r="BY90" s="46">
        <v>0</v>
      </c>
      <c r="BZ90" s="43">
        <v>0</v>
      </c>
      <c r="CA90" s="47">
        <v>0</v>
      </c>
      <c r="CB90" s="136">
        <f t="shared" si="137"/>
        <v>0</v>
      </c>
      <c r="CC90" s="137">
        <f t="shared" si="138"/>
        <v>0</v>
      </c>
      <c r="CD90" s="138">
        <f t="shared" si="139"/>
        <v>0</v>
      </c>
      <c r="CE90" s="40"/>
      <c r="CF90" s="42">
        <v>0</v>
      </c>
      <c r="CG90" s="46">
        <v>0</v>
      </c>
      <c r="CH90" s="46">
        <v>0</v>
      </c>
      <c r="CI90" s="46">
        <v>0</v>
      </c>
      <c r="CJ90" s="43">
        <v>0</v>
      </c>
      <c r="CK90" s="47">
        <v>0</v>
      </c>
      <c r="CL90" s="45">
        <v>0</v>
      </c>
      <c r="CM90" s="46">
        <v>0</v>
      </c>
      <c r="CN90" s="43">
        <v>0</v>
      </c>
      <c r="CO90" s="46">
        <v>0</v>
      </c>
      <c r="CP90" s="43">
        <v>0</v>
      </c>
      <c r="CQ90" s="47">
        <v>0</v>
      </c>
      <c r="CR90" s="136">
        <f t="shared" si="140"/>
        <v>0</v>
      </c>
      <c r="CS90" s="137">
        <f t="shared" si="141"/>
        <v>0</v>
      </c>
      <c r="CT90" s="138">
        <f t="shared" si="142"/>
        <v>0</v>
      </c>
      <c r="CU90" s="40"/>
      <c r="CV90" s="45">
        <f t="shared" si="143"/>
        <v>0</v>
      </c>
      <c r="CW90" s="46">
        <f t="shared" si="123"/>
        <v>0</v>
      </c>
      <c r="CX90" s="43">
        <f t="shared" si="144"/>
        <v>0</v>
      </c>
      <c r="CY90" s="46">
        <f t="shared" si="145"/>
        <v>0</v>
      </c>
      <c r="CZ90" s="43">
        <f t="shared" si="146"/>
        <v>0</v>
      </c>
      <c r="DA90" s="47">
        <f t="shared" si="147"/>
        <v>0</v>
      </c>
      <c r="DB90" s="45">
        <f t="shared" si="148"/>
        <v>0</v>
      </c>
      <c r="DC90" s="46">
        <f t="shared" si="115"/>
        <v>0</v>
      </c>
      <c r="DD90" s="43">
        <f t="shared" si="149"/>
        <v>0</v>
      </c>
      <c r="DE90" s="46">
        <f t="shared" si="150"/>
        <v>0</v>
      </c>
      <c r="DF90" s="43">
        <f t="shared" si="151"/>
        <v>0</v>
      </c>
      <c r="DG90" s="47">
        <f t="shared" si="152"/>
        <v>0</v>
      </c>
      <c r="DH90" s="172"/>
      <c r="DI90" s="185" t="s">
        <v>89</v>
      </c>
      <c r="DJ90" s="45">
        <f t="shared" si="153"/>
        <v>0</v>
      </c>
      <c r="DK90" s="43">
        <f t="shared" si="154"/>
        <v>0</v>
      </c>
      <c r="DL90" s="44">
        <f t="shared" si="155"/>
        <v>0</v>
      </c>
      <c r="DM90"/>
    </row>
    <row r="91" spans="1:119" s="59" customFormat="1" ht="15.6" x14ac:dyDescent="0.3">
      <c r="A91" s="32">
        <v>76</v>
      </c>
      <c r="B91" s="32" t="s">
        <v>100</v>
      </c>
      <c r="C91" s="41"/>
      <c r="D91" s="42">
        <v>175246</v>
      </c>
      <c r="E91" s="46">
        <v>1.6</v>
      </c>
      <c r="F91" s="46">
        <v>48684</v>
      </c>
      <c r="G91" s="46">
        <v>1.78</v>
      </c>
      <c r="H91" s="43">
        <v>223930</v>
      </c>
      <c r="I91" s="47">
        <v>1.63</v>
      </c>
      <c r="J91" s="45">
        <v>327038</v>
      </c>
      <c r="K91" s="46">
        <v>0.95</v>
      </c>
      <c r="L91" s="43">
        <v>568681</v>
      </c>
      <c r="M91" s="46">
        <v>1.87</v>
      </c>
      <c r="N91" s="43">
        <v>895719</v>
      </c>
      <c r="O91" s="47">
        <v>1.38</v>
      </c>
      <c r="P91" s="136">
        <f t="shared" si="125"/>
        <v>502284</v>
      </c>
      <c r="Q91" s="137">
        <f t="shared" si="126"/>
        <v>617365</v>
      </c>
      <c r="R91" s="138">
        <f t="shared" si="127"/>
        <v>1119649</v>
      </c>
      <c r="S91" s="38"/>
      <c r="T91" s="42">
        <v>784366</v>
      </c>
      <c r="U91" s="46">
        <v>4.07</v>
      </c>
      <c r="V91" s="46">
        <v>423851</v>
      </c>
      <c r="W91" s="46">
        <v>7.74</v>
      </c>
      <c r="X91" s="43">
        <v>1208216</v>
      </c>
      <c r="Y91" s="47">
        <v>4.8899999999999997</v>
      </c>
      <c r="Z91" s="45">
        <v>1084201</v>
      </c>
      <c r="AA91" s="46">
        <v>1.08</v>
      </c>
      <c r="AB91" s="43">
        <v>1101212</v>
      </c>
      <c r="AC91" s="46">
        <v>2.54</v>
      </c>
      <c r="AD91" s="43">
        <v>2185413</v>
      </c>
      <c r="AE91" s="47">
        <v>1.52</v>
      </c>
      <c r="AF91" s="136">
        <f t="shared" si="128"/>
        <v>1868567</v>
      </c>
      <c r="AG91" s="137">
        <f t="shared" si="129"/>
        <v>1525063</v>
      </c>
      <c r="AH91" s="138">
        <f t="shared" si="130"/>
        <v>3393630</v>
      </c>
      <c r="AI91" s="40"/>
      <c r="AJ91" s="42">
        <v>118455</v>
      </c>
      <c r="AK91" s="46">
        <v>1.97</v>
      </c>
      <c r="AL91" s="43">
        <v>99316</v>
      </c>
      <c r="AM91" s="46">
        <v>4.0999999999999996</v>
      </c>
      <c r="AN91" s="43">
        <v>217771</v>
      </c>
      <c r="AO91" s="47">
        <v>2.58</v>
      </c>
      <c r="AP91" s="45">
        <v>62085</v>
      </c>
      <c r="AQ91" s="46">
        <v>0.4</v>
      </c>
      <c r="AR91" s="43">
        <v>152787</v>
      </c>
      <c r="AS91" s="46">
        <v>1.02</v>
      </c>
      <c r="AT91" s="43">
        <v>214872</v>
      </c>
      <c r="AU91" s="47">
        <v>0.7</v>
      </c>
      <c r="AV91" s="136">
        <f t="shared" si="131"/>
        <v>180540</v>
      </c>
      <c r="AW91" s="137">
        <f t="shared" si="132"/>
        <v>252103</v>
      </c>
      <c r="AX91" s="138">
        <f t="shared" si="133"/>
        <v>432643</v>
      </c>
      <c r="AY91" s="40"/>
      <c r="AZ91" s="42">
        <v>598119</v>
      </c>
      <c r="BA91" s="46">
        <v>5.38</v>
      </c>
      <c r="BB91" s="46">
        <v>151870</v>
      </c>
      <c r="BC91" s="46">
        <v>4.8499999999999996</v>
      </c>
      <c r="BD91" s="43">
        <v>749989</v>
      </c>
      <c r="BE91" s="47">
        <v>5.26</v>
      </c>
      <c r="BF91" s="45">
        <v>967025</v>
      </c>
      <c r="BG91" s="46">
        <v>1.59</v>
      </c>
      <c r="BH91" s="43">
        <v>970679</v>
      </c>
      <c r="BI91" s="46">
        <v>3.14</v>
      </c>
      <c r="BJ91" s="43">
        <v>1937704</v>
      </c>
      <c r="BK91" s="47">
        <v>2.11</v>
      </c>
      <c r="BL91" s="136">
        <f t="shared" si="134"/>
        <v>1565144</v>
      </c>
      <c r="BM91" s="137">
        <f t="shared" si="135"/>
        <v>1122549</v>
      </c>
      <c r="BN91" s="138">
        <f t="shared" si="136"/>
        <v>2687693</v>
      </c>
      <c r="BO91" s="40"/>
      <c r="BP91" s="42">
        <v>281389</v>
      </c>
      <c r="BQ91" s="46">
        <v>2.96</v>
      </c>
      <c r="BR91" s="46">
        <v>193970</v>
      </c>
      <c r="BS91" s="46">
        <v>9</v>
      </c>
      <c r="BT91" s="43">
        <v>475359</v>
      </c>
      <c r="BU91" s="47">
        <v>4.08</v>
      </c>
      <c r="BV91" s="45">
        <v>327825</v>
      </c>
      <c r="BW91" s="46">
        <v>1.0900000000000001</v>
      </c>
      <c r="BX91" s="43">
        <v>589778</v>
      </c>
      <c r="BY91" s="46">
        <v>2.9</v>
      </c>
      <c r="BZ91" s="43">
        <v>917603</v>
      </c>
      <c r="CA91" s="47">
        <v>1.82</v>
      </c>
      <c r="CB91" s="136">
        <f t="shared" si="137"/>
        <v>609214</v>
      </c>
      <c r="CC91" s="137">
        <f t="shared" si="138"/>
        <v>783748</v>
      </c>
      <c r="CD91" s="138">
        <f t="shared" si="139"/>
        <v>1392962</v>
      </c>
      <c r="CE91" s="40"/>
      <c r="CF91" s="42">
        <v>374809</v>
      </c>
      <c r="CG91" s="46">
        <v>3.01</v>
      </c>
      <c r="CH91" s="46">
        <v>75755</v>
      </c>
      <c r="CI91" s="46">
        <v>2.99</v>
      </c>
      <c r="CJ91" s="43">
        <v>450564</v>
      </c>
      <c r="CK91" s="47">
        <v>3.01</v>
      </c>
      <c r="CL91" s="45">
        <v>432718</v>
      </c>
      <c r="CM91" s="46">
        <v>0.7</v>
      </c>
      <c r="CN91" s="43">
        <v>390579</v>
      </c>
      <c r="CO91" s="46">
        <v>1.23</v>
      </c>
      <c r="CP91" s="43">
        <v>823297</v>
      </c>
      <c r="CQ91" s="47">
        <v>0.88</v>
      </c>
      <c r="CR91" s="136">
        <f t="shared" si="140"/>
        <v>807527</v>
      </c>
      <c r="CS91" s="137">
        <f t="shared" si="141"/>
        <v>466334</v>
      </c>
      <c r="CT91" s="138">
        <f t="shared" si="142"/>
        <v>1273861</v>
      </c>
      <c r="CU91" s="40"/>
      <c r="CV91" s="45">
        <f t="shared" si="143"/>
        <v>2332384</v>
      </c>
      <c r="CW91" s="46">
        <f t="shared" si="123"/>
        <v>3.364798347307739</v>
      </c>
      <c r="CX91" s="43">
        <f t="shared" si="144"/>
        <v>993446</v>
      </c>
      <c r="CY91" s="46">
        <f t="shared" si="145"/>
        <v>5.3828681653906383</v>
      </c>
      <c r="CZ91" s="43">
        <f t="shared" si="146"/>
        <v>3325830</v>
      </c>
      <c r="DA91" s="47">
        <f t="shared" si="147"/>
        <v>3.7891308137249653</v>
      </c>
      <c r="DB91" s="45">
        <f t="shared" si="148"/>
        <v>3200892</v>
      </c>
      <c r="DC91" s="46">
        <f t="shared" si="115"/>
        <v>1.0548636589679783</v>
      </c>
      <c r="DD91" s="43">
        <f t="shared" si="149"/>
        <v>3773716</v>
      </c>
      <c r="DE91" s="46">
        <f t="shared" si="150"/>
        <v>2.1969101224983087</v>
      </c>
      <c r="DF91" s="43">
        <f t="shared" si="151"/>
        <v>6974608</v>
      </c>
      <c r="DG91" s="47">
        <f t="shared" si="152"/>
        <v>1.4676739017762692</v>
      </c>
      <c r="DH91" s="172"/>
      <c r="DI91" s="185" t="s">
        <v>100</v>
      </c>
      <c r="DJ91" s="45">
        <f t="shared" si="153"/>
        <v>3325830</v>
      </c>
      <c r="DK91" s="43">
        <f t="shared" si="154"/>
        <v>6974608</v>
      </c>
      <c r="DL91" s="44">
        <f t="shared" si="155"/>
        <v>10300438</v>
      </c>
      <c r="DM91"/>
    </row>
    <row r="92" spans="1:119" s="59" customFormat="1" ht="15.6" x14ac:dyDescent="0.3">
      <c r="A92" s="32">
        <v>77</v>
      </c>
      <c r="B92" s="32" t="s">
        <v>101</v>
      </c>
      <c r="C92" s="41"/>
      <c r="D92" s="42">
        <v>858277</v>
      </c>
      <c r="E92" s="46">
        <v>7.82</v>
      </c>
      <c r="F92" s="46">
        <v>214569</v>
      </c>
      <c r="G92" s="46">
        <v>7.83</v>
      </c>
      <c r="H92" s="43">
        <v>1072846</v>
      </c>
      <c r="I92" s="47">
        <v>7.82</v>
      </c>
      <c r="J92" s="45">
        <v>182065</v>
      </c>
      <c r="K92" s="46">
        <v>0.53</v>
      </c>
      <c r="L92" s="43">
        <v>174853</v>
      </c>
      <c r="M92" s="46">
        <v>0.56999999999999995</v>
      </c>
      <c r="N92" s="43">
        <v>356917</v>
      </c>
      <c r="O92" s="47">
        <v>0.55000000000000004</v>
      </c>
      <c r="P92" s="136">
        <f t="shared" si="125"/>
        <v>1040342</v>
      </c>
      <c r="Q92" s="137">
        <f t="shared" si="126"/>
        <v>389422</v>
      </c>
      <c r="R92" s="138">
        <f t="shared" si="127"/>
        <v>1429764</v>
      </c>
      <c r="S92" s="38"/>
      <c r="T92" s="42">
        <v>1617360</v>
      </c>
      <c r="U92" s="46">
        <v>8.4</v>
      </c>
      <c r="V92" s="46">
        <v>543731</v>
      </c>
      <c r="W92" s="46">
        <v>9.93</v>
      </c>
      <c r="X92" s="43">
        <v>2161092</v>
      </c>
      <c r="Y92" s="47">
        <v>8.74</v>
      </c>
      <c r="Z92" s="45">
        <v>547797</v>
      </c>
      <c r="AA92" s="46">
        <v>0.55000000000000004</v>
      </c>
      <c r="AB92" s="43">
        <v>595731</v>
      </c>
      <c r="AC92" s="46">
        <v>1.37</v>
      </c>
      <c r="AD92" s="43">
        <v>1143528</v>
      </c>
      <c r="AE92" s="47">
        <v>0.8</v>
      </c>
      <c r="AF92" s="136">
        <f t="shared" si="128"/>
        <v>2165157</v>
      </c>
      <c r="AG92" s="137">
        <f t="shared" si="129"/>
        <v>1139462</v>
      </c>
      <c r="AH92" s="138">
        <f t="shared" si="130"/>
        <v>3304619</v>
      </c>
      <c r="AI92" s="40"/>
      <c r="AJ92" s="42">
        <v>406483</v>
      </c>
      <c r="AK92" s="46">
        <v>6.76</v>
      </c>
      <c r="AL92" s="43">
        <v>223766</v>
      </c>
      <c r="AM92" s="46">
        <v>9.23</v>
      </c>
      <c r="AN92" s="43">
        <v>630249</v>
      </c>
      <c r="AO92" s="47">
        <v>7.47</v>
      </c>
      <c r="AP92" s="45">
        <v>77892</v>
      </c>
      <c r="AQ92" s="46">
        <v>0.5</v>
      </c>
      <c r="AR92" s="43">
        <v>231539</v>
      </c>
      <c r="AS92" s="46">
        <v>1.54</v>
      </c>
      <c r="AT92" s="43">
        <v>309431</v>
      </c>
      <c r="AU92" s="47">
        <v>1.01</v>
      </c>
      <c r="AV92" s="136">
        <f t="shared" si="131"/>
        <v>484375</v>
      </c>
      <c r="AW92" s="137">
        <f t="shared" si="132"/>
        <v>455305</v>
      </c>
      <c r="AX92" s="138">
        <f t="shared" si="133"/>
        <v>939680</v>
      </c>
      <c r="AY92" s="40"/>
      <c r="AZ92" s="42">
        <v>1034778</v>
      </c>
      <c r="BA92" s="46">
        <v>9.3000000000000007</v>
      </c>
      <c r="BB92" s="46">
        <v>188553</v>
      </c>
      <c r="BC92" s="46">
        <v>6.02</v>
      </c>
      <c r="BD92" s="43">
        <v>1223331</v>
      </c>
      <c r="BE92" s="47">
        <v>8.58</v>
      </c>
      <c r="BF92" s="45">
        <v>258130</v>
      </c>
      <c r="BG92" s="46">
        <v>0.42</v>
      </c>
      <c r="BH92" s="43">
        <v>417238</v>
      </c>
      <c r="BI92" s="46">
        <v>1.35</v>
      </c>
      <c r="BJ92" s="43">
        <v>675369</v>
      </c>
      <c r="BK92" s="47">
        <v>0.74</v>
      </c>
      <c r="BL92" s="136">
        <f t="shared" si="134"/>
        <v>1292908</v>
      </c>
      <c r="BM92" s="137">
        <f t="shared" si="135"/>
        <v>605791</v>
      </c>
      <c r="BN92" s="138">
        <f t="shared" si="136"/>
        <v>1898699</v>
      </c>
      <c r="BO92" s="40"/>
      <c r="BP92" s="42">
        <v>0</v>
      </c>
      <c r="BQ92" s="46">
        <v>0</v>
      </c>
      <c r="BR92" s="46">
        <v>0</v>
      </c>
      <c r="BS92" s="46">
        <v>0</v>
      </c>
      <c r="BT92" s="43">
        <v>0</v>
      </c>
      <c r="BU92" s="47">
        <v>0</v>
      </c>
      <c r="BV92" s="45">
        <v>0</v>
      </c>
      <c r="BW92" s="46">
        <v>0</v>
      </c>
      <c r="BX92" s="43">
        <v>0</v>
      </c>
      <c r="BY92" s="46">
        <v>0</v>
      </c>
      <c r="BZ92" s="43">
        <v>0</v>
      </c>
      <c r="CA92" s="47">
        <v>0</v>
      </c>
      <c r="CB92" s="136">
        <f t="shared" si="137"/>
        <v>0</v>
      </c>
      <c r="CC92" s="137">
        <f t="shared" si="138"/>
        <v>0</v>
      </c>
      <c r="CD92" s="138">
        <f t="shared" si="139"/>
        <v>0</v>
      </c>
      <c r="CE92" s="40"/>
      <c r="CF92" s="42">
        <v>1188533</v>
      </c>
      <c r="CG92" s="46">
        <v>9.5399999999999991</v>
      </c>
      <c r="CH92" s="46">
        <v>240330</v>
      </c>
      <c r="CI92" s="46">
        <v>9.5</v>
      </c>
      <c r="CJ92" s="43">
        <v>1428863</v>
      </c>
      <c r="CK92" s="47">
        <v>9.5299999999999994</v>
      </c>
      <c r="CL92" s="45">
        <v>525009</v>
      </c>
      <c r="CM92" s="46">
        <v>0.85</v>
      </c>
      <c r="CN92" s="43">
        <v>250395</v>
      </c>
      <c r="CO92" s="46">
        <v>0.79</v>
      </c>
      <c r="CP92" s="43">
        <v>775404</v>
      </c>
      <c r="CQ92" s="47">
        <v>0.83</v>
      </c>
      <c r="CR92" s="136">
        <f t="shared" si="140"/>
        <v>1713542</v>
      </c>
      <c r="CS92" s="137">
        <f t="shared" si="141"/>
        <v>490725</v>
      </c>
      <c r="CT92" s="138">
        <f t="shared" si="142"/>
        <v>2204267</v>
      </c>
      <c r="CU92" s="40"/>
      <c r="CV92" s="45">
        <f t="shared" si="143"/>
        <v>5105431</v>
      </c>
      <c r="CW92" s="46">
        <f t="shared" si="123"/>
        <v>7.3653162562827124</v>
      </c>
      <c r="CX92" s="43">
        <f t="shared" si="144"/>
        <v>1410949</v>
      </c>
      <c r="CY92" s="46">
        <f t="shared" si="145"/>
        <v>7.6450581663117632</v>
      </c>
      <c r="CZ92" s="43">
        <f t="shared" si="146"/>
        <v>6516380</v>
      </c>
      <c r="DA92" s="47">
        <f t="shared" si="147"/>
        <v>7.4241366070848747</v>
      </c>
      <c r="DB92" s="45">
        <f t="shared" si="148"/>
        <v>1590893</v>
      </c>
      <c r="DC92" s="46">
        <f t="shared" si="115"/>
        <v>0.52428360938342933</v>
      </c>
      <c r="DD92" s="43">
        <f t="shared" si="149"/>
        <v>1669756</v>
      </c>
      <c r="DE92" s="46">
        <f t="shared" si="150"/>
        <v>0.97206675290410993</v>
      </c>
      <c r="DF92" s="43">
        <f t="shared" si="151"/>
        <v>3260649</v>
      </c>
      <c r="DG92" s="47">
        <f t="shared" si="152"/>
        <v>0.68614170719743539</v>
      </c>
      <c r="DH92" s="172"/>
      <c r="DI92" s="185" t="s">
        <v>101</v>
      </c>
      <c r="DJ92" s="45">
        <f t="shared" si="153"/>
        <v>6516380</v>
      </c>
      <c r="DK92" s="43">
        <f t="shared" si="154"/>
        <v>3260649</v>
      </c>
      <c r="DL92" s="44">
        <f t="shared" si="155"/>
        <v>9777029</v>
      </c>
      <c r="DM92"/>
    </row>
    <row r="93" spans="1:119" s="59" customFormat="1" ht="15.6" x14ac:dyDescent="0.3">
      <c r="A93" s="32">
        <v>78</v>
      </c>
      <c r="B93" s="32" t="s">
        <v>90</v>
      </c>
      <c r="C93" s="41"/>
      <c r="D93" s="42">
        <v>4351330</v>
      </c>
      <c r="E93" s="46">
        <v>39.659999999999997</v>
      </c>
      <c r="F93" s="46">
        <v>2461861</v>
      </c>
      <c r="G93" s="46">
        <v>89.79</v>
      </c>
      <c r="H93" s="43">
        <v>6813191</v>
      </c>
      <c r="I93" s="47">
        <v>49.69</v>
      </c>
      <c r="J93" s="45">
        <v>4052894</v>
      </c>
      <c r="K93" s="46">
        <v>11.75</v>
      </c>
      <c r="L93" s="43">
        <v>14147531</v>
      </c>
      <c r="M93" s="46">
        <v>46.52</v>
      </c>
      <c r="N93" s="43">
        <v>18200424</v>
      </c>
      <c r="O93" s="47">
        <v>28.05</v>
      </c>
      <c r="P93" s="136">
        <f t="shared" si="125"/>
        <v>8404224</v>
      </c>
      <c r="Q93" s="137">
        <f t="shared" si="126"/>
        <v>16609392</v>
      </c>
      <c r="R93" s="138">
        <f t="shared" si="127"/>
        <v>25013616</v>
      </c>
      <c r="S93" s="38"/>
      <c r="T93" s="42">
        <v>-194116</v>
      </c>
      <c r="U93" s="46">
        <v>-1.01</v>
      </c>
      <c r="V93" s="46">
        <v>-21725</v>
      </c>
      <c r="W93" s="46">
        <v>-0.4</v>
      </c>
      <c r="X93" s="43">
        <v>-215841</v>
      </c>
      <c r="Y93" s="47">
        <v>-0.87</v>
      </c>
      <c r="Z93" s="45">
        <v>-334249</v>
      </c>
      <c r="AA93" s="46">
        <v>-0.33</v>
      </c>
      <c r="AB93" s="43">
        <v>-122849</v>
      </c>
      <c r="AC93" s="46">
        <v>-0.28000000000000003</v>
      </c>
      <c r="AD93" s="43">
        <v>-457098</v>
      </c>
      <c r="AE93" s="47">
        <v>-0.32</v>
      </c>
      <c r="AF93" s="136">
        <f t="shared" si="128"/>
        <v>-528365</v>
      </c>
      <c r="AG93" s="137">
        <f t="shared" si="129"/>
        <v>-144574</v>
      </c>
      <c r="AH93" s="138">
        <f t="shared" si="130"/>
        <v>-672939</v>
      </c>
      <c r="AI93" s="40"/>
      <c r="AJ93" s="42">
        <v>592666</v>
      </c>
      <c r="AK93" s="46">
        <v>9.85</v>
      </c>
      <c r="AL93" s="43">
        <v>-19181</v>
      </c>
      <c r="AM93" s="46">
        <v>-0.79</v>
      </c>
      <c r="AN93" s="43">
        <v>573485</v>
      </c>
      <c r="AO93" s="47">
        <v>6.79</v>
      </c>
      <c r="AP93" s="45">
        <v>168962</v>
      </c>
      <c r="AQ93" s="46">
        <v>1.08</v>
      </c>
      <c r="AR93" s="43">
        <v>114345</v>
      </c>
      <c r="AS93" s="46">
        <v>0.76</v>
      </c>
      <c r="AT93" s="43">
        <v>283306</v>
      </c>
      <c r="AU93" s="47">
        <v>0.92</v>
      </c>
      <c r="AV93" s="136">
        <f t="shared" si="131"/>
        <v>761628</v>
      </c>
      <c r="AW93" s="146">
        <f t="shared" si="132"/>
        <v>95164</v>
      </c>
      <c r="AX93" s="138">
        <f t="shared" si="133"/>
        <v>856792</v>
      </c>
      <c r="AY93" s="40"/>
      <c r="AZ93" s="42">
        <v>611974</v>
      </c>
      <c r="BA93" s="46">
        <v>5.5</v>
      </c>
      <c r="BB93" s="46">
        <v>155388</v>
      </c>
      <c r="BC93" s="46">
        <v>4.96</v>
      </c>
      <c r="BD93" s="43">
        <v>767362</v>
      </c>
      <c r="BE93" s="47">
        <v>5.38</v>
      </c>
      <c r="BF93" s="45">
        <v>1070241</v>
      </c>
      <c r="BG93" s="46">
        <v>1.76</v>
      </c>
      <c r="BH93" s="43">
        <v>1074285</v>
      </c>
      <c r="BI93" s="46">
        <v>3.48</v>
      </c>
      <c r="BJ93" s="43">
        <v>2144526</v>
      </c>
      <c r="BK93" s="47">
        <v>2.34</v>
      </c>
      <c r="BL93" s="136">
        <f t="shared" si="134"/>
        <v>1682215</v>
      </c>
      <c r="BM93" s="137">
        <f t="shared" si="135"/>
        <v>1229673</v>
      </c>
      <c r="BN93" s="138">
        <f t="shared" si="136"/>
        <v>2911888</v>
      </c>
      <c r="BO93" s="40"/>
      <c r="BP93" s="42">
        <v>0</v>
      </c>
      <c r="BQ93" s="46">
        <v>0</v>
      </c>
      <c r="BR93" s="46">
        <v>0</v>
      </c>
      <c r="BS93" s="46">
        <v>0</v>
      </c>
      <c r="BT93" s="43">
        <v>0</v>
      </c>
      <c r="BU93" s="47">
        <v>0</v>
      </c>
      <c r="BV93" s="45">
        <v>21970</v>
      </c>
      <c r="BW93" s="46">
        <v>7.0000000000000007E-2</v>
      </c>
      <c r="BX93" s="43">
        <v>0</v>
      </c>
      <c r="BY93" s="46">
        <v>0</v>
      </c>
      <c r="BZ93" s="43">
        <v>21970</v>
      </c>
      <c r="CA93" s="47">
        <v>0.04</v>
      </c>
      <c r="CB93" s="136">
        <f t="shared" si="137"/>
        <v>21970</v>
      </c>
      <c r="CC93" s="137">
        <f t="shared" si="138"/>
        <v>0</v>
      </c>
      <c r="CD93" s="138">
        <f t="shared" si="139"/>
        <v>21970</v>
      </c>
      <c r="CE93" s="40"/>
      <c r="CF93" s="42">
        <v>1399301</v>
      </c>
      <c r="CG93" s="46">
        <v>11.23</v>
      </c>
      <c r="CH93" s="46">
        <v>282566</v>
      </c>
      <c r="CI93" s="46">
        <v>11.17</v>
      </c>
      <c r="CJ93" s="43">
        <v>1681867</v>
      </c>
      <c r="CK93" s="47">
        <v>11.22</v>
      </c>
      <c r="CL93" s="45">
        <v>1128765</v>
      </c>
      <c r="CM93" s="46">
        <v>1.82</v>
      </c>
      <c r="CN93" s="43">
        <v>1018515</v>
      </c>
      <c r="CO93" s="46">
        <v>3.22</v>
      </c>
      <c r="CP93" s="43">
        <v>2147280</v>
      </c>
      <c r="CQ93" s="47">
        <v>2.29</v>
      </c>
      <c r="CR93" s="136">
        <f t="shared" si="140"/>
        <v>2528066</v>
      </c>
      <c r="CS93" s="137">
        <f t="shared" si="141"/>
        <v>1301081</v>
      </c>
      <c r="CT93" s="138">
        <f t="shared" si="142"/>
        <v>3829147</v>
      </c>
      <c r="CU93" s="40"/>
      <c r="CV93" s="45">
        <f t="shared" si="143"/>
        <v>6761155</v>
      </c>
      <c r="CW93" s="46">
        <f t="shared" si="123"/>
        <v>9.7539355311524414</v>
      </c>
      <c r="CX93" s="43">
        <f t="shared" si="144"/>
        <v>2858909</v>
      </c>
      <c r="CY93" s="46">
        <f t="shared" si="145"/>
        <v>15.490656003294376</v>
      </c>
      <c r="CZ93" s="43">
        <f t="shared" si="146"/>
        <v>9620064</v>
      </c>
      <c r="DA93" s="47">
        <f t="shared" si="147"/>
        <v>10.96017563507643</v>
      </c>
      <c r="DB93" s="45">
        <f t="shared" si="148"/>
        <v>6108583</v>
      </c>
      <c r="DC93" s="46">
        <f t="shared" si="115"/>
        <v>2.0131020398343931</v>
      </c>
      <c r="DD93" s="43">
        <f t="shared" si="149"/>
        <v>16231827</v>
      </c>
      <c r="DE93" s="46">
        <f t="shared" si="150"/>
        <v>9.449535959500226</v>
      </c>
      <c r="DF93" s="43">
        <f t="shared" si="151"/>
        <v>22340410</v>
      </c>
      <c r="DG93" s="47">
        <f t="shared" si="152"/>
        <v>4.7011153475552439</v>
      </c>
      <c r="DH93" s="172"/>
      <c r="DI93" s="185" t="s">
        <v>90</v>
      </c>
      <c r="DJ93" s="45">
        <f t="shared" si="153"/>
        <v>9620064</v>
      </c>
      <c r="DK93" s="43">
        <f t="shared" si="154"/>
        <v>22340410</v>
      </c>
      <c r="DL93" s="44">
        <f t="shared" si="155"/>
        <v>31960474</v>
      </c>
      <c r="DM93"/>
    </row>
    <row r="94" spans="1:119" s="59" customFormat="1" ht="15.6" x14ac:dyDescent="0.3">
      <c r="A94" s="32">
        <v>79</v>
      </c>
      <c r="B94" s="32" t="s">
        <v>91</v>
      </c>
      <c r="C94" s="41"/>
      <c r="D94" s="42">
        <v>36233</v>
      </c>
      <c r="E94" s="46">
        <v>0.33</v>
      </c>
      <c r="F94" s="46">
        <v>1499</v>
      </c>
      <c r="G94" s="46">
        <v>0.05</v>
      </c>
      <c r="H94" s="43">
        <v>37731</v>
      </c>
      <c r="I94" s="47">
        <v>0.28000000000000003</v>
      </c>
      <c r="J94" s="45">
        <v>71220</v>
      </c>
      <c r="K94" s="46">
        <v>0.21</v>
      </c>
      <c r="L94" s="43">
        <v>63906</v>
      </c>
      <c r="M94" s="46">
        <v>0.21</v>
      </c>
      <c r="N94" s="43">
        <v>135125</v>
      </c>
      <c r="O94" s="47">
        <v>0.21</v>
      </c>
      <c r="P94" s="136">
        <f t="shared" si="125"/>
        <v>107453</v>
      </c>
      <c r="Q94" s="137">
        <f t="shared" si="126"/>
        <v>65405</v>
      </c>
      <c r="R94" s="138">
        <f t="shared" si="127"/>
        <v>172858</v>
      </c>
      <c r="S94" s="38"/>
      <c r="T94" s="42">
        <v>1573263</v>
      </c>
      <c r="U94" s="46">
        <v>8.17</v>
      </c>
      <c r="V94" s="46">
        <v>0</v>
      </c>
      <c r="W94" s="46">
        <v>0</v>
      </c>
      <c r="X94" s="43">
        <v>1573263</v>
      </c>
      <c r="Y94" s="47">
        <v>6.36</v>
      </c>
      <c r="Z94" s="45">
        <v>32538</v>
      </c>
      <c r="AA94" s="46">
        <v>0.03</v>
      </c>
      <c r="AB94" s="43">
        <v>0</v>
      </c>
      <c r="AC94" s="46">
        <v>0</v>
      </c>
      <c r="AD94" s="43">
        <v>32538</v>
      </c>
      <c r="AE94" s="47">
        <v>0.02</v>
      </c>
      <c r="AF94" s="136">
        <f t="shared" si="128"/>
        <v>1605801</v>
      </c>
      <c r="AG94" s="137">
        <f t="shared" si="129"/>
        <v>0</v>
      </c>
      <c r="AH94" s="138">
        <f t="shared" si="130"/>
        <v>1605801</v>
      </c>
      <c r="AI94" s="40"/>
      <c r="AJ94" s="42">
        <v>2429814</v>
      </c>
      <c r="AK94" s="46">
        <v>40.39</v>
      </c>
      <c r="AL94" s="43">
        <v>1004534</v>
      </c>
      <c r="AM94" s="46">
        <v>41.43</v>
      </c>
      <c r="AN94" s="43">
        <v>3434348</v>
      </c>
      <c r="AO94" s="47">
        <v>40.69</v>
      </c>
      <c r="AP94" s="45">
        <v>832646</v>
      </c>
      <c r="AQ94" s="46">
        <v>5.33</v>
      </c>
      <c r="AR94" s="43">
        <v>1349767</v>
      </c>
      <c r="AS94" s="46">
        <v>8.9700000000000006</v>
      </c>
      <c r="AT94" s="43">
        <v>2182414</v>
      </c>
      <c r="AU94" s="47">
        <v>7.11</v>
      </c>
      <c r="AV94" s="136">
        <f t="shared" si="131"/>
        <v>3262460</v>
      </c>
      <c r="AW94" s="137">
        <f t="shared" si="132"/>
        <v>2354301</v>
      </c>
      <c r="AX94" s="138">
        <f t="shared" si="133"/>
        <v>5616761</v>
      </c>
      <c r="AY94" s="40"/>
      <c r="AZ94" s="42">
        <v>1086472</v>
      </c>
      <c r="BA94" s="46">
        <v>9.77</v>
      </c>
      <c r="BB94" s="46">
        <v>275869</v>
      </c>
      <c r="BC94" s="46">
        <v>8.81</v>
      </c>
      <c r="BD94" s="43">
        <v>1362341</v>
      </c>
      <c r="BE94" s="47">
        <v>9.56</v>
      </c>
      <c r="BF94" s="45">
        <v>1683682</v>
      </c>
      <c r="BG94" s="46">
        <v>2.77</v>
      </c>
      <c r="BH94" s="43">
        <v>1690044</v>
      </c>
      <c r="BI94" s="46">
        <v>5.47</v>
      </c>
      <c r="BJ94" s="43">
        <v>3373726</v>
      </c>
      <c r="BK94" s="47">
        <v>3.68</v>
      </c>
      <c r="BL94" s="136">
        <f t="shared" si="134"/>
        <v>2770154</v>
      </c>
      <c r="BM94" s="137">
        <f t="shared" si="135"/>
        <v>1965913</v>
      </c>
      <c r="BN94" s="138">
        <f t="shared" si="136"/>
        <v>4736067</v>
      </c>
      <c r="BO94" s="40"/>
      <c r="BP94" s="42">
        <v>517174</v>
      </c>
      <c r="BQ94" s="46">
        <v>5.45</v>
      </c>
      <c r="BR94" s="46">
        <v>711</v>
      </c>
      <c r="BS94" s="46">
        <v>0.03</v>
      </c>
      <c r="BT94" s="43">
        <v>517885</v>
      </c>
      <c r="BU94" s="47">
        <v>4.45</v>
      </c>
      <c r="BV94" s="45">
        <v>14196</v>
      </c>
      <c r="BW94" s="46">
        <v>0.05</v>
      </c>
      <c r="BX94" s="43">
        <v>9950</v>
      </c>
      <c r="BY94" s="46">
        <v>0.05</v>
      </c>
      <c r="BZ94" s="43">
        <v>24145</v>
      </c>
      <c r="CA94" s="47">
        <v>0.05</v>
      </c>
      <c r="CB94" s="136">
        <f t="shared" si="137"/>
        <v>531370</v>
      </c>
      <c r="CC94" s="137">
        <f t="shared" si="138"/>
        <v>10661</v>
      </c>
      <c r="CD94" s="138">
        <f t="shared" si="139"/>
        <v>542031</v>
      </c>
      <c r="CE94" s="40"/>
      <c r="CF94" s="42">
        <v>1950690</v>
      </c>
      <c r="CG94" s="46">
        <v>15.66</v>
      </c>
      <c r="CH94" s="46">
        <v>394267</v>
      </c>
      <c r="CI94" s="46">
        <v>15.58</v>
      </c>
      <c r="CJ94" s="43">
        <v>2344957</v>
      </c>
      <c r="CK94" s="47">
        <v>15.65</v>
      </c>
      <c r="CL94" s="45">
        <v>1344973</v>
      </c>
      <c r="CM94" s="46">
        <v>2.17</v>
      </c>
      <c r="CN94" s="43">
        <v>1213995</v>
      </c>
      <c r="CO94" s="46">
        <v>3.83</v>
      </c>
      <c r="CP94" s="43">
        <v>2558968</v>
      </c>
      <c r="CQ94" s="47">
        <v>2.73</v>
      </c>
      <c r="CR94" s="136">
        <f t="shared" si="140"/>
        <v>3295663</v>
      </c>
      <c r="CS94" s="137">
        <f t="shared" si="141"/>
        <v>1608262</v>
      </c>
      <c r="CT94" s="138">
        <f t="shared" si="142"/>
        <v>4903925</v>
      </c>
      <c r="CU94" s="40"/>
      <c r="CV94" s="45">
        <f t="shared" si="143"/>
        <v>7593646</v>
      </c>
      <c r="CW94" s="46">
        <f t="shared" si="123"/>
        <v>10.954923164813351</v>
      </c>
      <c r="CX94" s="43">
        <f t="shared" si="144"/>
        <v>1676880</v>
      </c>
      <c r="CY94" s="46">
        <f t="shared" si="145"/>
        <v>9.0859734391001155</v>
      </c>
      <c r="CZ94" s="43">
        <f t="shared" si="146"/>
        <v>9270526</v>
      </c>
      <c r="DA94" s="47">
        <f t="shared" si="147"/>
        <v>10.561945657486536</v>
      </c>
      <c r="DB94" s="45">
        <f t="shared" si="148"/>
        <v>3979255</v>
      </c>
      <c r="DC94" s="46">
        <f t="shared" si="115"/>
        <v>1.3113755444628006</v>
      </c>
      <c r="DD94" s="43">
        <f t="shared" si="149"/>
        <v>4327662</v>
      </c>
      <c r="DE94" s="46">
        <f t="shared" si="150"/>
        <v>2.5193958566440284</v>
      </c>
      <c r="DF94" s="43">
        <f t="shared" si="151"/>
        <v>8306917</v>
      </c>
      <c r="DG94" s="47">
        <f t="shared" si="152"/>
        <v>1.7480330486131439</v>
      </c>
      <c r="DH94" s="172"/>
      <c r="DI94" s="185" t="s">
        <v>91</v>
      </c>
      <c r="DJ94" s="45">
        <f t="shared" si="153"/>
        <v>9270526</v>
      </c>
      <c r="DK94" s="43">
        <f t="shared" si="154"/>
        <v>8306917</v>
      </c>
      <c r="DL94" s="44">
        <f t="shared" si="155"/>
        <v>17577443</v>
      </c>
      <c r="DM94"/>
    </row>
    <row r="95" spans="1:119" s="59" customFormat="1" ht="15.6" x14ac:dyDescent="0.3">
      <c r="A95" s="32">
        <v>80</v>
      </c>
      <c r="B95" s="32" t="s">
        <v>175</v>
      </c>
      <c r="C95" s="49"/>
      <c r="D95" s="50">
        <v>6827089</v>
      </c>
      <c r="E95" s="54">
        <v>62.23</v>
      </c>
      <c r="F95" s="51">
        <v>3108574</v>
      </c>
      <c r="G95" s="54">
        <v>113.38</v>
      </c>
      <c r="H95" s="51">
        <v>9935663</v>
      </c>
      <c r="I95" s="55">
        <v>72.459999999999994</v>
      </c>
      <c r="J95" s="53">
        <v>5852903</v>
      </c>
      <c r="K95" s="54">
        <v>16.97</v>
      </c>
      <c r="L95" s="51">
        <v>15511489</v>
      </c>
      <c r="M95" s="54">
        <v>51.01</v>
      </c>
      <c r="N95" s="51">
        <v>21364392</v>
      </c>
      <c r="O95" s="55">
        <v>32.92</v>
      </c>
      <c r="P95" s="142">
        <f t="shared" si="125"/>
        <v>12679992</v>
      </c>
      <c r="Q95" s="148">
        <f t="shared" si="126"/>
        <v>18620063</v>
      </c>
      <c r="R95" s="149">
        <f t="shared" si="127"/>
        <v>31300055</v>
      </c>
      <c r="S95" s="38"/>
      <c r="T95" s="50">
        <v>12579776</v>
      </c>
      <c r="U95" s="54">
        <v>65.319999999999993</v>
      </c>
      <c r="V95" s="51">
        <v>3356495</v>
      </c>
      <c r="W95" s="54">
        <v>61.32</v>
      </c>
      <c r="X95" s="51">
        <v>15936271</v>
      </c>
      <c r="Y95" s="55">
        <v>64.430000000000007</v>
      </c>
      <c r="Z95" s="53">
        <v>19890395</v>
      </c>
      <c r="AA95" s="54">
        <v>19.8</v>
      </c>
      <c r="AB95" s="51">
        <v>9714071</v>
      </c>
      <c r="AC95" s="54">
        <v>22.39</v>
      </c>
      <c r="AD95" s="51">
        <v>29604465</v>
      </c>
      <c r="AE95" s="55">
        <v>20.58</v>
      </c>
      <c r="AF95" s="142">
        <f t="shared" si="128"/>
        <v>32470171</v>
      </c>
      <c r="AG95" s="148">
        <f t="shared" si="129"/>
        <v>13070566</v>
      </c>
      <c r="AH95" s="149">
        <f t="shared" si="130"/>
        <v>45540737</v>
      </c>
      <c r="AI95" s="40"/>
      <c r="AJ95" s="50">
        <v>10284710</v>
      </c>
      <c r="AK95" s="54">
        <v>170.95</v>
      </c>
      <c r="AL95" s="51">
        <v>3987574</v>
      </c>
      <c r="AM95" s="54">
        <v>164.47</v>
      </c>
      <c r="AN95" s="51">
        <v>14272284</v>
      </c>
      <c r="AO95" s="55">
        <v>169.09</v>
      </c>
      <c r="AP95" s="53">
        <v>3595278</v>
      </c>
      <c r="AQ95" s="54">
        <v>23.01</v>
      </c>
      <c r="AR95" s="51">
        <v>5817104</v>
      </c>
      <c r="AS95" s="54">
        <v>38.65</v>
      </c>
      <c r="AT95" s="51">
        <v>9412382</v>
      </c>
      <c r="AU95" s="55">
        <v>30.68</v>
      </c>
      <c r="AV95" s="142">
        <f t="shared" si="131"/>
        <v>13879988</v>
      </c>
      <c r="AW95" s="148">
        <f t="shared" si="132"/>
        <v>9804678</v>
      </c>
      <c r="AX95" s="149">
        <f t="shared" si="133"/>
        <v>23684666</v>
      </c>
      <c r="AY95" s="40"/>
      <c r="AZ95" s="50">
        <v>13146656</v>
      </c>
      <c r="BA95" s="54">
        <v>118.18</v>
      </c>
      <c r="BB95" s="51">
        <v>3263912</v>
      </c>
      <c r="BC95" s="54">
        <v>104.27</v>
      </c>
      <c r="BD95" s="51">
        <v>16410568</v>
      </c>
      <c r="BE95" s="55">
        <v>115.13</v>
      </c>
      <c r="BF95" s="53">
        <v>12750650</v>
      </c>
      <c r="BG95" s="54">
        <v>20.96</v>
      </c>
      <c r="BH95" s="51">
        <v>12956960</v>
      </c>
      <c r="BI95" s="54">
        <v>41.91</v>
      </c>
      <c r="BJ95" s="51">
        <v>25707609</v>
      </c>
      <c r="BK95" s="55">
        <v>28.02</v>
      </c>
      <c r="BL95" s="142">
        <f t="shared" si="134"/>
        <v>25897306</v>
      </c>
      <c r="BM95" s="148">
        <f t="shared" si="135"/>
        <v>16220872</v>
      </c>
      <c r="BN95" s="149">
        <f t="shared" si="136"/>
        <v>42118178</v>
      </c>
      <c r="BO95" s="40"/>
      <c r="BP95" s="50">
        <v>6428884</v>
      </c>
      <c r="BQ95" s="54">
        <v>67.73</v>
      </c>
      <c r="BR95" s="51">
        <v>1490965</v>
      </c>
      <c r="BS95" s="54">
        <v>69.17</v>
      </c>
      <c r="BT95" s="43">
        <v>7919849</v>
      </c>
      <c r="BU95" s="55">
        <v>68</v>
      </c>
      <c r="BV95" s="53">
        <v>4290833</v>
      </c>
      <c r="BW95" s="54">
        <v>14.25</v>
      </c>
      <c r="BX95" s="51">
        <v>6251482</v>
      </c>
      <c r="BY95" s="54">
        <v>30.72</v>
      </c>
      <c r="BZ95" s="51">
        <v>10542315</v>
      </c>
      <c r="CA95" s="55">
        <v>20.89</v>
      </c>
      <c r="CB95" s="142">
        <f t="shared" si="137"/>
        <v>10719717</v>
      </c>
      <c r="CC95" s="148">
        <f t="shared" si="138"/>
        <v>7742447</v>
      </c>
      <c r="CD95" s="149">
        <f t="shared" si="139"/>
        <v>18462164</v>
      </c>
      <c r="CE95" s="40"/>
      <c r="CF95" s="50">
        <v>12056503</v>
      </c>
      <c r="CG95" s="54">
        <v>96.79</v>
      </c>
      <c r="CH95" s="51">
        <v>2436671</v>
      </c>
      <c r="CI95" s="54">
        <v>96.32</v>
      </c>
      <c r="CJ95" s="51">
        <v>14493174</v>
      </c>
      <c r="CK95" s="55">
        <v>96.71</v>
      </c>
      <c r="CL95" s="53">
        <v>13393481</v>
      </c>
      <c r="CM95" s="54">
        <v>21.62</v>
      </c>
      <c r="CN95" s="51">
        <v>11865358</v>
      </c>
      <c r="CO95" s="54">
        <v>37.47</v>
      </c>
      <c r="CP95" s="51">
        <v>25258839</v>
      </c>
      <c r="CQ95" s="55">
        <v>26.98</v>
      </c>
      <c r="CR95" s="142">
        <f t="shared" si="140"/>
        <v>25449984</v>
      </c>
      <c r="CS95" s="148">
        <f t="shared" si="141"/>
        <v>14302029</v>
      </c>
      <c r="CT95" s="149">
        <f t="shared" si="142"/>
        <v>39752013</v>
      </c>
      <c r="CU95" s="40"/>
      <c r="CV95" s="53">
        <f>SUM(CV75:CV94)</f>
        <v>61323615</v>
      </c>
      <c r="CW95" s="54">
        <f t="shared" si="123"/>
        <v>88.468107482702706</v>
      </c>
      <c r="CX95" s="51">
        <f>SUM(CX75:CX94)</f>
        <v>17644189</v>
      </c>
      <c r="CY95" s="54">
        <f t="shared" si="145"/>
        <v>95.602924841647834</v>
      </c>
      <c r="CZ95" s="51">
        <f t="shared" si="146"/>
        <v>78967804</v>
      </c>
      <c r="DA95" s="55">
        <f t="shared" si="147"/>
        <v>89.968320518064232</v>
      </c>
      <c r="DB95" s="53">
        <f>SUM(DB75:DB94)</f>
        <v>59773538</v>
      </c>
      <c r="DC95" s="54">
        <f t="shared" si="115"/>
        <v>19.698550592816471</v>
      </c>
      <c r="DD95" s="51">
        <f>SUM(DD75:DD94)</f>
        <v>62116463</v>
      </c>
      <c r="DE95" s="54">
        <f t="shared" si="150"/>
        <v>36.161779619476313</v>
      </c>
      <c r="DF95" s="51">
        <f>SUM(DF75:DF94)</f>
        <v>121890001</v>
      </c>
      <c r="DG95" s="55">
        <f t="shared" si="152"/>
        <v>25.649437696739856</v>
      </c>
      <c r="DH95" s="173"/>
      <c r="DI95" s="185" t="s">
        <v>175</v>
      </c>
      <c r="DJ95" s="53">
        <f t="shared" ref="DJ95:DK95" si="156">SUM(DJ75:DJ94)</f>
        <v>78967804</v>
      </c>
      <c r="DK95" s="51">
        <f t="shared" si="156"/>
        <v>121890001</v>
      </c>
      <c r="DL95" s="52">
        <f>SUM(DL75:DL94)</f>
        <v>200857805</v>
      </c>
      <c r="DM95"/>
      <c r="DO95" s="56"/>
    </row>
    <row r="96" spans="1:119" s="59" customFormat="1" ht="15.6" x14ac:dyDescent="0.3">
      <c r="A96" s="32">
        <v>81</v>
      </c>
      <c r="B96" s="31" t="s">
        <v>176</v>
      </c>
      <c r="C96" s="49"/>
      <c r="D96" s="50">
        <v>13532332</v>
      </c>
      <c r="E96" s="54">
        <v>123.36</v>
      </c>
      <c r="F96" s="51">
        <v>3173876</v>
      </c>
      <c r="G96" s="54">
        <v>115.76</v>
      </c>
      <c r="H96" s="51">
        <v>16706208</v>
      </c>
      <c r="I96" s="55">
        <v>121.84</v>
      </c>
      <c r="J96" s="53">
        <v>6816493</v>
      </c>
      <c r="K96" s="54">
        <v>19.77</v>
      </c>
      <c r="L96" s="51">
        <v>16235821</v>
      </c>
      <c r="M96" s="54">
        <v>53.39</v>
      </c>
      <c r="N96" s="51">
        <v>23052314</v>
      </c>
      <c r="O96" s="55">
        <v>35.520000000000003</v>
      </c>
      <c r="P96" s="142">
        <f t="shared" si="125"/>
        <v>20348825</v>
      </c>
      <c r="Q96" s="148">
        <f t="shared" si="126"/>
        <v>19409697</v>
      </c>
      <c r="R96" s="149">
        <f t="shared" si="127"/>
        <v>39758522</v>
      </c>
      <c r="S96" s="38"/>
      <c r="T96" s="50">
        <v>24492339</v>
      </c>
      <c r="U96" s="54">
        <v>127.18</v>
      </c>
      <c r="V96" s="51">
        <v>6629317</v>
      </c>
      <c r="W96" s="54">
        <v>121.11</v>
      </c>
      <c r="X96" s="51">
        <v>31121657</v>
      </c>
      <c r="Y96" s="55">
        <v>125.83</v>
      </c>
      <c r="Z96" s="53">
        <v>24692327</v>
      </c>
      <c r="AA96" s="54">
        <v>24.58</v>
      </c>
      <c r="AB96" s="51">
        <v>11674171</v>
      </c>
      <c r="AC96" s="54">
        <v>26.91</v>
      </c>
      <c r="AD96" s="51">
        <v>36366498</v>
      </c>
      <c r="AE96" s="55">
        <v>25.29</v>
      </c>
      <c r="AF96" s="142">
        <f t="shared" si="128"/>
        <v>49184666</v>
      </c>
      <c r="AG96" s="148">
        <f t="shared" si="129"/>
        <v>18303488</v>
      </c>
      <c r="AH96" s="149">
        <f t="shared" si="130"/>
        <v>67488154</v>
      </c>
      <c r="AI96" s="40"/>
      <c r="AJ96" s="50">
        <v>13504963</v>
      </c>
      <c r="AK96" s="54">
        <v>224.48</v>
      </c>
      <c r="AL96" s="51">
        <v>5318891</v>
      </c>
      <c r="AM96" s="54">
        <v>219.38</v>
      </c>
      <c r="AN96" s="51">
        <v>18823854</v>
      </c>
      <c r="AO96" s="55">
        <v>223.01</v>
      </c>
      <c r="AP96" s="53">
        <v>4128715</v>
      </c>
      <c r="AQ96" s="54">
        <v>26.42</v>
      </c>
      <c r="AR96" s="51">
        <v>6681837</v>
      </c>
      <c r="AS96" s="54">
        <v>44.4</v>
      </c>
      <c r="AT96" s="51">
        <v>10810552</v>
      </c>
      <c r="AU96" s="55">
        <v>35.24</v>
      </c>
      <c r="AV96" s="142">
        <f t="shared" si="131"/>
        <v>17633678</v>
      </c>
      <c r="AW96" s="148">
        <f t="shared" si="132"/>
        <v>12000728</v>
      </c>
      <c r="AX96" s="149">
        <f t="shared" si="133"/>
        <v>29634406</v>
      </c>
      <c r="AY96" s="40"/>
      <c r="AZ96" s="50">
        <v>19794042</v>
      </c>
      <c r="BA96" s="54">
        <v>177.94</v>
      </c>
      <c r="BB96" s="51">
        <v>4951767</v>
      </c>
      <c r="BC96" s="54">
        <v>158.19999999999999</v>
      </c>
      <c r="BD96" s="51">
        <v>24745809</v>
      </c>
      <c r="BE96" s="55">
        <v>173.6</v>
      </c>
      <c r="BF96" s="53">
        <v>17134335</v>
      </c>
      <c r="BG96" s="54">
        <v>28.16</v>
      </c>
      <c r="BH96" s="51">
        <v>17357208</v>
      </c>
      <c r="BI96" s="54">
        <v>56.15</v>
      </c>
      <c r="BJ96" s="51">
        <v>34491543</v>
      </c>
      <c r="BK96" s="55">
        <v>37.590000000000003</v>
      </c>
      <c r="BL96" s="142">
        <f t="shared" si="134"/>
        <v>36928377</v>
      </c>
      <c r="BM96" s="148">
        <f t="shared" si="135"/>
        <v>22308975</v>
      </c>
      <c r="BN96" s="149">
        <f t="shared" si="136"/>
        <v>59237352</v>
      </c>
      <c r="BO96" s="40"/>
      <c r="BP96" s="50">
        <v>11873682</v>
      </c>
      <c r="BQ96" s="54">
        <v>125.09</v>
      </c>
      <c r="BR96" s="51">
        <v>2871473</v>
      </c>
      <c r="BS96" s="54">
        <v>133.21</v>
      </c>
      <c r="BT96" s="43">
        <v>14745155</v>
      </c>
      <c r="BU96" s="55">
        <v>126.59</v>
      </c>
      <c r="BV96" s="53">
        <v>5583210</v>
      </c>
      <c r="BW96" s="54">
        <v>18.54</v>
      </c>
      <c r="BX96" s="51">
        <v>8064735</v>
      </c>
      <c r="BY96" s="54">
        <v>39.630000000000003</v>
      </c>
      <c r="BZ96" s="51">
        <v>13647945</v>
      </c>
      <c r="CA96" s="55">
        <v>27.05</v>
      </c>
      <c r="CB96" s="142">
        <f t="shared" si="137"/>
        <v>17456892</v>
      </c>
      <c r="CC96" s="148">
        <f t="shared" si="138"/>
        <v>10936208</v>
      </c>
      <c r="CD96" s="149">
        <f t="shared" si="139"/>
        <v>28393100</v>
      </c>
      <c r="CE96" s="40"/>
      <c r="CF96" s="50">
        <v>21099667</v>
      </c>
      <c r="CG96" s="54">
        <v>169.4</v>
      </c>
      <c r="CH96" s="51">
        <v>4264444</v>
      </c>
      <c r="CI96" s="54">
        <v>168.57</v>
      </c>
      <c r="CJ96" s="51">
        <v>25364111</v>
      </c>
      <c r="CK96" s="55">
        <v>169.26</v>
      </c>
      <c r="CL96" s="53">
        <v>17301437</v>
      </c>
      <c r="CM96" s="54">
        <v>27.93</v>
      </c>
      <c r="CN96" s="51">
        <v>15392741</v>
      </c>
      <c r="CO96" s="54">
        <v>48.61</v>
      </c>
      <c r="CP96" s="51">
        <v>32694178</v>
      </c>
      <c r="CQ96" s="55">
        <v>34.93</v>
      </c>
      <c r="CR96" s="142">
        <f t="shared" si="140"/>
        <v>38401104</v>
      </c>
      <c r="CS96" s="148">
        <f t="shared" si="141"/>
        <v>19657185</v>
      </c>
      <c r="CT96" s="149">
        <f t="shared" si="142"/>
        <v>58058289</v>
      </c>
      <c r="CU96" s="40"/>
      <c r="CV96" s="53">
        <f>+CV73+CV95</f>
        <v>104297023</v>
      </c>
      <c r="CW96" s="54">
        <f t="shared" si="123"/>
        <v>150.46341023584333</v>
      </c>
      <c r="CX96" s="51">
        <f>+CX73+CX95</f>
        <v>27209765</v>
      </c>
      <c r="CY96" s="54">
        <f t="shared" si="145"/>
        <v>147.43285272300699</v>
      </c>
      <c r="CZ96" s="51">
        <f t="shared" si="146"/>
        <v>131506788</v>
      </c>
      <c r="DA96" s="55">
        <f t="shared" si="147"/>
        <v>149.8261855310694</v>
      </c>
      <c r="DB96" s="53">
        <f>+DB73+DB95</f>
        <v>75656514</v>
      </c>
      <c r="DC96" s="54">
        <f t="shared" si="115"/>
        <v>24.932833467296639</v>
      </c>
      <c r="DD96" s="51">
        <f>+DD73+DD95</f>
        <v>75406511</v>
      </c>
      <c r="DE96" s="54">
        <f t="shared" si="150"/>
        <v>43.898726697552249</v>
      </c>
      <c r="DF96" s="51">
        <f>+DF73+DF95</f>
        <v>151063025</v>
      </c>
      <c r="DG96" s="55">
        <f t="shared" si="152"/>
        <v>31.788347003283356</v>
      </c>
      <c r="DH96" s="173"/>
      <c r="DI96" s="184" t="s">
        <v>176</v>
      </c>
      <c r="DJ96" s="53">
        <f>+DJ73+DJ95</f>
        <v>131506788</v>
      </c>
      <c r="DK96" s="51">
        <f t="shared" ref="DK96:DL96" si="157">+DK73+DK95</f>
        <v>151063025</v>
      </c>
      <c r="DL96" s="52">
        <f t="shared" si="157"/>
        <v>282569813</v>
      </c>
      <c r="DM96"/>
      <c r="DO96" s="56"/>
    </row>
    <row r="97" spans="1:119" s="59" customFormat="1" ht="15.6" x14ac:dyDescent="0.3">
      <c r="A97" s="32"/>
      <c r="B97" s="31"/>
      <c r="C97" s="41"/>
      <c r="D97" s="42"/>
      <c r="E97" s="46"/>
      <c r="F97" s="46"/>
      <c r="G97" s="46"/>
      <c r="H97" s="46"/>
      <c r="I97" s="47"/>
      <c r="J97" s="45"/>
      <c r="K97" s="46"/>
      <c r="L97" s="43"/>
      <c r="M97" s="46"/>
      <c r="N97" s="43"/>
      <c r="O97" s="47"/>
      <c r="P97" s="145"/>
      <c r="Q97" s="146"/>
      <c r="R97" s="147"/>
      <c r="S97" s="38"/>
      <c r="T97" s="42"/>
      <c r="U97" s="46"/>
      <c r="V97" s="46"/>
      <c r="W97" s="46"/>
      <c r="X97" s="46"/>
      <c r="Y97" s="47"/>
      <c r="Z97" s="45"/>
      <c r="AA97" s="46"/>
      <c r="AB97" s="43"/>
      <c r="AC97" s="46"/>
      <c r="AD97" s="43"/>
      <c r="AE97" s="47"/>
      <c r="AF97" s="145"/>
      <c r="AG97" s="146"/>
      <c r="AH97" s="147"/>
      <c r="AI97" s="40"/>
      <c r="AJ97" s="42"/>
      <c r="AK97" s="46"/>
      <c r="AL97" s="46"/>
      <c r="AM97" s="46"/>
      <c r="AN97" s="46"/>
      <c r="AO97" s="47"/>
      <c r="AP97" s="45"/>
      <c r="AQ97" s="46"/>
      <c r="AR97" s="43"/>
      <c r="AS97" s="46"/>
      <c r="AT97" s="43"/>
      <c r="AU97" s="47"/>
      <c r="AV97" s="145"/>
      <c r="AW97" s="146"/>
      <c r="AX97" s="147"/>
      <c r="AY97" s="40"/>
      <c r="AZ97" s="42"/>
      <c r="BA97" s="46"/>
      <c r="BB97" s="46"/>
      <c r="BC97" s="46"/>
      <c r="BD97" s="46"/>
      <c r="BE97" s="47"/>
      <c r="BF97" s="45"/>
      <c r="BG97" s="46"/>
      <c r="BH97" s="43"/>
      <c r="BI97" s="46"/>
      <c r="BJ97" s="43"/>
      <c r="BK97" s="47"/>
      <c r="BL97" s="145"/>
      <c r="BM97" s="146"/>
      <c r="BN97" s="147"/>
      <c r="BO97" s="40"/>
      <c r="BP97" s="42"/>
      <c r="BQ97" s="46"/>
      <c r="BR97" s="46"/>
      <c r="BS97" s="46"/>
      <c r="BT97" s="46"/>
      <c r="BU97" s="47"/>
      <c r="BV97" s="45"/>
      <c r="BW97" s="46"/>
      <c r="BX97" s="43"/>
      <c r="BY97" s="46"/>
      <c r="BZ97" s="43"/>
      <c r="CA97" s="47"/>
      <c r="CB97" s="145"/>
      <c r="CC97" s="146"/>
      <c r="CD97" s="147"/>
      <c r="CE97" s="40"/>
      <c r="CF97" s="42"/>
      <c r="CG97" s="46"/>
      <c r="CH97" s="46"/>
      <c r="CI97" s="46"/>
      <c r="CJ97" s="46"/>
      <c r="CK97" s="47"/>
      <c r="CL97" s="45"/>
      <c r="CM97" s="46"/>
      <c r="CN97" s="43"/>
      <c r="CO97" s="46"/>
      <c r="CP97" s="43"/>
      <c r="CQ97" s="47"/>
      <c r="CR97" s="145"/>
      <c r="CS97" s="146"/>
      <c r="CT97" s="147"/>
      <c r="CU97" s="40"/>
      <c r="CV97" s="45"/>
      <c r="CW97" s="46"/>
      <c r="CX97" s="43"/>
      <c r="CY97" s="46"/>
      <c r="CZ97" s="43"/>
      <c r="DA97" s="47"/>
      <c r="DB97" s="57"/>
      <c r="DC97" s="46"/>
      <c r="DD97" s="43"/>
      <c r="DE97" s="46"/>
      <c r="DF97" s="43"/>
      <c r="DG97" s="47"/>
      <c r="DH97" s="172"/>
      <c r="DI97" s="184"/>
      <c r="DJ97" s="45"/>
      <c r="DK97" s="43"/>
      <c r="DL97" s="44"/>
      <c r="DM97"/>
      <c r="DO97" s="65"/>
    </row>
    <row r="98" spans="1:119" s="59" customFormat="1" ht="15.6" x14ac:dyDescent="0.3">
      <c r="A98" s="32">
        <v>82</v>
      </c>
      <c r="B98" s="67" t="s">
        <v>54</v>
      </c>
      <c r="C98" s="41"/>
      <c r="D98" s="42">
        <v>0</v>
      </c>
      <c r="E98" s="46">
        <v>0</v>
      </c>
      <c r="F98" s="46">
        <v>0</v>
      </c>
      <c r="G98" s="46">
        <v>0</v>
      </c>
      <c r="H98" s="43">
        <v>0</v>
      </c>
      <c r="I98" s="47">
        <v>0</v>
      </c>
      <c r="J98" s="45">
        <v>0</v>
      </c>
      <c r="K98" s="46">
        <v>0</v>
      </c>
      <c r="L98" s="43">
        <v>0</v>
      </c>
      <c r="M98" s="46">
        <v>0</v>
      </c>
      <c r="N98" s="43">
        <v>0</v>
      </c>
      <c r="O98" s="47">
        <v>0</v>
      </c>
      <c r="P98" s="136">
        <f t="shared" ref="P98:P102" si="158">+D98+J98</f>
        <v>0</v>
      </c>
      <c r="Q98" s="137">
        <f t="shared" ref="Q98:Q102" si="159">+F98+L98</f>
        <v>0</v>
      </c>
      <c r="R98" s="138">
        <f t="shared" ref="R98:R102" si="160">+P98+Q98</f>
        <v>0</v>
      </c>
      <c r="S98" s="38"/>
      <c r="T98" s="42">
        <v>116048</v>
      </c>
      <c r="U98" s="46">
        <v>0.6</v>
      </c>
      <c r="V98" s="46">
        <v>34942</v>
      </c>
      <c r="W98" s="46">
        <v>0.64</v>
      </c>
      <c r="X98" s="43">
        <v>150991</v>
      </c>
      <c r="Y98" s="47">
        <v>0.61</v>
      </c>
      <c r="Z98" s="45">
        <v>5900828</v>
      </c>
      <c r="AA98" s="46">
        <v>5.88</v>
      </c>
      <c r="AB98" s="43">
        <v>373157</v>
      </c>
      <c r="AC98" s="46">
        <v>0.86</v>
      </c>
      <c r="AD98" s="43">
        <v>6273985</v>
      </c>
      <c r="AE98" s="47">
        <v>4.3600000000000003</v>
      </c>
      <c r="AF98" s="136">
        <f t="shared" ref="AF98:AF102" si="161">+T98+Z98</f>
        <v>6016876</v>
      </c>
      <c r="AG98" s="137">
        <f t="shared" ref="AG98:AG102" si="162">+V98+AB98</f>
        <v>408099</v>
      </c>
      <c r="AH98" s="138">
        <f t="shared" ref="AH98:AH102" si="163">+AF98+AG98</f>
        <v>6424975</v>
      </c>
      <c r="AI98" s="40"/>
      <c r="AJ98" s="42">
        <v>0</v>
      </c>
      <c r="AK98" s="46">
        <v>0</v>
      </c>
      <c r="AL98" s="46">
        <v>0</v>
      </c>
      <c r="AM98" s="46">
        <v>0</v>
      </c>
      <c r="AN98" s="43">
        <v>0</v>
      </c>
      <c r="AO98" s="47">
        <v>0</v>
      </c>
      <c r="AP98" s="45">
        <v>0</v>
      </c>
      <c r="AQ98" s="46">
        <v>0</v>
      </c>
      <c r="AR98" s="43">
        <v>0</v>
      </c>
      <c r="AS98" s="46">
        <v>0</v>
      </c>
      <c r="AT98" s="43">
        <v>0</v>
      </c>
      <c r="AU98" s="47">
        <v>0</v>
      </c>
      <c r="AV98" s="136">
        <f t="shared" ref="AV98:AV102" si="164">+AJ98+AP98</f>
        <v>0</v>
      </c>
      <c r="AW98" s="137">
        <f t="shared" ref="AW98:AW102" si="165">+AL98+AR98</f>
        <v>0</v>
      </c>
      <c r="AX98" s="138">
        <f t="shared" ref="AX98:AX101" si="166">+AV98+AW98</f>
        <v>0</v>
      </c>
      <c r="AY98" s="40"/>
      <c r="AZ98" s="42">
        <v>270270</v>
      </c>
      <c r="BA98" s="46">
        <v>2.4300000000000002</v>
      </c>
      <c r="BB98" s="46">
        <v>68625</v>
      </c>
      <c r="BC98" s="46">
        <v>2.19</v>
      </c>
      <c r="BD98" s="43">
        <v>338895</v>
      </c>
      <c r="BE98" s="47">
        <v>2.38</v>
      </c>
      <c r="BF98" s="45">
        <v>1548522</v>
      </c>
      <c r="BG98" s="46">
        <v>2.5499999999999998</v>
      </c>
      <c r="BH98" s="43">
        <v>435486</v>
      </c>
      <c r="BI98" s="46">
        <v>1.41</v>
      </c>
      <c r="BJ98" s="43">
        <v>1984008</v>
      </c>
      <c r="BK98" s="47">
        <v>2.16</v>
      </c>
      <c r="BL98" s="136">
        <f t="shared" ref="BL98:BL102" si="167">+AZ98+BF98</f>
        <v>1818792</v>
      </c>
      <c r="BM98" s="137">
        <f t="shared" ref="BM98:BM102" si="168">+BB98+BH98</f>
        <v>504111</v>
      </c>
      <c r="BN98" s="138">
        <f t="shared" ref="BN98:BN101" si="169">+BL98+BM98</f>
        <v>2322903</v>
      </c>
      <c r="BO98" s="40"/>
      <c r="BP98" s="42">
        <v>0</v>
      </c>
      <c r="BQ98" s="46">
        <v>0</v>
      </c>
      <c r="BR98" s="46">
        <v>0</v>
      </c>
      <c r="BS98" s="46">
        <v>0</v>
      </c>
      <c r="BT98" s="43">
        <v>0</v>
      </c>
      <c r="BU98" s="47">
        <v>0</v>
      </c>
      <c r="BV98" s="45">
        <v>0</v>
      </c>
      <c r="BW98" s="46">
        <v>0</v>
      </c>
      <c r="BX98" s="43">
        <v>0</v>
      </c>
      <c r="BY98" s="46">
        <v>0</v>
      </c>
      <c r="BZ98" s="43">
        <v>0</v>
      </c>
      <c r="CA98" s="47">
        <v>0</v>
      </c>
      <c r="CB98" s="136">
        <f t="shared" ref="CB98:CB101" si="170">+BP98+BV98</f>
        <v>0</v>
      </c>
      <c r="CC98" s="137">
        <f t="shared" ref="CC98:CC102" si="171">+BR98+BX98</f>
        <v>0</v>
      </c>
      <c r="CD98" s="138">
        <f t="shared" ref="CD98:CD101" si="172">+CB98+CC98</f>
        <v>0</v>
      </c>
      <c r="CE98" s="40"/>
      <c r="CF98" s="42">
        <v>0</v>
      </c>
      <c r="CG98" s="46">
        <v>0</v>
      </c>
      <c r="CH98" s="46">
        <v>0</v>
      </c>
      <c r="CI98" s="46">
        <v>0</v>
      </c>
      <c r="CJ98" s="43">
        <v>0</v>
      </c>
      <c r="CK98" s="47">
        <v>0</v>
      </c>
      <c r="CL98" s="45">
        <v>0</v>
      </c>
      <c r="CM98" s="46">
        <v>0</v>
      </c>
      <c r="CN98" s="43">
        <v>0</v>
      </c>
      <c r="CO98" s="46">
        <v>0</v>
      </c>
      <c r="CP98" s="43">
        <v>0</v>
      </c>
      <c r="CQ98" s="47">
        <v>0</v>
      </c>
      <c r="CR98" s="136">
        <f t="shared" ref="CR98:CR102" si="173">+CF98+CL98</f>
        <v>0</v>
      </c>
      <c r="CS98" s="137">
        <f t="shared" ref="CS98:CS102" si="174">+CH98+CN98</f>
        <v>0</v>
      </c>
      <c r="CT98" s="138">
        <f t="shared" ref="CT98:CT101" si="175">+CR98+CS98</f>
        <v>0</v>
      </c>
      <c r="CU98" s="40"/>
      <c r="CV98" s="45">
        <f>+D98+T98+AJ98+AZ98+BP98+CF98</f>
        <v>386318</v>
      </c>
      <c r="CW98" s="46">
        <f t="shared" si="123"/>
        <v>0.55731910694603937</v>
      </c>
      <c r="CX98" s="43">
        <f>+F98+V98+AL98+BB98+BR98+CH98</f>
        <v>103567</v>
      </c>
      <c r="CY98" s="46">
        <f t="shared" ref="CY98:CY102" si="176">+CX98/$CX$111</f>
        <v>0.56116538521974246</v>
      </c>
      <c r="CZ98" s="43">
        <f t="shared" ref="CZ98:CZ100" si="177">+CV98+CX98</f>
        <v>489885</v>
      </c>
      <c r="DA98" s="47">
        <f t="shared" ref="DA98:DA102" si="178">+CZ98/$CZ$111</f>
        <v>0.5581278503957372</v>
      </c>
      <c r="DB98" s="45">
        <f t="shared" ref="DB98:DB100" si="179">+J98+Z98+AP98+BF98+BV98+CL98</f>
        <v>7449350</v>
      </c>
      <c r="DC98" s="46">
        <f t="shared" si="115"/>
        <v>2.4549558679059178</v>
      </c>
      <c r="DD98" s="43">
        <f t="shared" ref="DD98:DD100" si="180">+L98+AB98+AR98+BH98+BX98+CN98</f>
        <v>808643</v>
      </c>
      <c r="DE98" s="231">
        <f t="shared" ref="DE98:DE102" si="181">+DD98/$DD$111</f>
        <v>0.47076038371393075</v>
      </c>
      <c r="DF98" s="43">
        <f t="shared" ref="DF98:DF100" si="182">+DB98+DD98</f>
        <v>8257993</v>
      </c>
      <c r="DG98" s="47">
        <f t="shared" ref="DG98:DG102" si="183">+DF98/$DF$111</f>
        <v>1.7377379212066284</v>
      </c>
      <c r="DH98" s="172"/>
      <c r="DI98" s="188" t="s">
        <v>54</v>
      </c>
      <c r="DJ98" s="45">
        <f t="shared" ref="DJ98:DJ100" si="184">+CZ98</f>
        <v>489885</v>
      </c>
      <c r="DK98" s="43">
        <f t="shared" ref="DK98:DK100" si="185">+DF98</f>
        <v>8257993</v>
      </c>
      <c r="DL98" s="44">
        <f t="shared" ref="DL98:DL100" si="186">+DJ98+DK98</f>
        <v>8747878</v>
      </c>
      <c r="DM98"/>
    </row>
    <row r="99" spans="1:119" s="59" customFormat="1" ht="15.6" x14ac:dyDescent="0.3">
      <c r="A99" s="32">
        <v>83</v>
      </c>
      <c r="B99" s="68" t="s">
        <v>13</v>
      </c>
      <c r="C99" s="41"/>
      <c r="D99" s="42">
        <v>0</v>
      </c>
      <c r="E99" s="46">
        <v>0</v>
      </c>
      <c r="F99" s="46">
        <v>0</v>
      </c>
      <c r="G99" s="46">
        <v>0</v>
      </c>
      <c r="H99" s="43">
        <v>0</v>
      </c>
      <c r="I99" s="47">
        <v>0</v>
      </c>
      <c r="J99" s="45">
        <v>0</v>
      </c>
      <c r="K99" s="46">
        <v>0</v>
      </c>
      <c r="L99" s="43">
        <v>0</v>
      </c>
      <c r="M99" s="46">
        <v>0</v>
      </c>
      <c r="N99" s="43">
        <v>0</v>
      </c>
      <c r="O99" s="47">
        <v>0</v>
      </c>
      <c r="P99" s="136">
        <f t="shared" si="158"/>
        <v>0</v>
      </c>
      <c r="Q99" s="137">
        <f t="shared" si="159"/>
        <v>0</v>
      </c>
      <c r="R99" s="138">
        <f t="shared" si="160"/>
        <v>0</v>
      </c>
      <c r="S99" s="38"/>
      <c r="T99" s="42">
        <v>0</v>
      </c>
      <c r="U99" s="46">
        <v>0</v>
      </c>
      <c r="V99" s="46">
        <v>0</v>
      </c>
      <c r="W99" s="46">
        <v>0</v>
      </c>
      <c r="X99" s="43">
        <v>0</v>
      </c>
      <c r="Y99" s="47">
        <v>0</v>
      </c>
      <c r="Z99" s="45">
        <v>0</v>
      </c>
      <c r="AA99" s="46">
        <v>0</v>
      </c>
      <c r="AB99" s="43">
        <v>0</v>
      </c>
      <c r="AC99" s="46">
        <v>0</v>
      </c>
      <c r="AD99" s="43">
        <v>0</v>
      </c>
      <c r="AE99" s="47">
        <v>0</v>
      </c>
      <c r="AF99" s="136">
        <f t="shared" si="161"/>
        <v>0</v>
      </c>
      <c r="AG99" s="137">
        <f t="shared" si="162"/>
        <v>0</v>
      </c>
      <c r="AH99" s="138">
        <f t="shared" si="163"/>
        <v>0</v>
      </c>
      <c r="AI99" s="40"/>
      <c r="AJ99" s="42">
        <v>0</v>
      </c>
      <c r="AK99" s="46">
        <v>0</v>
      </c>
      <c r="AL99" s="46">
        <v>0</v>
      </c>
      <c r="AM99" s="46">
        <v>0</v>
      </c>
      <c r="AN99" s="43">
        <v>0</v>
      </c>
      <c r="AO99" s="47">
        <v>0</v>
      </c>
      <c r="AP99" s="45">
        <v>0</v>
      </c>
      <c r="AQ99" s="46">
        <v>0</v>
      </c>
      <c r="AR99" s="43">
        <v>0</v>
      </c>
      <c r="AS99" s="46">
        <v>0</v>
      </c>
      <c r="AT99" s="43">
        <v>0</v>
      </c>
      <c r="AU99" s="47">
        <v>0</v>
      </c>
      <c r="AV99" s="136">
        <f t="shared" si="164"/>
        <v>0</v>
      </c>
      <c r="AW99" s="137">
        <f t="shared" si="165"/>
        <v>0</v>
      </c>
      <c r="AX99" s="138">
        <f t="shared" si="166"/>
        <v>0</v>
      </c>
      <c r="AY99" s="40"/>
      <c r="AZ99" s="42">
        <v>0</v>
      </c>
      <c r="BA99" s="46">
        <v>0</v>
      </c>
      <c r="BB99" s="46">
        <v>0</v>
      </c>
      <c r="BC99" s="46">
        <v>0</v>
      </c>
      <c r="BD99" s="43">
        <v>0</v>
      </c>
      <c r="BE99" s="47">
        <v>0</v>
      </c>
      <c r="BF99" s="45">
        <v>0</v>
      </c>
      <c r="BG99" s="46">
        <v>0</v>
      </c>
      <c r="BH99" s="43">
        <v>0</v>
      </c>
      <c r="BI99" s="46">
        <v>0</v>
      </c>
      <c r="BJ99" s="43">
        <v>0</v>
      </c>
      <c r="BK99" s="47">
        <v>0</v>
      </c>
      <c r="BL99" s="136">
        <f t="shared" si="167"/>
        <v>0</v>
      </c>
      <c r="BM99" s="137">
        <f t="shared" si="168"/>
        <v>0</v>
      </c>
      <c r="BN99" s="138">
        <f t="shared" si="169"/>
        <v>0</v>
      </c>
      <c r="BO99" s="40"/>
      <c r="BP99" s="42">
        <v>0</v>
      </c>
      <c r="BQ99" s="46">
        <v>0</v>
      </c>
      <c r="BR99" s="46">
        <v>0</v>
      </c>
      <c r="BS99" s="46">
        <v>0</v>
      </c>
      <c r="BT99" s="43">
        <v>0</v>
      </c>
      <c r="BU99" s="47">
        <v>0</v>
      </c>
      <c r="BV99" s="45">
        <v>0</v>
      </c>
      <c r="BW99" s="46">
        <v>0</v>
      </c>
      <c r="BX99" s="43">
        <v>0</v>
      </c>
      <c r="BY99" s="46">
        <v>0</v>
      </c>
      <c r="BZ99" s="43">
        <v>0</v>
      </c>
      <c r="CA99" s="47">
        <v>0</v>
      </c>
      <c r="CB99" s="136">
        <f t="shared" si="170"/>
        <v>0</v>
      </c>
      <c r="CC99" s="137">
        <f t="shared" si="171"/>
        <v>0</v>
      </c>
      <c r="CD99" s="138">
        <f t="shared" si="172"/>
        <v>0</v>
      </c>
      <c r="CE99" s="40"/>
      <c r="CF99" s="42">
        <v>0</v>
      </c>
      <c r="CG99" s="46">
        <v>0</v>
      </c>
      <c r="CH99" s="46">
        <v>0</v>
      </c>
      <c r="CI99" s="46">
        <v>0</v>
      </c>
      <c r="CJ99" s="43">
        <v>0</v>
      </c>
      <c r="CK99" s="47">
        <v>0</v>
      </c>
      <c r="CL99" s="45">
        <v>0</v>
      </c>
      <c r="CM99" s="46">
        <v>0</v>
      </c>
      <c r="CN99" s="43">
        <v>0</v>
      </c>
      <c r="CO99" s="46">
        <v>0</v>
      </c>
      <c r="CP99" s="43">
        <v>0</v>
      </c>
      <c r="CQ99" s="47">
        <v>0</v>
      </c>
      <c r="CR99" s="136">
        <f t="shared" si="173"/>
        <v>0</v>
      </c>
      <c r="CS99" s="137">
        <f t="shared" si="174"/>
        <v>0</v>
      </c>
      <c r="CT99" s="138">
        <f t="shared" si="175"/>
        <v>0</v>
      </c>
      <c r="CU99" s="40"/>
      <c r="CV99" s="45">
        <f>+D99+T99+AJ99+AZ99+BP99+CF99</f>
        <v>0</v>
      </c>
      <c r="CW99" s="46">
        <f t="shared" si="123"/>
        <v>0</v>
      </c>
      <c r="CX99" s="43">
        <f>+F99+V99+AL99+BB99+BR99+CH99</f>
        <v>0</v>
      </c>
      <c r="CY99" s="46">
        <f t="shared" si="176"/>
        <v>0</v>
      </c>
      <c r="CZ99" s="43">
        <f t="shared" si="177"/>
        <v>0</v>
      </c>
      <c r="DA99" s="47">
        <f t="shared" si="178"/>
        <v>0</v>
      </c>
      <c r="DB99" s="45">
        <f t="shared" si="179"/>
        <v>0</v>
      </c>
      <c r="DC99" s="46">
        <f t="shared" si="115"/>
        <v>0</v>
      </c>
      <c r="DD99" s="43">
        <f t="shared" si="180"/>
        <v>0</v>
      </c>
      <c r="DE99" s="231">
        <f t="shared" si="181"/>
        <v>0</v>
      </c>
      <c r="DF99" s="43">
        <f t="shared" si="182"/>
        <v>0</v>
      </c>
      <c r="DG99" s="47">
        <f t="shared" si="183"/>
        <v>0</v>
      </c>
      <c r="DH99" s="174"/>
      <c r="DI99" s="189" t="s">
        <v>13</v>
      </c>
      <c r="DJ99" s="45">
        <f t="shared" si="184"/>
        <v>0</v>
      </c>
      <c r="DK99" s="43">
        <f t="shared" si="185"/>
        <v>0</v>
      </c>
      <c r="DL99" s="44">
        <f t="shared" si="186"/>
        <v>0</v>
      </c>
      <c r="DM99"/>
    </row>
    <row r="100" spans="1:119" s="59" customFormat="1" ht="15.6" x14ac:dyDescent="0.3">
      <c r="A100" s="32">
        <v>84</v>
      </c>
      <c r="B100" s="32" t="s">
        <v>9</v>
      </c>
      <c r="C100" s="41"/>
      <c r="D100" s="42">
        <v>0</v>
      </c>
      <c r="E100" s="46">
        <v>0</v>
      </c>
      <c r="F100" s="46">
        <v>0</v>
      </c>
      <c r="G100" s="46">
        <v>0</v>
      </c>
      <c r="H100" s="43">
        <v>0</v>
      </c>
      <c r="I100" s="47">
        <v>0</v>
      </c>
      <c r="J100" s="45">
        <v>0</v>
      </c>
      <c r="K100" s="46">
        <v>0</v>
      </c>
      <c r="L100" s="43">
        <v>0</v>
      </c>
      <c r="M100" s="46">
        <v>0</v>
      </c>
      <c r="N100" s="43">
        <v>0</v>
      </c>
      <c r="O100" s="47">
        <v>0</v>
      </c>
      <c r="P100" s="136">
        <f t="shared" si="158"/>
        <v>0</v>
      </c>
      <c r="Q100" s="137">
        <f t="shared" si="159"/>
        <v>0</v>
      </c>
      <c r="R100" s="138">
        <f t="shared" si="160"/>
        <v>0</v>
      </c>
      <c r="S100" s="38"/>
      <c r="T100" s="42">
        <v>0</v>
      </c>
      <c r="U100" s="46">
        <v>0</v>
      </c>
      <c r="V100" s="46">
        <v>0</v>
      </c>
      <c r="W100" s="46">
        <v>0</v>
      </c>
      <c r="X100" s="43">
        <v>0</v>
      </c>
      <c r="Y100" s="47">
        <v>0</v>
      </c>
      <c r="Z100" s="45">
        <v>0</v>
      </c>
      <c r="AA100" s="46">
        <v>0</v>
      </c>
      <c r="AB100" s="43">
        <v>0</v>
      </c>
      <c r="AC100" s="46">
        <v>0</v>
      </c>
      <c r="AD100" s="43">
        <v>0</v>
      </c>
      <c r="AE100" s="47">
        <v>0</v>
      </c>
      <c r="AF100" s="136">
        <f t="shared" si="161"/>
        <v>0</v>
      </c>
      <c r="AG100" s="137">
        <f t="shared" si="162"/>
        <v>0</v>
      </c>
      <c r="AH100" s="138">
        <f t="shared" si="163"/>
        <v>0</v>
      </c>
      <c r="AI100" s="40"/>
      <c r="AJ100" s="42">
        <v>0</v>
      </c>
      <c r="AK100" s="46">
        <v>0</v>
      </c>
      <c r="AL100" s="46">
        <v>0</v>
      </c>
      <c r="AM100" s="46">
        <v>0</v>
      </c>
      <c r="AN100" s="43">
        <v>0</v>
      </c>
      <c r="AO100" s="47">
        <v>0</v>
      </c>
      <c r="AP100" s="45">
        <v>0</v>
      </c>
      <c r="AQ100" s="46">
        <v>0</v>
      </c>
      <c r="AR100" s="43">
        <v>0</v>
      </c>
      <c r="AS100" s="46">
        <v>0</v>
      </c>
      <c r="AT100" s="43">
        <v>0</v>
      </c>
      <c r="AU100" s="47">
        <v>0</v>
      </c>
      <c r="AV100" s="136">
        <f t="shared" si="164"/>
        <v>0</v>
      </c>
      <c r="AW100" s="137">
        <f t="shared" si="165"/>
        <v>0</v>
      </c>
      <c r="AX100" s="138">
        <f t="shared" si="166"/>
        <v>0</v>
      </c>
      <c r="AY100" s="40"/>
      <c r="AZ100" s="42">
        <v>0</v>
      </c>
      <c r="BA100" s="46">
        <v>0</v>
      </c>
      <c r="BB100" s="46">
        <v>0</v>
      </c>
      <c r="BC100" s="46">
        <v>0</v>
      </c>
      <c r="BD100" s="43">
        <v>0</v>
      </c>
      <c r="BE100" s="47">
        <v>0</v>
      </c>
      <c r="BF100" s="45">
        <v>0</v>
      </c>
      <c r="BG100" s="46">
        <v>0</v>
      </c>
      <c r="BH100" s="43">
        <v>0</v>
      </c>
      <c r="BI100" s="46">
        <v>0</v>
      </c>
      <c r="BJ100" s="43">
        <v>0</v>
      </c>
      <c r="BK100" s="47">
        <v>0</v>
      </c>
      <c r="BL100" s="136">
        <f t="shared" si="167"/>
        <v>0</v>
      </c>
      <c r="BM100" s="137">
        <f t="shared" si="168"/>
        <v>0</v>
      </c>
      <c r="BN100" s="138">
        <f t="shared" si="169"/>
        <v>0</v>
      </c>
      <c r="BO100" s="40"/>
      <c r="BP100" s="42">
        <v>0</v>
      </c>
      <c r="BQ100" s="46">
        <v>0</v>
      </c>
      <c r="BR100" s="46">
        <v>0</v>
      </c>
      <c r="BS100" s="46">
        <v>0</v>
      </c>
      <c r="BT100" s="43">
        <v>0</v>
      </c>
      <c r="BU100" s="47">
        <v>0</v>
      </c>
      <c r="BV100" s="45">
        <v>0</v>
      </c>
      <c r="BW100" s="46">
        <v>0</v>
      </c>
      <c r="BX100" s="43">
        <v>0</v>
      </c>
      <c r="BY100" s="46">
        <v>0</v>
      </c>
      <c r="BZ100" s="43">
        <v>0</v>
      </c>
      <c r="CA100" s="47">
        <v>0</v>
      </c>
      <c r="CB100" s="136">
        <f t="shared" si="170"/>
        <v>0</v>
      </c>
      <c r="CC100" s="137">
        <f t="shared" si="171"/>
        <v>0</v>
      </c>
      <c r="CD100" s="138">
        <f t="shared" si="172"/>
        <v>0</v>
      </c>
      <c r="CE100" s="40"/>
      <c r="CF100" s="42">
        <v>0</v>
      </c>
      <c r="CG100" s="46">
        <v>0</v>
      </c>
      <c r="CH100" s="46">
        <v>0</v>
      </c>
      <c r="CI100" s="46">
        <v>0</v>
      </c>
      <c r="CJ100" s="43">
        <v>0</v>
      </c>
      <c r="CK100" s="47">
        <v>0</v>
      </c>
      <c r="CL100" s="45">
        <v>0</v>
      </c>
      <c r="CM100" s="46">
        <v>0</v>
      </c>
      <c r="CN100" s="43">
        <v>0</v>
      </c>
      <c r="CO100" s="46">
        <v>0</v>
      </c>
      <c r="CP100" s="43">
        <v>0</v>
      </c>
      <c r="CQ100" s="47">
        <v>0</v>
      </c>
      <c r="CR100" s="136">
        <f t="shared" si="173"/>
        <v>0</v>
      </c>
      <c r="CS100" s="137">
        <f t="shared" si="174"/>
        <v>0</v>
      </c>
      <c r="CT100" s="138">
        <f t="shared" si="175"/>
        <v>0</v>
      </c>
      <c r="CU100" s="40"/>
      <c r="CV100" s="45">
        <f>+D100+T100+AJ100+AZ100+BP100+CF100</f>
        <v>0</v>
      </c>
      <c r="CW100" s="46">
        <f t="shared" si="123"/>
        <v>0</v>
      </c>
      <c r="CX100" s="43">
        <f>+F100+V100+AL100+BB100+BR100+CH100</f>
        <v>0</v>
      </c>
      <c r="CY100" s="46">
        <f t="shared" si="176"/>
        <v>0</v>
      </c>
      <c r="CZ100" s="43">
        <f t="shared" si="177"/>
        <v>0</v>
      </c>
      <c r="DA100" s="47">
        <f t="shared" si="178"/>
        <v>0</v>
      </c>
      <c r="DB100" s="45">
        <f t="shared" si="179"/>
        <v>0</v>
      </c>
      <c r="DC100" s="46">
        <f t="shared" si="115"/>
        <v>0</v>
      </c>
      <c r="DD100" s="43">
        <f t="shared" si="180"/>
        <v>0</v>
      </c>
      <c r="DE100" s="231">
        <f t="shared" si="181"/>
        <v>0</v>
      </c>
      <c r="DF100" s="43">
        <f t="shared" si="182"/>
        <v>0</v>
      </c>
      <c r="DG100" s="47">
        <f t="shared" si="183"/>
        <v>0</v>
      </c>
      <c r="DH100" s="174"/>
      <c r="DI100" s="185" t="s">
        <v>9</v>
      </c>
      <c r="DJ100" s="45">
        <f t="shared" si="184"/>
        <v>0</v>
      </c>
      <c r="DK100" s="43">
        <f t="shared" si="185"/>
        <v>0</v>
      </c>
      <c r="DL100" s="44">
        <f t="shared" si="186"/>
        <v>0</v>
      </c>
      <c r="DM100"/>
      <c r="DN100" s="59" t="s">
        <v>169</v>
      </c>
    </row>
    <row r="101" spans="1:119" s="24" customFormat="1" ht="16.2" thickBot="1" x14ac:dyDescent="0.35">
      <c r="A101" s="32">
        <v>85</v>
      </c>
      <c r="B101" s="48" t="s">
        <v>177</v>
      </c>
      <c r="C101" s="49"/>
      <c r="D101" s="50">
        <v>237786376</v>
      </c>
      <c r="E101" s="54">
        <v>2167.5700000000002</v>
      </c>
      <c r="F101" s="51">
        <v>71064022</v>
      </c>
      <c r="G101" s="54">
        <v>2591.9699999999998</v>
      </c>
      <c r="H101" s="43">
        <v>308850398</v>
      </c>
      <c r="I101" s="55">
        <v>2252.4299999999998</v>
      </c>
      <c r="J101" s="53">
        <v>122061232</v>
      </c>
      <c r="K101" s="54">
        <v>353.99</v>
      </c>
      <c r="L101" s="51">
        <v>173747621</v>
      </c>
      <c r="M101" s="54">
        <v>571.34</v>
      </c>
      <c r="N101" s="51">
        <v>295808853</v>
      </c>
      <c r="O101" s="55">
        <v>455.84</v>
      </c>
      <c r="P101" s="142">
        <f t="shared" si="158"/>
        <v>359847608</v>
      </c>
      <c r="Q101" s="148">
        <f t="shared" si="159"/>
        <v>244811643</v>
      </c>
      <c r="R101" s="149">
        <f t="shared" si="160"/>
        <v>604659251</v>
      </c>
      <c r="S101" s="38"/>
      <c r="T101" s="50">
        <v>404151718</v>
      </c>
      <c r="U101" s="54">
        <v>2098.54</v>
      </c>
      <c r="V101" s="51">
        <v>104551033</v>
      </c>
      <c r="W101" s="54">
        <v>1909.96</v>
      </c>
      <c r="X101" s="51">
        <v>508702751</v>
      </c>
      <c r="Y101" s="55">
        <v>2056.8000000000002</v>
      </c>
      <c r="Z101" s="53">
        <v>275035199</v>
      </c>
      <c r="AA101" s="54">
        <v>273.83</v>
      </c>
      <c r="AB101" s="51">
        <v>167228434</v>
      </c>
      <c r="AC101" s="54">
        <v>385.44</v>
      </c>
      <c r="AD101" s="51">
        <v>442263633</v>
      </c>
      <c r="AE101" s="55">
        <v>307.5</v>
      </c>
      <c r="AF101" s="142">
        <f t="shared" si="161"/>
        <v>679186917</v>
      </c>
      <c r="AG101" s="148">
        <f t="shared" si="162"/>
        <v>271779467</v>
      </c>
      <c r="AH101" s="149">
        <f t="shared" si="163"/>
        <v>950966384</v>
      </c>
      <c r="AI101" s="40"/>
      <c r="AJ101" s="50">
        <v>127025983</v>
      </c>
      <c r="AK101" s="54">
        <v>2111.42</v>
      </c>
      <c r="AL101" s="51">
        <v>59470222</v>
      </c>
      <c r="AM101" s="54">
        <v>2452.89</v>
      </c>
      <c r="AN101" s="51">
        <v>186496205</v>
      </c>
      <c r="AO101" s="55">
        <v>2209.5</v>
      </c>
      <c r="AP101" s="53">
        <v>51647201</v>
      </c>
      <c r="AQ101" s="54">
        <v>330.5</v>
      </c>
      <c r="AR101" s="51">
        <v>83193358</v>
      </c>
      <c r="AS101" s="54">
        <v>552.82000000000005</v>
      </c>
      <c r="AT101" s="51">
        <v>134840559</v>
      </c>
      <c r="AU101" s="55">
        <v>439.57</v>
      </c>
      <c r="AV101" s="142">
        <f t="shared" si="164"/>
        <v>178673184</v>
      </c>
      <c r="AW101" s="148">
        <f t="shared" si="165"/>
        <v>142663580</v>
      </c>
      <c r="AX101" s="149">
        <f t="shared" si="166"/>
        <v>321336764</v>
      </c>
      <c r="AY101" s="40"/>
      <c r="AZ101" s="50">
        <v>228958978</v>
      </c>
      <c r="BA101" s="54">
        <v>2058.19</v>
      </c>
      <c r="BB101" s="51">
        <v>54811694</v>
      </c>
      <c r="BC101" s="54">
        <v>1751.12</v>
      </c>
      <c r="BD101" s="51">
        <v>283770672</v>
      </c>
      <c r="BE101" s="55">
        <v>1990.76</v>
      </c>
      <c r="BF101" s="53">
        <v>177052490</v>
      </c>
      <c r="BG101" s="54">
        <v>290.99</v>
      </c>
      <c r="BH101" s="51">
        <v>159177737</v>
      </c>
      <c r="BI101" s="54">
        <v>514.91</v>
      </c>
      <c r="BJ101" s="51">
        <v>336230227</v>
      </c>
      <c r="BK101" s="55">
        <v>366.43</v>
      </c>
      <c r="BL101" s="142">
        <f t="shared" si="167"/>
        <v>406011468</v>
      </c>
      <c r="BM101" s="148">
        <f t="shared" si="168"/>
        <v>213989431</v>
      </c>
      <c r="BN101" s="149">
        <f t="shared" si="169"/>
        <v>620000899</v>
      </c>
      <c r="BO101" s="40"/>
      <c r="BP101" s="50">
        <v>160976088</v>
      </c>
      <c r="BQ101" s="54">
        <v>1695.91</v>
      </c>
      <c r="BR101" s="51">
        <v>37994982</v>
      </c>
      <c r="BS101" s="54">
        <v>1762.62</v>
      </c>
      <c r="BT101" s="51">
        <v>198971069</v>
      </c>
      <c r="BU101" s="55">
        <v>1708.26</v>
      </c>
      <c r="BV101" s="53">
        <v>67117982</v>
      </c>
      <c r="BW101" s="54">
        <v>222.92</v>
      </c>
      <c r="BX101" s="51">
        <v>85985883</v>
      </c>
      <c r="BY101" s="54">
        <v>422.51</v>
      </c>
      <c r="BZ101" s="51">
        <v>153103865</v>
      </c>
      <c r="CA101" s="55">
        <v>303.42</v>
      </c>
      <c r="CB101" s="142">
        <f t="shared" si="170"/>
        <v>228094070</v>
      </c>
      <c r="CC101" s="148">
        <f t="shared" si="171"/>
        <v>123980865</v>
      </c>
      <c r="CD101" s="149">
        <f t="shared" si="172"/>
        <v>352074935</v>
      </c>
      <c r="CE101" s="40"/>
      <c r="CF101" s="50">
        <v>255910208</v>
      </c>
      <c r="CG101" s="54">
        <v>2054.5500000000002</v>
      </c>
      <c r="CH101" s="51">
        <v>55625064</v>
      </c>
      <c r="CI101" s="54">
        <v>2198.79</v>
      </c>
      <c r="CJ101" s="51">
        <v>311535272</v>
      </c>
      <c r="CK101" s="55">
        <v>2078.9</v>
      </c>
      <c r="CL101" s="53">
        <v>168525105</v>
      </c>
      <c r="CM101" s="54">
        <v>272.07</v>
      </c>
      <c r="CN101" s="51">
        <v>130743442</v>
      </c>
      <c r="CO101" s="54">
        <v>412.92</v>
      </c>
      <c r="CP101" s="51">
        <v>299268547</v>
      </c>
      <c r="CQ101" s="55">
        <v>319.72000000000003</v>
      </c>
      <c r="CR101" s="142">
        <f t="shared" si="173"/>
        <v>424435313</v>
      </c>
      <c r="CS101" s="148">
        <f t="shared" si="174"/>
        <v>186368506</v>
      </c>
      <c r="CT101" s="149">
        <f t="shared" si="175"/>
        <v>610803819</v>
      </c>
      <c r="CU101" s="40"/>
      <c r="CV101" s="69">
        <f>+CV63+CV96+CV98+CV99+CV100</f>
        <v>1414809354</v>
      </c>
      <c r="CW101" s="70">
        <f t="shared" si="123"/>
        <v>2041.0653546305966</v>
      </c>
      <c r="CX101" s="71">
        <f>+CX63+CX96+CX98+CX99+CX100</f>
        <v>383517018</v>
      </c>
      <c r="CY101" s="70">
        <f t="shared" si="176"/>
        <v>2078.0410279750972</v>
      </c>
      <c r="CZ101" s="71">
        <f>+CZ63+CZ96+CZ98+CZ99+CZ100</f>
        <v>1798326372</v>
      </c>
      <c r="DA101" s="55">
        <f t="shared" si="178"/>
        <v>2048.8400998485863</v>
      </c>
      <c r="DB101" s="53">
        <f>+DB63+DB96+DB98+DB99+DB100</f>
        <v>861439216</v>
      </c>
      <c r="DC101" s="54">
        <f t="shared" si="115"/>
        <v>283.88990424177592</v>
      </c>
      <c r="DD101" s="51">
        <f>+DD63+DD96+DD98+DD99+DD100</f>
        <v>800076468</v>
      </c>
      <c r="DE101" s="230">
        <f t="shared" si="181"/>
        <v>465.77328323644235</v>
      </c>
      <c r="DF101" s="71">
        <f>+DF63+DF96+DF98+DF99+DF100</f>
        <v>1661515684</v>
      </c>
      <c r="DG101" s="55">
        <f t="shared" si="183"/>
        <v>349.63444638017603</v>
      </c>
      <c r="DH101" s="201"/>
      <c r="DI101" s="186" t="s">
        <v>177</v>
      </c>
      <c r="DJ101" s="53">
        <f>+DJ63+DJ96+DJ98+DJ99+DJ100</f>
        <v>1798326372</v>
      </c>
      <c r="DK101" s="51">
        <f t="shared" ref="DK101:DL101" si="187">+DK63+DK96+DK98+DK99+DK100</f>
        <v>1661515684</v>
      </c>
      <c r="DL101" s="52">
        <f t="shared" si="187"/>
        <v>3459842056</v>
      </c>
      <c r="DM101"/>
      <c r="DN101" s="56">
        <f>+R102+AH102+AX102+BN102+CD102+CT102</f>
        <v>173096441</v>
      </c>
      <c r="DO101" s="56"/>
    </row>
    <row r="102" spans="1:119" s="24" customFormat="1" ht="16.2" thickBot="1" x14ac:dyDescent="0.35">
      <c r="A102" s="32">
        <v>86</v>
      </c>
      <c r="B102" s="48" t="s">
        <v>178</v>
      </c>
      <c r="C102" s="41"/>
      <c r="D102" s="72">
        <v>-6089807</v>
      </c>
      <c r="E102" s="73">
        <v>-55.51</v>
      </c>
      <c r="F102" s="76">
        <v>-7703465</v>
      </c>
      <c r="G102" s="73">
        <v>-280.97000000000003</v>
      </c>
      <c r="H102" s="76">
        <v>-13793272</v>
      </c>
      <c r="I102" s="75">
        <v>-100.59</v>
      </c>
      <c r="J102" s="74">
        <v>-2180191</v>
      </c>
      <c r="K102" s="73">
        <v>-6.32</v>
      </c>
      <c r="L102" s="76">
        <v>34141101</v>
      </c>
      <c r="M102" s="73">
        <v>112.27</v>
      </c>
      <c r="N102" s="76">
        <v>31960910</v>
      </c>
      <c r="O102" s="75">
        <v>49.25</v>
      </c>
      <c r="P102" s="116">
        <f t="shared" si="158"/>
        <v>-8269998</v>
      </c>
      <c r="Q102" s="117">
        <f t="shared" si="159"/>
        <v>26437636</v>
      </c>
      <c r="R102" s="118">
        <f t="shared" si="160"/>
        <v>18167638</v>
      </c>
      <c r="S102" s="38"/>
      <c r="T102" s="72">
        <v>17882896</v>
      </c>
      <c r="U102" s="73">
        <v>92.86</v>
      </c>
      <c r="V102" s="76">
        <v>11536834</v>
      </c>
      <c r="W102" s="73">
        <v>210.76</v>
      </c>
      <c r="X102" s="76">
        <v>29419730</v>
      </c>
      <c r="Y102" s="75">
        <v>118.95</v>
      </c>
      <c r="Z102" s="74">
        <v>-3977328</v>
      </c>
      <c r="AA102" s="73">
        <v>-3.96</v>
      </c>
      <c r="AB102" s="76">
        <v>33116061</v>
      </c>
      <c r="AC102" s="73">
        <v>76.33</v>
      </c>
      <c r="AD102" s="76">
        <v>29138733</v>
      </c>
      <c r="AE102" s="75">
        <v>20.260000000000002</v>
      </c>
      <c r="AF102" s="116">
        <f t="shared" si="161"/>
        <v>13905568</v>
      </c>
      <c r="AG102" s="117">
        <f t="shared" si="162"/>
        <v>44652895</v>
      </c>
      <c r="AH102" s="118">
        <f t="shared" si="163"/>
        <v>58558463</v>
      </c>
      <c r="AI102" s="40"/>
      <c r="AJ102" s="72">
        <v>8293737</v>
      </c>
      <c r="AK102" s="73">
        <v>137.86000000000001</v>
      </c>
      <c r="AL102" s="76">
        <v>-461143</v>
      </c>
      <c r="AM102" s="73">
        <v>-19.02</v>
      </c>
      <c r="AN102" s="76">
        <v>7832594</v>
      </c>
      <c r="AO102" s="75">
        <v>92.8</v>
      </c>
      <c r="AP102" s="74">
        <v>2373658</v>
      </c>
      <c r="AQ102" s="73">
        <v>15.19</v>
      </c>
      <c r="AR102" s="76">
        <v>1499888</v>
      </c>
      <c r="AS102" s="73">
        <v>9.9700000000000006</v>
      </c>
      <c r="AT102" s="76">
        <v>3873545</v>
      </c>
      <c r="AU102" s="75">
        <v>12.63</v>
      </c>
      <c r="AV102" s="116">
        <f t="shared" si="164"/>
        <v>10667395</v>
      </c>
      <c r="AW102" s="117">
        <f t="shared" si="165"/>
        <v>1038745</v>
      </c>
      <c r="AX102" s="118">
        <f>+AV102+AW102</f>
        <v>11706140</v>
      </c>
      <c r="AY102" s="40"/>
      <c r="AZ102" s="72">
        <v>15544997</v>
      </c>
      <c r="BA102" s="73">
        <v>139.74</v>
      </c>
      <c r="BB102" s="76">
        <v>7270954</v>
      </c>
      <c r="BC102" s="73">
        <v>232.29</v>
      </c>
      <c r="BD102" s="76">
        <v>22815952</v>
      </c>
      <c r="BE102" s="75">
        <v>160.06</v>
      </c>
      <c r="BF102" s="74">
        <v>1003227</v>
      </c>
      <c r="BG102" s="73">
        <v>1.65</v>
      </c>
      <c r="BH102" s="76">
        <v>19550751</v>
      </c>
      <c r="BI102" s="73">
        <v>63.24</v>
      </c>
      <c r="BJ102" s="76">
        <v>20553978</v>
      </c>
      <c r="BK102" s="75">
        <v>22.4</v>
      </c>
      <c r="BL102" s="116">
        <f t="shared" si="167"/>
        <v>16548224</v>
      </c>
      <c r="BM102" s="117">
        <f t="shared" si="168"/>
        <v>26821705</v>
      </c>
      <c r="BN102" s="118">
        <f>+BL102+BM102</f>
        <v>43369929</v>
      </c>
      <c r="BO102" s="40"/>
      <c r="BP102" s="72">
        <v>15263423</v>
      </c>
      <c r="BQ102" s="73">
        <v>160.80000000000001</v>
      </c>
      <c r="BR102" s="76">
        <v>6502346</v>
      </c>
      <c r="BS102" s="73">
        <v>301.64999999999998</v>
      </c>
      <c r="BT102" s="76">
        <v>21765769</v>
      </c>
      <c r="BU102" s="75">
        <v>186.87</v>
      </c>
      <c r="BV102" s="74">
        <v>-9365495</v>
      </c>
      <c r="BW102" s="73">
        <v>-31.11</v>
      </c>
      <c r="BX102" s="76">
        <v>4522683</v>
      </c>
      <c r="BY102" s="73">
        <v>22.22</v>
      </c>
      <c r="BZ102" s="76">
        <v>-4842812</v>
      </c>
      <c r="CA102" s="75">
        <v>-9.6</v>
      </c>
      <c r="CB102" s="116">
        <f>+BP102+BV102</f>
        <v>5897928</v>
      </c>
      <c r="CC102" s="117">
        <f t="shared" si="171"/>
        <v>11025029</v>
      </c>
      <c r="CD102" s="118">
        <f>+CB102+CC102</f>
        <v>16922957</v>
      </c>
      <c r="CE102" s="40"/>
      <c r="CF102" s="72">
        <v>10306795</v>
      </c>
      <c r="CG102" s="73">
        <v>82.75</v>
      </c>
      <c r="CH102" s="76">
        <v>-1818207</v>
      </c>
      <c r="CI102" s="73">
        <v>-71.87</v>
      </c>
      <c r="CJ102" s="76">
        <v>8488588</v>
      </c>
      <c r="CK102" s="75">
        <v>56.64</v>
      </c>
      <c r="CL102" s="74">
        <v>-2884081</v>
      </c>
      <c r="CM102" s="73">
        <v>-4.66</v>
      </c>
      <c r="CN102" s="76">
        <v>18766807</v>
      </c>
      <c r="CO102" s="73">
        <v>59.27</v>
      </c>
      <c r="CP102" s="76">
        <v>15882726</v>
      </c>
      <c r="CQ102" s="75">
        <v>16.97</v>
      </c>
      <c r="CR102" s="116">
        <f t="shared" si="173"/>
        <v>7422714</v>
      </c>
      <c r="CS102" s="117">
        <f t="shared" si="174"/>
        <v>16948600</v>
      </c>
      <c r="CT102" s="118">
        <f>+CR102+CS102</f>
        <v>24371314</v>
      </c>
      <c r="CU102" s="40"/>
      <c r="CV102" s="77">
        <f>+CV16-CV101</f>
        <v>61202039</v>
      </c>
      <c r="CW102" s="73">
        <f t="shared" si="123"/>
        <v>88.292716670609892</v>
      </c>
      <c r="CX102" s="77">
        <f>+CX16-CX101</f>
        <v>15327317</v>
      </c>
      <c r="CY102" s="78">
        <f t="shared" si="176"/>
        <v>83.049231402764462</v>
      </c>
      <c r="CZ102" s="77">
        <f>+CZ16-CZ101</f>
        <v>76529356</v>
      </c>
      <c r="DA102" s="79">
        <f t="shared" si="178"/>
        <v>87.190187404084867</v>
      </c>
      <c r="DB102" s="77">
        <f>+DB16-DB101</f>
        <v>-15030215</v>
      </c>
      <c r="DC102" s="73">
        <f t="shared" si="115"/>
        <v>-4.9532529026207044</v>
      </c>
      <c r="DD102" s="77">
        <f>+DD16-DD101</f>
        <v>111597298</v>
      </c>
      <c r="DE102" s="79">
        <f t="shared" si="181"/>
        <v>64.967589935135621</v>
      </c>
      <c r="DF102" s="77">
        <f>+DF16-DF101</f>
        <v>96567083</v>
      </c>
      <c r="DG102" s="79">
        <f t="shared" si="183"/>
        <v>20.320710137367268</v>
      </c>
      <c r="DH102" s="201"/>
      <c r="DI102" s="186" t="s">
        <v>178</v>
      </c>
      <c r="DJ102" s="77">
        <f>+DJ16-DJ101</f>
        <v>76529356</v>
      </c>
      <c r="DK102" s="77">
        <f t="shared" ref="DK102" si="188">+DK16-DK101</f>
        <v>96567083</v>
      </c>
      <c r="DL102" s="77">
        <f>+DL16-DL101</f>
        <v>173096439</v>
      </c>
      <c r="DM102"/>
      <c r="DN102" s="56">
        <f>+D102+F102+J102+L102+T102+V102+Z102+AB102++AJ102+AL102+AP102+AR102+AZ102+BB102+BF102+BH102+BP102+BR102+BV102+BX102+CF102+CH102+CL102+CN102</f>
        <v>173096441</v>
      </c>
      <c r="DO102" s="56"/>
    </row>
    <row r="103" spans="1:119" s="59" customFormat="1" ht="15.6" x14ac:dyDescent="0.3">
      <c r="A103" s="32"/>
      <c r="B103" s="32"/>
      <c r="C103" s="41"/>
      <c r="D103" s="42"/>
      <c r="E103" s="43"/>
      <c r="F103" s="43"/>
      <c r="G103" s="43"/>
      <c r="H103" s="43"/>
      <c r="I103" s="44"/>
      <c r="J103" s="45"/>
      <c r="K103" s="43"/>
      <c r="L103" s="43"/>
      <c r="M103" s="43"/>
      <c r="N103" s="43"/>
      <c r="O103" s="44"/>
      <c r="P103" s="136"/>
      <c r="Q103" s="137"/>
      <c r="R103" s="138"/>
      <c r="S103" s="38"/>
      <c r="T103" s="42"/>
      <c r="U103" s="43"/>
      <c r="V103" s="43"/>
      <c r="W103" s="43"/>
      <c r="X103" s="43"/>
      <c r="Y103" s="44"/>
      <c r="Z103" s="45"/>
      <c r="AA103" s="43"/>
      <c r="AB103" s="43"/>
      <c r="AC103" s="43"/>
      <c r="AD103" s="43"/>
      <c r="AE103" s="44"/>
      <c r="AF103" s="136"/>
      <c r="AG103" s="137"/>
      <c r="AH103" s="138"/>
      <c r="AI103" s="40"/>
      <c r="AJ103" s="42"/>
      <c r="AK103" s="43"/>
      <c r="AL103" s="43"/>
      <c r="AM103" s="43"/>
      <c r="AN103" s="43"/>
      <c r="AO103" s="44"/>
      <c r="AP103" s="45"/>
      <c r="AQ103" s="43"/>
      <c r="AR103" s="43"/>
      <c r="AS103" s="43"/>
      <c r="AT103" s="43"/>
      <c r="AU103" s="44"/>
      <c r="AV103" s="136"/>
      <c r="AW103" s="137"/>
      <c r="AX103" s="138"/>
      <c r="AY103" s="40"/>
      <c r="AZ103" s="42"/>
      <c r="BA103" s="43"/>
      <c r="BB103" s="43"/>
      <c r="BC103" s="43"/>
      <c r="BD103" s="43"/>
      <c r="BE103" s="44"/>
      <c r="BF103" s="45"/>
      <c r="BG103" s="43"/>
      <c r="BH103" s="43"/>
      <c r="BI103" s="43"/>
      <c r="BJ103" s="43"/>
      <c r="BK103" s="44"/>
      <c r="BL103" s="136"/>
      <c r="BM103" s="137"/>
      <c r="BN103" s="138"/>
      <c r="BO103" s="40"/>
      <c r="BP103" s="42"/>
      <c r="BQ103" s="43"/>
      <c r="BR103" s="43"/>
      <c r="BS103" s="43"/>
      <c r="BT103" s="43"/>
      <c r="BU103" s="44"/>
      <c r="BV103" s="45"/>
      <c r="BW103" s="43"/>
      <c r="BX103" s="43"/>
      <c r="BY103" s="43"/>
      <c r="BZ103" s="43"/>
      <c r="CA103" s="44"/>
      <c r="CB103" s="136"/>
      <c r="CC103" s="137"/>
      <c r="CD103" s="138"/>
      <c r="CE103" s="40"/>
      <c r="CF103" s="42"/>
      <c r="CG103" s="43"/>
      <c r="CH103" s="43"/>
      <c r="CI103" s="43"/>
      <c r="CJ103" s="43"/>
      <c r="CK103" s="44"/>
      <c r="CL103" s="45"/>
      <c r="CM103" s="43"/>
      <c r="CN103" s="43"/>
      <c r="CO103" s="43"/>
      <c r="CP103" s="43"/>
      <c r="CQ103" s="44"/>
      <c r="CR103" s="136"/>
      <c r="CS103" s="137"/>
      <c r="CT103" s="138"/>
      <c r="CU103" s="40"/>
      <c r="CV103" s="80"/>
      <c r="CW103" s="81"/>
      <c r="CX103" s="43"/>
      <c r="CY103" s="81"/>
      <c r="CZ103" s="82"/>
      <c r="DA103" s="47"/>
      <c r="DB103" s="57"/>
      <c r="DC103" s="46"/>
      <c r="DD103" s="46"/>
      <c r="DE103" s="46"/>
      <c r="DF103" s="43"/>
      <c r="DG103" s="47"/>
      <c r="DH103" s="174"/>
      <c r="DI103" s="185"/>
      <c r="DJ103" s="45"/>
      <c r="DK103" s="43"/>
      <c r="DL103" s="44"/>
      <c r="DM103"/>
      <c r="DO103" s="66"/>
    </row>
    <row r="104" spans="1:119" s="59" customFormat="1" ht="15.6" x14ac:dyDescent="0.3">
      <c r="A104" s="32"/>
      <c r="B104" s="32"/>
      <c r="C104" s="33"/>
      <c r="D104" s="34"/>
      <c r="E104" s="35"/>
      <c r="F104" s="35"/>
      <c r="G104" s="35"/>
      <c r="H104" s="35"/>
      <c r="I104" s="36"/>
      <c r="J104" s="37"/>
      <c r="K104" s="35"/>
      <c r="L104" s="35"/>
      <c r="M104" s="35"/>
      <c r="N104" s="35"/>
      <c r="O104" s="36"/>
      <c r="P104" s="150"/>
      <c r="Q104" s="151"/>
      <c r="R104" s="152"/>
      <c r="S104" s="38"/>
      <c r="T104" s="34"/>
      <c r="U104" s="35"/>
      <c r="V104" s="35"/>
      <c r="W104" s="35"/>
      <c r="X104" s="35"/>
      <c r="Y104" s="36"/>
      <c r="Z104" s="37"/>
      <c r="AA104" s="35"/>
      <c r="AB104" s="35"/>
      <c r="AC104" s="35"/>
      <c r="AD104" s="35"/>
      <c r="AE104" s="36"/>
      <c r="AF104" s="150"/>
      <c r="AG104" s="151"/>
      <c r="AH104" s="152"/>
      <c r="AI104" s="40"/>
      <c r="AJ104" s="34"/>
      <c r="AK104" s="35"/>
      <c r="AL104" s="35"/>
      <c r="AM104" s="35"/>
      <c r="AN104" s="35"/>
      <c r="AO104" s="36"/>
      <c r="AP104" s="37"/>
      <c r="AQ104" s="35"/>
      <c r="AR104" s="35"/>
      <c r="AS104" s="35"/>
      <c r="AT104" s="35"/>
      <c r="AU104" s="36"/>
      <c r="AV104" s="150"/>
      <c r="AW104" s="151"/>
      <c r="AX104" s="152"/>
      <c r="AY104" s="40"/>
      <c r="AZ104" s="34"/>
      <c r="BA104" s="35"/>
      <c r="BB104" s="35"/>
      <c r="BC104" s="35"/>
      <c r="BD104" s="35"/>
      <c r="BE104" s="36"/>
      <c r="BF104" s="37"/>
      <c r="BG104" s="35"/>
      <c r="BH104" s="35"/>
      <c r="BI104" s="35"/>
      <c r="BJ104" s="35"/>
      <c r="BK104" s="36"/>
      <c r="BL104" s="150"/>
      <c r="BM104" s="151"/>
      <c r="BN104" s="152"/>
      <c r="BO104" s="40"/>
      <c r="BP104" s="34"/>
      <c r="BQ104" s="35"/>
      <c r="BR104" s="35"/>
      <c r="BS104" s="35"/>
      <c r="BT104" s="35"/>
      <c r="BU104" s="36"/>
      <c r="BV104" s="37"/>
      <c r="BW104" s="35"/>
      <c r="BX104" s="35"/>
      <c r="BY104" s="35"/>
      <c r="BZ104" s="35"/>
      <c r="CA104" s="36"/>
      <c r="CB104" s="150"/>
      <c r="CC104" s="151"/>
      <c r="CD104" s="152"/>
      <c r="CE104" s="40"/>
      <c r="CF104" s="34"/>
      <c r="CG104" s="35"/>
      <c r="CH104" s="35"/>
      <c r="CI104" s="35"/>
      <c r="CJ104" s="35"/>
      <c r="CK104" s="36"/>
      <c r="CL104" s="37"/>
      <c r="CM104" s="35"/>
      <c r="CN104" s="35"/>
      <c r="CO104" s="35"/>
      <c r="CP104" s="35"/>
      <c r="CQ104" s="36"/>
      <c r="CR104" s="150"/>
      <c r="CS104" s="151"/>
      <c r="CT104" s="152"/>
      <c r="CU104" s="40"/>
      <c r="CV104" s="37"/>
      <c r="CW104" s="83"/>
      <c r="CX104" s="35"/>
      <c r="CY104" s="83"/>
      <c r="CZ104" s="35"/>
      <c r="DA104" s="84"/>
      <c r="DB104" s="85"/>
      <c r="DC104" s="83"/>
      <c r="DD104" s="83"/>
      <c r="DE104" s="83"/>
      <c r="DF104" s="35"/>
      <c r="DG104" s="84"/>
      <c r="DH104" s="175"/>
      <c r="DI104" s="185"/>
      <c r="DJ104" s="37"/>
      <c r="DK104" s="35"/>
      <c r="DL104" s="36"/>
      <c r="DM104"/>
    </row>
    <row r="105" spans="1:119" s="59" customFormat="1" ht="15.6" x14ac:dyDescent="0.3">
      <c r="A105" s="48">
        <v>87</v>
      </c>
      <c r="B105" s="67" t="s">
        <v>49</v>
      </c>
      <c r="C105" s="41"/>
      <c r="D105" s="42">
        <v>16485199</v>
      </c>
      <c r="E105" s="43"/>
      <c r="F105" s="43">
        <v>8838585</v>
      </c>
      <c r="G105" s="43"/>
      <c r="H105" s="43">
        <v>25323784</v>
      </c>
      <c r="I105" s="44"/>
      <c r="J105" s="45">
        <v>20141531</v>
      </c>
      <c r="K105" s="43"/>
      <c r="L105" s="43">
        <v>36183356</v>
      </c>
      <c r="M105" s="43"/>
      <c r="N105" s="43">
        <v>56324888</v>
      </c>
      <c r="O105" s="44"/>
      <c r="P105" s="136">
        <f t="shared" ref="P105:P107" si="189">+D105+J105</f>
        <v>36626730</v>
      </c>
      <c r="Q105" s="137">
        <f t="shared" ref="Q105:Q107" si="190">+F105+L105</f>
        <v>45021941</v>
      </c>
      <c r="R105" s="138">
        <f t="shared" ref="R105:R107" si="191">+P105+Q105</f>
        <v>81648671</v>
      </c>
      <c r="S105" s="38"/>
      <c r="T105" s="42">
        <v>2478479</v>
      </c>
      <c r="U105" s="43"/>
      <c r="V105" s="43">
        <v>1755997</v>
      </c>
      <c r="W105" s="43"/>
      <c r="X105" s="43">
        <v>4234477</v>
      </c>
      <c r="Y105" s="44"/>
      <c r="Z105" s="45">
        <v>6095470</v>
      </c>
      <c r="AA105" s="43"/>
      <c r="AB105" s="43">
        <v>3861680</v>
      </c>
      <c r="AC105" s="43"/>
      <c r="AD105" s="43">
        <v>9957150</v>
      </c>
      <c r="AE105" s="44"/>
      <c r="AF105" s="136">
        <f t="shared" ref="AF105:AF107" si="192">+T105+Z105</f>
        <v>8573949</v>
      </c>
      <c r="AG105" s="137">
        <f t="shared" ref="AG105:AG107" si="193">+V105+AB105</f>
        <v>5617677</v>
      </c>
      <c r="AH105" s="138">
        <f t="shared" ref="AH105:AH107" si="194">+AF105+AG105</f>
        <v>14191626</v>
      </c>
      <c r="AI105" s="40"/>
      <c r="AJ105" s="42">
        <v>9396341</v>
      </c>
      <c r="AK105" s="43"/>
      <c r="AL105" s="43">
        <v>10874871</v>
      </c>
      <c r="AM105" s="43"/>
      <c r="AN105" s="43">
        <v>20271212</v>
      </c>
      <c r="AO105" s="44"/>
      <c r="AP105" s="45">
        <v>10270260</v>
      </c>
      <c r="AQ105" s="43"/>
      <c r="AR105" s="43">
        <v>18308870</v>
      </c>
      <c r="AS105" s="43"/>
      <c r="AT105" s="43">
        <v>28579130</v>
      </c>
      <c r="AU105" s="44"/>
      <c r="AV105" s="136">
        <f t="shared" ref="AV105:AV107" si="195">+AJ105+AP105</f>
        <v>19666601</v>
      </c>
      <c r="AW105" s="137">
        <f t="shared" ref="AW105:AW107" si="196">+AL105+AR105</f>
        <v>29183741</v>
      </c>
      <c r="AX105" s="138">
        <f t="shared" ref="AX105:AX107" si="197">+AV105+AW105</f>
        <v>48850342</v>
      </c>
      <c r="AY105" s="40"/>
      <c r="AZ105" s="42">
        <v>364100</v>
      </c>
      <c r="BA105" s="43"/>
      <c r="BB105" s="43">
        <v>137399</v>
      </c>
      <c r="BC105" s="43"/>
      <c r="BD105" s="43">
        <v>501498</v>
      </c>
      <c r="BE105" s="44"/>
      <c r="BF105" s="45">
        <v>276042</v>
      </c>
      <c r="BG105" s="43"/>
      <c r="BH105" s="43">
        <v>445125</v>
      </c>
      <c r="BI105" s="43"/>
      <c r="BJ105" s="43">
        <v>721167</v>
      </c>
      <c r="BK105" s="44"/>
      <c r="BL105" s="136">
        <f t="shared" ref="BL105:BL107" si="198">+AZ105+BF105</f>
        <v>640142</v>
      </c>
      <c r="BM105" s="137">
        <f t="shared" ref="BM105:BM107" si="199">+BB105+BH105</f>
        <v>582524</v>
      </c>
      <c r="BN105" s="138">
        <f t="shared" ref="BN105:BN107" si="200">+BL105+BM105</f>
        <v>1222666</v>
      </c>
      <c r="BO105" s="40"/>
      <c r="BP105" s="42">
        <v>1452774</v>
      </c>
      <c r="BQ105" s="43"/>
      <c r="BR105" s="43">
        <v>0</v>
      </c>
      <c r="BS105" s="43"/>
      <c r="BT105" s="43">
        <v>1452774</v>
      </c>
      <c r="BU105" s="44"/>
      <c r="BV105" s="45">
        <v>3974144</v>
      </c>
      <c r="BW105" s="43"/>
      <c r="BX105" s="43">
        <v>0</v>
      </c>
      <c r="BY105" s="43"/>
      <c r="BZ105" s="43">
        <v>3974144</v>
      </c>
      <c r="CA105" s="44"/>
      <c r="CB105" s="136">
        <f t="shared" ref="CB105:CB107" si="201">+BP105+BV105</f>
        <v>5426918</v>
      </c>
      <c r="CC105" s="137">
        <f t="shared" ref="CC105:CC107" si="202">+BR105+BX105</f>
        <v>0</v>
      </c>
      <c r="CD105" s="138">
        <f t="shared" ref="CD105:CD107" si="203">+CB105+CC105</f>
        <v>5426918</v>
      </c>
      <c r="CE105" s="40"/>
      <c r="CF105" s="42">
        <v>2378611</v>
      </c>
      <c r="CG105" s="43"/>
      <c r="CH105" s="43">
        <v>839236</v>
      </c>
      <c r="CI105" s="43"/>
      <c r="CJ105" s="43">
        <v>3217847</v>
      </c>
      <c r="CK105" s="44"/>
      <c r="CL105" s="45">
        <v>4189588</v>
      </c>
      <c r="CM105" s="43"/>
      <c r="CN105" s="43">
        <v>2640339</v>
      </c>
      <c r="CO105" s="43"/>
      <c r="CP105" s="43">
        <v>6829926</v>
      </c>
      <c r="CQ105" s="44"/>
      <c r="CR105" s="136">
        <f t="shared" ref="CR105:CR107" si="204">+CF105+CL105</f>
        <v>6568199</v>
      </c>
      <c r="CS105" s="137">
        <f t="shared" ref="CS105:CS107" si="205">+CH105+CN105</f>
        <v>3479575</v>
      </c>
      <c r="CT105" s="138">
        <f t="shared" ref="CT105:CT107" si="206">+CR105+CS105</f>
        <v>10047774</v>
      </c>
      <c r="CU105" s="40"/>
      <c r="CV105" s="45">
        <f>+D105+T105+AJ105+AZ105+BP105+CF105</f>
        <v>32555504</v>
      </c>
      <c r="CW105" s="46"/>
      <c r="CX105" s="43">
        <f>+F105+V105+AL105+BB105+BR105+CH105</f>
        <v>22446088</v>
      </c>
      <c r="CY105" s="46"/>
      <c r="CZ105" s="43">
        <f>+CV105+CX105</f>
        <v>55001592</v>
      </c>
      <c r="DA105" s="47"/>
      <c r="DB105" s="45">
        <f t="shared" ref="DB105:DB107" si="207">+J105+Z105+AP105+BF105+BV105+CL105</f>
        <v>44947035</v>
      </c>
      <c r="DC105" s="46"/>
      <c r="DD105" s="43">
        <f t="shared" ref="DD105:DD107" si="208">+L105+AB105+AR105+BH105+BX105+CN105</f>
        <v>61439370</v>
      </c>
      <c r="DE105" s="46"/>
      <c r="DF105" s="43">
        <f t="shared" ref="DF105:DF107" si="209">+DB105+DD105</f>
        <v>106386405</v>
      </c>
      <c r="DG105" s="47"/>
      <c r="DH105" s="174"/>
      <c r="DI105" s="188" t="s">
        <v>49</v>
      </c>
      <c r="DJ105" s="45">
        <f t="shared" ref="DJ105:DJ107" si="210">+CZ105</f>
        <v>55001592</v>
      </c>
      <c r="DK105" s="43">
        <f t="shared" ref="DK105:DK107" si="211">+DF105</f>
        <v>106386405</v>
      </c>
      <c r="DL105" s="44">
        <f t="shared" ref="DL105:DL107" si="212">+DJ105+DK105</f>
        <v>161387997</v>
      </c>
      <c r="DM105"/>
    </row>
    <row r="106" spans="1:119" s="59" customFormat="1" ht="15.6" x14ac:dyDescent="0.3">
      <c r="A106" s="48">
        <v>88</v>
      </c>
      <c r="B106" s="67" t="s">
        <v>50</v>
      </c>
      <c r="C106" s="41"/>
      <c r="D106" s="42">
        <v>0</v>
      </c>
      <c r="E106" s="43"/>
      <c r="F106" s="43">
        <v>0</v>
      </c>
      <c r="G106" s="43"/>
      <c r="H106" s="43">
        <v>0</v>
      </c>
      <c r="I106" s="44"/>
      <c r="J106" s="45">
        <v>0</v>
      </c>
      <c r="K106" s="43"/>
      <c r="L106" s="43">
        <v>0</v>
      </c>
      <c r="M106" s="43"/>
      <c r="N106" s="43">
        <v>0</v>
      </c>
      <c r="O106" s="44"/>
      <c r="P106" s="136">
        <f t="shared" si="189"/>
        <v>0</v>
      </c>
      <c r="Q106" s="137">
        <f t="shared" si="190"/>
        <v>0</v>
      </c>
      <c r="R106" s="138">
        <f t="shared" si="191"/>
        <v>0</v>
      </c>
      <c r="S106" s="38"/>
      <c r="T106" s="42">
        <v>0</v>
      </c>
      <c r="U106" s="43"/>
      <c r="V106" s="43">
        <v>0</v>
      </c>
      <c r="W106" s="43"/>
      <c r="X106" s="43">
        <v>0</v>
      </c>
      <c r="Y106" s="44"/>
      <c r="Z106" s="45">
        <v>0</v>
      </c>
      <c r="AA106" s="43"/>
      <c r="AB106" s="43">
        <v>0</v>
      </c>
      <c r="AC106" s="43"/>
      <c r="AD106" s="43">
        <v>0</v>
      </c>
      <c r="AE106" s="44"/>
      <c r="AF106" s="136">
        <f t="shared" si="192"/>
        <v>0</v>
      </c>
      <c r="AG106" s="137">
        <f t="shared" si="193"/>
        <v>0</v>
      </c>
      <c r="AH106" s="138">
        <f t="shared" si="194"/>
        <v>0</v>
      </c>
      <c r="AI106" s="40"/>
      <c r="AJ106" s="42">
        <v>0</v>
      </c>
      <c r="AK106" s="43"/>
      <c r="AL106" s="43">
        <v>0</v>
      </c>
      <c r="AM106" s="43"/>
      <c r="AN106" s="43">
        <v>0</v>
      </c>
      <c r="AO106" s="44"/>
      <c r="AP106" s="45">
        <v>0</v>
      </c>
      <c r="AQ106" s="43"/>
      <c r="AR106" s="43">
        <v>0</v>
      </c>
      <c r="AS106" s="43"/>
      <c r="AT106" s="43">
        <v>0</v>
      </c>
      <c r="AU106" s="44"/>
      <c r="AV106" s="136">
        <f t="shared" si="195"/>
        <v>0</v>
      </c>
      <c r="AW106" s="137">
        <f t="shared" si="196"/>
        <v>0</v>
      </c>
      <c r="AX106" s="138">
        <f t="shared" si="197"/>
        <v>0</v>
      </c>
      <c r="AY106" s="40"/>
      <c r="AZ106" s="42">
        <v>0</v>
      </c>
      <c r="BA106" s="43"/>
      <c r="BB106" s="43">
        <v>0</v>
      </c>
      <c r="BC106" s="43"/>
      <c r="BD106" s="43">
        <v>0</v>
      </c>
      <c r="BE106" s="44"/>
      <c r="BF106" s="45">
        <v>0</v>
      </c>
      <c r="BG106" s="43"/>
      <c r="BH106" s="43">
        <v>0</v>
      </c>
      <c r="BI106" s="43"/>
      <c r="BJ106" s="43">
        <v>0</v>
      </c>
      <c r="BK106" s="44"/>
      <c r="BL106" s="136">
        <f t="shared" si="198"/>
        <v>0</v>
      </c>
      <c r="BM106" s="137">
        <f t="shared" si="199"/>
        <v>0</v>
      </c>
      <c r="BN106" s="138">
        <f t="shared" si="200"/>
        <v>0</v>
      </c>
      <c r="BO106" s="40"/>
      <c r="BP106" s="42">
        <v>0</v>
      </c>
      <c r="BQ106" s="43"/>
      <c r="BR106" s="43">
        <v>0</v>
      </c>
      <c r="BS106" s="43"/>
      <c r="BT106" s="43">
        <v>0</v>
      </c>
      <c r="BU106" s="44"/>
      <c r="BV106" s="45">
        <v>0</v>
      </c>
      <c r="BW106" s="43"/>
      <c r="BX106" s="43">
        <v>0</v>
      </c>
      <c r="BY106" s="43"/>
      <c r="BZ106" s="43">
        <v>0</v>
      </c>
      <c r="CA106" s="44"/>
      <c r="CB106" s="136">
        <f t="shared" si="201"/>
        <v>0</v>
      </c>
      <c r="CC106" s="137">
        <f t="shared" si="202"/>
        <v>0</v>
      </c>
      <c r="CD106" s="138">
        <f t="shared" si="203"/>
        <v>0</v>
      </c>
      <c r="CE106" s="40"/>
      <c r="CF106" s="42">
        <v>0</v>
      </c>
      <c r="CG106" s="43"/>
      <c r="CH106" s="43">
        <v>0</v>
      </c>
      <c r="CI106" s="43"/>
      <c r="CJ106" s="43">
        <v>0</v>
      </c>
      <c r="CK106" s="44"/>
      <c r="CL106" s="45">
        <v>0</v>
      </c>
      <c r="CM106" s="43"/>
      <c r="CN106" s="43">
        <v>0</v>
      </c>
      <c r="CO106" s="43"/>
      <c r="CP106" s="43">
        <v>0</v>
      </c>
      <c r="CQ106" s="44"/>
      <c r="CR106" s="136">
        <f t="shared" si="204"/>
        <v>0</v>
      </c>
      <c r="CS106" s="137">
        <f t="shared" si="205"/>
        <v>0</v>
      </c>
      <c r="CT106" s="138">
        <f t="shared" si="206"/>
        <v>0</v>
      </c>
      <c r="CU106" s="40"/>
      <c r="CV106" s="45">
        <f>+D106+T106+AJ106+AZ106+BP106+CF106</f>
        <v>0</v>
      </c>
      <c r="CW106" s="46"/>
      <c r="CX106" s="43">
        <f>+F106+V106+AL106+BB106+BR106+CH106</f>
        <v>0</v>
      </c>
      <c r="CY106" s="46"/>
      <c r="CZ106" s="43">
        <f t="shared" ref="CZ106:CZ107" si="213">+CV106+CX106</f>
        <v>0</v>
      </c>
      <c r="DA106" s="47"/>
      <c r="DB106" s="45">
        <f t="shared" si="207"/>
        <v>0</v>
      </c>
      <c r="DC106" s="46"/>
      <c r="DD106" s="43">
        <f t="shared" si="208"/>
        <v>0</v>
      </c>
      <c r="DE106" s="46"/>
      <c r="DF106" s="43">
        <f t="shared" si="209"/>
        <v>0</v>
      </c>
      <c r="DG106" s="47"/>
      <c r="DH106" s="172"/>
      <c r="DI106" s="188" t="s">
        <v>50</v>
      </c>
      <c r="DJ106" s="45">
        <f t="shared" si="210"/>
        <v>0</v>
      </c>
      <c r="DK106" s="43">
        <f t="shared" si="211"/>
        <v>0</v>
      </c>
      <c r="DL106" s="44">
        <f t="shared" si="212"/>
        <v>0</v>
      </c>
      <c r="DM106"/>
    </row>
    <row r="107" spans="1:119" s="59" customFormat="1" ht="15.6" x14ac:dyDescent="0.3">
      <c r="A107" s="48">
        <v>89</v>
      </c>
      <c r="B107" s="67" t="s">
        <v>48</v>
      </c>
      <c r="C107" s="41"/>
      <c r="D107" s="42">
        <v>264331</v>
      </c>
      <c r="E107" s="43"/>
      <c r="F107" s="43">
        <v>66596</v>
      </c>
      <c r="G107" s="43"/>
      <c r="H107" s="43">
        <v>330926</v>
      </c>
      <c r="I107" s="44"/>
      <c r="J107" s="45">
        <v>602212</v>
      </c>
      <c r="K107" s="43"/>
      <c r="L107" s="43">
        <v>521998</v>
      </c>
      <c r="M107" s="43"/>
      <c r="N107" s="43">
        <v>1124210</v>
      </c>
      <c r="O107" s="44"/>
      <c r="P107" s="136">
        <f t="shared" si="189"/>
        <v>866543</v>
      </c>
      <c r="Q107" s="137">
        <f t="shared" si="190"/>
        <v>588594</v>
      </c>
      <c r="R107" s="138">
        <f t="shared" si="191"/>
        <v>1455137</v>
      </c>
      <c r="S107" s="38"/>
      <c r="T107" s="42">
        <v>10071345</v>
      </c>
      <c r="U107" s="43"/>
      <c r="V107" s="43">
        <v>2858756</v>
      </c>
      <c r="W107" s="43"/>
      <c r="X107" s="43">
        <v>12930100</v>
      </c>
      <c r="Y107" s="44"/>
      <c r="Z107" s="45">
        <v>2795052</v>
      </c>
      <c r="AA107" s="43"/>
      <c r="AB107" s="43">
        <v>2609679</v>
      </c>
      <c r="AC107" s="43"/>
      <c r="AD107" s="43">
        <v>5404731</v>
      </c>
      <c r="AE107" s="44"/>
      <c r="AF107" s="136">
        <f t="shared" si="192"/>
        <v>12866397</v>
      </c>
      <c r="AG107" s="137">
        <f t="shared" si="193"/>
        <v>5468435</v>
      </c>
      <c r="AH107" s="138">
        <f t="shared" si="194"/>
        <v>18334832</v>
      </c>
      <c r="AI107" s="40"/>
      <c r="AJ107" s="42">
        <v>80109</v>
      </c>
      <c r="AK107" s="43"/>
      <c r="AL107" s="43">
        <v>51253</v>
      </c>
      <c r="AM107" s="43"/>
      <c r="AN107" s="43">
        <v>131362</v>
      </c>
      <c r="AO107" s="44"/>
      <c r="AP107" s="45">
        <v>142022</v>
      </c>
      <c r="AQ107" s="43"/>
      <c r="AR107" s="43">
        <v>178428</v>
      </c>
      <c r="AS107" s="43"/>
      <c r="AT107" s="43">
        <v>320449</v>
      </c>
      <c r="AU107" s="44"/>
      <c r="AV107" s="136">
        <f t="shared" si="195"/>
        <v>222131</v>
      </c>
      <c r="AW107" s="137">
        <f t="shared" si="196"/>
        <v>229681</v>
      </c>
      <c r="AX107" s="138">
        <f t="shared" si="197"/>
        <v>451812</v>
      </c>
      <c r="AY107" s="40"/>
      <c r="AZ107" s="42">
        <v>685137</v>
      </c>
      <c r="BA107" s="43"/>
      <c r="BB107" s="43">
        <v>164135</v>
      </c>
      <c r="BC107" s="43"/>
      <c r="BD107" s="43">
        <v>849272</v>
      </c>
      <c r="BE107" s="44"/>
      <c r="BF107" s="45">
        <v>627170</v>
      </c>
      <c r="BG107" s="43"/>
      <c r="BH107" s="43">
        <v>556501</v>
      </c>
      <c r="BI107" s="43"/>
      <c r="BJ107" s="43">
        <v>1183671</v>
      </c>
      <c r="BK107" s="44"/>
      <c r="BL107" s="136">
        <f t="shared" si="198"/>
        <v>1312307</v>
      </c>
      <c r="BM107" s="137">
        <f t="shared" si="199"/>
        <v>720636</v>
      </c>
      <c r="BN107" s="138">
        <f t="shared" si="200"/>
        <v>2032943</v>
      </c>
      <c r="BO107" s="40"/>
      <c r="BP107" s="42">
        <v>0</v>
      </c>
      <c r="BQ107" s="43"/>
      <c r="BR107" s="43">
        <v>0</v>
      </c>
      <c r="BS107" s="43"/>
      <c r="BT107" s="43">
        <v>0</v>
      </c>
      <c r="BU107" s="44"/>
      <c r="BV107" s="45">
        <v>0</v>
      </c>
      <c r="BW107" s="43"/>
      <c r="BX107" s="43">
        <v>0</v>
      </c>
      <c r="BY107" s="43"/>
      <c r="BZ107" s="43">
        <v>0</v>
      </c>
      <c r="CA107" s="44"/>
      <c r="CB107" s="136">
        <f t="shared" si="201"/>
        <v>0</v>
      </c>
      <c r="CC107" s="137">
        <f t="shared" si="202"/>
        <v>0</v>
      </c>
      <c r="CD107" s="138">
        <f t="shared" si="203"/>
        <v>0</v>
      </c>
      <c r="CE107" s="40"/>
      <c r="CF107" s="42">
        <v>0</v>
      </c>
      <c r="CG107" s="43"/>
      <c r="CH107" s="43">
        <v>0</v>
      </c>
      <c r="CI107" s="43"/>
      <c r="CJ107" s="43">
        <v>0</v>
      </c>
      <c r="CK107" s="44"/>
      <c r="CL107" s="45">
        <v>0</v>
      </c>
      <c r="CM107" s="43"/>
      <c r="CN107" s="43">
        <v>0</v>
      </c>
      <c r="CO107" s="43"/>
      <c r="CP107" s="43">
        <v>0</v>
      </c>
      <c r="CQ107" s="44"/>
      <c r="CR107" s="136">
        <f t="shared" si="204"/>
        <v>0</v>
      </c>
      <c r="CS107" s="137">
        <f t="shared" si="205"/>
        <v>0</v>
      </c>
      <c r="CT107" s="138">
        <f t="shared" si="206"/>
        <v>0</v>
      </c>
      <c r="CU107" s="40"/>
      <c r="CV107" s="45">
        <f>+D107+T107+AJ107+AZ107+BP107+CF107</f>
        <v>11100922</v>
      </c>
      <c r="CW107" s="43"/>
      <c r="CX107" s="43">
        <f>+F107+V107+AL107+BB107+BR107+CH107</f>
        <v>3140740</v>
      </c>
      <c r="CY107" s="46"/>
      <c r="CZ107" s="43">
        <f t="shared" si="213"/>
        <v>14241662</v>
      </c>
      <c r="DA107" s="47"/>
      <c r="DB107" s="45">
        <f t="shared" si="207"/>
        <v>4166456</v>
      </c>
      <c r="DC107" s="46"/>
      <c r="DD107" s="43">
        <f t="shared" si="208"/>
        <v>3866606</v>
      </c>
      <c r="DE107" s="46"/>
      <c r="DF107" s="43">
        <f t="shared" si="209"/>
        <v>8033062</v>
      </c>
      <c r="DG107" s="47"/>
      <c r="DH107" s="172"/>
      <c r="DI107" s="188" t="s">
        <v>48</v>
      </c>
      <c r="DJ107" s="45">
        <f t="shared" si="210"/>
        <v>14241662</v>
      </c>
      <c r="DK107" s="43">
        <f t="shared" si="211"/>
        <v>8033062</v>
      </c>
      <c r="DL107" s="44">
        <f t="shared" si="212"/>
        <v>22274724</v>
      </c>
      <c r="DM107"/>
    </row>
    <row r="108" spans="1:119" s="59" customFormat="1" ht="15.6" x14ac:dyDescent="0.3">
      <c r="A108" s="32" t="s">
        <v>102</v>
      </c>
      <c r="B108" s="32"/>
      <c r="C108" s="33"/>
      <c r="D108" s="86"/>
      <c r="E108" s="87"/>
      <c r="F108" s="87"/>
      <c r="G108" s="87"/>
      <c r="H108" s="87"/>
      <c r="I108" s="88"/>
      <c r="J108" s="89"/>
      <c r="K108" s="87"/>
      <c r="L108" s="87"/>
      <c r="M108" s="87"/>
      <c r="N108" s="87"/>
      <c r="O108" s="88"/>
      <c r="P108" s="150"/>
      <c r="Q108" s="151"/>
      <c r="R108" s="152"/>
      <c r="S108" s="38"/>
      <c r="T108" s="86"/>
      <c r="U108" s="87"/>
      <c r="V108" s="87"/>
      <c r="W108" s="87"/>
      <c r="X108" s="87"/>
      <c r="Y108" s="88"/>
      <c r="Z108" s="89"/>
      <c r="AA108" s="87"/>
      <c r="AB108" s="87"/>
      <c r="AC108" s="87"/>
      <c r="AD108" s="87"/>
      <c r="AE108" s="88"/>
      <c r="AF108" s="150"/>
      <c r="AG108" s="151"/>
      <c r="AH108" s="152"/>
      <c r="AI108" s="40"/>
      <c r="AJ108" s="86"/>
      <c r="AK108" s="87"/>
      <c r="AL108" s="87"/>
      <c r="AM108" s="87"/>
      <c r="AN108" s="87"/>
      <c r="AO108" s="88"/>
      <c r="AP108" s="89"/>
      <c r="AQ108" s="87"/>
      <c r="AR108" s="87"/>
      <c r="AS108" s="87"/>
      <c r="AT108" s="87"/>
      <c r="AU108" s="88"/>
      <c r="AV108" s="150"/>
      <c r="AW108" s="151"/>
      <c r="AX108" s="152"/>
      <c r="AY108" s="40"/>
      <c r="AZ108" s="86"/>
      <c r="BA108" s="87"/>
      <c r="BB108" s="87"/>
      <c r="BC108" s="87"/>
      <c r="BD108" s="87"/>
      <c r="BE108" s="88"/>
      <c r="BF108" s="89"/>
      <c r="BG108" s="87"/>
      <c r="BH108" s="87"/>
      <c r="BI108" s="87"/>
      <c r="BJ108" s="87"/>
      <c r="BK108" s="88"/>
      <c r="BL108" s="150"/>
      <c r="BM108" s="151"/>
      <c r="BN108" s="152"/>
      <c r="BO108" s="40"/>
      <c r="BP108" s="86"/>
      <c r="BQ108" s="87"/>
      <c r="BR108" s="87"/>
      <c r="BS108" s="87"/>
      <c r="BT108" s="87"/>
      <c r="BU108" s="88"/>
      <c r="BV108" s="89"/>
      <c r="BW108" s="87"/>
      <c r="BX108" s="87"/>
      <c r="BY108" s="87"/>
      <c r="BZ108" s="87"/>
      <c r="CA108" s="88"/>
      <c r="CB108" s="150"/>
      <c r="CC108" s="151"/>
      <c r="CD108" s="152"/>
      <c r="CE108" s="40"/>
      <c r="CF108" s="86"/>
      <c r="CG108" s="87"/>
      <c r="CH108" s="87"/>
      <c r="CI108" s="87"/>
      <c r="CJ108" s="87"/>
      <c r="CK108" s="88"/>
      <c r="CL108" s="89"/>
      <c r="CM108" s="87"/>
      <c r="CN108" s="87"/>
      <c r="CO108" s="87"/>
      <c r="CP108" s="87"/>
      <c r="CQ108" s="88"/>
      <c r="CR108" s="150"/>
      <c r="CS108" s="151"/>
      <c r="CT108" s="152"/>
      <c r="CU108" s="40"/>
      <c r="CV108" s="89"/>
      <c r="CW108" s="87"/>
      <c r="CX108" s="87"/>
      <c r="CY108" s="87"/>
      <c r="CZ108" s="87"/>
      <c r="DA108" s="88"/>
      <c r="DB108" s="89"/>
      <c r="DC108" s="87"/>
      <c r="DD108" s="87"/>
      <c r="DE108" s="87"/>
      <c r="DF108" s="87"/>
      <c r="DG108" s="88"/>
      <c r="DH108" s="176"/>
      <c r="DI108" s="185"/>
      <c r="DJ108" s="89"/>
      <c r="DK108" s="87"/>
      <c r="DL108" s="88"/>
      <c r="DM108"/>
    </row>
    <row r="109" spans="1:119" s="59" customFormat="1" ht="15.6" x14ac:dyDescent="0.3">
      <c r="A109" s="32"/>
      <c r="B109" s="32"/>
      <c r="C109" s="33"/>
      <c r="D109" s="86"/>
      <c r="E109" s="87"/>
      <c r="F109" s="87"/>
      <c r="G109" s="87"/>
      <c r="H109" s="87"/>
      <c r="I109" s="88"/>
      <c r="J109" s="89"/>
      <c r="K109" s="87"/>
      <c r="L109" s="87"/>
      <c r="M109" s="87"/>
      <c r="N109" s="87"/>
      <c r="O109" s="88"/>
      <c r="P109" s="150"/>
      <c r="Q109" s="151"/>
      <c r="R109" s="152"/>
      <c r="S109" s="38"/>
      <c r="T109" s="86"/>
      <c r="U109" s="87"/>
      <c r="V109" s="87"/>
      <c r="W109" s="87"/>
      <c r="X109" s="87"/>
      <c r="Y109" s="88"/>
      <c r="Z109" s="89"/>
      <c r="AA109" s="87"/>
      <c r="AB109" s="87"/>
      <c r="AC109" s="87"/>
      <c r="AD109" s="87"/>
      <c r="AE109" s="88"/>
      <c r="AF109" s="150"/>
      <c r="AG109" s="151"/>
      <c r="AH109" s="152"/>
      <c r="AI109" s="40"/>
      <c r="AJ109" s="86"/>
      <c r="AK109" s="87"/>
      <c r="AL109" s="87"/>
      <c r="AM109" s="87"/>
      <c r="AN109" s="87"/>
      <c r="AO109" s="88"/>
      <c r="AP109" s="89"/>
      <c r="AQ109" s="87"/>
      <c r="AR109" s="87"/>
      <c r="AS109" s="87"/>
      <c r="AT109" s="87"/>
      <c r="AU109" s="88"/>
      <c r="AV109" s="150"/>
      <c r="AW109" s="151"/>
      <c r="AX109" s="152"/>
      <c r="AY109" s="40"/>
      <c r="AZ109" s="86"/>
      <c r="BA109" s="87"/>
      <c r="BB109" s="87"/>
      <c r="BC109" s="87"/>
      <c r="BD109" s="87"/>
      <c r="BE109" s="88"/>
      <c r="BF109" s="89"/>
      <c r="BG109" s="87"/>
      <c r="BH109" s="87"/>
      <c r="BI109" s="87"/>
      <c r="BJ109" s="87"/>
      <c r="BK109" s="88"/>
      <c r="BL109" s="150"/>
      <c r="BM109" s="151"/>
      <c r="BN109" s="152"/>
      <c r="BO109" s="40"/>
      <c r="BP109" s="86"/>
      <c r="BQ109" s="87"/>
      <c r="BR109" s="87"/>
      <c r="BS109" s="87"/>
      <c r="BT109" s="87"/>
      <c r="BU109" s="88"/>
      <c r="BV109" s="89"/>
      <c r="BW109" s="87"/>
      <c r="BX109" s="87"/>
      <c r="BY109" s="87"/>
      <c r="BZ109" s="87"/>
      <c r="CA109" s="88"/>
      <c r="CB109" s="150"/>
      <c r="CC109" s="151"/>
      <c r="CD109" s="152"/>
      <c r="CE109" s="40"/>
      <c r="CF109" s="86"/>
      <c r="CG109" s="87"/>
      <c r="CH109" s="87"/>
      <c r="CI109" s="87"/>
      <c r="CJ109" s="87"/>
      <c r="CK109" s="88"/>
      <c r="CL109" s="89"/>
      <c r="CM109" s="87"/>
      <c r="CN109" s="87"/>
      <c r="CO109" s="87"/>
      <c r="CP109" s="87"/>
      <c r="CQ109" s="88"/>
      <c r="CR109" s="150"/>
      <c r="CS109" s="151"/>
      <c r="CT109" s="152"/>
      <c r="CU109" s="40"/>
      <c r="CV109" s="89"/>
      <c r="CW109" s="87"/>
      <c r="CX109" s="87"/>
      <c r="CY109" s="87"/>
      <c r="CZ109" s="87"/>
      <c r="DA109" s="88"/>
      <c r="DB109" s="89"/>
      <c r="DC109" s="87"/>
      <c r="DD109" s="87"/>
      <c r="DE109" s="87"/>
      <c r="DF109" s="87"/>
      <c r="DG109" s="88"/>
      <c r="DH109" s="176"/>
      <c r="DI109" s="185"/>
      <c r="DJ109" s="89"/>
      <c r="DK109" s="87"/>
      <c r="DL109" s="88"/>
      <c r="DM109"/>
    </row>
    <row r="110" spans="1:119" s="59" customFormat="1" ht="15.6" x14ac:dyDescent="0.3">
      <c r="A110" s="48">
        <v>90</v>
      </c>
      <c r="B110" s="48" t="s">
        <v>10</v>
      </c>
      <c r="C110" s="41"/>
      <c r="D110" s="90">
        <v>36631</v>
      </c>
      <c r="E110" s="43"/>
      <c r="F110" s="91">
        <v>9348</v>
      </c>
      <c r="G110" s="43"/>
      <c r="H110" s="91">
        <v>45979</v>
      </c>
      <c r="I110" s="44"/>
      <c r="J110" s="91">
        <v>115687</v>
      </c>
      <c r="K110" s="91"/>
      <c r="L110" s="91">
        <v>102033</v>
      </c>
      <c r="M110" s="91"/>
      <c r="N110" s="91">
        <v>217720</v>
      </c>
      <c r="O110" s="44"/>
      <c r="P110" s="153">
        <f t="shared" ref="P110:P111" si="214">+D110+J110</f>
        <v>152318</v>
      </c>
      <c r="Q110" s="154">
        <f t="shared" ref="Q110:Q111" si="215">+F110+L110</f>
        <v>111381</v>
      </c>
      <c r="R110" s="155">
        <f t="shared" ref="R110:R111" si="216">+P110+Q110</f>
        <v>263699</v>
      </c>
      <c r="S110" s="38"/>
      <c r="T110" s="90">
        <v>66356</v>
      </c>
      <c r="U110" s="43"/>
      <c r="V110" s="91">
        <v>18683</v>
      </c>
      <c r="W110" s="43"/>
      <c r="X110" s="91">
        <v>85039</v>
      </c>
      <c r="Y110" s="44"/>
      <c r="Z110" s="91">
        <v>340229</v>
      </c>
      <c r="AA110" s="91"/>
      <c r="AB110" s="91">
        <v>144750</v>
      </c>
      <c r="AC110" s="91"/>
      <c r="AD110" s="91">
        <v>484979</v>
      </c>
      <c r="AE110" s="44"/>
      <c r="AF110" s="153">
        <f t="shared" ref="AF110:AF111" si="217">+T110+Z110</f>
        <v>406585</v>
      </c>
      <c r="AG110" s="154">
        <f t="shared" ref="AG110:AG111" si="218">+V110+AB110</f>
        <v>163433</v>
      </c>
      <c r="AH110" s="155">
        <f t="shared" ref="AH110:AH111" si="219">+AF110+AG110</f>
        <v>570018</v>
      </c>
      <c r="AI110" s="40"/>
      <c r="AJ110" s="90">
        <v>20376</v>
      </c>
      <c r="AK110" s="43"/>
      <c r="AL110" s="91">
        <v>8290</v>
      </c>
      <c r="AM110" s="43"/>
      <c r="AN110" s="91">
        <v>28666</v>
      </c>
      <c r="AO110" s="44"/>
      <c r="AP110" s="91">
        <v>52000</v>
      </c>
      <c r="AQ110" s="91"/>
      <c r="AR110" s="91">
        <v>50234</v>
      </c>
      <c r="AS110" s="91"/>
      <c r="AT110" s="91">
        <v>102234</v>
      </c>
      <c r="AU110" s="44"/>
      <c r="AV110" s="153">
        <f t="shared" ref="AV110:AV111" si="220">+AJ110+AP110</f>
        <v>72376</v>
      </c>
      <c r="AW110" s="154">
        <f t="shared" ref="AW110:AW111" si="221">+AL110+AR110</f>
        <v>58524</v>
      </c>
      <c r="AX110" s="155">
        <f t="shared" ref="AX110:AX111" si="222">+AV110+AW110</f>
        <v>130900</v>
      </c>
      <c r="AY110" s="40"/>
      <c r="AZ110" s="90">
        <v>35877</v>
      </c>
      <c r="BA110" s="43"/>
      <c r="BB110" s="91">
        <v>10839</v>
      </c>
      <c r="BC110" s="43"/>
      <c r="BD110" s="91">
        <v>46716</v>
      </c>
      <c r="BE110" s="44"/>
      <c r="BF110" s="91">
        <v>201826</v>
      </c>
      <c r="BG110" s="91"/>
      <c r="BH110" s="91">
        <v>102940</v>
      </c>
      <c r="BI110" s="91"/>
      <c r="BJ110" s="91">
        <v>304766</v>
      </c>
      <c r="BK110" s="44"/>
      <c r="BL110" s="153">
        <f t="shared" ref="BL110:BL111" si="223">+AZ110+BF110</f>
        <v>237703</v>
      </c>
      <c r="BM110" s="154">
        <f t="shared" ref="BM110:BM111" si="224">+BB110+BH110</f>
        <v>113779</v>
      </c>
      <c r="BN110" s="155">
        <f t="shared" ref="BN110:BN111" si="225">+BL110+BM110</f>
        <v>351482</v>
      </c>
      <c r="BO110" s="40"/>
      <c r="BP110" s="90">
        <v>32620</v>
      </c>
      <c r="BQ110" s="43"/>
      <c r="BR110" s="91">
        <v>7222</v>
      </c>
      <c r="BS110" s="43"/>
      <c r="BT110" s="91">
        <v>39842</v>
      </c>
      <c r="BU110" s="44"/>
      <c r="BV110" s="91">
        <v>102157</v>
      </c>
      <c r="BW110" s="91"/>
      <c r="BX110" s="91">
        <v>69526</v>
      </c>
      <c r="BY110" s="91"/>
      <c r="BZ110" s="91">
        <v>171683</v>
      </c>
      <c r="CA110" s="44"/>
      <c r="CB110" s="153">
        <f t="shared" ref="CB110:CB111" si="226">+BP110+BV110</f>
        <v>134777</v>
      </c>
      <c r="CC110" s="154">
        <f t="shared" ref="CC110:CC111" si="227">+BR110+BX110</f>
        <v>76748</v>
      </c>
      <c r="CD110" s="155">
        <f t="shared" ref="CD110:CD111" si="228">+CB110+CC110</f>
        <v>211525</v>
      </c>
      <c r="CE110" s="40"/>
      <c r="CF110" s="90">
        <v>41432</v>
      </c>
      <c r="CG110" s="43"/>
      <c r="CH110" s="91">
        <v>8454</v>
      </c>
      <c r="CI110" s="43"/>
      <c r="CJ110" s="91">
        <v>49886</v>
      </c>
      <c r="CK110" s="44"/>
      <c r="CL110" s="91">
        <v>205944</v>
      </c>
      <c r="CM110" s="91"/>
      <c r="CN110" s="91">
        <v>106749</v>
      </c>
      <c r="CO110" s="91"/>
      <c r="CP110" s="91">
        <v>312693</v>
      </c>
      <c r="CQ110" s="44"/>
      <c r="CR110" s="153">
        <f t="shared" ref="CR110:CR111" si="229">+CF110+CL110</f>
        <v>247376</v>
      </c>
      <c r="CS110" s="154">
        <f t="shared" ref="CS110:CS111" si="230">+CH110+CN110</f>
        <v>115203</v>
      </c>
      <c r="CT110" s="155">
        <f t="shared" ref="CT110:CT111" si="231">+CR110+CS110</f>
        <v>362579</v>
      </c>
      <c r="CU110" s="40"/>
      <c r="CV110" s="92">
        <f>+D110+T110+AJ110+AZ110+BP110+CF110</f>
        <v>233292</v>
      </c>
      <c r="CW110" s="91"/>
      <c r="CX110" s="91">
        <f>+F110+V110+AL110+BB110+BR110+CH110</f>
        <v>62836</v>
      </c>
      <c r="CY110" s="91"/>
      <c r="CZ110" s="91">
        <f t="shared" ref="CZ110:CZ111" si="232">+CV110+CX110</f>
        <v>296128</v>
      </c>
      <c r="DA110" s="93"/>
      <c r="DB110" s="92">
        <f t="shared" ref="DB110:DB111" si="233">+J110+Z110+AP110+BF110+BV110+CL110</f>
        <v>1017843</v>
      </c>
      <c r="DC110" s="91"/>
      <c r="DD110" s="91">
        <f t="shared" ref="DD110:DD111" si="234">+L110+AB110+AR110+BH110+BX110+CN110</f>
        <v>576232</v>
      </c>
      <c r="DE110" s="91"/>
      <c r="DF110" s="91">
        <f t="shared" ref="DF110:DF111" si="235">+DB110+DD110</f>
        <v>1594075</v>
      </c>
      <c r="DG110" s="93"/>
      <c r="DH110" s="177"/>
      <c r="DI110" s="186" t="s">
        <v>10</v>
      </c>
      <c r="DJ110" s="92">
        <f t="shared" ref="DJ110:DJ111" si="236">+CZ110</f>
        <v>296128</v>
      </c>
      <c r="DK110" s="91">
        <f t="shared" ref="DK110:DK111" si="237">+DF110</f>
        <v>1594075</v>
      </c>
      <c r="DL110" s="94">
        <f t="shared" ref="DL110:DL111" si="238">+DJ110+DK110</f>
        <v>1890203</v>
      </c>
      <c r="DM110"/>
    </row>
    <row r="111" spans="1:119" s="59" customFormat="1" ht="15.6" x14ac:dyDescent="0.3">
      <c r="A111" s="48">
        <v>91</v>
      </c>
      <c r="B111" s="48" t="s">
        <v>11</v>
      </c>
      <c r="C111" s="41"/>
      <c r="D111" s="90">
        <v>109702</v>
      </c>
      <c r="E111" s="43"/>
      <c r="F111" s="91">
        <v>27417</v>
      </c>
      <c r="G111" s="43"/>
      <c r="H111" s="91">
        <v>137119</v>
      </c>
      <c r="I111" s="44"/>
      <c r="J111" s="91">
        <v>344818</v>
      </c>
      <c r="K111" s="91"/>
      <c r="L111" s="91">
        <v>304108</v>
      </c>
      <c r="M111" s="91"/>
      <c r="N111" s="91">
        <v>648926</v>
      </c>
      <c r="O111" s="44"/>
      <c r="P111" s="153">
        <f t="shared" si="214"/>
        <v>454520</v>
      </c>
      <c r="Q111" s="154">
        <f t="shared" si="215"/>
        <v>331525</v>
      </c>
      <c r="R111" s="155">
        <f t="shared" si="216"/>
        <v>786045</v>
      </c>
      <c r="S111" s="38"/>
      <c r="T111" s="90">
        <v>192587</v>
      </c>
      <c r="U111" s="43"/>
      <c r="V111" s="91">
        <v>54740</v>
      </c>
      <c r="W111" s="43"/>
      <c r="X111" s="91">
        <v>247327</v>
      </c>
      <c r="Y111" s="44"/>
      <c r="Z111" s="91">
        <v>1004384</v>
      </c>
      <c r="AA111" s="91"/>
      <c r="AB111" s="91">
        <v>433859</v>
      </c>
      <c r="AC111" s="91"/>
      <c r="AD111" s="91">
        <v>1438243</v>
      </c>
      <c r="AE111" s="44"/>
      <c r="AF111" s="153">
        <f t="shared" si="217"/>
        <v>1196971</v>
      </c>
      <c r="AG111" s="154">
        <f t="shared" si="218"/>
        <v>488599</v>
      </c>
      <c r="AH111" s="155">
        <f t="shared" si="219"/>
        <v>1685570</v>
      </c>
      <c r="AI111" s="40"/>
      <c r="AJ111" s="90">
        <v>60162</v>
      </c>
      <c r="AK111" s="43"/>
      <c r="AL111" s="91">
        <v>24245</v>
      </c>
      <c r="AM111" s="43"/>
      <c r="AN111" s="91">
        <v>84407</v>
      </c>
      <c r="AO111" s="44"/>
      <c r="AP111" s="91">
        <v>156269</v>
      </c>
      <c r="AQ111" s="91"/>
      <c r="AR111" s="91">
        <v>150488</v>
      </c>
      <c r="AS111" s="91"/>
      <c r="AT111" s="91">
        <v>306758</v>
      </c>
      <c r="AU111" s="44"/>
      <c r="AV111" s="153">
        <f t="shared" si="220"/>
        <v>216431</v>
      </c>
      <c r="AW111" s="154">
        <f t="shared" si="221"/>
        <v>174733</v>
      </c>
      <c r="AX111" s="155">
        <f t="shared" si="222"/>
        <v>391164</v>
      </c>
      <c r="AY111" s="40"/>
      <c r="AZ111" s="90">
        <v>111243</v>
      </c>
      <c r="BA111" s="43"/>
      <c r="BB111" s="91">
        <v>31301</v>
      </c>
      <c r="BC111" s="43"/>
      <c r="BD111" s="91">
        <v>142544</v>
      </c>
      <c r="BE111" s="44"/>
      <c r="BF111" s="91">
        <v>608447</v>
      </c>
      <c r="BG111" s="91"/>
      <c r="BH111" s="91">
        <v>309139</v>
      </c>
      <c r="BI111" s="91"/>
      <c r="BJ111" s="91">
        <v>917586</v>
      </c>
      <c r="BK111" s="44"/>
      <c r="BL111" s="153">
        <f t="shared" si="223"/>
        <v>719690</v>
      </c>
      <c r="BM111" s="154">
        <f t="shared" si="224"/>
        <v>340440</v>
      </c>
      <c r="BN111" s="155">
        <f t="shared" si="225"/>
        <v>1060130</v>
      </c>
      <c r="BO111" s="40"/>
      <c r="BP111" s="90">
        <v>94920</v>
      </c>
      <c r="BQ111" s="43"/>
      <c r="BR111" s="91">
        <v>21556</v>
      </c>
      <c r="BS111" s="43"/>
      <c r="BT111" s="91">
        <v>116476</v>
      </c>
      <c r="BU111" s="44"/>
      <c r="BV111" s="91">
        <v>301088</v>
      </c>
      <c r="BW111" s="91"/>
      <c r="BX111" s="91">
        <v>203510</v>
      </c>
      <c r="BY111" s="91"/>
      <c r="BZ111" s="91">
        <v>504598</v>
      </c>
      <c r="CA111" s="44"/>
      <c r="CB111" s="153">
        <f t="shared" si="226"/>
        <v>396008</v>
      </c>
      <c r="CC111" s="154">
        <f t="shared" si="227"/>
        <v>225066</v>
      </c>
      <c r="CD111" s="155">
        <f t="shared" si="228"/>
        <v>621074</v>
      </c>
      <c r="CE111" s="40"/>
      <c r="CF111" s="90">
        <v>124558</v>
      </c>
      <c r="CG111" s="43"/>
      <c r="CH111" s="91">
        <v>25298</v>
      </c>
      <c r="CI111" s="43"/>
      <c r="CJ111" s="91">
        <v>149856</v>
      </c>
      <c r="CK111" s="44"/>
      <c r="CL111" s="91">
        <v>619407</v>
      </c>
      <c r="CM111" s="91"/>
      <c r="CN111" s="91">
        <v>316634</v>
      </c>
      <c r="CO111" s="91"/>
      <c r="CP111" s="91">
        <v>936041</v>
      </c>
      <c r="CQ111" s="44"/>
      <c r="CR111" s="153">
        <f t="shared" si="229"/>
        <v>743965</v>
      </c>
      <c r="CS111" s="154">
        <f t="shared" si="230"/>
        <v>341932</v>
      </c>
      <c r="CT111" s="155">
        <f t="shared" si="231"/>
        <v>1085897</v>
      </c>
      <c r="CU111" s="40"/>
      <c r="CV111" s="92">
        <f>+D111+T111+AJ111+AZ111+BP111+CF111</f>
        <v>693172</v>
      </c>
      <c r="CW111" s="91"/>
      <c r="CX111" s="91">
        <f>+F111+V111+AL111+BB111+BR111+CH111</f>
        <v>184557</v>
      </c>
      <c r="CY111" s="91"/>
      <c r="CZ111" s="91">
        <f t="shared" si="232"/>
        <v>877729</v>
      </c>
      <c r="DA111" s="93"/>
      <c r="DB111" s="92">
        <f t="shared" si="233"/>
        <v>3034413</v>
      </c>
      <c r="DC111" s="91"/>
      <c r="DD111" s="91">
        <f t="shared" si="234"/>
        <v>1717738</v>
      </c>
      <c r="DE111" s="91"/>
      <c r="DF111" s="91">
        <f t="shared" si="235"/>
        <v>4752151</v>
      </c>
      <c r="DG111" s="93"/>
      <c r="DH111" s="177"/>
      <c r="DI111" s="186" t="s">
        <v>11</v>
      </c>
      <c r="DJ111" s="92">
        <f t="shared" si="236"/>
        <v>877729</v>
      </c>
      <c r="DK111" s="91">
        <f t="shared" si="237"/>
        <v>4752151</v>
      </c>
      <c r="DL111" s="94">
        <f t="shared" si="238"/>
        <v>5629880</v>
      </c>
      <c r="DM111"/>
    </row>
    <row r="112" spans="1:119" s="59" customFormat="1" ht="15.6" x14ac:dyDescent="0.3">
      <c r="A112" s="48">
        <v>92</v>
      </c>
      <c r="B112" s="48" t="s">
        <v>12</v>
      </c>
      <c r="C112" s="41"/>
      <c r="D112" s="95">
        <v>2105.36</v>
      </c>
      <c r="E112" s="96"/>
      <c r="F112" s="97">
        <v>2340.21</v>
      </c>
      <c r="G112" s="97"/>
      <c r="H112" s="97">
        <v>2152.31</v>
      </c>
      <c r="I112" s="98"/>
      <c r="J112" s="99">
        <v>351.95</v>
      </c>
      <c r="K112" s="97"/>
      <c r="L112" s="97">
        <v>693.93</v>
      </c>
      <c r="M112" s="97"/>
      <c r="N112" s="97">
        <v>512.22</v>
      </c>
      <c r="O112" s="100"/>
      <c r="P112" s="156">
        <f>+P10/P111</f>
        <v>775.15180190090643</v>
      </c>
      <c r="Q112" s="156">
        <f t="shared" ref="Q112:R112" si="239">+Q10/Q111</f>
        <v>830.08101651459162</v>
      </c>
      <c r="R112" s="228">
        <f t="shared" si="239"/>
        <v>798.31893339439853</v>
      </c>
      <c r="S112" s="38"/>
      <c r="T112" s="95">
        <v>2292.1799999999998</v>
      </c>
      <c r="U112" s="96"/>
      <c r="V112" s="97">
        <v>2157.35</v>
      </c>
      <c r="W112" s="97"/>
      <c r="X112" s="97">
        <v>2262.34</v>
      </c>
      <c r="Y112" s="98"/>
      <c r="Z112" s="99">
        <v>279.8</v>
      </c>
      <c r="AA112" s="97"/>
      <c r="AB112" s="97">
        <v>504.77</v>
      </c>
      <c r="AC112" s="97"/>
      <c r="AD112" s="97">
        <v>347.66</v>
      </c>
      <c r="AE112" s="100"/>
      <c r="AF112" s="156">
        <f>+AF10/AF111</f>
        <v>603.58315364365558</v>
      </c>
      <c r="AG112" s="156">
        <f t="shared" ref="AG112:AH112" si="240">+AG10/AG111</f>
        <v>689.91502233938263</v>
      </c>
      <c r="AH112" s="228">
        <f t="shared" si="240"/>
        <v>628.60831706781687</v>
      </c>
      <c r="AI112" s="40"/>
      <c r="AJ112" s="95">
        <v>2114.89</v>
      </c>
      <c r="AK112" s="96"/>
      <c r="AL112" s="97">
        <v>2064.23</v>
      </c>
      <c r="AM112" s="97"/>
      <c r="AN112" s="97">
        <v>2100.34</v>
      </c>
      <c r="AO112" s="98"/>
      <c r="AP112" s="99">
        <v>299.86</v>
      </c>
      <c r="AQ112" s="97"/>
      <c r="AR112" s="97">
        <v>525.22</v>
      </c>
      <c r="AS112" s="97"/>
      <c r="AT112" s="97">
        <v>410.42</v>
      </c>
      <c r="AU112" s="100"/>
      <c r="AV112" s="156">
        <f>+AV10/AV111</f>
        <v>804.38469997366371</v>
      </c>
      <c r="AW112" s="157">
        <f t="shared" ref="AW112:AX112" si="241">+AW10/AW111</f>
        <v>738.76925938431782</v>
      </c>
      <c r="AX112" s="158">
        <f t="shared" si="241"/>
        <v>775.07427575134727</v>
      </c>
      <c r="AY112" s="40"/>
      <c r="AZ112" s="95">
        <v>2104.0100000000002</v>
      </c>
      <c r="BA112" s="96"/>
      <c r="BB112" s="97">
        <v>2237.89</v>
      </c>
      <c r="BC112" s="97"/>
      <c r="BD112" s="97">
        <v>2133.41</v>
      </c>
      <c r="BE112" s="98"/>
      <c r="BF112" s="99">
        <v>300.18</v>
      </c>
      <c r="BG112" s="97"/>
      <c r="BH112" s="97">
        <v>601.73</v>
      </c>
      <c r="BI112" s="97"/>
      <c r="BJ112" s="97">
        <v>401.78</v>
      </c>
      <c r="BK112" s="100"/>
      <c r="BL112" s="156">
        <f>+BL10/BL111</f>
        <v>579.00276230043494</v>
      </c>
      <c r="BM112" s="157">
        <f t="shared" ref="BM112:BN112" si="242">+BM10/BM111</f>
        <v>752.16733051345318</v>
      </c>
      <c r="BN112" s="158">
        <f t="shared" si="242"/>
        <v>634.61117410128952</v>
      </c>
      <c r="BO112" s="40"/>
      <c r="BP112" s="95">
        <v>1963.02</v>
      </c>
      <c r="BQ112" s="96"/>
      <c r="BR112" s="97">
        <v>2089.89</v>
      </c>
      <c r="BS112" s="97"/>
      <c r="BT112" s="97">
        <v>1986.5</v>
      </c>
      <c r="BU112" s="98"/>
      <c r="BV112" s="99">
        <v>252.73</v>
      </c>
      <c r="BW112" s="97"/>
      <c r="BX112" s="97">
        <v>503.87</v>
      </c>
      <c r="BY112" s="97"/>
      <c r="BZ112" s="97">
        <v>354.02</v>
      </c>
      <c r="CA112" s="100"/>
      <c r="CB112" s="156">
        <f>+CB10/CB111</f>
        <v>662.67258742247634</v>
      </c>
      <c r="CC112" s="157">
        <f t="shared" ref="CC112:CD112" si="243">+CC10/CC111</f>
        <v>655.77169363653331</v>
      </c>
      <c r="CD112" s="158">
        <f t="shared" si="243"/>
        <v>660.17182815574313</v>
      </c>
      <c r="CE112" s="40"/>
      <c r="CF112" s="95">
        <v>2118.16</v>
      </c>
      <c r="CG112" s="96"/>
      <c r="CH112" s="97">
        <v>2004.17</v>
      </c>
      <c r="CI112" s="97"/>
      <c r="CJ112" s="97">
        <v>2098.91</v>
      </c>
      <c r="CK112" s="98"/>
      <c r="CL112" s="99">
        <v>272.23</v>
      </c>
      <c r="CM112" s="97"/>
      <c r="CN112" s="97">
        <v>471.91</v>
      </c>
      <c r="CO112" s="97"/>
      <c r="CP112" s="97">
        <v>339.77</v>
      </c>
      <c r="CQ112" s="100"/>
      <c r="CR112" s="156">
        <f>+CR10/CR111</f>
        <v>581.28047421585688</v>
      </c>
      <c r="CS112" s="157">
        <f t="shared" ref="CS112:CT112" si="244">+CS10/CS111</f>
        <v>585.27533544681398</v>
      </c>
      <c r="CT112" s="158">
        <f t="shared" si="244"/>
        <v>582.53839360454992</v>
      </c>
      <c r="CU112" s="40"/>
      <c r="CV112" s="99">
        <f>+CV10/CV111</f>
        <v>2140.6808252497217</v>
      </c>
      <c r="CW112" s="97"/>
      <c r="CX112" s="97">
        <f>+CX10/CX111</f>
        <v>2157.0643757755056</v>
      </c>
      <c r="CY112" s="96"/>
      <c r="CZ112" s="97">
        <f>+CZ10/CZ111</f>
        <v>2144.1257369871564</v>
      </c>
      <c r="DA112" s="100"/>
      <c r="DB112" s="99">
        <f>+DB10/DB111</f>
        <v>288.88809005234293</v>
      </c>
      <c r="DC112" s="96"/>
      <c r="DD112" s="97">
        <f>+DD10/DD111</f>
        <v>551.3381912724758</v>
      </c>
      <c r="DE112" s="97"/>
      <c r="DF112" s="97">
        <f>+DF10/DF111</f>
        <v>383.7547119188763</v>
      </c>
      <c r="DG112" s="100"/>
      <c r="DH112" s="178"/>
      <c r="DI112" s="186" t="s">
        <v>12</v>
      </c>
      <c r="DJ112" s="99">
        <f>+DJ10/DJ111</f>
        <v>2144.1257369871564</v>
      </c>
      <c r="DK112" s="97">
        <f t="shared" ref="DK112:DL112" si="245">+DK10/DK111</f>
        <v>383.7547119188763</v>
      </c>
      <c r="DL112" s="98">
        <f t="shared" si="245"/>
        <v>658.20615661435056</v>
      </c>
      <c r="DM112"/>
    </row>
    <row r="113" spans="1:117" s="59" customFormat="1" ht="15.6" x14ac:dyDescent="0.3">
      <c r="A113" s="48"/>
      <c r="B113" s="48"/>
      <c r="C113" s="41"/>
      <c r="D113" s="42"/>
      <c r="E113" s="43"/>
      <c r="F113" s="43"/>
      <c r="G113" s="43"/>
      <c r="H113" s="43"/>
      <c r="I113" s="44"/>
      <c r="J113" s="45"/>
      <c r="K113" s="43"/>
      <c r="L113" s="43"/>
      <c r="M113" s="43"/>
      <c r="N113" s="43"/>
      <c r="O113" s="44"/>
      <c r="P113" s="159"/>
      <c r="Q113" s="160"/>
      <c r="R113" s="161"/>
      <c r="S113" s="38"/>
      <c r="T113" s="42"/>
      <c r="U113" s="43"/>
      <c r="V113" s="43"/>
      <c r="W113" s="43"/>
      <c r="X113" s="43"/>
      <c r="Y113" s="44"/>
      <c r="Z113" s="45"/>
      <c r="AA113" s="43"/>
      <c r="AB113" s="43"/>
      <c r="AC113" s="43"/>
      <c r="AD113" s="43"/>
      <c r="AE113" s="44"/>
      <c r="AF113" s="159"/>
      <c r="AG113" s="160"/>
      <c r="AH113" s="161"/>
      <c r="AI113" s="40"/>
      <c r="AJ113" s="42"/>
      <c r="AK113" s="43"/>
      <c r="AL113" s="43"/>
      <c r="AM113" s="43"/>
      <c r="AN113" s="43"/>
      <c r="AO113" s="44"/>
      <c r="AP113" s="45"/>
      <c r="AQ113" s="43"/>
      <c r="AR113" s="43"/>
      <c r="AS113" s="43"/>
      <c r="AT113" s="43"/>
      <c r="AU113" s="44"/>
      <c r="AV113" s="159"/>
      <c r="AW113" s="160"/>
      <c r="AX113" s="161"/>
      <c r="AY113" s="40"/>
      <c r="AZ113" s="42"/>
      <c r="BA113" s="43"/>
      <c r="BB113" s="43"/>
      <c r="BC113" s="43"/>
      <c r="BD113" s="43"/>
      <c r="BE113" s="44"/>
      <c r="BF113" s="45"/>
      <c r="BG113" s="43"/>
      <c r="BH113" s="43"/>
      <c r="BI113" s="43"/>
      <c r="BJ113" s="43"/>
      <c r="BK113" s="44"/>
      <c r="BL113" s="159"/>
      <c r="BM113" s="160"/>
      <c r="BN113" s="161"/>
      <c r="BO113" s="40"/>
      <c r="BP113" s="42"/>
      <c r="BQ113" s="43"/>
      <c r="BR113" s="43"/>
      <c r="BS113" s="43"/>
      <c r="BT113" s="43"/>
      <c r="BU113" s="44"/>
      <c r="BV113" s="45"/>
      <c r="BW113" s="43"/>
      <c r="BX113" s="43"/>
      <c r="BY113" s="43"/>
      <c r="BZ113" s="43"/>
      <c r="CA113" s="44"/>
      <c r="CB113" s="159"/>
      <c r="CC113" s="160"/>
      <c r="CD113" s="161"/>
      <c r="CE113" s="40"/>
      <c r="CF113" s="42"/>
      <c r="CG113" s="43"/>
      <c r="CH113" s="43"/>
      <c r="CI113" s="43"/>
      <c r="CJ113" s="43"/>
      <c r="CK113" s="44"/>
      <c r="CL113" s="45"/>
      <c r="CM113" s="43"/>
      <c r="CN113" s="43"/>
      <c r="CO113" s="43"/>
      <c r="CP113" s="43"/>
      <c r="CQ113" s="44"/>
      <c r="CR113" s="159"/>
      <c r="CS113" s="160"/>
      <c r="CT113" s="161"/>
      <c r="CU113" s="40"/>
      <c r="CV113" s="92"/>
      <c r="CW113" s="91"/>
      <c r="CX113" s="91"/>
      <c r="CY113" s="91"/>
      <c r="CZ113" s="91"/>
      <c r="DA113" s="93"/>
      <c r="DB113" s="92"/>
      <c r="DC113" s="91"/>
      <c r="DD113" s="91"/>
      <c r="DE113" s="91"/>
      <c r="DF113" s="91"/>
      <c r="DG113" s="93"/>
      <c r="DH113" s="177"/>
      <c r="DI113" s="186"/>
      <c r="DJ113" s="92"/>
      <c r="DK113" s="91"/>
      <c r="DL113" s="93"/>
      <c r="DM113"/>
    </row>
    <row r="114" spans="1:117" s="59" customFormat="1" ht="15.6" x14ac:dyDescent="0.3">
      <c r="A114" s="48"/>
      <c r="B114" s="101" t="s">
        <v>95</v>
      </c>
      <c r="C114" s="41"/>
      <c r="D114" s="90">
        <v>-6089807</v>
      </c>
      <c r="E114" s="43"/>
      <c r="F114" s="91">
        <v>-7703465</v>
      </c>
      <c r="G114" s="43"/>
      <c r="H114" s="91">
        <v>-13793272</v>
      </c>
      <c r="I114" s="44"/>
      <c r="J114" s="91">
        <v>-2180191</v>
      </c>
      <c r="K114" s="43"/>
      <c r="L114" s="91">
        <v>34141101</v>
      </c>
      <c r="M114" s="43"/>
      <c r="N114" s="91">
        <v>31960910</v>
      </c>
      <c r="O114" s="44"/>
      <c r="P114" s="136">
        <f>+P16-P101</f>
        <v>-8269998</v>
      </c>
      <c r="Q114" s="160">
        <f>+Q16-Q101</f>
        <v>26437636</v>
      </c>
      <c r="R114" s="161">
        <f>+R16-R101</f>
        <v>18167638</v>
      </c>
      <c r="S114" s="38"/>
      <c r="T114" s="90">
        <v>17882896</v>
      </c>
      <c r="U114" s="43"/>
      <c r="V114" s="91">
        <v>11536834</v>
      </c>
      <c r="W114" s="43"/>
      <c r="X114" s="91">
        <v>29419730</v>
      </c>
      <c r="Y114" s="44"/>
      <c r="Z114" s="91">
        <v>-3977328</v>
      </c>
      <c r="AA114" s="43"/>
      <c r="AB114" s="91">
        <v>33116061</v>
      </c>
      <c r="AC114" s="43"/>
      <c r="AD114" s="91">
        <v>29138733</v>
      </c>
      <c r="AE114" s="44"/>
      <c r="AF114" s="136">
        <f>+AF16-AF101</f>
        <v>13905568</v>
      </c>
      <c r="AG114" s="160">
        <f>+AG16-AG101</f>
        <v>44652896</v>
      </c>
      <c r="AH114" s="161">
        <f>+AH16-AH101</f>
        <v>58558464</v>
      </c>
      <c r="AI114" s="40"/>
      <c r="AJ114" s="90">
        <v>8293737</v>
      </c>
      <c r="AK114" s="43"/>
      <c r="AL114" s="91">
        <v>-461143</v>
      </c>
      <c r="AM114" s="43"/>
      <c r="AN114" s="91">
        <v>7832594</v>
      </c>
      <c r="AO114" s="44"/>
      <c r="AP114" s="91">
        <v>2373658</v>
      </c>
      <c r="AQ114" s="43"/>
      <c r="AR114" s="91">
        <v>1499888</v>
      </c>
      <c r="AS114" s="43"/>
      <c r="AT114" s="91">
        <v>3873545</v>
      </c>
      <c r="AU114" s="44"/>
      <c r="AV114" s="136">
        <f>+AV16-AV101</f>
        <v>10667394</v>
      </c>
      <c r="AW114" s="160">
        <f>+AW16-AW101</f>
        <v>1038745</v>
      </c>
      <c r="AX114" s="138">
        <f>+AX16-AX101</f>
        <v>11706139</v>
      </c>
      <c r="AY114" s="40"/>
      <c r="AZ114" s="90">
        <v>15544997</v>
      </c>
      <c r="BA114" s="43"/>
      <c r="BB114" s="91">
        <v>7270954</v>
      </c>
      <c r="BC114" s="43"/>
      <c r="BD114" s="91">
        <v>22815952</v>
      </c>
      <c r="BE114" s="44"/>
      <c r="BF114" s="91">
        <v>1003227</v>
      </c>
      <c r="BG114" s="43"/>
      <c r="BH114" s="91">
        <v>19550751</v>
      </c>
      <c r="BI114" s="43"/>
      <c r="BJ114" s="91">
        <v>20553978</v>
      </c>
      <c r="BK114" s="44"/>
      <c r="BL114" s="136">
        <f>+BL16-BL101</f>
        <v>16548226</v>
      </c>
      <c r="BM114" s="160">
        <f>+BM16-BM101</f>
        <v>26821705</v>
      </c>
      <c r="BN114" s="161">
        <f>+BN16-BN101</f>
        <v>43369931</v>
      </c>
      <c r="BO114" s="40"/>
      <c r="BP114" s="42">
        <v>15263423</v>
      </c>
      <c r="BQ114" s="43"/>
      <c r="BR114" s="91">
        <v>6502346</v>
      </c>
      <c r="BS114" s="43"/>
      <c r="BT114" s="91">
        <v>21765769</v>
      </c>
      <c r="BU114" s="44"/>
      <c r="BV114" s="91">
        <v>-9365495</v>
      </c>
      <c r="BW114" s="43"/>
      <c r="BX114" s="91">
        <v>4522683</v>
      </c>
      <c r="BY114" s="43"/>
      <c r="BZ114" s="91">
        <v>-4842812</v>
      </c>
      <c r="CA114" s="44"/>
      <c r="CB114" s="136">
        <f>+CB16-CB101</f>
        <v>5897928</v>
      </c>
      <c r="CC114" s="160">
        <f>+CC16-CC101</f>
        <v>11025029</v>
      </c>
      <c r="CD114" s="161">
        <f>+CD16-CD101</f>
        <v>16922957</v>
      </c>
      <c r="CE114" s="40"/>
      <c r="CF114" s="42">
        <v>10306795</v>
      </c>
      <c r="CG114" s="43"/>
      <c r="CH114" s="91">
        <v>-1818207</v>
      </c>
      <c r="CI114" s="43"/>
      <c r="CJ114" s="91">
        <v>8488588</v>
      </c>
      <c r="CK114" s="44"/>
      <c r="CL114" s="91">
        <v>-2884081</v>
      </c>
      <c r="CM114" s="43"/>
      <c r="CN114" s="91">
        <v>18766807</v>
      </c>
      <c r="CO114" s="43"/>
      <c r="CP114" s="91">
        <v>15882726</v>
      </c>
      <c r="CQ114" s="44"/>
      <c r="CR114" s="136">
        <f>+CR16-CR101</f>
        <v>7422714</v>
      </c>
      <c r="CS114" s="160">
        <f>+CS16-CS101</f>
        <v>16948600</v>
      </c>
      <c r="CT114" s="161">
        <f>+CT16-CT101</f>
        <v>24371314</v>
      </c>
      <c r="CU114" s="40"/>
      <c r="CV114" s="92">
        <f>+CV102</f>
        <v>61202039</v>
      </c>
      <c r="CW114" s="91"/>
      <c r="CX114" s="91">
        <f>+CX102</f>
        <v>15327317</v>
      </c>
      <c r="CY114" s="91"/>
      <c r="CZ114" s="91">
        <f>+CZ102</f>
        <v>76529356</v>
      </c>
      <c r="DA114" s="93"/>
      <c r="DB114" s="92">
        <f>+DB102</f>
        <v>-15030215</v>
      </c>
      <c r="DC114" s="91"/>
      <c r="DD114" s="91">
        <f>+DD102</f>
        <v>111597298</v>
      </c>
      <c r="DE114" s="91"/>
      <c r="DF114" s="91">
        <f>+DF102</f>
        <v>96567083</v>
      </c>
      <c r="DG114" s="93"/>
      <c r="DH114" s="177"/>
      <c r="DI114" s="190" t="s">
        <v>95</v>
      </c>
      <c r="DJ114" s="92">
        <f>+DJ102</f>
        <v>76529356</v>
      </c>
      <c r="DK114" s="91">
        <f>+DK102</f>
        <v>96567083</v>
      </c>
      <c r="DL114" s="93">
        <f>+DL102</f>
        <v>173096439</v>
      </c>
      <c r="DM114"/>
    </row>
    <row r="115" spans="1:117" s="59" customFormat="1" ht="4.5" customHeight="1" x14ac:dyDescent="0.3">
      <c r="A115" s="48"/>
      <c r="B115" s="101"/>
      <c r="C115" s="41"/>
      <c r="D115" s="90"/>
      <c r="E115" s="43"/>
      <c r="F115" s="91"/>
      <c r="G115" s="43"/>
      <c r="H115" s="91"/>
      <c r="I115" s="44"/>
      <c r="J115" s="91"/>
      <c r="K115" s="43"/>
      <c r="L115" s="91"/>
      <c r="M115" s="43"/>
      <c r="N115" s="91"/>
      <c r="O115" s="44"/>
      <c r="P115" s="159"/>
      <c r="Q115" s="160"/>
      <c r="R115" s="161"/>
      <c r="S115" s="38"/>
      <c r="T115" s="90"/>
      <c r="U115" s="43"/>
      <c r="V115" s="91"/>
      <c r="W115" s="43"/>
      <c r="X115" s="91"/>
      <c r="Y115" s="44"/>
      <c r="Z115" s="91"/>
      <c r="AA115" s="43"/>
      <c r="AB115" s="91"/>
      <c r="AC115" s="43"/>
      <c r="AD115" s="91"/>
      <c r="AE115" s="44"/>
      <c r="AF115" s="159"/>
      <c r="AG115" s="160"/>
      <c r="AH115" s="161"/>
      <c r="AI115" s="40"/>
      <c r="AJ115" s="90"/>
      <c r="AK115" s="43"/>
      <c r="AL115" s="91"/>
      <c r="AM115" s="43"/>
      <c r="AN115" s="91"/>
      <c r="AO115" s="44"/>
      <c r="AP115" s="91"/>
      <c r="AQ115" s="43"/>
      <c r="AR115" s="91"/>
      <c r="AS115" s="43"/>
      <c r="AT115" s="91"/>
      <c r="AU115" s="44"/>
      <c r="AV115" s="159"/>
      <c r="AW115" s="160"/>
      <c r="AX115" s="161"/>
      <c r="AY115" s="40"/>
      <c r="AZ115" s="90"/>
      <c r="BA115" s="43"/>
      <c r="BB115" s="91"/>
      <c r="BC115" s="43"/>
      <c r="BD115" s="91"/>
      <c r="BE115" s="44"/>
      <c r="BF115" s="91"/>
      <c r="BG115" s="43"/>
      <c r="BH115" s="91"/>
      <c r="BI115" s="43"/>
      <c r="BJ115" s="91"/>
      <c r="BK115" s="44"/>
      <c r="BL115" s="159"/>
      <c r="BM115" s="160"/>
      <c r="BN115" s="161"/>
      <c r="BO115" s="40"/>
      <c r="BP115" s="42"/>
      <c r="BQ115" s="43"/>
      <c r="BR115" s="91"/>
      <c r="BS115" s="43"/>
      <c r="BT115" s="91"/>
      <c r="BU115" s="44"/>
      <c r="BV115" s="91"/>
      <c r="BW115" s="43"/>
      <c r="BX115" s="91"/>
      <c r="BY115" s="43"/>
      <c r="BZ115" s="91"/>
      <c r="CA115" s="44"/>
      <c r="CB115" s="159"/>
      <c r="CC115" s="160"/>
      <c r="CD115" s="161"/>
      <c r="CE115" s="40"/>
      <c r="CF115" s="42"/>
      <c r="CG115" s="43"/>
      <c r="CH115" s="91"/>
      <c r="CI115" s="43"/>
      <c r="CJ115" s="91"/>
      <c r="CK115" s="44"/>
      <c r="CL115" s="91"/>
      <c r="CM115" s="43"/>
      <c r="CN115" s="91"/>
      <c r="CO115" s="43"/>
      <c r="CP115" s="91"/>
      <c r="CQ115" s="44"/>
      <c r="CR115" s="159"/>
      <c r="CS115" s="160"/>
      <c r="CT115" s="161"/>
      <c r="CU115" s="40"/>
      <c r="CV115" s="92"/>
      <c r="CW115" s="91"/>
      <c r="CX115" s="91"/>
      <c r="CY115" s="91"/>
      <c r="CZ115" s="91"/>
      <c r="DA115" s="93"/>
      <c r="DB115" s="92"/>
      <c r="DC115" s="91"/>
      <c r="DD115" s="91"/>
      <c r="DE115" s="91"/>
      <c r="DF115" s="91"/>
      <c r="DG115" s="93"/>
      <c r="DH115" s="177"/>
      <c r="DI115" s="190"/>
      <c r="DJ115" s="92"/>
      <c r="DK115" s="91"/>
      <c r="DL115" s="93"/>
      <c r="DM115"/>
    </row>
    <row r="116" spans="1:117" s="59" customFormat="1" ht="15.6" x14ac:dyDescent="0.3">
      <c r="A116" s="48"/>
      <c r="B116" s="58" t="s">
        <v>97</v>
      </c>
      <c r="C116" s="41"/>
      <c r="D116" s="102">
        <v>-2.5999999999999999E-2</v>
      </c>
      <c r="E116" s="103"/>
      <c r="F116" s="104">
        <v>-0.122</v>
      </c>
      <c r="G116" s="103"/>
      <c r="H116" s="104">
        <v>-4.7E-2</v>
      </c>
      <c r="I116" s="105"/>
      <c r="J116" s="104">
        <v>-1.7999999999999999E-2</v>
      </c>
      <c r="K116" s="103"/>
      <c r="L116" s="104">
        <v>0.16400000000000001</v>
      </c>
      <c r="M116" s="103"/>
      <c r="N116" s="104">
        <v>9.8000000000000004E-2</v>
      </c>
      <c r="O116" s="105"/>
      <c r="P116" s="162">
        <f>+P102/P16</f>
        <v>-2.3522538878400136E-2</v>
      </c>
      <c r="Q116" s="163">
        <f>+Q102/Q16</f>
        <v>9.7466198241949978E-2</v>
      </c>
      <c r="R116" s="164">
        <f>+R102/R16</f>
        <v>2.9169642995294637E-2</v>
      </c>
      <c r="S116" s="38"/>
      <c r="T116" s="102">
        <v>4.2000000000000003E-2</v>
      </c>
      <c r="U116" s="103"/>
      <c r="V116" s="104">
        <v>9.9000000000000005E-2</v>
      </c>
      <c r="W116" s="103"/>
      <c r="X116" s="104">
        <v>5.5E-2</v>
      </c>
      <c r="Y116" s="105"/>
      <c r="Z116" s="104">
        <v>-1.4999999999999999E-2</v>
      </c>
      <c r="AA116" s="103"/>
      <c r="AB116" s="104">
        <v>0.16500000000000001</v>
      </c>
      <c r="AC116" s="103"/>
      <c r="AD116" s="104">
        <v>6.2E-2</v>
      </c>
      <c r="AE116" s="105"/>
      <c r="AF116" s="162">
        <f>+AF102/AF16</f>
        <v>2.0063077151961907E-2</v>
      </c>
      <c r="AG116" s="163">
        <f>+AG102/AG16</f>
        <v>0.14111355291430794</v>
      </c>
      <c r="AH116" s="164">
        <f>+AH102/AH16</f>
        <v>5.8005965000279019E-2</v>
      </c>
      <c r="AI116" s="40"/>
      <c r="AJ116" s="102">
        <v>6.0999999999999999E-2</v>
      </c>
      <c r="AK116" s="103"/>
      <c r="AL116" s="104">
        <v>-8.0000000000000002E-3</v>
      </c>
      <c r="AM116" s="103"/>
      <c r="AN116" s="104">
        <v>0.04</v>
      </c>
      <c r="AO116" s="105"/>
      <c r="AP116" s="104">
        <v>4.3999999999999997E-2</v>
      </c>
      <c r="AQ116" s="103"/>
      <c r="AR116" s="104">
        <v>1.7999999999999999E-2</v>
      </c>
      <c r="AS116" s="103"/>
      <c r="AT116" s="104">
        <v>2.8000000000000001E-2</v>
      </c>
      <c r="AU116" s="105"/>
      <c r="AV116" s="162">
        <f>+AV102/AV16</f>
        <v>5.6339719212222958E-2</v>
      </c>
      <c r="AW116" s="163">
        <f>+AW102/AW16</f>
        <v>7.2284495049053663E-3</v>
      </c>
      <c r="AX116" s="164">
        <f>+AX102/AX16</f>
        <v>3.5149045046607701E-2</v>
      </c>
      <c r="AY116" s="40"/>
      <c r="AZ116" s="102">
        <v>6.4000000000000001E-2</v>
      </c>
      <c r="BA116" s="103"/>
      <c r="BB116" s="104">
        <v>0.11700000000000001</v>
      </c>
      <c r="BC116" s="103"/>
      <c r="BD116" s="104">
        <v>7.3999999999999996E-2</v>
      </c>
      <c r="BE116" s="105"/>
      <c r="BF116" s="104">
        <v>6.0000000000000001E-3</v>
      </c>
      <c r="BG116" s="103"/>
      <c r="BH116" s="104">
        <v>0.109</v>
      </c>
      <c r="BI116" s="103"/>
      <c r="BJ116" s="104">
        <v>5.8000000000000003E-2</v>
      </c>
      <c r="BK116" s="105"/>
      <c r="BL116" s="162">
        <f>+BL102/BL16</f>
        <v>3.9161860998507825E-2</v>
      </c>
      <c r="BM116" s="163">
        <f>+BM102/BM16</f>
        <v>0.111380667212998</v>
      </c>
      <c r="BN116" s="164">
        <f>+BN102/BN16</f>
        <v>6.5378106842593611E-2</v>
      </c>
      <c r="BO116" s="40"/>
      <c r="BP116" s="247">
        <v>8.6999999999999994E-2</v>
      </c>
      <c r="BQ116" s="103"/>
      <c r="BR116" s="104">
        <v>0.14599999999999999</v>
      </c>
      <c r="BS116" s="103"/>
      <c r="BT116" s="104">
        <v>9.9000000000000005E-2</v>
      </c>
      <c r="BU116" s="105"/>
      <c r="BV116" s="104">
        <v>-0.16200000000000001</v>
      </c>
      <c r="BW116" s="103"/>
      <c r="BX116" s="104">
        <v>0.05</v>
      </c>
      <c r="BY116" s="103"/>
      <c r="BZ116" s="104">
        <v>-3.3000000000000002E-2</v>
      </c>
      <c r="CA116" s="105"/>
      <c r="CB116" s="162">
        <f>+CB102/CB16</f>
        <v>2.5205682460987405E-2</v>
      </c>
      <c r="CC116" s="163">
        <f>+CC102/CC16</f>
        <v>8.1663316121590959E-2</v>
      </c>
      <c r="CD116" s="164">
        <f>+CD102/CD16</f>
        <v>4.586193408389444E-2</v>
      </c>
      <c r="CE116" s="40"/>
      <c r="CF116" s="42">
        <v>3.9E-2</v>
      </c>
      <c r="CG116" s="103"/>
      <c r="CH116" s="104">
        <v>-3.4000000000000002E-2</v>
      </c>
      <c r="CI116" s="103"/>
      <c r="CJ116" s="104">
        <v>2.7E-2</v>
      </c>
      <c r="CK116" s="105"/>
      <c r="CL116" s="104">
        <v>-1.7000000000000001E-2</v>
      </c>
      <c r="CM116" s="103"/>
      <c r="CN116" s="104">
        <v>0.126</v>
      </c>
      <c r="CO116" s="103"/>
      <c r="CP116" s="104">
        <v>0.05</v>
      </c>
      <c r="CQ116" s="105"/>
      <c r="CR116" s="162">
        <f>+CR102/CR16</f>
        <v>1.7187856971337481E-2</v>
      </c>
      <c r="CS116" s="163">
        <f>+CS102/CS16</f>
        <v>8.3360423200200387E-2</v>
      </c>
      <c r="CT116" s="164">
        <f>+CT102/CT16</f>
        <v>3.8369439755759453E-2</v>
      </c>
      <c r="CU116" s="40"/>
      <c r="CV116" s="106">
        <f>+CV114/CV16</f>
        <v>4.1464476013024922E-2</v>
      </c>
      <c r="CW116" s="104"/>
      <c r="CX116" s="104">
        <f>+CX114/CX16</f>
        <v>3.842932105328762E-2</v>
      </c>
      <c r="CY116" s="104"/>
      <c r="CZ116" s="194">
        <f>+CZ114/CZ16</f>
        <v>4.0818797338415792E-2</v>
      </c>
      <c r="DA116" s="105"/>
      <c r="DB116" s="107">
        <f>+DB114/DB16</f>
        <v>-1.7757626611061998E-2</v>
      </c>
      <c r="DC116" s="103"/>
      <c r="DD116" s="103">
        <f>+DD114/DD16</f>
        <v>0.12240924567747187</v>
      </c>
      <c r="DE116" s="103"/>
      <c r="DF116" s="198">
        <f>+DF114/DF16</f>
        <v>5.4927495344705805E-2</v>
      </c>
      <c r="DG116" s="105"/>
      <c r="DH116" s="179"/>
      <c r="DI116" s="187" t="s">
        <v>97</v>
      </c>
      <c r="DJ116" s="206">
        <f>+DJ102/DJ16</f>
        <v>4.0818797338415792E-2</v>
      </c>
      <c r="DK116" s="198">
        <f>+DK102/DK16</f>
        <v>5.4927495344705805E-2</v>
      </c>
      <c r="DL116" s="207">
        <f>+DL102/DL16</f>
        <v>4.7646399529810923E-2</v>
      </c>
      <c r="DM116"/>
    </row>
    <row r="117" spans="1:117" s="59" customFormat="1" ht="5.25" customHeight="1" x14ac:dyDescent="0.3">
      <c r="A117" s="48"/>
      <c r="B117" s="58"/>
      <c r="C117" s="41"/>
      <c r="D117" s="108"/>
      <c r="E117" s="103"/>
      <c r="F117" s="103"/>
      <c r="G117" s="103"/>
      <c r="H117" s="103"/>
      <c r="I117" s="105"/>
      <c r="J117" s="103"/>
      <c r="K117" s="103"/>
      <c r="L117" s="103"/>
      <c r="M117" s="103"/>
      <c r="N117" s="103"/>
      <c r="O117" s="105"/>
      <c r="P117" s="162"/>
      <c r="Q117" s="163"/>
      <c r="R117" s="164"/>
      <c r="S117" s="38"/>
      <c r="T117" s="108"/>
      <c r="U117" s="103"/>
      <c r="V117" s="103"/>
      <c r="W117" s="103"/>
      <c r="X117" s="103"/>
      <c r="Y117" s="105"/>
      <c r="Z117" s="103"/>
      <c r="AA117" s="103"/>
      <c r="AB117" s="103"/>
      <c r="AC117" s="103"/>
      <c r="AD117" s="103"/>
      <c r="AE117" s="105"/>
      <c r="AF117" s="162"/>
      <c r="AG117" s="163"/>
      <c r="AH117" s="164"/>
      <c r="AI117" s="40"/>
      <c r="AJ117" s="108"/>
      <c r="AK117" s="103"/>
      <c r="AL117" s="103"/>
      <c r="AM117" s="103"/>
      <c r="AN117" s="103"/>
      <c r="AO117" s="105"/>
      <c r="AP117" s="103"/>
      <c r="AQ117" s="103"/>
      <c r="AR117" s="103"/>
      <c r="AS117" s="103"/>
      <c r="AT117" s="103"/>
      <c r="AU117" s="105"/>
      <c r="AV117" s="162"/>
      <c r="AW117" s="163"/>
      <c r="AX117" s="164"/>
      <c r="AY117" s="40"/>
      <c r="AZ117" s="108"/>
      <c r="BA117" s="103"/>
      <c r="BB117" s="103"/>
      <c r="BC117" s="103"/>
      <c r="BD117" s="103"/>
      <c r="BE117" s="105"/>
      <c r="BF117" s="103"/>
      <c r="BG117" s="103"/>
      <c r="BH117" s="103"/>
      <c r="BI117" s="103"/>
      <c r="BJ117" s="103"/>
      <c r="BK117" s="105"/>
      <c r="BL117" s="162"/>
      <c r="BM117" s="163"/>
      <c r="BN117" s="164"/>
      <c r="BO117" s="40"/>
      <c r="BP117" s="247"/>
      <c r="BQ117" s="103"/>
      <c r="BR117" s="103"/>
      <c r="BS117" s="103"/>
      <c r="BT117" s="103"/>
      <c r="BU117" s="105"/>
      <c r="BV117" s="103"/>
      <c r="BW117" s="103"/>
      <c r="BX117" s="103"/>
      <c r="BY117" s="103"/>
      <c r="BZ117" s="103"/>
      <c r="CA117" s="105"/>
      <c r="CB117" s="162"/>
      <c r="CC117" s="163"/>
      <c r="CD117" s="164"/>
      <c r="CE117" s="40"/>
      <c r="CF117" s="42"/>
      <c r="CG117" s="103"/>
      <c r="CH117" s="103"/>
      <c r="CI117" s="103"/>
      <c r="CJ117" s="103"/>
      <c r="CK117" s="105"/>
      <c r="CL117" s="103"/>
      <c r="CM117" s="103"/>
      <c r="CN117" s="103"/>
      <c r="CO117" s="103"/>
      <c r="CP117" s="103"/>
      <c r="CQ117" s="105"/>
      <c r="CR117" s="162"/>
      <c r="CS117" s="163"/>
      <c r="CT117" s="164"/>
      <c r="CU117" s="40"/>
      <c r="CV117" s="107"/>
      <c r="CW117" s="103"/>
      <c r="CX117" s="103"/>
      <c r="CY117" s="103"/>
      <c r="CZ117" s="103"/>
      <c r="DA117" s="105"/>
      <c r="DB117" s="107"/>
      <c r="DC117" s="103"/>
      <c r="DD117" s="103"/>
      <c r="DE117" s="103"/>
      <c r="DF117" s="103"/>
      <c r="DG117" s="105"/>
      <c r="DH117" s="179"/>
      <c r="DI117" s="187"/>
      <c r="DJ117" s="206"/>
      <c r="DK117" s="198"/>
      <c r="DL117" s="207"/>
      <c r="DM117"/>
    </row>
    <row r="118" spans="1:117" s="59" customFormat="1" ht="15.6" x14ac:dyDescent="0.3">
      <c r="A118" s="48"/>
      <c r="B118" s="58" t="s">
        <v>93</v>
      </c>
      <c r="C118" s="41"/>
      <c r="D118" s="102">
        <v>0.96799999999999997</v>
      </c>
      <c r="E118" s="103"/>
      <c r="F118" s="104">
        <v>1.071</v>
      </c>
      <c r="G118" s="103"/>
      <c r="H118" s="104">
        <v>0.99</v>
      </c>
      <c r="I118" s="105"/>
      <c r="J118" s="104">
        <v>0.96099999999999997</v>
      </c>
      <c r="K118" s="103"/>
      <c r="L118" s="104">
        <v>0.75800000000000001</v>
      </c>
      <c r="M118" s="103"/>
      <c r="N118" s="104">
        <v>0.83199999999999996</v>
      </c>
      <c r="O118" s="105"/>
      <c r="P118" s="162">
        <f>+P63/P16</f>
        <v>0.96564392425331069</v>
      </c>
      <c r="Q118" s="163">
        <f>+Q63/Q16</f>
        <v>0.83097712491984177</v>
      </c>
      <c r="R118" s="164">
        <f>+R63/R16</f>
        <v>0.90699476688778602</v>
      </c>
      <c r="S118" s="38"/>
      <c r="T118" s="102">
        <v>0.89900000000000002</v>
      </c>
      <c r="U118" s="103"/>
      <c r="V118" s="104">
        <v>0.84299999999999997</v>
      </c>
      <c r="W118" s="103"/>
      <c r="X118" s="104">
        <v>0.88700000000000001</v>
      </c>
      <c r="Y118" s="105"/>
      <c r="Z118" s="104">
        <v>0.90200000000000002</v>
      </c>
      <c r="AA118" s="103"/>
      <c r="AB118" s="104">
        <v>0.77500000000000002</v>
      </c>
      <c r="AC118" s="103"/>
      <c r="AD118" s="104">
        <v>0.84799999999999998</v>
      </c>
      <c r="AE118" s="105"/>
      <c r="AF118" s="162">
        <f>+AF63/AF16</f>
        <v>0.90029164578230858</v>
      </c>
      <c r="AG118" s="163">
        <f>+AG63/AG16</f>
        <v>0.79975346895854649</v>
      </c>
      <c r="AH118" s="164">
        <f>+AH63/AH16</f>
        <v>0.86877827300393506</v>
      </c>
      <c r="AI118" s="40"/>
      <c r="AJ118" s="102">
        <v>0.83899999999999997</v>
      </c>
      <c r="AK118" s="103"/>
      <c r="AL118" s="104">
        <v>0.91800000000000004</v>
      </c>
      <c r="AM118" s="103"/>
      <c r="AN118" s="104">
        <v>0.86299999999999999</v>
      </c>
      <c r="AO118" s="105"/>
      <c r="AP118" s="104">
        <v>0.88</v>
      </c>
      <c r="AQ118" s="103"/>
      <c r="AR118" s="104">
        <v>0.90300000000000002</v>
      </c>
      <c r="AS118" s="103"/>
      <c r="AT118" s="104">
        <v>0.89400000000000002</v>
      </c>
      <c r="AU118" s="105"/>
      <c r="AV118" s="162">
        <f>+AV63/AV16</f>
        <v>0.85052822644282833</v>
      </c>
      <c r="AW118" s="163">
        <f>+AW63/AW16</f>
        <v>0.90926053562459763</v>
      </c>
      <c r="AX118" s="164">
        <f>+AX63/AX16</f>
        <v>0.8758702148353541</v>
      </c>
      <c r="AY118" s="40"/>
      <c r="AZ118" s="102">
        <v>0.85399999999999998</v>
      </c>
      <c r="BA118" s="103"/>
      <c r="BB118" s="104">
        <v>0.80200000000000005</v>
      </c>
      <c r="BC118" s="103"/>
      <c r="BD118" s="104">
        <v>0.84399999999999997</v>
      </c>
      <c r="BE118" s="105"/>
      <c r="BF118" s="104">
        <v>0.88900000000000001</v>
      </c>
      <c r="BG118" s="103"/>
      <c r="BH118" s="104">
        <v>0.79100000000000004</v>
      </c>
      <c r="BI118" s="103"/>
      <c r="BJ118" s="104">
        <v>0.84</v>
      </c>
      <c r="BK118" s="105"/>
      <c r="BL118" s="162">
        <f>+BL63/BL16</f>
        <v>0.86914181881246821</v>
      </c>
      <c r="BM118" s="163">
        <f>+BM63/BM16</f>
        <v>0.79388498046867728</v>
      </c>
      <c r="BN118" s="164">
        <f>+BN63/BN16</f>
        <v>0.84182273284461417</v>
      </c>
      <c r="BO118" s="40"/>
      <c r="BP118" s="247">
        <v>0.84599999999999997</v>
      </c>
      <c r="BQ118" s="103"/>
      <c r="BR118" s="104">
        <v>0.78900000000000003</v>
      </c>
      <c r="BS118" s="103"/>
      <c r="BT118" s="104">
        <v>0.83499999999999996</v>
      </c>
      <c r="BU118" s="105"/>
      <c r="BV118" s="104">
        <v>1.0649999999999999</v>
      </c>
      <c r="BW118" s="103"/>
      <c r="BX118" s="104">
        <v>0.86099999999999999</v>
      </c>
      <c r="BY118" s="103"/>
      <c r="BZ118" s="104">
        <v>0.94099999999999995</v>
      </c>
      <c r="CA118" s="105"/>
      <c r="CB118" s="162">
        <f>+CB63/CB16</f>
        <v>0.90018966375080911</v>
      </c>
      <c r="CC118" s="163">
        <f>+CC63/CC16</f>
        <v>0.83733126495943944</v>
      </c>
      <c r="CD118" s="164">
        <f>+CD63/CD16</f>
        <v>0.87719155317017372</v>
      </c>
      <c r="CE118" s="40"/>
      <c r="CF118" s="42">
        <v>0.88200000000000001</v>
      </c>
      <c r="CG118" s="103"/>
      <c r="CH118" s="104">
        <v>0.95499999999999996</v>
      </c>
      <c r="CI118" s="103"/>
      <c r="CJ118" s="104">
        <v>0.89400000000000002</v>
      </c>
      <c r="CK118" s="105"/>
      <c r="CL118" s="104">
        <v>0.91300000000000003</v>
      </c>
      <c r="CM118" s="103"/>
      <c r="CN118" s="104">
        <v>0.77200000000000002</v>
      </c>
      <c r="CO118" s="103"/>
      <c r="CP118" s="104">
        <v>0.84599999999999997</v>
      </c>
      <c r="CQ118" s="105"/>
      <c r="CR118" s="162">
        <f>+CR63/CR16</f>
        <v>0.89389147558903659</v>
      </c>
      <c r="CS118" s="163">
        <f>+CS63/CS16</f>
        <v>0.81995718058272971</v>
      </c>
      <c r="CT118" s="164">
        <f>+CT63/CT16</f>
        <v>0.87022539341130034</v>
      </c>
      <c r="CU118" s="40"/>
      <c r="CV118" s="106">
        <f>+CV63/CV16</f>
        <v>0.88761239866662733</v>
      </c>
      <c r="CW118" s="104"/>
      <c r="CX118" s="104">
        <f>+CX63/CX16</f>
        <v>0.89308949568006279</v>
      </c>
      <c r="CY118" s="104"/>
      <c r="CZ118" s="104">
        <f>+CZ63/CZ16</f>
        <v>0.88877755984859441</v>
      </c>
      <c r="DA118" s="105"/>
      <c r="DB118" s="107">
        <f>+DB63/DB16</f>
        <v>0.91957121330282265</v>
      </c>
      <c r="DC118" s="103"/>
      <c r="DD118" s="103">
        <f>+DD63/DD16</f>
        <v>0.79399160203541497</v>
      </c>
      <c r="DE118" s="103"/>
      <c r="DF118" s="103">
        <f>+DF63/DF16</f>
        <v>0.85445048105633359</v>
      </c>
      <c r="DG118" s="105"/>
      <c r="DH118" s="179"/>
      <c r="DI118" s="187" t="s">
        <v>93</v>
      </c>
      <c r="DJ118" s="206">
        <f>+DJ63/DJ16</f>
        <v>0.88877755984859441</v>
      </c>
      <c r="DK118" s="198">
        <f>+DK63/DK16</f>
        <v>0.85445048105633359</v>
      </c>
      <c r="DL118" s="207">
        <f>+DL63/DL16</f>
        <v>0.87216570535417226</v>
      </c>
      <c r="DM118"/>
    </row>
    <row r="119" spans="1:117" s="59" customFormat="1" ht="4.5" customHeight="1" x14ac:dyDescent="0.3">
      <c r="A119" s="48"/>
      <c r="B119" s="58"/>
      <c r="C119" s="41"/>
      <c r="D119" s="108"/>
      <c r="E119" s="103"/>
      <c r="F119" s="103"/>
      <c r="G119" s="103"/>
      <c r="H119" s="103"/>
      <c r="I119" s="105"/>
      <c r="J119" s="103"/>
      <c r="K119" s="103"/>
      <c r="L119" s="103"/>
      <c r="M119" s="103"/>
      <c r="N119" s="103"/>
      <c r="O119" s="105"/>
      <c r="P119" s="162"/>
      <c r="Q119" s="163"/>
      <c r="R119" s="164"/>
      <c r="S119" s="38"/>
      <c r="T119" s="108"/>
      <c r="U119" s="103"/>
      <c r="V119" s="103"/>
      <c r="W119" s="103"/>
      <c r="X119" s="103"/>
      <c r="Y119" s="105"/>
      <c r="Z119" s="103"/>
      <c r="AA119" s="103"/>
      <c r="AB119" s="103"/>
      <c r="AC119" s="103"/>
      <c r="AD119" s="103"/>
      <c r="AE119" s="105"/>
      <c r="AF119" s="162"/>
      <c r="AG119" s="163"/>
      <c r="AH119" s="164"/>
      <c r="AI119" s="40"/>
      <c r="AJ119" s="108"/>
      <c r="AK119" s="103"/>
      <c r="AL119" s="103"/>
      <c r="AM119" s="103"/>
      <c r="AN119" s="103"/>
      <c r="AO119" s="105"/>
      <c r="AP119" s="103"/>
      <c r="AQ119" s="103"/>
      <c r="AR119" s="103"/>
      <c r="AS119" s="103"/>
      <c r="AT119" s="103"/>
      <c r="AU119" s="105"/>
      <c r="AV119" s="162"/>
      <c r="AW119" s="163"/>
      <c r="AX119" s="164"/>
      <c r="AY119" s="40"/>
      <c r="AZ119" s="108"/>
      <c r="BA119" s="103"/>
      <c r="BB119" s="103"/>
      <c r="BC119" s="103"/>
      <c r="BD119" s="103"/>
      <c r="BE119" s="105"/>
      <c r="BF119" s="103"/>
      <c r="BG119" s="103"/>
      <c r="BH119" s="103"/>
      <c r="BI119" s="103"/>
      <c r="BJ119" s="103"/>
      <c r="BK119" s="105"/>
      <c r="BL119" s="162"/>
      <c r="BM119" s="163"/>
      <c r="BN119" s="164"/>
      <c r="BO119" s="40"/>
      <c r="BP119" s="247"/>
      <c r="BQ119" s="103"/>
      <c r="BR119" s="103"/>
      <c r="BS119" s="103"/>
      <c r="BT119" s="103"/>
      <c r="BU119" s="105"/>
      <c r="BV119" s="103"/>
      <c r="BW119" s="103"/>
      <c r="BX119" s="103"/>
      <c r="BY119" s="103"/>
      <c r="BZ119" s="103"/>
      <c r="CA119" s="105"/>
      <c r="CB119" s="162"/>
      <c r="CC119" s="163"/>
      <c r="CD119" s="164"/>
      <c r="CE119" s="40"/>
      <c r="CF119" s="42"/>
      <c r="CG119" s="103"/>
      <c r="CH119" s="103"/>
      <c r="CI119" s="103"/>
      <c r="CJ119" s="103"/>
      <c r="CK119" s="105"/>
      <c r="CL119" s="103"/>
      <c r="CM119" s="103"/>
      <c r="CN119" s="103"/>
      <c r="CO119" s="103"/>
      <c r="CP119" s="103"/>
      <c r="CQ119" s="105"/>
      <c r="CR119" s="162"/>
      <c r="CS119" s="163"/>
      <c r="CT119" s="164"/>
      <c r="CU119" s="40"/>
      <c r="CV119" s="107"/>
      <c r="CW119" s="103"/>
      <c r="CX119" s="103"/>
      <c r="CY119" s="103"/>
      <c r="CZ119" s="103"/>
      <c r="DA119" s="105"/>
      <c r="DB119" s="107"/>
      <c r="DC119" s="103"/>
      <c r="DD119" s="103"/>
      <c r="DE119" s="103"/>
      <c r="DF119" s="103"/>
      <c r="DG119" s="105"/>
      <c r="DH119" s="179"/>
      <c r="DI119" s="187"/>
      <c r="DJ119" s="206"/>
      <c r="DK119" s="198"/>
      <c r="DL119" s="207"/>
      <c r="DM119"/>
    </row>
    <row r="120" spans="1:117" s="59" customFormat="1" ht="15.6" x14ac:dyDescent="0.3">
      <c r="A120" s="48"/>
      <c r="B120" s="58" t="s">
        <v>94</v>
      </c>
      <c r="C120" s="41"/>
      <c r="D120" s="102">
        <v>2.9000000000000001E-2</v>
      </c>
      <c r="E120" s="103"/>
      <c r="F120" s="104">
        <v>4.9000000000000002E-2</v>
      </c>
      <c r="G120" s="103"/>
      <c r="H120" s="104">
        <v>3.4000000000000002E-2</v>
      </c>
      <c r="I120" s="105"/>
      <c r="J120" s="104">
        <v>4.9000000000000002E-2</v>
      </c>
      <c r="K120" s="103"/>
      <c r="L120" s="104">
        <v>7.4999999999999997E-2</v>
      </c>
      <c r="M120" s="103"/>
      <c r="N120" s="104">
        <v>6.5000000000000002E-2</v>
      </c>
      <c r="O120" s="105"/>
      <c r="P120" s="162">
        <f>+P95/P16</f>
        <v>3.6065982700092876E-2</v>
      </c>
      <c r="Q120" s="163">
        <f>+Q95/Q16</f>
        <v>6.8645576012756879E-2</v>
      </c>
      <c r="R120" s="164">
        <f>+R95/R16</f>
        <v>5.0254822893492639E-2</v>
      </c>
      <c r="S120" s="38"/>
      <c r="T120" s="102">
        <v>0.03</v>
      </c>
      <c r="U120" s="103"/>
      <c r="V120" s="104">
        <v>2.9000000000000001E-2</v>
      </c>
      <c r="W120" s="103"/>
      <c r="X120" s="104">
        <v>0.03</v>
      </c>
      <c r="Y120" s="105"/>
      <c r="Z120" s="104">
        <v>7.2999999999999995E-2</v>
      </c>
      <c r="AA120" s="103"/>
      <c r="AB120" s="104">
        <v>4.8000000000000001E-2</v>
      </c>
      <c r="AC120" s="103"/>
      <c r="AD120" s="104">
        <v>6.3E-2</v>
      </c>
      <c r="AE120" s="105"/>
      <c r="AF120" s="162">
        <f>+AF95/AF16</f>
        <v>4.6848251427801878E-2</v>
      </c>
      <c r="AG120" s="163">
        <f>+AG95/AG16</f>
        <v>4.1306034174513305E-2</v>
      </c>
      <c r="AH120" s="164">
        <f>+AH95/AH16</f>
        <v>4.511106100084819E-2</v>
      </c>
      <c r="AI120" s="40"/>
      <c r="AJ120" s="102">
        <v>7.5999999999999998E-2</v>
      </c>
      <c r="AK120" s="103"/>
      <c r="AL120" s="104">
        <v>6.8000000000000005E-2</v>
      </c>
      <c r="AM120" s="103"/>
      <c r="AN120" s="104">
        <v>7.2999999999999995E-2</v>
      </c>
      <c r="AO120" s="105"/>
      <c r="AP120" s="104">
        <v>6.7000000000000004E-2</v>
      </c>
      <c r="AQ120" s="103"/>
      <c r="AR120" s="104">
        <v>6.9000000000000006E-2</v>
      </c>
      <c r="AS120" s="103"/>
      <c r="AT120" s="104">
        <v>6.8000000000000005E-2</v>
      </c>
      <c r="AU120" s="105"/>
      <c r="AV120" s="162">
        <f>+AV95/AV16</f>
        <v>7.3306990749758882E-2</v>
      </c>
      <c r="AW120" s="163">
        <f>+AW95/AW16</f>
        <v>6.8229083976198715E-2</v>
      </c>
      <c r="AX120" s="164">
        <f>+AX95/AX16</f>
        <v>7.111596069651123E-2</v>
      </c>
      <c r="AY120" s="40"/>
      <c r="AZ120" s="102">
        <v>5.3999999999999999E-2</v>
      </c>
      <c r="BA120" s="103"/>
      <c r="BB120" s="104">
        <v>5.2999999999999999E-2</v>
      </c>
      <c r="BC120" s="103"/>
      <c r="BD120" s="104">
        <v>5.3999999999999999E-2</v>
      </c>
      <c r="BE120" s="105"/>
      <c r="BF120" s="104">
        <v>7.1999999999999995E-2</v>
      </c>
      <c r="BG120" s="103"/>
      <c r="BH120" s="104">
        <v>7.1999999999999995E-2</v>
      </c>
      <c r="BI120" s="103"/>
      <c r="BJ120" s="104">
        <v>7.1999999999999995E-2</v>
      </c>
      <c r="BK120" s="105"/>
      <c r="BL120" s="162">
        <f>+BL95/BL16</f>
        <v>6.1286739761790908E-2</v>
      </c>
      <c r="BM120" s="163">
        <f>+BM95/BM16</f>
        <v>6.7359310160805846E-2</v>
      </c>
      <c r="BN120" s="164">
        <f>+BN95/BN16</f>
        <v>6.3491151698666037E-2</v>
      </c>
      <c r="BO120" s="40"/>
      <c r="BP120" s="247">
        <v>3.5999999999999997E-2</v>
      </c>
      <c r="BQ120" s="103"/>
      <c r="BR120" s="104">
        <v>3.4000000000000002E-2</v>
      </c>
      <c r="BS120" s="103"/>
      <c r="BT120" s="104">
        <v>3.5999999999999997E-2</v>
      </c>
      <c r="BU120" s="105"/>
      <c r="BV120" s="104">
        <v>7.3999999999999996E-2</v>
      </c>
      <c r="BW120" s="103"/>
      <c r="BX120" s="104">
        <v>6.9000000000000006E-2</v>
      </c>
      <c r="BY120" s="103"/>
      <c r="BZ120" s="104">
        <v>7.0999999999999994E-2</v>
      </c>
      <c r="CA120" s="105"/>
      <c r="CB120" s="162">
        <f>+CB95/CB16</f>
        <v>4.5812323035080885E-2</v>
      </c>
      <c r="CC120" s="163">
        <f>+CC95/CC16</f>
        <v>5.7348955446345176E-2</v>
      </c>
      <c r="CD120" s="164">
        <f>+CD95/CD16</f>
        <v>5.0033250596455983E-2</v>
      </c>
      <c r="CE120" s="40"/>
      <c r="CF120" s="42">
        <v>4.4999999999999998E-2</v>
      </c>
      <c r="CG120" s="103"/>
      <c r="CH120" s="104">
        <v>4.4999999999999998E-2</v>
      </c>
      <c r="CI120" s="103"/>
      <c r="CJ120" s="104">
        <v>4.4999999999999998E-2</v>
      </c>
      <c r="CK120" s="105"/>
      <c r="CL120" s="104">
        <v>8.1000000000000003E-2</v>
      </c>
      <c r="CM120" s="103"/>
      <c r="CN120" s="104">
        <v>7.9000000000000001E-2</v>
      </c>
      <c r="CO120" s="103"/>
      <c r="CP120" s="104">
        <v>0.08</v>
      </c>
      <c r="CQ120" s="105"/>
      <c r="CR120" s="162">
        <f>+CR95/CR16</f>
        <v>5.893136727547732E-2</v>
      </c>
      <c r="CS120" s="163">
        <f>+CS95/CS16</f>
        <v>7.0343461410472763E-2</v>
      </c>
      <c r="CT120" s="164">
        <f>+CT95/CT16</f>
        <v>6.2584334516131004E-2</v>
      </c>
      <c r="CU120" s="40"/>
      <c r="CV120" s="106">
        <f>+CV95/CV16</f>
        <v>4.1546843940926136E-2</v>
      </c>
      <c r="CW120" s="104"/>
      <c r="CX120" s="104">
        <f>+CX95/CX16</f>
        <v>4.4238284091461397E-2</v>
      </c>
      <c r="CY120" s="104"/>
      <c r="CZ120" s="104">
        <f>+CZ95/CZ16</f>
        <v>4.2119403013606178E-2</v>
      </c>
      <c r="DA120" s="105"/>
      <c r="DB120" s="107">
        <f>+DB95/DB16</f>
        <v>7.06201587286759E-2</v>
      </c>
      <c r="DC120" s="103"/>
      <c r="DD120" s="103">
        <f>+DD95/DD16</f>
        <v>6.8134529386030401E-2</v>
      </c>
      <c r="DE120" s="103"/>
      <c r="DF120" s="103">
        <f>+DF95/DF16</f>
        <v>6.933120743114593E-2</v>
      </c>
      <c r="DG120" s="105"/>
      <c r="DH120" s="179"/>
      <c r="DI120" s="187" t="s">
        <v>94</v>
      </c>
      <c r="DJ120" s="206">
        <f>+DJ95/DJ16</f>
        <v>4.2119403013606178E-2</v>
      </c>
      <c r="DK120" s="198">
        <f>+DK95/DK16</f>
        <v>6.933120743114593E-2</v>
      </c>
      <c r="DL120" s="207">
        <f>+DL95/DL16</f>
        <v>5.5287972883779853E-2</v>
      </c>
      <c r="DM120"/>
    </row>
    <row r="121" spans="1:117" s="59" customFormat="1" ht="5.25" customHeight="1" x14ac:dyDescent="0.3">
      <c r="A121" s="48"/>
      <c r="B121" s="48"/>
      <c r="C121" s="41"/>
      <c r="D121" s="42"/>
      <c r="E121" s="43"/>
      <c r="F121" s="43"/>
      <c r="G121" s="43"/>
      <c r="H121" s="43"/>
      <c r="I121" s="44"/>
      <c r="J121" s="43"/>
      <c r="K121" s="43"/>
      <c r="L121" s="43"/>
      <c r="M121" s="43"/>
      <c r="N121" s="43"/>
      <c r="O121" s="44"/>
      <c r="P121" s="136"/>
      <c r="Q121" s="137"/>
      <c r="R121" s="138"/>
      <c r="S121" s="38"/>
      <c r="T121" s="42"/>
      <c r="U121" s="43"/>
      <c r="V121" s="43"/>
      <c r="W121" s="43"/>
      <c r="X121" s="43"/>
      <c r="Y121" s="44"/>
      <c r="Z121" s="43"/>
      <c r="AA121" s="43"/>
      <c r="AB121" s="43"/>
      <c r="AC121" s="43"/>
      <c r="AD121" s="43"/>
      <c r="AE121" s="44"/>
      <c r="AF121" s="136"/>
      <c r="AG121" s="137"/>
      <c r="AH121" s="138"/>
      <c r="AI121" s="40"/>
      <c r="AJ121" s="42"/>
      <c r="AK121" s="43"/>
      <c r="AL121" s="43"/>
      <c r="AM121" s="43"/>
      <c r="AN121" s="43"/>
      <c r="AO121" s="44"/>
      <c r="AP121" s="43"/>
      <c r="AQ121" s="43"/>
      <c r="AR121" s="43"/>
      <c r="AS121" s="43"/>
      <c r="AT121" s="43"/>
      <c r="AU121" s="44"/>
      <c r="AV121" s="136"/>
      <c r="AW121" s="137"/>
      <c r="AX121" s="138"/>
      <c r="AY121" s="40"/>
      <c r="AZ121" s="42"/>
      <c r="BA121" s="43"/>
      <c r="BB121" s="43"/>
      <c r="BC121" s="43"/>
      <c r="BD121" s="43"/>
      <c r="BE121" s="44"/>
      <c r="BF121" s="43"/>
      <c r="BG121" s="43"/>
      <c r="BH121" s="43"/>
      <c r="BI121" s="43"/>
      <c r="BJ121" s="43"/>
      <c r="BK121" s="44"/>
      <c r="BL121" s="136"/>
      <c r="BM121" s="137"/>
      <c r="BN121" s="138"/>
      <c r="BO121" s="40"/>
      <c r="BP121" s="247"/>
      <c r="BQ121" s="43"/>
      <c r="BR121" s="43"/>
      <c r="BS121" s="43"/>
      <c r="BT121" s="43"/>
      <c r="BU121" s="44"/>
      <c r="BV121" s="43"/>
      <c r="BW121" s="43"/>
      <c r="BX121" s="43"/>
      <c r="BY121" s="43"/>
      <c r="BZ121" s="43"/>
      <c r="CA121" s="44"/>
      <c r="CB121" s="136"/>
      <c r="CC121" s="137"/>
      <c r="CD121" s="138"/>
      <c r="CE121" s="40"/>
      <c r="CF121" s="42"/>
      <c r="CG121" s="43"/>
      <c r="CH121" s="43"/>
      <c r="CI121" s="43"/>
      <c r="CJ121" s="43"/>
      <c r="CK121" s="44"/>
      <c r="CL121" s="43"/>
      <c r="CM121" s="43"/>
      <c r="CN121" s="43"/>
      <c r="CO121" s="43"/>
      <c r="CP121" s="43"/>
      <c r="CQ121" s="44"/>
      <c r="CR121" s="136"/>
      <c r="CS121" s="137"/>
      <c r="CT121" s="138"/>
      <c r="CU121" s="40"/>
      <c r="CV121" s="45"/>
      <c r="CW121" s="43"/>
      <c r="CX121" s="43"/>
      <c r="CY121" s="43"/>
      <c r="CZ121" s="43"/>
      <c r="DA121" s="44"/>
      <c r="DB121" s="45"/>
      <c r="DC121" s="43"/>
      <c r="DD121" s="43"/>
      <c r="DE121" s="43"/>
      <c r="DF121" s="43"/>
      <c r="DG121" s="44"/>
      <c r="DH121" s="171"/>
      <c r="DI121" s="186"/>
      <c r="DJ121" s="206"/>
      <c r="DK121" s="198"/>
      <c r="DL121" s="207"/>
      <c r="DM121"/>
    </row>
    <row r="122" spans="1:117" s="59" customFormat="1" ht="15.6" x14ac:dyDescent="0.3">
      <c r="A122" s="48"/>
      <c r="B122" s="58" t="s">
        <v>99</v>
      </c>
      <c r="C122" s="41"/>
      <c r="D122" s="102">
        <v>2.9000000000000001E-2</v>
      </c>
      <c r="E122" s="43"/>
      <c r="F122" s="104">
        <v>1E-3</v>
      </c>
      <c r="G122" s="43"/>
      <c r="H122" s="104">
        <v>2.3E-2</v>
      </c>
      <c r="I122" s="44"/>
      <c r="J122" s="104">
        <v>8.0000000000000002E-3</v>
      </c>
      <c r="K122" s="43"/>
      <c r="L122" s="104">
        <v>3.0000000000000001E-3</v>
      </c>
      <c r="M122" s="43"/>
      <c r="N122" s="104">
        <v>5.0000000000000001E-3</v>
      </c>
      <c r="O122" s="44"/>
      <c r="P122" s="162">
        <f>+P73/P16</f>
        <v>2.1812631924996589E-2</v>
      </c>
      <c r="Q122" s="163">
        <f>+Q73/Q16</f>
        <v>2.9111008254514106E-3</v>
      </c>
      <c r="R122" s="164">
        <f>+R73/R16</f>
        <v>1.3580767223426668E-2</v>
      </c>
      <c r="S122" s="38"/>
      <c r="T122" s="102">
        <v>2.8000000000000001E-2</v>
      </c>
      <c r="U122" s="43"/>
      <c r="V122" s="104">
        <v>2.8000000000000001E-2</v>
      </c>
      <c r="W122" s="43"/>
      <c r="X122" s="104">
        <v>2.8000000000000001E-2</v>
      </c>
      <c r="Y122" s="44"/>
      <c r="Z122" s="104">
        <v>1.7999999999999999E-2</v>
      </c>
      <c r="AA122" s="43"/>
      <c r="AB122" s="104">
        <v>0.01</v>
      </c>
      <c r="AC122" s="43"/>
      <c r="AD122" s="104">
        <v>1.4E-2</v>
      </c>
      <c r="AE122" s="44"/>
      <c r="AF122" s="162">
        <f>+AF73/AF16</f>
        <v>2.411582200317754E-2</v>
      </c>
      <c r="AG122" s="163">
        <f>+AG73/AG16</f>
        <v>1.6537256020175153E-2</v>
      </c>
      <c r="AH122" s="164">
        <f>+AH73/AH16</f>
        <v>2.1740344522951257E-2</v>
      </c>
      <c r="AI122" s="40"/>
      <c r="AJ122" s="102">
        <v>2.4E-2</v>
      </c>
      <c r="AK122" s="43"/>
      <c r="AL122" s="104">
        <v>2.3E-2</v>
      </c>
      <c r="AM122" s="43"/>
      <c r="AN122" s="104">
        <v>2.3E-2</v>
      </c>
      <c r="AO122" s="44"/>
      <c r="AP122" s="104">
        <v>0.01</v>
      </c>
      <c r="AQ122" s="43"/>
      <c r="AR122" s="104">
        <v>0.01</v>
      </c>
      <c r="AS122" s="43"/>
      <c r="AT122" s="104">
        <v>0.01</v>
      </c>
      <c r="AU122" s="44"/>
      <c r="AV122" s="162">
        <f>+AV73/AV16</f>
        <v>1.9825068876677877E-2</v>
      </c>
      <c r="AW122" s="163">
        <f>+AW73/AW16</f>
        <v>1.5281930894298336E-2</v>
      </c>
      <c r="AX122" s="164">
        <f>+AX73/AX16</f>
        <v>1.7864782424143116E-2</v>
      </c>
      <c r="AY122" s="40"/>
      <c r="AZ122" s="102">
        <v>2.7E-2</v>
      </c>
      <c r="BA122" s="43"/>
      <c r="BB122" s="104">
        <v>2.7E-2</v>
      </c>
      <c r="BC122" s="43"/>
      <c r="BD122" s="104">
        <v>2.7E-2</v>
      </c>
      <c r="BE122" s="44"/>
      <c r="BF122" s="104">
        <v>2.5000000000000001E-2</v>
      </c>
      <c r="BG122" s="43"/>
      <c r="BH122" s="104">
        <v>2.5000000000000001E-2</v>
      </c>
      <c r="BI122" s="43"/>
      <c r="BJ122" s="104">
        <v>2.5000000000000001E-2</v>
      </c>
      <c r="BK122" s="44"/>
      <c r="BL122" s="162">
        <f>+BL73/BL16</f>
        <v>2.6105355424646818E-2</v>
      </c>
      <c r="BM122" s="163">
        <f>+BM73/BM16</f>
        <v>2.5281654748723913E-2</v>
      </c>
      <c r="BN122" s="164">
        <f>+BN73/BN16</f>
        <v>2.5806342735932481E-2</v>
      </c>
      <c r="BO122" s="40"/>
      <c r="BP122" s="247">
        <v>3.1E-2</v>
      </c>
      <c r="BQ122" s="43"/>
      <c r="BR122" s="104">
        <v>3.1E-2</v>
      </c>
      <c r="BS122" s="43"/>
      <c r="BT122" s="104">
        <v>3.1E-2</v>
      </c>
      <c r="BU122" s="44"/>
      <c r="BV122" s="104">
        <v>2.1999999999999999E-2</v>
      </c>
      <c r="BW122" s="43"/>
      <c r="BX122" s="104">
        <v>0.02</v>
      </c>
      <c r="BY122" s="43"/>
      <c r="BZ122" s="104">
        <v>2.1000000000000001E-2</v>
      </c>
      <c r="CA122" s="44"/>
      <c r="CB122" s="162">
        <f>+CB73/CB16</f>
        <v>2.8792330753122593E-2</v>
      </c>
      <c r="CC122" s="163">
        <f>+CC73/CC16</f>
        <v>2.3656456065540368E-2</v>
      </c>
      <c r="CD122" s="164">
        <f>+CD73/CD16</f>
        <v>2.6913259439433328E-2</v>
      </c>
      <c r="CE122" s="40"/>
      <c r="CF122" s="42">
        <v>3.4000000000000002E-2</v>
      </c>
      <c r="CG122" s="43"/>
      <c r="CH122" s="104">
        <v>3.4000000000000002E-2</v>
      </c>
      <c r="CI122" s="43"/>
      <c r="CJ122" s="104">
        <v>3.4000000000000002E-2</v>
      </c>
      <c r="CK122" s="44"/>
      <c r="CL122" s="104">
        <v>2.4E-2</v>
      </c>
      <c r="CM122" s="43"/>
      <c r="CN122" s="104">
        <v>2.4E-2</v>
      </c>
      <c r="CO122" s="43"/>
      <c r="CP122" s="104">
        <v>2.4E-2</v>
      </c>
      <c r="CQ122" s="44"/>
      <c r="CR122" s="162">
        <f>+CR73/CR16</f>
        <v>2.9989300164148622E-2</v>
      </c>
      <c r="CS122" s="163">
        <f>+CS73/CS16</f>
        <v>2.6338934806597138E-2</v>
      </c>
      <c r="CT122" s="164">
        <f>+CT73/CT16</f>
        <v>2.8820832316809229E-2</v>
      </c>
      <c r="CU122" s="40"/>
      <c r="CV122" s="106">
        <f>+CV73/CV16</f>
        <v>2.9114550337349599E-2</v>
      </c>
      <c r="CW122" s="104"/>
      <c r="CX122" s="104">
        <f>+CX73/CX16</f>
        <v>2.3983231452942663E-2</v>
      </c>
      <c r="CY122" s="104"/>
      <c r="CZ122" s="104">
        <f>+CZ73/CZ16</f>
        <v>2.8022947694245195E-2</v>
      </c>
      <c r="DA122" s="93"/>
      <c r="DB122" s="107">
        <f>+DB73/DB16</f>
        <v>1.8765131255970659E-2</v>
      </c>
      <c r="DC122" s="103"/>
      <c r="DD122" s="103">
        <f>+DD73/DD16</f>
        <v>1.4577635658323857E-2</v>
      </c>
      <c r="DE122" s="103"/>
      <c r="DF122" s="103">
        <f>+DF73/DF16</f>
        <v>1.6593657902569042E-2</v>
      </c>
      <c r="DG122" s="93"/>
      <c r="DH122" s="177"/>
      <c r="DI122" s="187" t="s">
        <v>99</v>
      </c>
      <c r="DJ122" s="206">
        <f>+DJ73/DJ16</f>
        <v>2.8022947694245195E-2</v>
      </c>
      <c r="DK122" s="198">
        <f>+DK73/DK16</f>
        <v>1.6593657902569042E-2</v>
      </c>
      <c r="DL122" s="207">
        <f>+DL73/DL16</f>
        <v>2.2491987715305375E-2</v>
      </c>
      <c r="DM122"/>
    </row>
    <row r="123" spans="1:117" s="59" customFormat="1" ht="15.6" x14ac:dyDescent="0.3">
      <c r="A123" s="48"/>
      <c r="B123" s="233"/>
      <c r="C123" s="234"/>
      <c r="D123" s="235"/>
      <c r="E123" s="236"/>
      <c r="F123" s="236"/>
      <c r="G123" s="236"/>
      <c r="H123" s="236"/>
      <c r="I123" s="237"/>
      <c r="J123" s="238"/>
      <c r="K123" s="236"/>
      <c r="L123" s="236"/>
      <c r="M123" s="236"/>
      <c r="N123" s="236"/>
      <c r="O123" s="237"/>
      <c r="P123" s="239"/>
      <c r="Q123" s="240"/>
      <c r="R123" s="241"/>
      <c r="S123" s="38"/>
      <c r="T123" s="235"/>
      <c r="U123" s="236"/>
      <c r="V123" s="236"/>
      <c r="W123" s="236"/>
      <c r="X123" s="236"/>
      <c r="Y123" s="237"/>
      <c r="Z123" s="238"/>
      <c r="AA123" s="236"/>
      <c r="AB123" s="236"/>
      <c r="AC123" s="236"/>
      <c r="AD123" s="236"/>
      <c r="AE123" s="237"/>
      <c r="AF123" s="239"/>
      <c r="AG123" s="240"/>
      <c r="AH123" s="241"/>
      <c r="AI123" s="40"/>
      <c r="AJ123" s="235"/>
      <c r="AK123" s="236"/>
      <c r="AL123" s="236"/>
      <c r="AM123" s="236"/>
      <c r="AN123" s="236"/>
      <c r="AO123" s="237"/>
      <c r="AP123" s="238"/>
      <c r="AQ123" s="236"/>
      <c r="AR123" s="236"/>
      <c r="AS123" s="236"/>
      <c r="AT123" s="236"/>
      <c r="AU123" s="237"/>
      <c r="AV123" s="239"/>
      <c r="AW123" s="240"/>
      <c r="AX123" s="241"/>
      <c r="AY123" s="40"/>
      <c r="AZ123" s="235"/>
      <c r="BA123" s="236"/>
      <c r="BB123" s="236"/>
      <c r="BC123" s="236"/>
      <c r="BD123" s="236"/>
      <c r="BE123" s="237"/>
      <c r="BF123" s="238"/>
      <c r="BG123" s="236"/>
      <c r="BH123" s="236"/>
      <c r="BI123" s="236"/>
      <c r="BJ123" s="236"/>
      <c r="BK123" s="237"/>
      <c r="BL123" s="239"/>
      <c r="BM123" s="240"/>
      <c r="BN123" s="241"/>
      <c r="BO123" s="40"/>
      <c r="BP123" s="235"/>
      <c r="BQ123" s="236"/>
      <c r="BR123" s="236"/>
      <c r="BS123" s="236"/>
      <c r="BT123" s="236"/>
      <c r="BU123" s="237"/>
      <c r="BV123" s="238"/>
      <c r="BW123" s="236"/>
      <c r="BX123" s="236"/>
      <c r="BY123" s="236"/>
      <c r="BZ123" s="236"/>
      <c r="CA123" s="237"/>
      <c r="CB123" s="239"/>
      <c r="CC123" s="240"/>
      <c r="CD123" s="241"/>
      <c r="CE123" s="40"/>
      <c r="CF123" s="235"/>
      <c r="CG123" s="236"/>
      <c r="CH123" s="236"/>
      <c r="CI123" s="236"/>
      <c r="CJ123" s="236"/>
      <c r="CK123" s="237"/>
      <c r="CL123" s="238"/>
      <c r="CM123" s="236"/>
      <c r="CN123" s="236"/>
      <c r="CO123" s="236"/>
      <c r="CP123" s="236"/>
      <c r="CQ123" s="237"/>
      <c r="CR123" s="239"/>
      <c r="CS123" s="240"/>
      <c r="CT123" s="241"/>
      <c r="CU123" s="40"/>
      <c r="CV123" s="238"/>
      <c r="CW123" s="236"/>
      <c r="CX123" s="236"/>
      <c r="CY123" s="236"/>
      <c r="CZ123" s="236"/>
      <c r="DA123" s="237"/>
      <c r="DB123" s="238"/>
      <c r="DC123" s="236"/>
      <c r="DD123" s="236"/>
      <c r="DE123" s="236"/>
      <c r="DF123" s="236"/>
      <c r="DG123" s="237"/>
      <c r="DH123" s="171"/>
      <c r="DI123" s="250"/>
      <c r="DJ123" s="238"/>
      <c r="DK123" s="236"/>
      <c r="DL123" s="237"/>
      <c r="DM123"/>
    </row>
    <row r="124" spans="1:117" ht="15.6" x14ac:dyDescent="0.3">
      <c r="B124" s="242" t="s">
        <v>171</v>
      </c>
      <c r="C124" s="243"/>
      <c r="D124" s="244">
        <v>5.8000000000000003E-2</v>
      </c>
      <c r="E124" s="244"/>
      <c r="F124" s="244">
        <v>0.05</v>
      </c>
      <c r="G124" s="244"/>
      <c r="H124" s="244">
        <v>5.7000000000000002E-2</v>
      </c>
      <c r="I124" s="244"/>
      <c r="J124" s="244">
        <v>5.7000000000000002E-2</v>
      </c>
      <c r="K124" s="244"/>
      <c r="L124" s="244">
        <v>7.8E-2</v>
      </c>
      <c r="M124" s="244"/>
      <c r="N124" s="244">
        <v>7.0000000000000007E-2</v>
      </c>
      <c r="O124" s="244"/>
      <c r="P124" s="244">
        <f>+P96/P16</f>
        <v>5.7878614625089461E-2</v>
      </c>
      <c r="Q124" s="244">
        <f>+Q96/Q16</f>
        <v>7.1556676838208294E-2</v>
      </c>
      <c r="R124" s="244">
        <f>+R96/R16</f>
        <v>6.3835590116919305E-2</v>
      </c>
      <c r="S124" s="244"/>
      <c r="T124" s="244">
        <v>5.8000000000000003E-2</v>
      </c>
      <c r="U124" s="244"/>
      <c r="V124" s="244">
        <v>5.7000000000000002E-2</v>
      </c>
      <c r="W124" s="244"/>
      <c r="X124" s="244">
        <v>5.8000000000000003E-2</v>
      </c>
      <c r="Y124" s="244"/>
      <c r="Z124" s="244">
        <v>9.0999999999999998E-2</v>
      </c>
      <c r="AA124" s="244"/>
      <c r="AB124" s="244">
        <v>5.8000000000000003E-2</v>
      </c>
      <c r="AC124" s="244"/>
      <c r="AD124" s="244">
        <v>7.6999999999999999E-2</v>
      </c>
      <c r="AE124" s="244"/>
      <c r="AF124" s="244">
        <f>+AF96/AF16</f>
        <v>7.0964073430979421E-2</v>
      </c>
      <c r="AG124" s="244">
        <f>+AG96/AG16</f>
        <v>5.7843287034455446E-2</v>
      </c>
      <c r="AH124" s="244">
        <f>+AH96/AH16</f>
        <v>6.6851404533234432E-2</v>
      </c>
      <c r="AI124" s="245"/>
      <c r="AJ124" s="244">
        <v>0.1</v>
      </c>
      <c r="AK124" s="244"/>
      <c r="AL124" s="244">
        <v>0.09</v>
      </c>
      <c r="AM124" s="244"/>
      <c r="AN124" s="244">
        <v>9.7000000000000003E-2</v>
      </c>
      <c r="AO124" s="244"/>
      <c r="AP124" s="244">
        <v>7.5999999999999998E-2</v>
      </c>
      <c r="AQ124" s="244"/>
      <c r="AR124" s="244">
        <v>7.9000000000000001E-2</v>
      </c>
      <c r="AS124" s="244"/>
      <c r="AT124" s="244">
        <v>7.8E-2</v>
      </c>
      <c r="AU124" s="244"/>
      <c r="AV124" s="244">
        <f>+AV96/AV16</f>
        <v>9.3132059626436753E-2</v>
      </c>
      <c r="AW124" s="244">
        <f>+AW96/AW16</f>
        <v>8.3511021829326695E-2</v>
      </c>
      <c r="AX124" s="244">
        <f>+AX96/AX16</f>
        <v>8.898074612327049E-2</v>
      </c>
      <c r="AY124" s="244"/>
      <c r="AZ124" s="244">
        <v>8.1000000000000003E-2</v>
      </c>
      <c r="BA124" s="244"/>
      <c r="BB124" s="244">
        <v>0.08</v>
      </c>
      <c r="BC124" s="244"/>
      <c r="BD124" s="244">
        <v>8.1000000000000003E-2</v>
      </c>
      <c r="BE124" s="244"/>
      <c r="BF124" s="244">
        <v>9.6000000000000002E-2</v>
      </c>
      <c r="BG124" s="244"/>
      <c r="BH124" s="244">
        <v>9.7000000000000003E-2</v>
      </c>
      <c r="BI124" s="244"/>
      <c r="BJ124" s="244">
        <v>9.7000000000000003E-2</v>
      </c>
      <c r="BK124" s="244"/>
      <c r="BL124" s="244">
        <f>+BL96/BL16</f>
        <v>8.7392095186437729E-2</v>
      </c>
      <c r="BM124" s="244">
        <f>+BM96/BM16</f>
        <v>9.2640960756897886E-2</v>
      </c>
      <c r="BN124" s="244">
        <f>+BN96/BN16</f>
        <v>8.9297492927146047E-2</v>
      </c>
      <c r="BO124" s="244"/>
      <c r="BP124" s="244">
        <v>6.7000000000000004E-2</v>
      </c>
      <c r="BQ124" s="244"/>
      <c r="BR124" s="244">
        <v>6.5000000000000002E-2</v>
      </c>
      <c r="BS124" s="244"/>
      <c r="BT124" s="244">
        <v>6.7000000000000004E-2</v>
      </c>
      <c r="BU124" s="244"/>
      <c r="BV124" s="244">
        <v>9.7000000000000003E-2</v>
      </c>
      <c r="BW124" s="244"/>
      <c r="BX124" s="244">
        <v>8.8999999999999996E-2</v>
      </c>
      <c r="BY124" s="244"/>
      <c r="BZ124" s="244">
        <v>9.1999999999999998E-2</v>
      </c>
      <c r="CA124" s="244"/>
      <c r="CB124" s="244">
        <f>+CB96/CB16</f>
        <v>7.4604653788203482E-2</v>
      </c>
      <c r="CC124" s="244">
        <f>+CC96/CC16</f>
        <v>8.1005411511885547E-2</v>
      </c>
      <c r="CD124" s="244">
        <f>+CD96/CD16</f>
        <v>7.6946510035889315E-2</v>
      </c>
      <c r="CE124" s="244"/>
      <c r="CF124" s="244">
        <v>7.9000000000000001E-2</v>
      </c>
      <c r="CG124" s="244"/>
      <c r="CH124" s="244">
        <v>7.9000000000000001E-2</v>
      </c>
      <c r="CI124" s="244"/>
      <c r="CJ124" s="244">
        <v>7.9000000000000001E-2</v>
      </c>
      <c r="CK124" s="244"/>
      <c r="CL124" s="244">
        <v>0.104</v>
      </c>
      <c r="CM124" s="244"/>
      <c r="CN124" s="244">
        <v>0.10299999999999999</v>
      </c>
      <c r="CO124" s="244"/>
      <c r="CP124" s="244">
        <v>0.104</v>
      </c>
      <c r="CQ124" s="244"/>
      <c r="CR124" s="244">
        <f>+CR96/CR16</f>
        <v>8.8920667439625942E-2</v>
      </c>
      <c r="CS124" s="244">
        <f>+CS96/CS16</f>
        <v>9.6682396217069907E-2</v>
      </c>
      <c r="CT124" s="244">
        <f>+CT96/CT16</f>
        <v>9.1405166832940227E-2</v>
      </c>
      <c r="CU124" s="244"/>
      <c r="CV124" s="244">
        <f>+CV120+CV122</f>
        <v>7.0661394278275738E-2</v>
      </c>
      <c r="CW124" s="244"/>
      <c r="CX124" s="244">
        <f>+CX120+CX122</f>
        <v>6.822151554440406E-2</v>
      </c>
      <c r="CY124" s="244"/>
      <c r="CZ124" s="244">
        <f>+CZ120+CZ122</f>
        <v>7.0142350707851381E-2</v>
      </c>
      <c r="DA124" s="244"/>
      <c r="DB124" s="244">
        <f>+DB120+DB122</f>
        <v>8.9385289984646565E-2</v>
      </c>
      <c r="DC124" s="244"/>
      <c r="DD124" s="244">
        <f>+DD120+DD122</f>
        <v>8.2712165044354261E-2</v>
      </c>
      <c r="DE124" s="244"/>
      <c r="DF124" s="244">
        <f>+DF120+DF122</f>
        <v>8.5924865333714975E-2</v>
      </c>
      <c r="DG124" s="246"/>
      <c r="DI124" s="270"/>
      <c r="DJ124" s="251"/>
      <c r="DK124" s="251"/>
      <c r="DL124" s="271"/>
    </row>
    <row r="125" spans="1:117" s="399" customFormat="1" ht="15.6" x14ac:dyDescent="0.3">
      <c r="B125" s="400"/>
      <c r="C125" s="13"/>
      <c r="D125" s="401"/>
      <c r="E125" s="401"/>
      <c r="F125" s="401"/>
      <c r="G125" s="401"/>
      <c r="H125" s="401"/>
      <c r="I125" s="401"/>
      <c r="J125" s="401"/>
      <c r="K125" s="401"/>
      <c r="L125" s="401"/>
      <c r="M125" s="401"/>
      <c r="N125" s="401"/>
      <c r="O125" s="401"/>
      <c r="P125" s="401"/>
      <c r="Q125" s="401"/>
      <c r="R125" s="401"/>
      <c r="S125" s="401"/>
      <c r="T125" s="401"/>
      <c r="U125" s="401"/>
      <c r="V125" s="401"/>
      <c r="W125" s="401"/>
      <c r="X125" s="401"/>
      <c r="Y125" s="401"/>
      <c r="Z125" s="401"/>
      <c r="AA125" s="401"/>
      <c r="AB125" s="401"/>
      <c r="AC125" s="401"/>
      <c r="AD125" s="401"/>
      <c r="AE125" s="401"/>
      <c r="AF125" s="401"/>
      <c r="AG125" s="401"/>
      <c r="AH125" s="401"/>
      <c r="AI125" s="402"/>
      <c r="AJ125" s="401"/>
      <c r="AK125" s="401"/>
      <c r="AL125" s="401"/>
      <c r="AM125" s="401"/>
      <c r="AN125" s="401"/>
      <c r="AO125" s="401"/>
      <c r="AP125" s="401"/>
      <c r="AQ125" s="401"/>
      <c r="AR125" s="401"/>
      <c r="AS125" s="401"/>
      <c r="AT125" s="401"/>
      <c r="AU125" s="401"/>
      <c r="AV125" s="401"/>
      <c r="AW125" s="401"/>
      <c r="AX125" s="401"/>
      <c r="AY125" s="401"/>
      <c r="AZ125" s="401"/>
      <c r="BA125" s="401"/>
      <c r="BB125" s="401"/>
      <c r="BC125" s="401"/>
      <c r="BD125" s="401"/>
      <c r="BE125" s="401"/>
      <c r="BF125" s="401"/>
      <c r="BG125" s="401"/>
      <c r="BH125" s="401"/>
      <c r="BI125" s="401"/>
      <c r="BJ125" s="401"/>
      <c r="BK125" s="401"/>
      <c r="BL125" s="401"/>
      <c r="BM125" s="401"/>
      <c r="BN125" s="401"/>
      <c r="BO125" s="401"/>
      <c r="BP125" s="401"/>
      <c r="BQ125" s="401"/>
      <c r="BR125" s="401"/>
      <c r="BS125" s="401"/>
      <c r="BT125" s="401"/>
      <c r="BU125" s="401"/>
      <c r="BV125" s="401"/>
      <c r="BW125" s="401"/>
      <c r="BX125" s="401"/>
      <c r="BY125" s="401"/>
      <c r="BZ125" s="401"/>
      <c r="CA125" s="401"/>
      <c r="CB125" s="401"/>
      <c r="CC125" s="401"/>
      <c r="CD125" s="401"/>
      <c r="CE125" s="401"/>
      <c r="CF125" s="401"/>
      <c r="CG125" s="401"/>
      <c r="CH125" s="401"/>
      <c r="CI125" s="401"/>
      <c r="CJ125" s="401"/>
      <c r="CK125" s="401"/>
      <c r="CL125" s="401"/>
      <c r="CM125" s="401"/>
      <c r="CN125" s="401"/>
      <c r="CO125" s="401"/>
      <c r="CP125" s="401"/>
      <c r="CQ125" s="401"/>
      <c r="CR125" s="401"/>
      <c r="CS125" s="401"/>
      <c r="CT125" s="401"/>
      <c r="CU125" s="401"/>
      <c r="CV125" s="401"/>
      <c r="CW125" s="401"/>
      <c r="CX125" s="401"/>
      <c r="CY125" s="401"/>
      <c r="CZ125" s="401"/>
      <c r="DA125" s="401"/>
      <c r="DB125" s="401"/>
      <c r="DC125" s="401"/>
      <c r="DD125" s="401"/>
      <c r="DE125" s="401"/>
      <c r="DF125" s="401"/>
      <c r="DG125" s="401"/>
      <c r="DI125" s="403"/>
      <c r="DJ125" s="404"/>
      <c r="DK125" s="404"/>
      <c r="DL125" s="405"/>
      <c r="DM125" s="406"/>
    </row>
    <row r="126" spans="1:117" x14ac:dyDescent="0.25">
      <c r="A126" s="292" t="s">
        <v>206</v>
      </c>
      <c r="C126"/>
      <c r="AI126" s="19"/>
      <c r="DI126" s="192" t="s">
        <v>95</v>
      </c>
      <c r="DJ126" s="195">
        <f>+DJ102</f>
        <v>76529356</v>
      </c>
      <c r="DK126" s="195">
        <f>+DK102</f>
        <v>96567083</v>
      </c>
      <c r="DL126" s="196">
        <f>+DL102</f>
        <v>173096439</v>
      </c>
    </row>
    <row r="127" spans="1:117" ht="15.75" customHeight="1" x14ac:dyDescent="0.3">
      <c r="C127"/>
      <c r="DI127" s="185" t="s">
        <v>125</v>
      </c>
      <c r="DJ127" s="199">
        <f>+H114</f>
        <v>-13793272</v>
      </c>
      <c r="DK127" s="199">
        <f>+N114</f>
        <v>31960910</v>
      </c>
      <c r="DL127" s="200">
        <f>+DJ127+DK127</f>
        <v>18167638</v>
      </c>
    </row>
    <row r="128" spans="1:117" ht="15.75" customHeight="1" x14ac:dyDescent="0.3">
      <c r="A128" s="293" t="s">
        <v>207</v>
      </c>
      <c r="B128" s="294"/>
      <c r="C128"/>
      <c r="D128" s="294"/>
      <c r="E128" s="295"/>
      <c r="F128" s="295"/>
      <c r="G128" s="296"/>
      <c r="H128" s="378"/>
      <c r="J128" s="294"/>
      <c r="T128" s="294"/>
      <c r="U128" s="13"/>
      <c r="V128" s="13"/>
      <c r="W128" s="13"/>
      <c r="X128" s="13"/>
      <c r="Y128" s="13"/>
      <c r="Z128" s="294"/>
      <c r="AA128" s="13"/>
      <c r="AB128" s="13"/>
      <c r="AC128" s="13"/>
      <c r="AD128" s="13"/>
      <c r="AE128" s="13"/>
      <c r="AF128" s="13"/>
      <c r="AG128" s="13"/>
      <c r="AH128" s="13"/>
      <c r="AJ128" s="294"/>
      <c r="AP128" s="294"/>
      <c r="AZ128" s="294"/>
      <c r="BF128" s="294"/>
      <c r="BP128" s="294"/>
      <c r="BV128" s="294"/>
      <c r="CF128" s="294"/>
      <c r="CL128" s="294"/>
      <c r="DF128" s="229"/>
      <c r="DI128" s="185" t="s">
        <v>131</v>
      </c>
      <c r="DJ128" s="199">
        <f>+X114</f>
        <v>29419730</v>
      </c>
      <c r="DK128" s="199">
        <f>+AD114</f>
        <v>29138733</v>
      </c>
      <c r="DL128" s="200">
        <f t="shared" ref="DL128:DL132" si="246">+DJ128+DK128</f>
        <v>58558463</v>
      </c>
    </row>
    <row r="129" spans="1:116" ht="15.75" customHeight="1" x14ac:dyDescent="0.3">
      <c r="A129" s="297">
        <v>1.1000000000000001</v>
      </c>
      <c r="B129" s="298" t="s">
        <v>208</v>
      </c>
      <c r="C129"/>
      <c r="D129" s="299">
        <f>+D63*4</f>
        <v>897016176</v>
      </c>
      <c r="E129" s="300"/>
      <c r="F129" s="300"/>
      <c r="G129" s="301"/>
      <c r="H129" s="300"/>
      <c r="J129" s="299">
        <f>+J63*4</f>
        <v>460978956</v>
      </c>
      <c r="T129" s="299">
        <f>+T63*4</f>
        <v>1518173320</v>
      </c>
      <c r="Z129" s="299">
        <f>+Z63*4</f>
        <v>977768176</v>
      </c>
      <c r="AJ129" s="299">
        <f>+AJ63*4</f>
        <v>454084080</v>
      </c>
      <c r="AP129" s="299">
        <f>+AP63*4</f>
        <v>190073944</v>
      </c>
      <c r="AZ129" s="299">
        <f>+AZ63*4</f>
        <v>835578668</v>
      </c>
      <c r="BF129" s="299">
        <f>+BF63*4</f>
        <v>633478536</v>
      </c>
      <c r="BP129" s="299">
        <f>+BP63*4</f>
        <v>596409624</v>
      </c>
      <c r="BV129" s="299">
        <f>+BV63*4</f>
        <v>246139088</v>
      </c>
      <c r="CF129" s="299">
        <f>+CF63*4</f>
        <v>939242164</v>
      </c>
      <c r="CL129" s="299">
        <f>+CL63*4</f>
        <v>604894672</v>
      </c>
      <c r="CN129" s="389"/>
      <c r="DI129" s="185" t="s">
        <v>203</v>
      </c>
      <c r="DJ129" s="199">
        <f>+AN114</f>
        <v>7832594</v>
      </c>
      <c r="DK129" s="199">
        <f>+AT114</f>
        <v>3873545</v>
      </c>
      <c r="DL129" s="200">
        <f t="shared" si="246"/>
        <v>11706139</v>
      </c>
    </row>
    <row r="130" spans="1:116" ht="15" customHeight="1" x14ac:dyDescent="0.45">
      <c r="A130" s="297">
        <v>1.2</v>
      </c>
      <c r="B130" s="298" t="s">
        <v>209</v>
      </c>
      <c r="C130"/>
      <c r="D130" s="302">
        <f>+D73*4</f>
        <v>26820972</v>
      </c>
      <c r="E130" s="300"/>
      <c r="F130" s="303"/>
      <c r="G130" s="301"/>
      <c r="H130" s="303"/>
      <c r="J130" s="302">
        <f>+J73*4</f>
        <v>3854360</v>
      </c>
      <c r="T130" s="302">
        <f>+T73*4</f>
        <v>47650252</v>
      </c>
      <c r="U130"/>
      <c r="V130"/>
      <c r="W130"/>
      <c r="X130"/>
      <c r="Y130"/>
      <c r="Z130" s="302">
        <f>+Z73*4</f>
        <v>19207728</v>
      </c>
      <c r="AA130"/>
      <c r="AB130"/>
      <c r="AC130"/>
      <c r="AD130"/>
      <c r="AE130"/>
      <c r="AF130"/>
      <c r="AG130"/>
      <c r="AH130"/>
      <c r="AI130"/>
      <c r="AJ130" s="302">
        <f>+AJ73*4</f>
        <v>12881012</v>
      </c>
      <c r="AK130"/>
      <c r="AL130"/>
      <c r="AM130"/>
      <c r="AN130"/>
      <c r="AO130"/>
      <c r="AP130" s="302">
        <f>+AP73*4</f>
        <v>2133748</v>
      </c>
      <c r="AQ130"/>
      <c r="AR130"/>
      <c r="AS130"/>
      <c r="AT130"/>
      <c r="AU130"/>
      <c r="AV130"/>
      <c r="AW130"/>
      <c r="AX130"/>
      <c r="AY130"/>
      <c r="AZ130" s="302">
        <f>+AZ73*4</f>
        <v>26589544</v>
      </c>
      <c r="BA130"/>
      <c r="BB130"/>
      <c r="BC130"/>
      <c r="BD130"/>
      <c r="BE130"/>
      <c r="BF130" s="302">
        <f>+BF73*4</f>
        <v>17534740</v>
      </c>
      <c r="BG130"/>
      <c r="BH130"/>
      <c r="BI130"/>
      <c r="BJ130"/>
      <c r="BK130"/>
      <c r="BL130"/>
      <c r="BM130"/>
      <c r="BN130"/>
      <c r="BO130"/>
      <c r="BP130" s="302">
        <f>+BP73*4</f>
        <v>21779192</v>
      </c>
      <c r="BQ130"/>
      <c r="BR130"/>
      <c r="BS130"/>
      <c r="BT130"/>
      <c r="BU130"/>
      <c r="BV130" s="302">
        <f>+BV73*4</f>
        <v>5169508</v>
      </c>
      <c r="BW130"/>
      <c r="BX130"/>
      <c r="BY130"/>
      <c r="BZ130"/>
      <c r="CA130"/>
      <c r="CB130"/>
      <c r="CC130"/>
      <c r="CD130"/>
      <c r="CE130"/>
      <c r="CF130" s="302">
        <f>+CF73*4</f>
        <v>36172656</v>
      </c>
      <c r="CL130" s="302">
        <f>+CL73*4</f>
        <v>15631824</v>
      </c>
      <c r="DI130" s="185" t="s">
        <v>164</v>
      </c>
      <c r="DJ130" s="199">
        <f>+BD114</f>
        <v>22815952</v>
      </c>
      <c r="DK130" s="199">
        <f>+BJ114</f>
        <v>20553978</v>
      </c>
      <c r="DL130" s="200">
        <f t="shared" si="246"/>
        <v>43369930</v>
      </c>
    </row>
    <row r="131" spans="1:116" ht="15" customHeight="1" x14ac:dyDescent="0.3">
      <c r="A131" s="297">
        <v>1.3</v>
      </c>
      <c r="B131" s="298" t="s">
        <v>210</v>
      </c>
      <c r="C131"/>
      <c r="D131" s="299">
        <f>+D129+D130</f>
        <v>923837148</v>
      </c>
      <c r="E131" s="300"/>
      <c r="F131" s="304"/>
      <c r="G131" s="305"/>
      <c r="H131" s="300"/>
      <c r="J131" s="299">
        <f>+J129+J130</f>
        <v>464833316</v>
      </c>
      <c r="T131" s="299">
        <f>+T129+T130</f>
        <v>1565823572</v>
      </c>
      <c r="U131"/>
      <c r="V131"/>
      <c r="W131"/>
      <c r="X131"/>
      <c r="Y131"/>
      <c r="Z131" s="299">
        <f>+Z129+Z130</f>
        <v>996975904</v>
      </c>
      <c r="AA131"/>
      <c r="AB131"/>
      <c r="AC131"/>
      <c r="AD131"/>
      <c r="AE131"/>
      <c r="AF131"/>
      <c r="AG131"/>
      <c r="AH131"/>
      <c r="AI131"/>
      <c r="AJ131" s="299">
        <f>+AJ129+AJ130</f>
        <v>466965092</v>
      </c>
      <c r="AK131"/>
      <c r="AL131"/>
      <c r="AM131"/>
      <c r="AN131"/>
      <c r="AO131"/>
      <c r="AP131" s="299">
        <f>+AP129+AP130</f>
        <v>192207692</v>
      </c>
      <c r="AQ131"/>
      <c r="AR131"/>
      <c r="AS131"/>
      <c r="AT131"/>
      <c r="AU131"/>
      <c r="AV131"/>
      <c r="AW131"/>
      <c r="AX131"/>
      <c r="AY131"/>
      <c r="AZ131" s="299">
        <f>+AZ129+AZ130</f>
        <v>862168212</v>
      </c>
      <c r="BA131"/>
      <c r="BB131"/>
      <c r="BC131"/>
      <c r="BD131"/>
      <c r="BE131"/>
      <c r="BF131" s="299">
        <f>+BF129+BF130</f>
        <v>651013276</v>
      </c>
      <c r="BG131"/>
      <c r="BH131"/>
      <c r="BI131"/>
      <c r="BJ131"/>
      <c r="BK131"/>
      <c r="BL131"/>
      <c r="BM131"/>
      <c r="BN131"/>
      <c r="BO131"/>
      <c r="BP131" s="299">
        <f>+BP129+BP130</f>
        <v>618188816</v>
      </c>
      <c r="BQ131"/>
      <c r="BR131"/>
      <c r="BS131"/>
      <c r="BT131"/>
      <c r="BU131"/>
      <c r="BV131" s="299">
        <f>+BV129+BV130</f>
        <v>251308596</v>
      </c>
      <c r="BW131"/>
      <c r="BX131"/>
      <c r="BY131"/>
      <c r="BZ131"/>
      <c r="CA131"/>
      <c r="CB131"/>
      <c r="CC131"/>
      <c r="CD131"/>
      <c r="CE131"/>
      <c r="CF131" s="299">
        <f>+CF129+CF130</f>
        <v>975414820</v>
      </c>
      <c r="CL131" s="299">
        <f>+CL129+CL130</f>
        <v>620526496</v>
      </c>
      <c r="DI131" s="185" t="s">
        <v>166</v>
      </c>
      <c r="DJ131" s="199">
        <f>+BT114</f>
        <v>21765769</v>
      </c>
      <c r="DK131" s="199">
        <f>+BZ114</f>
        <v>-4842812</v>
      </c>
      <c r="DL131" s="200">
        <f t="shared" si="246"/>
        <v>16922957</v>
      </c>
    </row>
    <row r="132" spans="1:116" ht="15" customHeight="1" x14ac:dyDescent="0.3">
      <c r="A132" s="297"/>
      <c r="B132" s="298" t="s">
        <v>211</v>
      </c>
      <c r="C132"/>
      <c r="D132" s="299"/>
      <c r="E132" s="300"/>
      <c r="F132" s="295"/>
      <c r="G132" s="296"/>
      <c r="H132" s="300"/>
      <c r="J132" s="299"/>
      <c r="T132" s="299"/>
      <c r="U132"/>
      <c r="V132"/>
      <c r="W132"/>
      <c r="X132"/>
      <c r="Y132"/>
      <c r="Z132" s="299"/>
      <c r="AA132"/>
      <c r="AB132"/>
      <c r="AC132"/>
      <c r="AD132"/>
      <c r="AE132"/>
      <c r="AF132"/>
      <c r="AG132"/>
      <c r="AH132"/>
      <c r="AI132"/>
      <c r="AJ132" s="299"/>
      <c r="AK132"/>
      <c r="AL132"/>
      <c r="AM132"/>
      <c r="AN132"/>
      <c r="AO132"/>
      <c r="AP132" s="299"/>
      <c r="AQ132"/>
      <c r="AR132"/>
      <c r="AS132"/>
      <c r="AT132"/>
      <c r="AU132"/>
      <c r="AV132"/>
      <c r="AW132"/>
      <c r="AX132"/>
      <c r="AY132"/>
      <c r="AZ132" s="299"/>
      <c r="BA132"/>
      <c r="BB132"/>
      <c r="BC132"/>
      <c r="BD132"/>
      <c r="BE132"/>
      <c r="BF132" s="299"/>
      <c r="BG132"/>
      <c r="BH132"/>
      <c r="BI132"/>
      <c r="BJ132"/>
      <c r="BK132"/>
      <c r="BL132"/>
      <c r="BM132"/>
      <c r="BN132"/>
      <c r="BO132"/>
      <c r="BP132" s="299"/>
      <c r="BQ132"/>
      <c r="BR132"/>
      <c r="BS132"/>
      <c r="BT132"/>
      <c r="BU132"/>
      <c r="BV132" s="299"/>
      <c r="BW132"/>
      <c r="BX132"/>
      <c r="BY132"/>
      <c r="BZ132"/>
      <c r="CA132"/>
      <c r="CB132"/>
      <c r="CC132"/>
      <c r="CD132"/>
      <c r="CE132"/>
      <c r="CF132" s="299"/>
      <c r="CL132" s="299"/>
      <c r="DI132" s="185" t="s">
        <v>165</v>
      </c>
      <c r="DJ132" s="199">
        <f>+CJ114</f>
        <v>8488588</v>
      </c>
      <c r="DK132" s="199">
        <f>+CP114</f>
        <v>15882726</v>
      </c>
      <c r="DL132" s="200">
        <f t="shared" si="246"/>
        <v>24371314</v>
      </c>
    </row>
    <row r="133" spans="1:116" ht="4.95" customHeight="1" x14ac:dyDescent="0.3">
      <c r="A133" s="306" t="s">
        <v>212</v>
      </c>
      <c r="B133" s="298"/>
      <c r="C133"/>
      <c r="D133" s="299"/>
      <c r="E133" s="300"/>
      <c r="F133" s="295"/>
      <c r="G133" s="296"/>
      <c r="H133" s="300"/>
      <c r="J133" s="299"/>
      <c r="T133" s="299"/>
      <c r="U133"/>
      <c r="V133"/>
      <c r="W133"/>
      <c r="X133"/>
      <c r="Y133"/>
      <c r="Z133" s="299"/>
      <c r="AA133"/>
      <c r="AB133"/>
      <c r="AC133"/>
      <c r="AD133"/>
      <c r="AE133"/>
      <c r="AF133"/>
      <c r="AG133"/>
      <c r="AH133"/>
      <c r="AI133"/>
      <c r="AJ133" s="299"/>
      <c r="AK133"/>
      <c r="AL133"/>
      <c r="AM133"/>
      <c r="AN133"/>
      <c r="AO133"/>
      <c r="AP133" s="299"/>
      <c r="AQ133"/>
      <c r="AR133"/>
      <c r="AS133"/>
      <c r="AT133"/>
      <c r="AU133"/>
      <c r="AV133"/>
      <c r="AW133"/>
      <c r="AX133"/>
      <c r="AY133"/>
      <c r="AZ133" s="299"/>
      <c r="BA133"/>
      <c r="BB133"/>
      <c r="BC133"/>
      <c r="BD133"/>
      <c r="BE133"/>
      <c r="BF133" s="299"/>
      <c r="BG133"/>
      <c r="BH133"/>
      <c r="BI133"/>
      <c r="BJ133"/>
      <c r="BK133"/>
      <c r="BL133"/>
      <c r="BM133"/>
      <c r="BN133"/>
      <c r="BO133"/>
      <c r="BP133" s="299"/>
      <c r="BQ133"/>
      <c r="BR133"/>
      <c r="BS133"/>
      <c r="BT133"/>
      <c r="BU133"/>
      <c r="BV133" s="299"/>
      <c r="BW133"/>
      <c r="BX133"/>
      <c r="BY133"/>
      <c r="BZ133"/>
      <c r="CA133"/>
      <c r="CB133"/>
      <c r="CC133"/>
      <c r="CD133"/>
      <c r="CE133"/>
      <c r="CF133" s="299"/>
      <c r="CL133" s="299"/>
      <c r="DI133" s="168"/>
      <c r="DJ133" s="248"/>
      <c r="DK133" s="248"/>
      <c r="DL133" s="249"/>
    </row>
    <row r="134" spans="1:116" ht="14.4" x14ac:dyDescent="0.25">
      <c r="A134" s="297">
        <v>2.1</v>
      </c>
      <c r="B134" s="298" t="s">
        <v>51</v>
      </c>
      <c r="C134"/>
      <c r="D134" s="299">
        <f>4*(+D10+D14+D15)</f>
        <v>923846900</v>
      </c>
      <c r="E134" s="300"/>
      <c r="F134" s="300"/>
      <c r="G134" s="301"/>
      <c r="H134" s="300"/>
      <c r="J134" s="299">
        <f>4*(+J10+J14+J15)</f>
        <v>485441088</v>
      </c>
      <c r="T134" s="299">
        <f>4*(+T10+T14+T15)</f>
        <v>1765775536</v>
      </c>
      <c r="U134"/>
      <c r="V134"/>
      <c r="W134"/>
      <c r="X134"/>
      <c r="Y134"/>
      <c r="Z134" s="299">
        <f>4*(+Z10+Z14+Z15)</f>
        <v>1124110588</v>
      </c>
      <c r="AA134"/>
      <c r="AB134"/>
      <c r="AC134"/>
      <c r="AD134"/>
      <c r="AE134"/>
      <c r="AF134"/>
      <c r="AG134"/>
      <c r="AH134"/>
      <c r="AI134"/>
      <c r="AJ134" s="299">
        <f>4*(+AJ10+AJ14+AJ15)</f>
        <v>546593072</v>
      </c>
      <c r="AK134"/>
      <c r="AL134"/>
      <c r="AM134"/>
      <c r="AN134"/>
      <c r="AO134"/>
      <c r="AP134" s="299">
        <f>4*(+AP10+AP14+AP15)</f>
        <v>228672972</v>
      </c>
      <c r="AQ134"/>
      <c r="AR134"/>
      <c r="AS134"/>
      <c r="AT134"/>
      <c r="AU134"/>
      <c r="AV134"/>
      <c r="AW134"/>
      <c r="AX134"/>
      <c r="AY134"/>
      <c r="AZ134" s="299">
        <f>4*(+AZ10+AZ14+AZ15)</f>
        <v>936225532</v>
      </c>
      <c r="BA134"/>
      <c r="BB134"/>
      <c r="BC134"/>
      <c r="BD134"/>
      <c r="BE134"/>
      <c r="BF134" s="299">
        <f>4*(+BF10+BF14+BF15)</f>
        <v>730584460</v>
      </c>
      <c r="BG134"/>
      <c r="BH134"/>
      <c r="BI134"/>
      <c r="BJ134"/>
      <c r="BK134"/>
      <c r="BL134"/>
      <c r="BM134"/>
      <c r="BN134"/>
      <c r="BO134"/>
      <c r="BP134" s="299">
        <f>4*(+BP10+BP14+BP15)</f>
        <v>745318588</v>
      </c>
      <c r="BQ134"/>
      <c r="BR134"/>
      <c r="BS134"/>
      <c r="BT134"/>
      <c r="BU134"/>
      <c r="BV134" s="299">
        <f>4*(+BV10+BV14+BV15)</f>
        <v>304376520</v>
      </c>
      <c r="BW134"/>
      <c r="BX134"/>
      <c r="BY134"/>
      <c r="BZ134"/>
      <c r="CA134"/>
      <c r="CB134"/>
      <c r="CC134"/>
      <c r="CD134"/>
      <c r="CE134"/>
      <c r="CF134" s="299">
        <f>4*(+CF10+CF14+CF15)</f>
        <v>1055333036</v>
      </c>
      <c r="CL134" s="299">
        <f>4*(+CL10+CL14+CL15)</f>
        <v>674476276</v>
      </c>
      <c r="DI134" s="193" t="s">
        <v>97</v>
      </c>
      <c r="DJ134" s="197">
        <f>+DJ126/DJ16</f>
        <v>4.0818797338415792E-2</v>
      </c>
      <c r="DK134" s="197">
        <f>+DK126/DK16</f>
        <v>5.4927495344705805E-2</v>
      </c>
      <c r="DL134" s="208">
        <f>+DL126/DL16</f>
        <v>4.7646399529810923E-2</v>
      </c>
    </row>
    <row r="135" spans="1:116" ht="16.5" customHeight="1" x14ac:dyDescent="0.45">
      <c r="A135" s="297">
        <v>2.2000000000000002</v>
      </c>
      <c r="B135" s="298" t="s">
        <v>213</v>
      </c>
      <c r="C135"/>
      <c r="D135" s="307">
        <f>(0.27*MAX((D102),0))*4</f>
        <v>0</v>
      </c>
      <c r="E135" s="300"/>
      <c r="F135" s="308"/>
      <c r="G135" s="305"/>
      <c r="H135" s="379"/>
      <c r="J135" s="307">
        <f>(0.27*MAX((J102),0))*4</f>
        <v>0</v>
      </c>
      <c r="T135" s="307">
        <f>(0.27*MAX((T102),0))*4</f>
        <v>19313527.68</v>
      </c>
      <c r="Z135" s="307">
        <f>(0.27*MAX((Z102),0))*4</f>
        <v>0</v>
      </c>
      <c r="AJ135" s="307">
        <f>(0.27*MAX((AJ102),0))*4</f>
        <v>8957235.9600000009</v>
      </c>
      <c r="AP135" s="307">
        <f>(0.27*MAX((AP102),0))*4</f>
        <v>2563550.64</v>
      </c>
      <c r="AZ135" s="307"/>
      <c r="BF135" s="307"/>
      <c r="BP135" s="307">
        <f>(0.27*MAX((BP102),0))*4</f>
        <v>16484496.840000002</v>
      </c>
      <c r="BV135" s="307">
        <f>(0.27*MAX((BV102),0))*4</f>
        <v>0</v>
      </c>
      <c r="CF135" s="307">
        <v>0</v>
      </c>
      <c r="CL135" s="307">
        <v>0</v>
      </c>
      <c r="DI135" s="185" t="s">
        <v>125</v>
      </c>
      <c r="DJ135" s="218">
        <f>+H116</f>
        <v>-4.7E-2</v>
      </c>
      <c r="DK135" s="218">
        <f>+N116</f>
        <v>9.8000000000000004E-2</v>
      </c>
      <c r="DL135" s="219">
        <f>+R116</f>
        <v>2.9169642995294637E-2</v>
      </c>
    </row>
    <row r="136" spans="1:116" ht="16.5" customHeight="1" x14ac:dyDescent="0.3">
      <c r="A136" s="297">
        <v>2.2999999999999998</v>
      </c>
      <c r="B136" s="298" t="s">
        <v>214</v>
      </c>
      <c r="C136"/>
      <c r="D136" s="299">
        <f>+D134-D135</f>
        <v>923846900</v>
      </c>
      <c r="E136" s="300"/>
      <c r="F136" s="300"/>
      <c r="G136" s="305"/>
      <c r="H136" s="300"/>
      <c r="J136" s="299">
        <f>+J134-J135</f>
        <v>485441088</v>
      </c>
      <c r="T136" s="299">
        <f>+T134-T135</f>
        <v>1746462008.3199999</v>
      </c>
      <c r="Z136" s="299">
        <f>+Z134-Z135</f>
        <v>1124110588</v>
      </c>
      <c r="AJ136" s="299">
        <f>+AJ134-AJ135</f>
        <v>537635836.03999996</v>
      </c>
      <c r="AP136" s="299">
        <f>+AP134-AP135</f>
        <v>226109421.36000001</v>
      </c>
      <c r="AZ136" s="299">
        <f>+AZ134-AZ135</f>
        <v>936225532</v>
      </c>
      <c r="BF136" s="299">
        <f>+BF134-BF135</f>
        <v>730584460</v>
      </c>
      <c r="BP136" s="299">
        <f>+BP134-BP135</f>
        <v>728834091.15999997</v>
      </c>
      <c r="BV136" s="299">
        <f>+BV134-BV135</f>
        <v>304376520</v>
      </c>
      <c r="CF136" s="299">
        <f>+CF134-CF135</f>
        <v>1055333036</v>
      </c>
      <c r="CL136" s="299">
        <f>+CL134-CL135</f>
        <v>674476276</v>
      </c>
      <c r="DI136" s="185" t="s">
        <v>131</v>
      </c>
      <c r="DJ136" s="218">
        <f>+X116</f>
        <v>5.5E-2</v>
      </c>
      <c r="DK136" s="218">
        <f>+AD116</f>
        <v>6.2E-2</v>
      </c>
      <c r="DL136" s="219">
        <f>+AH116</f>
        <v>5.8005965000279019E-2</v>
      </c>
    </row>
    <row r="137" spans="1:116" ht="16.5" customHeight="1" x14ac:dyDescent="0.3">
      <c r="A137" s="297"/>
      <c r="B137" s="298"/>
      <c r="C137"/>
      <c r="D137" s="309"/>
      <c r="E137" s="300"/>
      <c r="F137" s="295"/>
      <c r="G137" s="296"/>
      <c r="H137" s="295"/>
      <c r="J137" s="309"/>
      <c r="T137" s="309"/>
      <c r="Z137" s="309"/>
      <c r="AJ137" s="309"/>
      <c r="AP137" s="309"/>
      <c r="AZ137" s="309"/>
      <c r="BF137" s="309"/>
      <c r="BP137" s="309"/>
      <c r="BV137" s="309"/>
      <c r="CF137" s="309"/>
      <c r="CL137" s="309"/>
      <c r="DI137" s="185" t="s">
        <v>203</v>
      </c>
      <c r="DJ137" s="218">
        <f>+AN116</f>
        <v>0.04</v>
      </c>
      <c r="DK137" s="218">
        <f>+AT116</f>
        <v>2.8000000000000001E-2</v>
      </c>
      <c r="DL137" s="219">
        <f>+AX116</f>
        <v>3.5149045046607701E-2</v>
      </c>
    </row>
    <row r="138" spans="1:116" ht="16.5" customHeight="1" x14ac:dyDescent="0.3">
      <c r="A138" s="298" t="s">
        <v>215</v>
      </c>
      <c r="B138" s="294"/>
      <c r="C138"/>
      <c r="D138" s="309"/>
      <c r="E138" s="300"/>
      <c r="F138" s="295"/>
      <c r="G138" s="296"/>
      <c r="H138" s="295"/>
      <c r="J138" s="309"/>
      <c r="T138" s="309"/>
      <c r="Z138" s="309"/>
      <c r="AJ138" s="309"/>
      <c r="AP138" s="309"/>
      <c r="AZ138" s="309"/>
      <c r="BF138" s="309"/>
      <c r="BP138" s="309"/>
      <c r="BV138" s="309"/>
      <c r="CF138" s="309"/>
      <c r="CL138" s="309"/>
      <c r="DI138" s="185" t="s">
        <v>164</v>
      </c>
      <c r="DJ138" s="218">
        <f>+BD116</f>
        <v>7.3999999999999996E-2</v>
      </c>
      <c r="DK138" s="218">
        <f>+BJ116</f>
        <v>5.8000000000000003E-2</v>
      </c>
      <c r="DL138" s="219">
        <f>+BN116</f>
        <v>6.5378106842593611E-2</v>
      </c>
    </row>
    <row r="139" spans="1:116" ht="16.5" customHeight="1" x14ac:dyDescent="0.3">
      <c r="A139" s="297">
        <v>3.1</v>
      </c>
      <c r="B139" s="298" t="s">
        <v>216</v>
      </c>
      <c r="C139"/>
      <c r="D139" s="310">
        <f>+D111*4</f>
        <v>438808</v>
      </c>
      <c r="E139" s="300"/>
      <c r="F139" s="311"/>
      <c r="G139" s="312"/>
      <c r="H139" s="311"/>
      <c r="J139" s="310">
        <f>+J111*4</f>
        <v>1379272</v>
      </c>
      <c r="T139" s="310">
        <f>+T111*4</f>
        <v>770348</v>
      </c>
      <c r="Z139" s="310">
        <f>+Z111*4</f>
        <v>4017536</v>
      </c>
      <c r="AJ139" s="310">
        <f>+AJ111*4</f>
        <v>240648</v>
      </c>
      <c r="AP139" s="310">
        <f>+AP111*4</f>
        <v>625076</v>
      </c>
      <c r="AZ139" s="310">
        <f>+AZ111*4</f>
        <v>444972</v>
      </c>
      <c r="BF139" s="310">
        <f>+BF111*4</f>
        <v>2433788</v>
      </c>
      <c r="BP139" s="310">
        <f>+BP111*4</f>
        <v>379680</v>
      </c>
      <c r="BV139" s="310">
        <f>+BV111*4</f>
        <v>1204352</v>
      </c>
      <c r="CF139" s="310">
        <f>+CF111*4</f>
        <v>498232</v>
      </c>
      <c r="CL139" s="310">
        <f>+CL111*4</f>
        <v>2477628</v>
      </c>
      <c r="DI139" s="185" t="s">
        <v>166</v>
      </c>
      <c r="DJ139" s="218">
        <f>+BT116</f>
        <v>9.9000000000000005E-2</v>
      </c>
      <c r="DK139" s="218">
        <f>+BZ116</f>
        <v>-3.3000000000000002E-2</v>
      </c>
      <c r="DL139" s="219">
        <f>+CD116</f>
        <v>4.586193408389444E-2</v>
      </c>
    </row>
    <row r="140" spans="1:116" ht="16.5" customHeight="1" x14ac:dyDescent="0.3">
      <c r="A140" s="297">
        <v>3.2</v>
      </c>
      <c r="B140" s="298" t="s">
        <v>217</v>
      </c>
      <c r="C140"/>
      <c r="D140" s="313">
        <f>IF(D148="Yes",IF(D139&lt;$J$194,ROUND(VLOOKUP(D139,$G$188:$J$194,3)+((VLOOKUP(D139,$G$188:$J$194,4)-D139)/(VLOOKUP(D139,$G$188:$J$194,4)-VLOOKUP(D139,$G$188:$J$194,1)))*(VLOOKUP(D139,$G$188:$J$194,2)-VLOOKUP(D139,$G$188:$J$194,3)),3),0),0)</f>
        <v>0</v>
      </c>
      <c r="E140" s="314"/>
      <c r="F140" s="314"/>
      <c r="G140" s="315"/>
      <c r="H140" s="314"/>
      <c r="J140" s="313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313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313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313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1.4E-2</v>
      </c>
      <c r="AP140" s="313">
        <f>IF(AP148="Yes",IF(AP139&lt;$J$194,ROUND(VLOOKUP(AP139,$G$188:$J$194,3)+((VLOOKUP(AP139,$G$188:$J$194,4)-AP139)/(VLOOKUP(AP139,$G$188:$J$194,4)-VLOOKUP(AP139,$G$188:$J$194,1)))*(VLOOKUP(AP139,$G$188:$J$194,2)-VLOOKUP(AP139,$G$188:$J$194,3)),3),0),0)</f>
        <v>0</v>
      </c>
      <c r="AZ140" s="313">
        <f>IF(AZ148="Yes",IF(AZ139&lt;$J$194,ROUND(VLOOKUP(AZ139,$G$188:$J$194,3)+((VLOOKUP(AZ139,$G$188:$J$194,4)-AZ139)/(VLOOKUP(AZ139,$G$188:$J$194,4)-VLOOKUP(AZ139,$G$188:$J$194,1)))*(VLOOKUP(AZ139,$G$188:$J$194,2)-VLOOKUP(AZ139,$G$188:$J$194,3)),3),0),0)</f>
        <v>0</v>
      </c>
      <c r="BF140" s="313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313">
        <f>IF(BP148="Yes",IF(BP139&lt;$J$194,ROUND(VLOOKUP(BP139,$G$188:$J$194,3)+((VLOOKUP(BP139,$G$188:$J$194,4)-BP139)/(VLOOKUP(BP139,$G$188:$J$194,4)-VLOOKUP(BP139,$G$188:$J$194,1)))*(VLOOKUP(BP139,$G$188:$J$194,2)-VLOOKUP(BP139,$G$188:$J$194,3)),3),0),0)</f>
        <v>0.01</v>
      </c>
      <c r="BV140" s="313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313">
        <f>IF(CF148="Yes",IF(CF139&lt;$J$194,ROUND(VLOOKUP(CF139,$G$188:$J$194,3)+((VLOOKUP(CF139,$G$188:$J$194,4)-CF139)/(VLOOKUP(CF139,$G$188:$J$194,4)-VLOOKUP(CF139,$G$188:$J$194,1)))*(VLOOKUP(CF139,$G$188:$J$194,2)-VLOOKUP(CF139,$G$188:$J$194,3)),3),0),0)</f>
        <v>0</v>
      </c>
      <c r="CL140" s="313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85" t="s">
        <v>165</v>
      </c>
      <c r="DJ140" s="218">
        <f>+CJ116</f>
        <v>2.7E-2</v>
      </c>
      <c r="DK140" s="218">
        <f>+CP116</f>
        <v>0.05</v>
      </c>
      <c r="DL140" s="219">
        <f>+CT116</f>
        <v>3.8369439755759453E-2</v>
      </c>
    </row>
    <row r="141" spans="1:116" ht="4.95" customHeight="1" x14ac:dyDescent="0.3">
      <c r="A141" s="316"/>
      <c r="B141" s="298"/>
      <c r="C141"/>
      <c r="D141" s="317"/>
      <c r="E141" s="318"/>
      <c r="F141" s="318"/>
      <c r="G141" s="312"/>
      <c r="H141" s="318"/>
      <c r="J141" s="317"/>
      <c r="T141" s="317"/>
      <c r="Z141" s="317"/>
      <c r="AJ141" s="317"/>
      <c r="AP141" s="317"/>
      <c r="AZ141" s="317"/>
      <c r="BF141" s="317"/>
      <c r="BP141" s="317"/>
      <c r="BV141" s="317"/>
      <c r="CF141" s="317"/>
      <c r="CL141" s="317"/>
      <c r="DI141" s="168"/>
      <c r="DJ141" s="248"/>
      <c r="DK141" s="248"/>
      <c r="DL141" s="249"/>
    </row>
    <row r="142" spans="1:116" ht="14.4" x14ac:dyDescent="0.25">
      <c r="A142" s="298" t="s">
        <v>218</v>
      </c>
      <c r="B142" s="319"/>
      <c r="C142"/>
      <c r="D142" s="309"/>
      <c r="E142" s="295"/>
      <c r="F142" s="295"/>
      <c r="G142" s="296"/>
      <c r="H142" s="295"/>
      <c r="J142" s="309"/>
      <c r="T142" s="309"/>
      <c r="Z142" s="309"/>
      <c r="AJ142" s="309"/>
      <c r="AP142" s="309"/>
      <c r="AZ142" s="309"/>
      <c r="BF142" s="309"/>
      <c r="BP142" s="309"/>
      <c r="BV142" s="309"/>
      <c r="CF142" s="309"/>
      <c r="CL142" s="309"/>
      <c r="DI142" s="193" t="s">
        <v>167</v>
      </c>
      <c r="DJ142" s="220">
        <f>+DJ63/DJ16</f>
        <v>0.88877755984859441</v>
      </c>
      <c r="DK142" s="220">
        <f t="shared" ref="DK142:DL142" si="247">+DK63/DK16</f>
        <v>0.85445048105633359</v>
      </c>
      <c r="DL142" s="221">
        <f t="shared" si="247"/>
        <v>0.87216570535417226</v>
      </c>
    </row>
    <row r="143" spans="1:116" ht="15" customHeight="1" x14ac:dyDescent="0.3">
      <c r="A143" s="320">
        <v>4.0999999999999996</v>
      </c>
      <c r="B143" s="298" t="s">
        <v>219</v>
      </c>
      <c r="C143"/>
      <c r="D143" s="321">
        <f>IFERROR(D131/D136,"")</f>
        <v>0.99998944413841728</v>
      </c>
      <c r="E143" s="322"/>
      <c r="F143" s="322"/>
      <c r="G143" s="315"/>
      <c r="H143" s="322"/>
      <c r="J143" s="321">
        <f>IFERROR(J131/J136,"")</f>
        <v>0.9575483565165378</v>
      </c>
      <c r="T143" s="321">
        <f>IFERROR(T131/T136,"")</f>
        <v>0.89656892880609285</v>
      </c>
      <c r="Z143" s="321">
        <f>IFERROR(Z131/Z136,"")</f>
        <v>0.88690197801072579</v>
      </c>
      <c r="AJ143" s="321">
        <f>IFERROR(AJ131/AJ136,"")</f>
        <v>0.86855276508253054</v>
      </c>
      <c r="AP143" s="321">
        <f>IFERROR(AP131/AP136,"")</f>
        <v>0.85006494131872823</v>
      </c>
      <c r="AZ143" s="321">
        <f>IFERROR(AZ131/AZ136,"")</f>
        <v>0.92089799148951212</v>
      </c>
      <c r="BF143" s="321">
        <f>IFERROR(BF131/BF136,"")</f>
        <v>0.89108557825059675</v>
      </c>
      <c r="BP143" s="321">
        <f>IFERROR(BP131/BP136,"")</f>
        <v>0.84818866666363146</v>
      </c>
      <c r="BV143" s="321">
        <f>IFERROR(BV131/BV136,"")</f>
        <v>0.8256504016801296</v>
      </c>
      <c r="CF143" s="321">
        <f>IFERROR(CF131/CF136,"")</f>
        <v>0.92427204183533207</v>
      </c>
      <c r="CL143" s="321">
        <f>IFERROR(CL131/CL136,"")</f>
        <v>0.92001233858075682</v>
      </c>
      <c r="DI143" s="185" t="s">
        <v>125</v>
      </c>
      <c r="DJ143" s="218">
        <f>+H118</f>
        <v>0.99</v>
      </c>
      <c r="DK143" s="218">
        <f>+N118</f>
        <v>0.83199999999999996</v>
      </c>
      <c r="DL143" s="219">
        <f>+R118</f>
        <v>0.90699476688778602</v>
      </c>
    </row>
    <row r="144" spans="1:116" ht="15" customHeight="1" x14ac:dyDescent="0.3">
      <c r="A144" s="320">
        <v>4.2</v>
      </c>
      <c r="B144" s="298" t="s">
        <v>217</v>
      </c>
      <c r="C144"/>
      <c r="D144" s="323">
        <f>+D140</f>
        <v>0</v>
      </c>
      <c r="E144" s="324"/>
      <c r="F144" s="324"/>
      <c r="G144" s="315"/>
      <c r="H144" s="324"/>
      <c r="J144" s="323">
        <f>+J140</f>
        <v>0</v>
      </c>
      <c r="T144" s="323">
        <f>+T140</f>
        <v>0</v>
      </c>
      <c r="Z144" s="323">
        <f>+Z140</f>
        <v>0</v>
      </c>
      <c r="AJ144" s="323">
        <f>+AJ140</f>
        <v>1.4E-2</v>
      </c>
      <c r="AP144" s="323">
        <f>+AP140</f>
        <v>0</v>
      </c>
      <c r="AZ144" s="323">
        <f>+AZ140</f>
        <v>0</v>
      </c>
      <c r="BF144" s="323">
        <f>+BF140</f>
        <v>0</v>
      </c>
      <c r="BP144" s="323">
        <f>+BP140</f>
        <v>0.01</v>
      </c>
      <c r="BV144" s="323">
        <f>+BV140</f>
        <v>0</v>
      </c>
      <c r="CF144" s="323">
        <f>+CF140</f>
        <v>0</v>
      </c>
      <c r="CL144" s="323">
        <f>+CL140</f>
        <v>0</v>
      </c>
      <c r="DI144" s="185" t="s">
        <v>131</v>
      </c>
      <c r="DJ144" s="218">
        <f>+X118</f>
        <v>0.88700000000000001</v>
      </c>
      <c r="DK144" s="218">
        <f>+AD118</f>
        <v>0.84799999999999998</v>
      </c>
      <c r="DL144" s="219">
        <f>+AH118</f>
        <v>0.86877827300393506</v>
      </c>
    </row>
    <row r="145" spans="1:116" ht="15" customHeight="1" x14ac:dyDescent="0.3">
      <c r="A145" s="320">
        <v>4.3</v>
      </c>
      <c r="B145" s="298" t="s">
        <v>254</v>
      </c>
      <c r="C145"/>
      <c r="D145" s="325">
        <f>IFERROR(D143+D144,"")</f>
        <v>0.99998944413841728</v>
      </c>
      <c r="E145" s="326"/>
      <c r="F145" s="326"/>
      <c r="G145" s="315"/>
      <c r="H145" s="326"/>
      <c r="I145" s="327"/>
      <c r="J145" s="325">
        <f>IFERROR(J143+J144,"")</f>
        <v>0.9575483565165378</v>
      </c>
      <c r="T145" s="325">
        <f>IFERROR(T143+T144,"")</f>
        <v>0.89656892880609285</v>
      </c>
      <c r="Z145" s="325">
        <f>IFERROR(Z143+Z144,"")</f>
        <v>0.88690197801072579</v>
      </c>
      <c r="AJ145" s="325">
        <f>IFERROR(AJ143+AJ144,"")</f>
        <v>0.88255276508253055</v>
      </c>
      <c r="AP145" s="325">
        <f>IFERROR(AP143+AP144,"")</f>
        <v>0.85006494131872823</v>
      </c>
      <c r="AZ145" s="325">
        <f>IFERROR(AZ143+AZ144,"")</f>
        <v>0.92089799148951212</v>
      </c>
      <c r="BF145" s="325">
        <f>IFERROR(BF143+BF144,"")</f>
        <v>0.89108557825059675</v>
      </c>
      <c r="BP145" s="325">
        <f>IFERROR(BP143+BP144,"")</f>
        <v>0.85818866666363147</v>
      </c>
      <c r="BV145" s="325">
        <f>IFERROR(BV143+BV144,"")</f>
        <v>0.8256504016801296</v>
      </c>
      <c r="CF145" s="325">
        <f>IFERROR(CF143+CF144,"")</f>
        <v>0.92427204183533207</v>
      </c>
      <c r="CL145" s="325">
        <f>IFERROR(CL143+CL144,"")</f>
        <v>0.92001233858075682</v>
      </c>
      <c r="DI145" s="185" t="s">
        <v>203</v>
      </c>
      <c r="DJ145" s="218">
        <f>+AN118</f>
        <v>0.86299999999999999</v>
      </c>
      <c r="DK145" s="218">
        <f>+AT118</f>
        <v>0.89400000000000002</v>
      </c>
      <c r="DL145" s="219">
        <f>+AX118</f>
        <v>0.8758702148353541</v>
      </c>
    </row>
    <row r="146" spans="1:116" ht="15" customHeight="1" x14ac:dyDescent="0.3">
      <c r="A146" s="328"/>
      <c r="B146" s="298"/>
      <c r="C146"/>
      <c r="D146" s="309"/>
      <c r="E146" s="295"/>
      <c r="F146" s="295"/>
      <c r="G146" s="296"/>
      <c r="H146" s="295"/>
      <c r="J146" s="309"/>
      <c r="T146" s="309"/>
      <c r="Z146" s="309"/>
      <c r="AJ146" s="309"/>
      <c r="AP146" s="309"/>
      <c r="AZ146" s="309"/>
      <c r="BF146" s="309"/>
      <c r="BP146" s="309"/>
      <c r="BV146" s="309"/>
      <c r="CF146" s="309"/>
      <c r="CL146" s="309"/>
      <c r="DI146" s="185" t="s">
        <v>164</v>
      </c>
      <c r="DJ146" s="218">
        <f>+BD118</f>
        <v>0.84399999999999997</v>
      </c>
      <c r="DK146" s="218">
        <f>+BJ118</f>
        <v>0.84</v>
      </c>
      <c r="DL146" s="219">
        <f>+BN118</f>
        <v>0.84182273284461417</v>
      </c>
    </row>
    <row r="147" spans="1:116" ht="15" customHeight="1" x14ac:dyDescent="0.3">
      <c r="A147" s="329" t="s">
        <v>221</v>
      </c>
      <c r="B147" s="294"/>
      <c r="C147"/>
      <c r="D147" s="309"/>
      <c r="E147" s="295"/>
      <c r="F147" s="295"/>
      <c r="G147" s="296"/>
      <c r="H147" s="295"/>
      <c r="J147" s="309"/>
      <c r="T147" s="309"/>
      <c r="Z147" s="309"/>
      <c r="AJ147" s="309"/>
      <c r="AP147" s="309"/>
      <c r="AZ147" s="309"/>
      <c r="BF147" s="309"/>
      <c r="BP147" s="309"/>
      <c r="BV147" s="309"/>
      <c r="CF147" s="309"/>
      <c r="CL147" s="309"/>
      <c r="DI147" s="185" t="s">
        <v>166</v>
      </c>
      <c r="DJ147" s="218">
        <f>+BT118</f>
        <v>0.83499999999999996</v>
      </c>
      <c r="DK147" s="218">
        <f>+BZ118</f>
        <v>0.94099999999999995</v>
      </c>
      <c r="DL147" s="219">
        <f>+CD118</f>
        <v>0.87719155317017372</v>
      </c>
    </row>
    <row r="148" spans="1:116" ht="15" customHeight="1" x14ac:dyDescent="0.3">
      <c r="A148" s="328">
        <v>5.0999999999999996</v>
      </c>
      <c r="B148" s="330" t="s">
        <v>222</v>
      </c>
      <c r="C148"/>
      <c r="D148" s="331" t="str">
        <f>+IF(D139&lt;$H$186,"No","Yes")</f>
        <v>Yes</v>
      </c>
      <c r="E148" s="332"/>
      <c r="F148" s="332"/>
      <c r="G148" s="296"/>
      <c r="H148" s="332"/>
      <c r="J148" s="331" t="str">
        <f>+IF(J139&lt;$H$186,"No","Yes")</f>
        <v>Yes</v>
      </c>
      <c r="T148" s="331" t="str">
        <f>+IF(T139&lt;$H$186,"No","Yes")</f>
        <v>Yes</v>
      </c>
      <c r="Z148" s="331" t="str">
        <f>+IF(Z139&lt;$H$186,"No","Yes")</f>
        <v>Yes</v>
      </c>
      <c r="AJ148" s="331" t="str">
        <f>+IF(AJ139&lt;$H$186,"No","Yes")</f>
        <v>Yes</v>
      </c>
      <c r="AP148" s="331" t="str">
        <f>+IF(AP139&lt;$H$186,"No","Yes")</f>
        <v>Yes</v>
      </c>
      <c r="AZ148" s="331" t="str">
        <f>+IF(AZ139&lt;$H$186,"No","Yes")</f>
        <v>Yes</v>
      </c>
      <c r="BF148" s="331" t="str">
        <f>+IF(BF139&lt;$H$186,"No","Yes")</f>
        <v>Yes</v>
      </c>
      <c r="BP148" s="331" t="str">
        <f>+IF(BP139&lt;$H$186,"No","Yes")</f>
        <v>Yes</v>
      </c>
      <c r="BV148" s="331" t="str">
        <f>+IF(BV139&lt;$H$186,"No","Yes")</f>
        <v>Yes</v>
      </c>
      <c r="CF148" s="331" t="str">
        <f>+IF(CF139&lt;$H$186,"No","Yes")</f>
        <v>Yes</v>
      </c>
      <c r="CL148" s="331" t="str">
        <f>+IF(CL139&lt;$H$186,"No","Yes")</f>
        <v>Yes</v>
      </c>
      <c r="DI148" s="185" t="s">
        <v>165</v>
      </c>
      <c r="DJ148" s="218">
        <f>+CJ118</f>
        <v>0.89400000000000002</v>
      </c>
      <c r="DK148" s="218">
        <f>+CP118</f>
        <v>0.84599999999999997</v>
      </c>
      <c r="DL148" s="219">
        <f>+CT118</f>
        <v>0.87022539341130034</v>
      </c>
    </row>
    <row r="149" spans="1:116" ht="18" customHeight="1" x14ac:dyDescent="0.3">
      <c r="A149" s="328">
        <v>5.2</v>
      </c>
      <c r="B149" s="298" t="s">
        <v>223</v>
      </c>
      <c r="C149"/>
      <c r="D149" s="325">
        <f>IF(D148="No","NA",0.85)</f>
        <v>0.85</v>
      </c>
      <c r="E149" s="326"/>
      <c r="F149" s="326"/>
      <c r="G149" s="315"/>
      <c r="H149" s="326"/>
      <c r="J149" s="325">
        <f>IF(J148="No","NA",0.85)</f>
        <v>0.85</v>
      </c>
      <c r="T149" s="325">
        <f>IF(T148="No","NA",0.85)</f>
        <v>0.85</v>
      </c>
      <c r="Z149" s="325">
        <f>IF(Z148="No","NA",0.85)</f>
        <v>0.85</v>
      </c>
      <c r="AJ149" s="325">
        <f>IF(AJ148="No","NA",0.85)</f>
        <v>0.85</v>
      </c>
      <c r="AP149" s="325">
        <f>IF(AP148="No","NA",0.85)</f>
        <v>0.85</v>
      </c>
      <c r="AZ149" s="325">
        <f>IF(AZ148="No","NA",0.85)</f>
        <v>0.85</v>
      </c>
      <c r="BF149" s="325">
        <f>IF(BF148="No","NA",0.85)</f>
        <v>0.85</v>
      </c>
      <c r="BP149" s="325">
        <f>IF(BP148="No","NA",0.85)</f>
        <v>0.85</v>
      </c>
      <c r="BV149" s="325">
        <f>IF(BV148="No","NA",0.85)</f>
        <v>0.85</v>
      </c>
      <c r="CF149" s="325">
        <f>IF(CF148="No","NA",0.85)</f>
        <v>0.85</v>
      </c>
      <c r="CL149" s="325">
        <f>IF(CL148="No","NA",0.85)</f>
        <v>0.85</v>
      </c>
      <c r="DI149" s="168"/>
      <c r="DJ149" s="248"/>
      <c r="DK149" s="248"/>
      <c r="DL149" s="249"/>
    </row>
    <row r="150" spans="1:116" ht="14.4" x14ac:dyDescent="0.25">
      <c r="A150" s="328">
        <v>5.3</v>
      </c>
      <c r="B150" s="298" t="s">
        <v>220</v>
      </c>
      <c r="C150"/>
      <c r="D150" s="321">
        <f>IF(D148="No","",ROUND(D145,3))</f>
        <v>1</v>
      </c>
      <c r="E150" s="322"/>
      <c r="F150" s="322"/>
      <c r="G150" s="315"/>
      <c r="H150" s="322"/>
      <c r="J150" s="321">
        <f>IF(J148="No","",ROUND(J145,3))</f>
        <v>0.95799999999999996</v>
      </c>
      <c r="T150" s="321">
        <f>IF(T148="No","",ROUND(T145,3))</f>
        <v>0.89700000000000002</v>
      </c>
      <c r="Z150" s="321">
        <f>IF(Z148="No","",ROUND(Z145,3))</f>
        <v>0.88700000000000001</v>
      </c>
      <c r="AJ150" s="321">
        <f>IF(AJ148="No","",ROUND(AJ145,3))</f>
        <v>0.88300000000000001</v>
      </c>
      <c r="AP150" s="321">
        <f>IF(AP148="No","",ROUND(AP145,3))</f>
        <v>0.85</v>
      </c>
      <c r="AZ150" s="321">
        <f>IF(AZ148="No","",ROUND(AZ145,3))</f>
        <v>0.92100000000000004</v>
      </c>
      <c r="BF150" s="321">
        <f>IF(BF148="No","",ROUND(BF145,3))</f>
        <v>0.89100000000000001</v>
      </c>
      <c r="BP150" s="321">
        <f>IF(BP148="No","",ROUND(BP145,3))</f>
        <v>0.85799999999999998</v>
      </c>
      <c r="BV150" s="321">
        <f>IF(BV148="No","",ROUND(BV145,3))</f>
        <v>0.82599999999999996</v>
      </c>
      <c r="CF150" s="321">
        <f>IF(CF148="No","",ROUND(CF145,3))</f>
        <v>0.92400000000000004</v>
      </c>
      <c r="CL150" s="321">
        <f>IF(CL148="No","",ROUND(CL145,3))</f>
        <v>0.92</v>
      </c>
      <c r="DI150" s="193" t="s">
        <v>94</v>
      </c>
      <c r="DJ150" s="220">
        <f>+DJ95/DJ16</f>
        <v>4.2119403013606178E-2</v>
      </c>
      <c r="DK150" s="220">
        <f t="shared" ref="DK150:DL150" si="248">+DK95/DK16</f>
        <v>6.933120743114593E-2</v>
      </c>
      <c r="DL150" s="221">
        <f t="shared" si="248"/>
        <v>5.5287972883779853E-2</v>
      </c>
    </row>
    <row r="151" spans="1:116" ht="15.75" customHeight="1" x14ac:dyDescent="0.3">
      <c r="A151" s="328">
        <v>5.4</v>
      </c>
      <c r="B151" s="298" t="s">
        <v>214</v>
      </c>
      <c r="C151"/>
      <c r="D151" s="333">
        <f>+D136</f>
        <v>923846900</v>
      </c>
      <c r="E151" s="334"/>
      <c r="F151" s="334"/>
      <c r="G151" s="301"/>
      <c r="H151" s="334"/>
      <c r="J151" s="333">
        <f>+J136</f>
        <v>485441088</v>
      </c>
      <c r="T151" s="333">
        <f>+T136</f>
        <v>1746462008.3199999</v>
      </c>
      <c r="Z151" s="333">
        <f>+Z136</f>
        <v>1124110588</v>
      </c>
      <c r="AJ151" s="333">
        <f>+AJ136</f>
        <v>537635836.03999996</v>
      </c>
      <c r="AP151" s="333">
        <f>+AP136</f>
        <v>226109421.36000001</v>
      </c>
      <c r="AZ151" s="333">
        <f>+AZ136</f>
        <v>936225532</v>
      </c>
      <c r="BF151" s="333">
        <f>+BF136</f>
        <v>730584460</v>
      </c>
      <c r="BP151" s="333">
        <f>+BP136</f>
        <v>728834091.15999997</v>
      </c>
      <c r="BV151" s="333">
        <f>+BV136</f>
        <v>304376520</v>
      </c>
      <c r="CF151" s="333">
        <f>+CF136</f>
        <v>1055333036</v>
      </c>
      <c r="CL151" s="333">
        <f>+CL136</f>
        <v>674476276</v>
      </c>
      <c r="DI151" s="185" t="s">
        <v>125</v>
      </c>
      <c r="DJ151" s="218">
        <f>+H120</f>
        <v>3.4000000000000002E-2</v>
      </c>
      <c r="DK151" s="218">
        <f>+N120</f>
        <v>6.5000000000000002E-2</v>
      </c>
      <c r="DL151" s="219">
        <f>+R120</f>
        <v>5.0254822893492639E-2</v>
      </c>
    </row>
    <row r="152" spans="1:116" ht="15.75" customHeight="1" thickBot="1" x14ac:dyDescent="0.35">
      <c r="A152" s="335">
        <v>5.5</v>
      </c>
      <c r="B152" s="336" t="s">
        <v>224</v>
      </c>
      <c r="C152"/>
      <c r="D152" s="407">
        <f>IF(OR(D150&gt;=D149,D148="No"),0,(D149-D150)*D151)</f>
        <v>0</v>
      </c>
      <c r="E152" s="334"/>
      <c r="F152" s="334"/>
      <c r="G152" s="301"/>
      <c r="H152" s="334"/>
      <c r="J152" s="407">
        <f>IF(OR(J150&gt;=J149,J148="No"),0,(J149-J150)*J151)</f>
        <v>0</v>
      </c>
      <c r="T152" s="407">
        <f>IF(OR(T150&gt;=T149,T148="No"),0,(T149-T150)*T151)</f>
        <v>0</v>
      </c>
      <c r="Z152" s="407">
        <f>IF(OR(Z150&gt;=Z149,Z148="No"),0,(Z149-Z150)*Z151)</f>
        <v>0</v>
      </c>
      <c r="AJ152" s="407">
        <f>IF(OR(AJ150&gt;=AJ149,AJ148="No"),0,(AJ149-AJ150)*AJ151)</f>
        <v>0</v>
      </c>
      <c r="AP152" s="407">
        <f>IF(OR(AP150&gt;=AP149,AP148="No"),0,(AP149-AP150)*AP151)</f>
        <v>0</v>
      </c>
      <c r="AZ152" s="407">
        <f>IF(OR(AZ150&gt;=AZ149,AZ148="No"),0,(AZ149-AZ150)*AZ151)</f>
        <v>0</v>
      </c>
      <c r="BF152" s="407">
        <f>IF(OR(BF150&gt;=BF149,BF148="No"),0,(BF149-BF150)*BF151)</f>
        <v>0</v>
      </c>
      <c r="BP152" s="407">
        <f>IF(OR(BP150&gt;=BP149,BP148="No"),0,(BP149-BP150)*BP151)</f>
        <v>0</v>
      </c>
      <c r="BV152" s="407">
        <f>IF(OR(BV150&gt;=BV149,BV148="No"),0,(BV149-BV150)*BV151)</f>
        <v>7305036.480000006</v>
      </c>
      <c r="CF152" s="407">
        <f>IF(OR(CF150&gt;=CF149,CF148="No"),0,(CF149-CF150)*CF151)</f>
        <v>0</v>
      </c>
      <c r="CL152" s="407">
        <f>IF(OR(CL150&gt;=CL149,CL148="No"),0,(CL149-CL150)*CL151)</f>
        <v>0</v>
      </c>
      <c r="DI152" s="185" t="s">
        <v>131</v>
      </c>
      <c r="DJ152" s="218">
        <f>+X120</f>
        <v>0.03</v>
      </c>
      <c r="DK152" s="218">
        <f>+AD120</f>
        <v>6.3E-2</v>
      </c>
      <c r="DL152" s="219">
        <f>+AH120</f>
        <v>4.511106100084819E-2</v>
      </c>
    </row>
    <row r="153" spans="1:116" ht="15.75" customHeight="1" x14ac:dyDescent="0.3">
      <c r="A153" s="296"/>
      <c r="B153" s="296"/>
      <c r="C153"/>
      <c r="D153" s="296"/>
      <c r="E153" s="296"/>
      <c r="F153" s="296"/>
      <c r="G153" s="296"/>
      <c r="H153" s="295"/>
      <c r="J153" s="296"/>
      <c r="T153" s="296"/>
      <c r="Z153" s="296"/>
      <c r="AJ153" s="296"/>
      <c r="AP153" s="296"/>
      <c r="AZ153" s="296"/>
      <c r="BF153" s="296"/>
      <c r="BP153" s="296"/>
      <c r="BV153" s="296"/>
      <c r="CF153" s="296"/>
      <c r="CL153" s="296"/>
      <c r="DI153" s="185" t="s">
        <v>203</v>
      </c>
      <c r="DJ153" s="218">
        <f>+AN120</f>
        <v>7.2999999999999995E-2</v>
      </c>
      <c r="DK153" s="218">
        <f>+AT120</f>
        <v>6.8000000000000005E-2</v>
      </c>
      <c r="DL153" s="219">
        <f>+AX120</f>
        <v>7.111596069651123E-2</v>
      </c>
    </row>
    <row r="154" spans="1:116" ht="15.75" customHeight="1" x14ac:dyDescent="0.3">
      <c r="A154" s="296"/>
      <c r="B154" s="296"/>
      <c r="C154"/>
      <c r="D154" s="296"/>
      <c r="E154" s="296"/>
      <c r="F154" s="296"/>
      <c r="G154" s="296"/>
      <c r="H154" s="295"/>
      <c r="J154" s="296"/>
      <c r="T154" s="296"/>
      <c r="Z154" s="296"/>
      <c r="AJ154" s="296"/>
      <c r="AP154" s="296"/>
      <c r="AZ154" s="296"/>
      <c r="BF154" s="296"/>
      <c r="BP154" s="296"/>
      <c r="BV154" s="296"/>
      <c r="CF154" s="296"/>
      <c r="CL154" s="296"/>
      <c r="DI154" s="185" t="s">
        <v>164</v>
      </c>
      <c r="DJ154" s="218">
        <f>+BD120</f>
        <v>5.3999999999999999E-2</v>
      </c>
      <c r="DK154" s="218">
        <f>+BJ120</f>
        <v>7.1999999999999995E-2</v>
      </c>
      <c r="DL154" s="219">
        <f>+BN120</f>
        <v>6.3491151698666037E-2</v>
      </c>
    </row>
    <row r="155" spans="1:116" ht="15.75" customHeight="1" thickBot="1" x14ac:dyDescent="0.35">
      <c r="A155" s="338" t="s">
        <v>212</v>
      </c>
      <c r="B155" s="339"/>
      <c r="C155"/>
      <c r="H155" s="2"/>
      <c r="T155" s="1"/>
      <c r="Z155" s="1"/>
      <c r="DI155" s="185" t="s">
        <v>166</v>
      </c>
      <c r="DJ155" s="218">
        <f>+BT120</f>
        <v>3.5999999999999997E-2</v>
      </c>
      <c r="DK155" s="218">
        <f>+BZ120</f>
        <v>7.0999999999999994E-2</v>
      </c>
      <c r="DL155" s="219">
        <f>+CD120</f>
        <v>5.0033250596455983E-2</v>
      </c>
    </row>
    <row r="156" spans="1:116" ht="15.75" customHeight="1" thickTop="1" x14ac:dyDescent="0.3">
      <c r="A156" s="340">
        <v>1.1000000000000001</v>
      </c>
      <c r="B156" s="339" t="s">
        <v>51</v>
      </c>
      <c r="C156"/>
      <c r="D156" s="341">
        <f>+D134</f>
        <v>923846900</v>
      </c>
      <c r="H156" s="380"/>
      <c r="J156" s="341">
        <f>+J134</f>
        <v>485441088</v>
      </c>
      <c r="T156" s="341">
        <f>+T134</f>
        <v>1765775536</v>
      </c>
      <c r="Z156" s="341">
        <f>+Z134</f>
        <v>1124110588</v>
      </c>
      <c r="AJ156" s="341">
        <f>+AJ134</f>
        <v>546593072</v>
      </c>
      <c r="AP156" s="341">
        <f>+AP134</f>
        <v>228672972</v>
      </c>
      <c r="AZ156" s="341">
        <f>+AZ134</f>
        <v>936225532</v>
      </c>
      <c r="BF156" s="341">
        <f>+BF134</f>
        <v>730584460</v>
      </c>
      <c r="BP156" s="341">
        <f>+BP134</f>
        <v>745318588</v>
      </c>
      <c r="BV156" s="341">
        <f>+BV134</f>
        <v>304376520</v>
      </c>
      <c r="CF156" s="341">
        <f>+CF134</f>
        <v>1055333036</v>
      </c>
      <c r="CL156" s="341">
        <f>+CL134</f>
        <v>674476276</v>
      </c>
      <c r="DI156" s="185" t="s">
        <v>165</v>
      </c>
      <c r="DJ156" s="218">
        <f>+CJ120</f>
        <v>4.4999999999999998E-2</v>
      </c>
      <c r="DK156" s="218">
        <f>+CP120</f>
        <v>0.08</v>
      </c>
      <c r="DL156" s="219">
        <f>+CT120</f>
        <v>6.2584334516131004E-2</v>
      </c>
    </row>
    <row r="157" spans="1:116" ht="15" customHeight="1" x14ac:dyDescent="0.4">
      <c r="A157" s="340">
        <v>1.3</v>
      </c>
      <c r="B157" s="339" t="s">
        <v>213</v>
      </c>
      <c r="C157"/>
      <c r="D157" s="342">
        <f>+D135</f>
        <v>0</v>
      </c>
      <c r="H157" s="381"/>
      <c r="J157" s="342">
        <f>+J135</f>
        <v>0</v>
      </c>
      <c r="T157" s="342">
        <f>+T135</f>
        <v>19313527.68</v>
      </c>
      <c r="Z157" s="342">
        <f>+Z135</f>
        <v>0</v>
      </c>
      <c r="AJ157" s="342">
        <f>+AJ135</f>
        <v>8957235.9600000009</v>
      </c>
      <c r="AP157" s="342">
        <f>+AP135</f>
        <v>2563550.64</v>
      </c>
      <c r="AZ157" s="342">
        <f>+AZ135</f>
        <v>0</v>
      </c>
      <c r="BF157" s="342">
        <f>+BF135</f>
        <v>0</v>
      </c>
      <c r="BP157" s="342">
        <f>+BP135</f>
        <v>16484496.840000002</v>
      </c>
      <c r="BV157" s="342">
        <f>+BV135</f>
        <v>0</v>
      </c>
      <c r="CF157" s="342">
        <f>+CF135</f>
        <v>0</v>
      </c>
      <c r="CL157" s="342">
        <f>+CL135</f>
        <v>0</v>
      </c>
      <c r="DI157" s="168"/>
      <c r="DJ157" s="248"/>
      <c r="DK157" s="248"/>
      <c r="DL157" s="249"/>
    </row>
    <row r="158" spans="1:116" x14ac:dyDescent="0.25">
      <c r="A158" s="340">
        <v>1.4</v>
      </c>
      <c r="B158" s="339" t="s">
        <v>225</v>
      </c>
      <c r="C158"/>
      <c r="D158" s="343">
        <f>D156-D157</f>
        <v>923846900</v>
      </c>
      <c r="H158" s="380"/>
      <c r="J158" s="343">
        <f>J156-J157</f>
        <v>485441088</v>
      </c>
      <c r="T158" s="343">
        <f>T156-T157</f>
        <v>1746462008.3199999</v>
      </c>
      <c r="Z158" s="343">
        <f>Z156-Z157</f>
        <v>1124110588</v>
      </c>
      <c r="AJ158" s="343">
        <f>AJ156-AJ157</f>
        <v>537635836.03999996</v>
      </c>
      <c r="AP158" s="343">
        <f>AP156-AP157</f>
        <v>226109421.36000001</v>
      </c>
      <c r="AZ158" s="343">
        <f>AZ156-AZ157</f>
        <v>936225532</v>
      </c>
      <c r="BF158" s="343">
        <f>BF156-BF157</f>
        <v>730584460</v>
      </c>
      <c r="BP158" s="343">
        <f>BP156-BP157</f>
        <v>728834091.15999997</v>
      </c>
      <c r="BV158" s="343">
        <f>BV156-BV157</f>
        <v>304376520</v>
      </c>
      <c r="CF158" s="343">
        <f>CF156-CF157</f>
        <v>1055333036</v>
      </c>
      <c r="CL158" s="343">
        <f>CL156-CL157</f>
        <v>674476276</v>
      </c>
      <c r="DI158" s="193" t="s">
        <v>168</v>
      </c>
      <c r="DJ158" s="220">
        <f>+DJ73/DJ16</f>
        <v>2.8022947694245195E-2</v>
      </c>
      <c r="DK158" s="220">
        <f>+DK73/DK16</f>
        <v>1.6593657902569042E-2</v>
      </c>
      <c r="DL158" s="221">
        <f>+DL73/DL16</f>
        <v>2.2491987715305375E-2</v>
      </c>
    </row>
    <row r="159" spans="1:116" ht="15.75" customHeight="1" x14ac:dyDescent="0.3">
      <c r="A159" s="340"/>
      <c r="B159" s="339"/>
      <c r="C159"/>
      <c r="D159" s="343"/>
      <c r="H159" s="380"/>
      <c r="J159" s="343"/>
      <c r="T159" s="343"/>
      <c r="Z159" s="343"/>
      <c r="AJ159" s="343"/>
      <c r="AP159" s="343"/>
      <c r="AZ159" s="343"/>
      <c r="BF159" s="343"/>
      <c r="BP159" s="343"/>
      <c r="BV159" s="343"/>
      <c r="CF159" s="343"/>
      <c r="CL159" s="343"/>
      <c r="DI159" s="185" t="s">
        <v>125</v>
      </c>
      <c r="DJ159" s="218">
        <f>+H122</f>
        <v>2.3E-2</v>
      </c>
      <c r="DK159" s="218">
        <f>+N122</f>
        <v>5.0000000000000001E-3</v>
      </c>
      <c r="DL159" s="219">
        <f>+R122</f>
        <v>1.3580767223426668E-2</v>
      </c>
    </row>
    <row r="160" spans="1:116" ht="15.75" customHeight="1" x14ac:dyDescent="0.3">
      <c r="A160" s="344" t="s">
        <v>226</v>
      </c>
      <c r="B160" s="345"/>
      <c r="C160"/>
      <c r="D160" s="343"/>
      <c r="H160" s="380"/>
      <c r="J160" s="343"/>
      <c r="T160" s="343"/>
      <c r="Z160" s="343"/>
      <c r="AJ160" s="343"/>
      <c r="AP160" s="343"/>
      <c r="AZ160" s="343"/>
      <c r="BF160" s="343"/>
      <c r="BP160" s="343"/>
      <c r="BV160" s="343"/>
      <c r="CF160" s="343"/>
      <c r="CL160" s="343"/>
      <c r="DI160" s="185" t="s">
        <v>131</v>
      </c>
      <c r="DJ160" s="218">
        <f>+X122</f>
        <v>2.8000000000000001E-2</v>
      </c>
      <c r="DK160" s="218">
        <f>+AD122</f>
        <v>1.4E-2</v>
      </c>
      <c r="DL160" s="219">
        <f>+AH122</f>
        <v>2.1740344522951257E-2</v>
      </c>
    </row>
    <row r="161" spans="1:116" ht="15.75" customHeight="1" x14ac:dyDescent="0.3">
      <c r="A161" s="340">
        <v>2.1</v>
      </c>
      <c r="B161" s="339" t="s">
        <v>208</v>
      </c>
      <c r="C161"/>
      <c r="D161" s="343">
        <f>+D129</f>
        <v>897016176</v>
      </c>
      <c r="H161" s="380"/>
      <c r="J161" s="343">
        <f>+J129</f>
        <v>460978956</v>
      </c>
      <c r="T161" s="343">
        <f>+T129</f>
        <v>1518173320</v>
      </c>
      <c r="Z161" s="343">
        <f>+Z129</f>
        <v>977768176</v>
      </c>
      <c r="AJ161" s="343">
        <f>+AJ129</f>
        <v>454084080</v>
      </c>
      <c r="AP161" s="343">
        <f>+AP129</f>
        <v>190073944</v>
      </c>
      <c r="AZ161" s="343">
        <f>+AZ129</f>
        <v>835578668</v>
      </c>
      <c r="BF161" s="343">
        <f>+BF129</f>
        <v>633478536</v>
      </c>
      <c r="BP161" s="343">
        <f>+BP129</f>
        <v>596409624</v>
      </c>
      <c r="BV161" s="343">
        <f>+BV129</f>
        <v>246139088</v>
      </c>
      <c r="CF161" s="343">
        <f>+CF129</f>
        <v>939242164</v>
      </c>
      <c r="CL161" s="343">
        <f>+CL129</f>
        <v>604894672</v>
      </c>
      <c r="DI161" s="185" t="s">
        <v>203</v>
      </c>
      <c r="DJ161" s="218">
        <f>+AN122</f>
        <v>2.3E-2</v>
      </c>
      <c r="DK161" s="218">
        <f>+AT122</f>
        <v>0.01</v>
      </c>
      <c r="DL161" s="219">
        <f>+AX122</f>
        <v>1.7864782424143116E-2</v>
      </c>
    </row>
    <row r="162" spans="1:116" ht="15.75" customHeight="1" x14ac:dyDescent="0.4">
      <c r="A162" s="340">
        <f>+A161+0.1</f>
        <v>2.2000000000000002</v>
      </c>
      <c r="B162" s="339" t="s">
        <v>209</v>
      </c>
      <c r="C162"/>
      <c r="D162" s="342">
        <f>+D130</f>
        <v>26820972</v>
      </c>
      <c r="H162" s="381"/>
      <c r="J162" s="342">
        <f>+J130</f>
        <v>3854360</v>
      </c>
      <c r="T162" s="342">
        <f>+T130</f>
        <v>47650252</v>
      </c>
      <c r="Z162" s="342">
        <f>+Z130</f>
        <v>19207728</v>
      </c>
      <c r="AJ162" s="342">
        <f>+AJ130</f>
        <v>12881012</v>
      </c>
      <c r="AP162" s="342">
        <f>+AP130</f>
        <v>2133748</v>
      </c>
      <c r="AZ162" s="342">
        <f>+AZ130</f>
        <v>26589544</v>
      </c>
      <c r="BF162" s="342">
        <f>+BF130</f>
        <v>17534740</v>
      </c>
      <c r="BP162" s="342">
        <f>+BP130</f>
        <v>21779192</v>
      </c>
      <c r="BV162" s="342">
        <f>+BV130</f>
        <v>5169508</v>
      </c>
      <c r="CF162" s="342">
        <f>+CF130</f>
        <v>36172656</v>
      </c>
      <c r="CL162" s="342">
        <f>+CL130</f>
        <v>15631824</v>
      </c>
      <c r="DI162" s="185" t="s">
        <v>164</v>
      </c>
      <c r="DJ162" s="218">
        <f>+BD122</f>
        <v>2.7E-2</v>
      </c>
      <c r="DK162" s="218">
        <f>+BJ122</f>
        <v>2.5000000000000001E-2</v>
      </c>
      <c r="DL162" s="219">
        <f>+BN122</f>
        <v>2.5806342735932481E-2</v>
      </c>
    </row>
    <row r="163" spans="1:116" ht="15.75" customHeight="1" x14ac:dyDescent="0.3">
      <c r="A163" s="340">
        <f>+A162+0.1</f>
        <v>2.3000000000000003</v>
      </c>
      <c r="B163" s="339" t="s">
        <v>227</v>
      </c>
      <c r="C163"/>
      <c r="D163" s="343">
        <f>+D161+D162</f>
        <v>923837148</v>
      </c>
      <c r="H163" s="380"/>
      <c r="J163" s="343">
        <f>+J161+J162</f>
        <v>464833316</v>
      </c>
      <c r="T163" s="343">
        <f>+T161+T162</f>
        <v>1565823572</v>
      </c>
      <c r="Z163" s="343">
        <f>+Z161+Z162</f>
        <v>996975904</v>
      </c>
      <c r="AJ163" s="343">
        <f>+AJ161+AJ162</f>
        <v>466965092</v>
      </c>
      <c r="AP163" s="343">
        <f>+AP161+AP162</f>
        <v>192207692</v>
      </c>
      <c r="AZ163" s="343">
        <f>+AZ161+AZ162</f>
        <v>862168212</v>
      </c>
      <c r="BF163" s="343">
        <f>+BF161+BF162</f>
        <v>651013276</v>
      </c>
      <c r="BP163" s="343">
        <f>+BP161+BP162</f>
        <v>618188816</v>
      </c>
      <c r="BV163" s="343">
        <f>+BV161+BV162</f>
        <v>251308596</v>
      </c>
      <c r="CF163" s="343">
        <f>+CF161+CF162</f>
        <v>975414820</v>
      </c>
      <c r="CL163" s="343">
        <f>+CL161+CL162</f>
        <v>620526496</v>
      </c>
      <c r="DI163" s="185" t="s">
        <v>166</v>
      </c>
      <c r="DJ163" s="218">
        <f>+BT122</f>
        <v>3.1E-2</v>
      </c>
      <c r="DK163" s="218">
        <f>+BZ122</f>
        <v>2.1000000000000001E-2</v>
      </c>
      <c r="DL163" s="219">
        <f>+CD122</f>
        <v>2.6913259439433328E-2</v>
      </c>
    </row>
    <row r="164" spans="1:116" ht="15.75" customHeight="1" thickBot="1" x14ac:dyDescent="0.35">
      <c r="A164" s="340"/>
      <c r="B164" s="339"/>
      <c r="C164"/>
      <c r="D164" s="343"/>
      <c r="H164" s="380"/>
      <c r="J164" s="343"/>
      <c r="T164" s="343"/>
      <c r="Z164" s="343"/>
      <c r="AJ164" s="343"/>
      <c r="AP164" s="343"/>
      <c r="AZ164" s="343"/>
      <c r="BF164" s="343"/>
      <c r="BP164" s="343"/>
      <c r="BV164" s="343"/>
      <c r="CF164" s="343"/>
      <c r="CL164" s="343"/>
      <c r="DI164" s="209" t="s">
        <v>165</v>
      </c>
      <c r="DJ164" s="225">
        <f>+CJ122</f>
        <v>3.4000000000000002E-2</v>
      </c>
      <c r="DK164" s="225">
        <f>+CP122</f>
        <v>2.4E-2</v>
      </c>
      <c r="DL164" s="226">
        <f>+CT122</f>
        <v>2.8820832316809229E-2</v>
      </c>
    </row>
    <row r="165" spans="1:116" x14ac:dyDescent="0.25">
      <c r="A165" s="340" t="s">
        <v>228</v>
      </c>
      <c r="B165" s="339"/>
      <c r="C165"/>
      <c r="D165" s="343"/>
      <c r="H165" s="380"/>
      <c r="J165" s="343"/>
      <c r="T165" s="343"/>
      <c r="Z165" s="343"/>
      <c r="AJ165" s="343"/>
      <c r="AP165" s="343"/>
      <c r="AZ165" s="343"/>
      <c r="BF165" s="343"/>
      <c r="BP165" s="343"/>
      <c r="BV165" s="343"/>
      <c r="CF165" s="343"/>
      <c r="CL165" s="343"/>
    </row>
    <row r="166" spans="1:116" ht="15.6" x14ac:dyDescent="0.3">
      <c r="A166" s="340">
        <v>3.1</v>
      </c>
      <c r="B166" s="339" t="s">
        <v>229</v>
      </c>
      <c r="C166"/>
      <c r="D166" s="343">
        <f>+D95*4</f>
        <v>27308356</v>
      </c>
      <c r="H166" s="380"/>
      <c r="J166" s="343">
        <f>+J95*4</f>
        <v>23411612</v>
      </c>
      <c r="T166" s="343">
        <f>+T95*4</f>
        <v>50319104</v>
      </c>
      <c r="Z166" s="343">
        <f>+Z95*4</f>
        <v>79561580</v>
      </c>
      <c r="AJ166" s="343">
        <f>+AJ95*4</f>
        <v>41138840</v>
      </c>
      <c r="AP166" s="343">
        <f>+AP95*4</f>
        <v>14381112</v>
      </c>
      <c r="AZ166" s="343">
        <f>+AZ95*4</f>
        <v>52586624</v>
      </c>
      <c r="BF166" s="343">
        <f>+BF95*4</f>
        <v>51002600</v>
      </c>
      <c r="BP166" s="343">
        <f>+BP95*4</f>
        <v>25715536</v>
      </c>
      <c r="BV166" s="343">
        <f>+BV95*4</f>
        <v>17163332</v>
      </c>
      <c r="CF166" s="343">
        <f>+CF95*4</f>
        <v>48226012</v>
      </c>
      <c r="CL166" s="343">
        <f>+CL95*4</f>
        <v>53573924</v>
      </c>
      <c r="DI166" s="420" t="s">
        <v>282</v>
      </c>
      <c r="DJ166" s="389">
        <f>+D152+J152+T152+Z152+AJ152+AP152+AZ152+BF152+BP152+BV152+CF152+CL152</f>
        <v>7305036.480000006</v>
      </c>
    </row>
    <row r="167" spans="1:116" ht="16.8" x14ac:dyDescent="0.4">
      <c r="A167" s="340">
        <f>+A166+0.1</f>
        <v>3.2</v>
      </c>
      <c r="B167" s="339" t="s">
        <v>230</v>
      </c>
      <c r="C167"/>
      <c r="D167" s="342">
        <v>0</v>
      </c>
      <c r="H167" s="381"/>
      <c r="J167" s="342">
        <v>0</v>
      </c>
      <c r="T167" s="342">
        <v>0</v>
      </c>
      <c r="Z167" s="342">
        <v>0</v>
      </c>
      <c r="AJ167" s="342">
        <v>0</v>
      </c>
      <c r="AP167" s="342">
        <v>0</v>
      </c>
      <c r="AZ167" s="342">
        <v>0</v>
      </c>
      <c r="BF167" s="342">
        <v>0</v>
      </c>
      <c r="BP167" s="342">
        <v>0</v>
      </c>
      <c r="BV167" s="342">
        <v>0</v>
      </c>
      <c r="CF167" s="342">
        <v>0</v>
      </c>
      <c r="CL167" s="342">
        <v>0</v>
      </c>
      <c r="DI167" s="420" t="s">
        <v>283</v>
      </c>
      <c r="DJ167" s="421">
        <f>+D180+J180+T180+Z180+AJ180+AP180+AZ180+BF180+BP180+BV180+CF180+CL180</f>
        <v>109588995.80879992</v>
      </c>
    </row>
    <row r="168" spans="1:116" x14ac:dyDescent="0.25">
      <c r="A168" s="340">
        <f>+A167+0.1</f>
        <v>3.3000000000000003</v>
      </c>
      <c r="B168" s="339" t="s">
        <v>231</v>
      </c>
      <c r="C168"/>
      <c r="D168" s="343">
        <f>+D166+D167</f>
        <v>27308356</v>
      </c>
      <c r="H168" s="380"/>
      <c r="J168" s="343">
        <f>+J166+J167</f>
        <v>23411612</v>
      </c>
      <c r="T168" s="343">
        <f>+T166+T167</f>
        <v>50319104</v>
      </c>
      <c r="Z168" s="343">
        <f>+Z166+Z167</f>
        <v>79561580</v>
      </c>
      <c r="AJ168" s="343">
        <f>+AJ166+AJ167</f>
        <v>41138840</v>
      </c>
      <c r="AP168" s="343">
        <f>+AP166+AP167</f>
        <v>14381112</v>
      </c>
      <c r="AZ168" s="343">
        <f>+AZ166+AZ167</f>
        <v>52586624</v>
      </c>
      <c r="BF168" s="343">
        <f>+BF166+BF167</f>
        <v>51002600</v>
      </c>
      <c r="BP168" s="343">
        <f>+BP166+BP167</f>
        <v>25715536</v>
      </c>
      <c r="BV168" s="343">
        <f>+BV166+BV167</f>
        <v>17163332</v>
      </c>
      <c r="CF168" s="343">
        <f>+CF166+CF167</f>
        <v>48226012</v>
      </c>
      <c r="CL168" s="343">
        <f>+CL166+CL167</f>
        <v>53573924</v>
      </c>
      <c r="DJ168" s="389">
        <f>SUM(DJ166:DJ167)</f>
        <v>116894032.28879993</v>
      </c>
    </row>
    <row r="169" spans="1:116" x14ac:dyDescent="0.25">
      <c r="A169" s="340"/>
      <c r="B169" s="339"/>
      <c r="C169"/>
      <c r="D169" s="343"/>
      <c r="H169" s="380"/>
      <c r="J169" s="343"/>
      <c r="L169" s="389"/>
      <c r="T169" s="343"/>
      <c r="Z169" s="343"/>
      <c r="AJ169" s="343"/>
      <c r="AP169" s="343"/>
      <c r="AZ169" s="343"/>
      <c r="BF169" s="343"/>
      <c r="BP169" s="343"/>
      <c r="BV169" s="343"/>
      <c r="CF169" s="343"/>
      <c r="CL169" s="343"/>
    </row>
    <row r="170" spans="1:116" x14ac:dyDescent="0.25">
      <c r="A170" s="340" t="s">
        <v>232</v>
      </c>
      <c r="B170" s="339"/>
      <c r="C170"/>
      <c r="D170" s="343"/>
      <c r="H170" s="380"/>
      <c r="J170" s="343"/>
      <c r="T170" s="343"/>
      <c r="Z170" s="343"/>
      <c r="AJ170" s="343"/>
      <c r="AP170" s="343"/>
      <c r="AZ170" s="343"/>
      <c r="BF170" s="343"/>
      <c r="BP170" s="343"/>
      <c r="BV170" s="343"/>
      <c r="CF170" s="343"/>
      <c r="CL170" s="343"/>
      <c r="DJ170" s="389"/>
    </row>
    <row r="171" spans="1:116" x14ac:dyDescent="0.25">
      <c r="A171" s="340">
        <v>4.0999999999999996</v>
      </c>
      <c r="B171" s="339" t="s">
        <v>233</v>
      </c>
      <c r="C171"/>
      <c r="D171" s="346">
        <f>+D158-D163-D168</f>
        <v>-27298604</v>
      </c>
      <c r="H171" s="382"/>
      <c r="J171" s="346">
        <f>+J158-J163-J168</f>
        <v>-2803840</v>
      </c>
      <c r="T171" s="346">
        <f>+T158-T163-T168</f>
        <v>130319332.31999993</v>
      </c>
      <c r="Z171" s="346">
        <f>+Z158-Z163-Z168</f>
        <v>47573104</v>
      </c>
      <c r="AJ171" s="346">
        <f>+AJ158-AJ163-AJ168</f>
        <v>29531904.039999962</v>
      </c>
      <c r="AP171" s="346">
        <f>+AP158-AP163-AP168</f>
        <v>19520617.360000014</v>
      </c>
      <c r="AZ171" s="346">
        <f>+AZ158-AZ163-AZ168</f>
        <v>21470696</v>
      </c>
      <c r="BF171" s="346">
        <f>+BF158-BF163-BF168</f>
        <v>28568584</v>
      </c>
      <c r="BP171" s="346">
        <f>+BP158-BP163-BP168</f>
        <v>84929739.159999967</v>
      </c>
      <c r="BV171" s="346">
        <f>+BV158-BV163-BV168</f>
        <v>35904592</v>
      </c>
      <c r="CF171" s="346">
        <f>+CF158-CF163-CF168</f>
        <v>31692204</v>
      </c>
      <c r="CL171" s="346">
        <f>+CL158-CL163-CL168</f>
        <v>375856</v>
      </c>
      <c r="DJ171" s="389"/>
    </row>
    <row r="172" spans="1:116" x14ac:dyDescent="0.25">
      <c r="A172" s="340">
        <f>+A171+0.1</f>
        <v>4.1999999999999993</v>
      </c>
      <c r="B172" s="339" t="s">
        <v>234</v>
      </c>
      <c r="C172"/>
      <c r="D172" s="343">
        <f>-D152</f>
        <v>0</v>
      </c>
      <c r="H172" s="380"/>
      <c r="J172" s="343">
        <f>-J152</f>
        <v>0</v>
      </c>
      <c r="T172" s="343">
        <f>-T152</f>
        <v>0</v>
      </c>
      <c r="Z172" s="343">
        <f>-Z152</f>
        <v>0</v>
      </c>
      <c r="AJ172" s="343">
        <f>-AJ152</f>
        <v>0</v>
      </c>
      <c r="AP172" s="343">
        <f>-AP152</f>
        <v>0</v>
      </c>
      <c r="AZ172" s="343">
        <f>-AZ152</f>
        <v>0</v>
      </c>
      <c r="BF172" s="343">
        <f>-BF152</f>
        <v>0</v>
      </c>
      <c r="BP172" s="343">
        <f>-BP152</f>
        <v>0</v>
      </c>
      <c r="BV172" s="343">
        <f>-BV152</f>
        <v>-7305036.480000006</v>
      </c>
      <c r="CF172" s="343">
        <f>-CF152</f>
        <v>0</v>
      </c>
      <c r="CL172" s="343">
        <f>-CL152</f>
        <v>0</v>
      </c>
    </row>
    <row r="173" spans="1:116" ht="13.8" thickBot="1" x14ac:dyDescent="0.3">
      <c r="A173" s="340">
        <f>+A172+0.1</f>
        <v>4.2999999999999989</v>
      </c>
      <c r="B173" s="339" t="s">
        <v>235</v>
      </c>
      <c r="C173"/>
      <c r="D173" s="343">
        <f>SUM(D171+D172)</f>
        <v>-27298604</v>
      </c>
      <c r="H173" s="380"/>
      <c r="J173" s="343">
        <f>SUM(J171+J172)</f>
        <v>-2803840</v>
      </c>
      <c r="T173" s="343">
        <f>SUM(T171+T172)</f>
        <v>130319332.31999993</v>
      </c>
      <c r="Z173" s="343">
        <f>SUM(Z171+Z172)</f>
        <v>47573104</v>
      </c>
      <c r="AJ173" s="343">
        <f>SUM(AJ171+AJ172)</f>
        <v>29531904.039999962</v>
      </c>
      <c r="AP173" s="343">
        <f>SUM(AP171+AP172)</f>
        <v>19520617.360000014</v>
      </c>
      <c r="AZ173" s="343">
        <f>SUM(AZ171+AZ172)</f>
        <v>21470696</v>
      </c>
      <c r="BF173" s="343">
        <f>SUM(BF171+BF172)</f>
        <v>28568584</v>
      </c>
      <c r="BP173" s="343">
        <f>SUM(BP171+BP172)</f>
        <v>84929739.159999967</v>
      </c>
      <c r="BV173" s="343">
        <f>SUM(BV171+BV172)</f>
        <v>28599555.519999996</v>
      </c>
      <c r="CF173" s="343">
        <f>SUM(CF171+CF172)</f>
        <v>31692204</v>
      </c>
      <c r="CL173" s="343">
        <f>SUM(CL171+CL172)</f>
        <v>375856</v>
      </c>
    </row>
    <row r="174" spans="1:116" ht="14.4" thickTop="1" thickBot="1" x14ac:dyDescent="0.3">
      <c r="A174" s="340">
        <f>+A173+0.1</f>
        <v>4.3999999999999986</v>
      </c>
      <c r="B174" s="339" t="s">
        <v>236</v>
      </c>
      <c r="C174"/>
      <c r="D174" s="347">
        <f>+D173/MAX(D158,1)</f>
        <v>-2.9548839748231012E-2</v>
      </c>
      <c r="E174" s="348"/>
      <c r="H174" s="383"/>
      <c r="J174" s="347">
        <f>+J173/MAX(J158,1)</f>
        <v>-5.775860489172272E-3</v>
      </c>
      <c r="T174" s="347">
        <f>+T173/MAX(T158,1)</f>
        <v>7.4619047937584365E-2</v>
      </c>
      <c r="Z174" s="347">
        <f>+Z173/MAX(Z158,1)</f>
        <v>4.2320661781721426E-2</v>
      </c>
      <c r="AJ174" s="347">
        <f>+AJ173/MAX(AJ158,1)</f>
        <v>5.4929195675495847E-2</v>
      </c>
      <c r="AP174" s="347">
        <f>+AP173/MAX(AP158,1)</f>
        <v>8.633261384062485E-2</v>
      </c>
      <c r="AZ174" s="347">
        <f>+AZ173/MAX(AZ158,1)</f>
        <v>2.2933251942118579E-2</v>
      </c>
      <c r="BF174" s="347">
        <f>+BF173/MAX(BF158,1)</f>
        <v>3.9103738943475477E-2</v>
      </c>
      <c r="BP174" s="347">
        <f>+BP173/MAX(BP158,1)</f>
        <v>0.11652821978295121</v>
      </c>
      <c r="BV174" s="347">
        <f>+BV173/MAX(BV158,1)</f>
        <v>9.3961109483740715E-2</v>
      </c>
      <c r="CF174" s="347">
        <f>+CF173/MAX(CF158,1)</f>
        <v>3.0030523937848184E-2</v>
      </c>
      <c r="CL174" s="347">
        <f>+CL173/MAX(CL158,1)</f>
        <v>5.5725607167241562E-4</v>
      </c>
    </row>
    <row r="175" spans="1:116" ht="13.8" thickTop="1" x14ac:dyDescent="0.25">
      <c r="A175" s="340"/>
      <c r="B175" s="339"/>
      <c r="C175"/>
      <c r="D175" s="349"/>
      <c r="E175" s="350"/>
      <c r="H175" s="384"/>
      <c r="J175" s="349"/>
      <c r="T175" s="349"/>
      <c r="Z175" s="349"/>
      <c r="AJ175" s="349"/>
      <c r="AP175" s="349"/>
      <c r="AZ175" s="349"/>
      <c r="BF175" s="349"/>
      <c r="BP175" s="349"/>
      <c r="BV175" s="349"/>
      <c r="CF175" s="349"/>
      <c r="CL175" s="349"/>
    </row>
    <row r="176" spans="1:116" x14ac:dyDescent="0.25">
      <c r="A176" s="340" t="s">
        <v>237</v>
      </c>
      <c r="B176" s="339"/>
      <c r="C176"/>
      <c r="D176" s="351"/>
      <c r="H176" s="385"/>
      <c r="J176" s="351"/>
      <c r="T176" s="351"/>
      <c r="Z176" s="351"/>
      <c r="AJ176" s="351"/>
      <c r="AP176" s="351"/>
      <c r="AZ176" s="351"/>
      <c r="BF176" s="351"/>
      <c r="BP176" s="351"/>
      <c r="BV176" s="351"/>
      <c r="CF176" s="351"/>
      <c r="CL176" s="351"/>
    </row>
    <row r="177" spans="1:90" x14ac:dyDescent="0.25">
      <c r="A177" s="340">
        <v>4.0999999999999996</v>
      </c>
      <c r="B177" s="339" t="s">
        <v>238</v>
      </c>
      <c r="C177"/>
      <c r="D177" s="352" t="str">
        <f>IF(D139&gt;119999,"Y","N")</f>
        <v>Y</v>
      </c>
      <c r="H177" s="386"/>
      <c r="J177" s="352" t="str">
        <f>IF(J139&gt;119999,"Y","N")</f>
        <v>Y</v>
      </c>
      <c r="T177" s="352" t="str">
        <f>IF(T139&gt;119999,"Y","N")</f>
        <v>Y</v>
      </c>
      <c r="Z177" s="352" t="str">
        <f>IF(Z139&gt;119999,"Y","N")</f>
        <v>Y</v>
      </c>
      <c r="AJ177" s="352" t="str">
        <f>IF(AJ139&gt;119999,"Y","N")</f>
        <v>Y</v>
      </c>
      <c r="AP177" s="352" t="str">
        <f>IF(AP139&gt;119999,"Y","N")</f>
        <v>Y</v>
      </c>
      <c r="AZ177" s="352" t="str">
        <f>IF(AZ139&gt;119999,"Y","N")</f>
        <v>Y</v>
      </c>
      <c r="BF177" s="352" t="str">
        <f>IF(BF139&gt;119999,"Y","N")</f>
        <v>Y</v>
      </c>
      <c r="BP177" s="352" t="str">
        <f>IF(BP139&gt;119999,"Y","N")</f>
        <v>Y</v>
      </c>
      <c r="BV177" s="352" t="str">
        <f>IF(BV139&gt;119999,"Y","N")</f>
        <v>Y</v>
      </c>
      <c r="CF177" s="352" t="str">
        <f>IF(CF139&gt;119999,"Y","N")</f>
        <v>Y</v>
      </c>
      <c r="CL177" s="352" t="str">
        <f>IF(CL139&gt;119999,"Y","N")</f>
        <v>Y</v>
      </c>
    </row>
    <row r="178" spans="1:90" x14ac:dyDescent="0.25">
      <c r="A178" s="340">
        <f>+A177+0.1</f>
        <v>4.1999999999999993</v>
      </c>
      <c r="B178" s="339" t="s">
        <v>239</v>
      </c>
      <c r="C178"/>
      <c r="D178" s="352" t="s">
        <v>240</v>
      </c>
      <c r="H178" s="386"/>
      <c r="J178" s="352" t="s">
        <v>240</v>
      </c>
      <c r="T178" s="352" t="s">
        <v>240</v>
      </c>
      <c r="Z178" s="352" t="s">
        <v>240</v>
      </c>
      <c r="AJ178" s="352" t="s">
        <v>240</v>
      </c>
      <c r="AP178" s="352" t="s">
        <v>240</v>
      </c>
      <c r="AZ178" s="352" t="s">
        <v>240</v>
      </c>
      <c r="BF178" s="352" t="s">
        <v>240</v>
      </c>
      <c r="BP178" s="352" t="s">
        <v>240</v>
      </c>
      <c r="BV178" s="352" t="s">
        <v>240</v>
      </c>
      <c r="CF178" s="352" t="s">
        <v>240</v>
      </c>
      <c r="CL178" s="352" t="s">
        <v>240</v>
      </c>
    </row>
    <row r="179" spans="1:90" x14ac:dyDescent="0.25">
      <c r="A179" s="340">
        <f>+A178+0.1</f>
        <v>4.2999999999999989</v>
      </c>
      <c r="B179" s="339" t="s">
        <v>241</v>
      </c>
      <c r="C179"/>
      <c r="D179" s="353" t="b">
        <f>IF(AND(D177="Y",D178="Y"), IF(AND(D174&gt;0.03, D174&lt;=0.1),((D174-0.03)*0.5), IF(D174&gt;0.1,((D174-0.03)*0.5)+((D174-0.1)*0.5))), "N/A")</f>
        <v>0</v>
      </c>
      <c r="H179" s="387"/>
      <c r="J179" s="353" t="b">
        <f>IF(AND(J177="Y",J178="Y"), IF(AND(J174&gt;0.03, J174&lt;=0.1),((J174-0.03)*0.5), IF(J174&gt;0.1,((J174-0.03)*0.5)+((J174-0.1)*0.5))), "N/A")</f>
        <v>0</v>
      </c>
      <c r="T179" s="353">
        <f>IF(AND(T177="Y",T178="Y"), IF(AND(T174&gt;0.03, T174&lt;=0.1),((T174-0.03)*0.5), IF(T174&gt;0.1,((T174-0.03)*0.5)+((T174-0.1)*0.5))), "N/A")</f>
        <v>2.2309523968792183E-2</v>
      </c>
      <c r="Z179" s="353">
        <f>IF(AND(Z177="Y",Z178="Y"), IF(AND(Z174&gt;0.03, Z174&lt;=0.1),((Z174-0.03)*0.5), IF(Z174&gt;0.1,((Z174-0.03)*0.5)+((Z174-0.1)*0.5))), "N/A")</f>
        <v>6.1603308908607136E-3</v>
      </c>
      <c r="AJ179" s="353">
        <f>IF(AND(AJ177="Y",AJ178="Y"), IF(AND(AJ174&gt;0.03, AJ174&lt;=0.1),((AJ174-0.03)*0.5), IF(AJ174&gt;0.1,((AJ174-0.03)*0.5)+((AJ174-0.1)*0.5))), "N/A")</f>
        <v>1.2464597837747924E-2</v>
      </c>
      <c r="AP179" s="353">
        <f>IF(AND(AP177="Y",AP178="Y"), IF(AND(AP174&gt;0.03, AP174&lt;=0.1),((AP174-0.03)*0.5), IF(AP174&gt;0.1,((AP174-0.03)*0.5)+((AP174-0.1)*0.5))), "N/A")</f>
        <v>2.8166306920312426E-2</v>
      </c>
      <c r="AZ179" s="353" t="b">
        <f>IF(AND(AZ177="Y",AZ178="Y"), IF(AND(AZ174&gt;0.03, AZ174&lt;=0.1),((AZ174-0.03)*0.5), IF(AZ174&gt;0.1,((AZ174-0.03)*0.5)+((AZ174-0.1)*0.5))), "N/A")</f>
        <v>0</v>
      </c>
      <c r="BF179" s="353">
        <f>IF(AND(BF177="Y",BF178="Y"), IF(AND(BF174&gt;0.03, BF174&lt;=0.1),((BF174-0.03)*0.5), IF(BF174&gt;0.1,((BF174-0.03)*0.5)+((BF174-0.1)*0.5))), "N/A")</f>
        <v>4.5518694717377392E-3</v>
      </c>
      <c r="BP179" s="353">
        <f>IF(AND(BP177="Y",BP178="Y"), IF(AND(BP174&gt;0.03, BP174&lt;=0.1),((BP174-0.03)*0.5), IF(BP174&gt;0.1,((BP174-0.03)*0.5)+((BP174-0.1)*0.5))), "N/A")</f>
        <v>5.1528219782951204E-2</v>
      </c>
      <c r="BV179" s="353">
        <f>IF(AND(BV177="Y",BV178="Y"), IF(AND(BV174&gt;0.03, BV174&lt;=0.1),((BV174-0.03)*0.5), IF(BV174&gt;0.1,((BV174-0.03)*0.5)+((BV174-0.1)*0.5))), "N/A")</f>
        <v>3.1980554741870358E-2</v>
      </c>
      <c r="CF179" s="353">
        <f>IF(AND(CF177="Y",CF178="Y"), IF(AND(CF174&gt;0.03, CF174&lt;=0.1),((CF174-0.03)*0.5), IF(CF174&gt;0.1,((CF174-0.03)*0.5)+((CF174-0.1)*0.5))), "N/A")</f>
        <v>1.5261968924092789E-5</v>
      </c>
      <c r="CL179" s="353" t="b">
        <f>IF(AND(CL177="Y",CL178="Y"), IF(AND(CL174&gt;0.03, CL174&lt;=0.1),((CL174-0.03)*0.5), IF(CL174&gt;0.1,((CL174-0.03)*0.5)+((CL174-0.1)*0.5))), "N/A")</f>
        <v>0</v>
      </c>
    </row>
    <row r="180" spans="1:90" ht="13.8" thickBot="1" x14ac:dyDescent="0.3">
      <c r="A180" s="340">
        <f>+A179+0.1</f>
        <v>4.3999999999999986</v>
      </c>
      <c r="B180" s="339" t="s">
        <v>242</v>
      </c>
      <c r="C180"/>
      <c r="D180" s="354">
        <f>IFERROR(D179*D158, "N/A")</f>
        <v>0</v>
      </c>
      <c r="H180" s="388"/>
      <c r="J180" s="354">
        <f>IFERROR(J179*J158, "N/A")</f>
        <v>0</v>
      </c>
      <c r="T180" s="354">
        <f>IFERROR(T179*T158, "N/A")</f>
        <v>38962736.03519997</v>
      </c>
      <c r="Z180" s="354">
        <f>IFERROR(Z179*Z158, "N/A")</f>
        <v>6924893.1800000006</v>
      </c>
      <c r="AJ180" s="354">
        <f>IFERROR(AJ179*AJ158, "N/A")</f>
        <v>6701414.479399981</v>
      </c>
      <c r="AP180" s="354">
        <f>IFERROR(AP179*AP158, "N/A")</f>
        <v>6368667.3596000066</v>
      </c>
      <c r="AZ180" s="354">
        <f>IFERROR(AZ179*AZ158, "N/A")</f>
        <v>0</v>
      </c>
      <c r="BF180" s="354">
        <f>IFERROR(BF179*BF158, "N/A")</f>
        <v>3325525.1000000015</v>
      </c>
      <c r="BP180" s="354">
        <f>IFERROR(BP179*BP158, "N/A")</f>
        <v>37555523.23459997</v>
      </c>
      <c r="BV180" s="354">
        <f>IFERROR(BV179*BV158, "N/A")</f>
        <v>9734129.9599999972</v>
      </c>
      <c r="CF180" s="354">
        <f>IFERROR(CF179*CF158, "N/A")</f>
        <v>16106.460000000498</v>
      </c>
      <c r="CL180" s="354">
        <f>IFERROR(CL179*CL158, "N/A")</f>
        <v>0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55" t="s">
        <v>243</v>
      </c>
      <c r="B184" s="356"/>
      <c r="C184"/>
      <c r="D184" s="356"/>
      <c r="E184" s="356"/>
      <c r="F184" s="356"/>
      <c r="G184" s="357"/>
      <c r="H184" s="357"/>
      <c r="I184" s="357"/>
      <c r="J184" s="296"/>
    </row>
    <row r="185" spans="1:90" ht="13.8" x14ac:dyDescent="0.25">
      <c r="A185" s="358"/>
      <c r="B185" s="356"/>
      <c r="C185"/>
      <c r="D185" s="356"/>
      <c r="E185" s="356"/>
      <c r="F185" s="359"/>
      <c r="G185" s="356"/>
      <c r="H185" s="357"/>
      <c r="I185" s="357"/>
      <c r="J185" s="296"/>
    </row>
    <row r="186" spans="1:90" ht="13.8" x14ac:dyDescent="0.25">
      <c r="A186" s="357"/>
      <c r="B186" s="296"/>
      <c r="C186"/>
      <c r="D186" s="360" t="s">
        <v>244</v>
      </c>
      <c r="E186" s="361"/>
      <c r="F186" s="357"/>
      <c r="G186" s="357"/>
      <c r="H186" s="357"/>
      <c r="I186" s="357"/>
      <c r="J186" s="296"/>
    </row>
    <row r="187" spans="1:90" ht="26.4" x14ac:dyDescent="0.25">
      <c r="A187" s="357"/>
      <c r="B187" s="296"/>
      <c r="C187"/>
      <c r="D187" s="362" t="s">
        <v>245</v>
      </c>
      <c r="E187" s="363" t="s">
        <v>215</v>
      </c>
      <c r="F187" s="296"/>
      <c r="G187" s="364" t="s">
        <v>246</v>
      </c>
      <c r="H187" s="364"/>
      <c r="I187" s="364"/>
      <c r="J187" s="364"/>
    </row>
    <row r="188" spans="1:90" ht="13.8" x14ac:dyDescent="0.25">
      <c r="A188" s="357"/>
      <c r="B188" s="296"/>
      <c r="C188"/>
      <c r="D188" s="365" t="s">
        <v>247</v>
      </c>
      <c r="E188" s="366" t="s">
        <v>248</v>
      </c>
      <c r="F188" s="296"/>
      <c r="G188" s="364">
        <v>0</v>
      </c>
      <c r="H188" s="367" t="s">
        <v>249</v>
      </c>
      <c r="I188" s="364"/>
      <c r="J188" s="364"/>
    </row>
    <row r="189" spans="1:90" ht="13.8" x14ac:dyDescent="0.25">
      <c r="A189" s="357"/>
      <c r="B189" s="296"/>
      <c r="C189"/>
      <c r="D189" s="368">
        <v>5400</v>
      </c>
      <c r="E189" s="369">
        <v>8.4000000000000005E-2</v>
      </c>
      <c r="F189" s="296"/>
      <c r="G189" s="370">
        <f t="shared" ref="G189:H194" si="249">D189</f>
        <v>5400</v>
      </c>
      <c r="H189" s="367">
        <f t="shared" si="249"/>
        <v>8.4000000000000005E-2</v>
      </c>
      <c r="I189" s="371">
        <v>5.7000000000000002E-2</v>
      </c>
      <c r="J189" s="370">
        <v>12000</v>
      </c>
    </row>
    <row r="190" spans="1:90" ht="13.8" x14ac:dyDescent="0.25">
      <c r="A190" s="357"/>
      <c r="B190" s="296"/>
      <c r="C190"/>
      <c r="D190" s="368">
        <v>12000</v>
      </c>
      <c r="E190" s="369">
        <v>5.7000000000000002E-2</v>
      </c>
      <c r="F190" s="296"/>
      <c r="G190" s="370">
        <f t="shared" si="249"/>
        <v>12000</v>
      </c>
      <c r="H190" s="367">
        <f t="shared" si="249"/>
        <v>5.7000000000000002E-2</v>
      </c>
      <c r="I190" s="371">
        <v>0.04</v>
      </c>
      <c r="J190" s="370">
        <v>24000</v>
      </c>
    </row>
    <row r="191" spans="1:90" ht="13.8" x14ac:dyDescent="0.25">
      <c r="A191" s="357"/>
      <c r="B191" s="296"/>
      <c r="C191"/>
      <c r="D191" s="368">
        <v>24000</v>
      </c>
      <c r="E191" s="369">
        <v>0.04</v>
      </c>
      <c r="F191" s="296"/>
      <c r="G191" s="370">
        <f t="shared" si="249"/>
        <v>24000</v>
      </c>
      <c r="H191" s="367">
        <f t="shared" si="249"/>
        <v>0.04</v>
      </c>
      <c r="I191" s="371">
        <v>2.9000000000000001E-2</v>
      </c>
      <c r="J191" s="370">
        <v>48000</v>
      </c>
    </row>
    <row r="192" spans="1:90" ht="13.8" x14ac:dyDescent="0.25">
      <c r="A192" s="357"/>
      <c r="B192" s="296"/>
      <c r="C192"/>
      <c r="D192" s="368">
        <v>48000</v>
      </c>
      <c r="E192" s="369">
        <v>2.9000000000000001E-2</v>
      </c>
      <c r="F192" s="296"/>
      <c r="G192" s="370">
        <f t="shared" si="249"/>
        <v>48000</v>
      </c>
      <c r="H192" s="367">
        <f t="shared" si="249"/>
        <v>2.9000000000000001E-2</v>
      </c>
      <c r="I192" s="371">
        <v>0.02</v>
      </c>
      <c r="J192" s="370">
        <v>96000</v>
      </c>
    </row>
    <row r="193" spans="1:10" ht="13.8" x14ac:dyDescent="0.25">
      <c r="A193" s="357"/>
      <c r="B193" s="296"/>
      <c r="C193"/>
      <c r="D193" s="368">
        <v>96000</v>
      </c>
      <c r="E193" s="369">
        <v>0.02</v>
      </c>
      <c r="F193" s="296"/>
      <c r="G193" s="370">
        <f t="shared" si="249"/>
        <v>96000</v>
      </c>
      <c r="H193" s="367">
        <f t="shared" si="249"/>
        <v>0.02</v>
      </c>
      <c r="I193" s="371">
        <v>1.4999999999999999E-2</v>
      </c>
      <c r="J193" s="370">
        <v>192000</v>
      </c>
    </row>
    <row r="194" spans="1:10" ht="13.8" x14ac:dyDescent="0.25">
      <c r="A194" s="357"/>
      <c r="B194" s="296"/>
      <c r="C194"/>
      <c r="D194" s="368">
        <v>192000</v>
      </c>
      <c r="E194" s="369">
        <v>1.4999999999999999E-2</v>
      </c>
      <c r="F194" s="296"/>
      <c r="G194" s="370">
        <f t="shared" si="249"/>
        <v>192000</v>
      </c>
      <c r="H194" s="367">
        <f t="shared" si="249"/>
        <v>1.4999999999999999E-2</v>
      </c>
      <c r="I194" s="371">
        <v>0.01</v>
      </c>
      <c r="J194" s="370">
        <v>380000</v>
      </c>
    </row>
    <row r="195" spans="1:10" ht="13.8" x14ac:dyDescent="0.25">
      <c r="A195" s="357"/>
      <c r="B195" s="296"/>
      <c r="C195"/>
      <c r="D195" s="368">
        <v>380000</v>
      </c>
      <c r="E195" s="369">
        <v>0.01</v>
      </c>
      <c r="F195" s="372"/>
      <c r="G195" s="373"/>
      <c r="H195" s="374"/>
      <c r="I195" s="357"/>
      <c r="J195" s="296"/>
    </row>
    <row r="196" spans="1:10" ht="13.8" x14ac:dyDescent="0.25">
      <c r="A196" s="357"/>
      <c r="B196" s="296"/>
      <c r="C196"/>
      <c r="D196" s="375" t="s">
        <v>250</v>
      </c>
      <c r="E196" s="376" t="s">
        <v>251</v>
      </c>
      <c r="F196" s="377"/>
      <c r="G196" s="373"/>
      <c r="H196" s="359"/>
      <c r="I196" s="357"/>
      <c r="J196" s="296"/>
    </row>
    <row r="197" spans="1:10" x14ac:dyDescent="0.25">
      <c r="C197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D7099-AE1A-410D-9AA4-DE6D943C54E7}">
  <dimension ref="A1:D166"/>
  <sheetViews>
    <sheetView workbookViewId="0">
      <selection activeCell="G154" sqref="G154"/>
    </sheetView>
  </sheetViews>
  <sheetFormatPr defaultRowHeight="13.2" x14ac:dyDescent="0.25"/>
  <cols>
    <col min="1" max="1" width="49.44140625" customWidth="1"/>
    <col min="2" max="3" width="16" customWidth="1"/>
    <col min="4" max="4" width="17.44140625" customWidth="1"/>
  </cols>
  <sheetData>
    <row r="1" spans="1:4" ht="13.2" customHeight="1" x14ac:dyDescent="0.25">
      <c r="A1" s="430" t="s">
        <v>284</v>
      </c>
      <c r="B1" s="431"/>
      <c r="C1" s="431"/>
      <c r="D1" s="432"/>
    </row>
    <row r="2" spans="1:4" ht="13.8" customHeight="1" thickBot="1" x14ac:dyDescent="0.3">
      <c r="A2" s="433"/>
      <c r="B2" s="434"/>
      <c r="C2" s="434"/>
      <c r="D2" s="435"/>
    </row>
    <row r="3" spans="1:4" ht="31.2" x14ac:dyDescent="0.3">
      <c r="A3" s="202"/>
      <c r="B3" s="203" t="s">
        <v>96</v>
      </c>
      <c r="C3" s="204" t="s">
        <v>160</v>
      </c>
      <c r="D3" s="205" t="s">
        <v>162</v>
      </c>
    </row>
    <row r="4" spans="1:4" ht="15.6" hidden="1" x14ac:dyDescent="0.3">
      <c r="A4" s="184" t="s">
        <v>51</v>
      </c>
      <c r="B4" s="37"/>
      <c r="C4" s="35"/>
      <c r="D4" s="36"/>
    </row>
    <row r="5" spans="1:4" ht="15.6" hidden="1" x14ac:dyDescent="0.3">
      <c r="A5" s="185" t="s">
        <v>0</v>
      </c>
      <c r="B5" s="45"/>
      <c r="C5" s="43"/>
      <c r="D5" s="44"/>
    </row>
    <row r="6" spans="1:4" ht="15.6" hidden="1" x14ac:dyDescent="0.3">
      <c r="A6" s="185" t="s">
        <v>15</v>
      </c>
      <c r="B6" s="45">
        <v>1881961339</v>
      </c>
      <c r="C6" s="43">
        <v>1823660338</v>
      </c>
      <c r="D6" s="44">
        <v>3705621677</v>
      </c>
    </row>
    <row r="7" spans="1:4" ht="15.6" hidden="1" x14ac:dyDescent="0.3">
      <c r="A7" s="185" t="s">
        <v>16</v>
      </c>
      <c r="B7" s="45">
        <v>0</v>
      </c>
      <c r="C7" s="43">
        <v>0</v>
      </c>
      <c r="D7" s="44">
        <v>0</v>
      </c>
    </row>
    <row r="8" spans="1:4" ht="15.6" hidden="1" x14ac:dyDescent="0.3">
      <c r="A8" s="186" t="s">
        <v>17</v>
      </c>
      <c r="B8" s="53">
        <v>1881961339</v>
      </c>
      <c r="C8" s="51">
        <v>1823660338</v>
      </c>
      <c r="D8" s="52">
        <v>3705621677</v>
      </c>
    </row>
    <row r="9" spans="1:4" ht="15.6" hidden="1" x14ac:dyDescent="0.3">
      <c r="A9" s="185" t="s">
        <v>1</v>
      </c>
      <c r="B9" s="45">
        <v>-27412598</v>
      </c>
      <c r="C9" s="43">
        <v>-94296386</v>
      </c>
      <c r="D9" s="44">
        <v>-121708984</v>
      </c>
    </row>
    <row r="10" spans="1:4" ht="15.6" hidden="1" x14ac:dyDescent="0.3">
      <c r="A10" s="185" t="s">
        <v>2</v>
      </c>
      <c r="B10" s="45">
        <v>0</v>
      </c>
      <c r="C10" s="43">
        <v>0</v>
      </c>
      <c r="D10" s="44">
        <v>0</v>
      </c>
    </row>
    <row r="11" spans="1:4" ht="15.6" hidden="1" x14ac:dyDescent="0.3">
      <c r="A11" s="185" t="s">
        <v>3</v>
      </c>
      <c r="B11" s="45">
        <v>0</v>
      </c>
      <c r="C11" s="43">
        <v>0</v>
      </c>
      <c r="D11" s="44">
        <v>0</v>
      </c>
    </row>
    <row r="12" spans="1:4" ht="15.6" hidden="1" x14ac:dyDescent="0.3">
      <c r="A12" s="185" t="s">
        <v>4</v>
      </c>
      <c r="B12" s="45">
        <v>20271343</v>
      </c>
      <c r="C12" s="43">
        <v>28579130</v>
      </c>
      <c r="D12" s="44">
        <v>48850473</v>
      </c>
    </row>
    <row r="13" spans="1:4" ht="15.6" hidden="1" x14ac:dyDescent="0.3">
      <c r="A13" s="185" t="s">
        <v>5</v>
      </c>
      <c r="B13" s="45">
        <v>35644</v>
      </c>
      <c r="C13" s="43">
        <v>139685</v>
      </c>
      <c r="D13" s="44">
        <v>175329</v>
      </c>
    </row>
    <row r="14" spans="1:4" ht="15.6" hidden="1" x14ac:dyDescent="0.3">
      <c r="A14" s="185" t="s">
        <v>92</v>
      </c>
      <c r="B14" s="53">
        <v>1874855728</v>
      </c>
      <c r="C14" s="51">
        <v>1758082767</v>
      </c>
      <c r="D14" s="52">
        <v>3632938495</v>
      </c>
    </row>
    <row r="15" spans="1:4" ht="15.6" hidden="1" x14ac:dyDescent="0.3">
      <c r="A15" s="185"/>
      <c r="B15" s="45"/>
      <c r="C15" s="43"/>
      <c r="D15" s="44"/>
    </row>
    <row r="16" spans="1:4" ht="15.6" hidden="1" x14ac:dyDescent="0.3">
      <c r="A16" s="184" t="s">
        <v>52</v>
      </c>
      <c r="B16" s="45"/>
      <c r="C16" s="43"/>
      <c r="D16" s="44"/>
    </row>
    <row r="17" spans="1:4" ht="15.6" hidden="1" x14ac:dyDescent="0.3">
      <c r="A17" s="187" t="s">
        <v>63</v>
      </c>
      <c r="B17" s="45"/>
      <c r="C17" s="43"/>
      <c r="D17" s="44"/>
    </row>
    <row r="18" spans="1:4" ht="15.6" hidden="1" x14ac:dyDescent="0.3">
      <c r="A18" s="185" t="s">
        <v>19</v>
      </c>
      <c r="B18" s="45">
        <v>3051790</v>
      </c>
      <c r="C18" s="43">
        <v>0</v>
      </c>
      <c r="D18" s="44">
        <v>3051790</v>
      </c>
    </row>
    <row r="19" spans="1:4" ht="15.6" hidden="1" x14ac:dyDescent="0.3">
      <c r="A19" s="185" t="s">
        <v>20</v>
      </c>
      <c r="B19" s="45">
        <v>22856005</v>
      </c>
      <c r="C19" s="43">
        <v>48059023</v>
      </c>
      <c r="D19" s="44">
        <v>70915028</v>
      </c>
    </row>
    <row r="20" spans="1:4" ht="15.6" hidden="1" x14ac:dyDescent="0.3">
      <c r="A20" s="185" t="s">
        <v>21</v>
      </c>
      <c r="B20" s="45">
        <v>34173</v>
      </c>
      <c r="C20" s="43">
        <v>297668</v>
      </c>
      <c r="D20" s="44">
        <v>331841</v>
      </c>
    </row>
    <row r="21" spans="1:4" ht="15.6" hidden="1" x14ac:dyDescent="0.3">
      <c r="A21" s="185" t="s">
        <v>22</v>
      </c>
      <c r="B21" s="45">
        <v>90772133</v>
      </c>
      <c r="C21" s="43">
        <v>101498911</v>
      </c>
      <c r="D21" s="44">
        <v>192271044</v>
      </c>
    </row>
    <row r="22" spans="1:4" ht="15.6" hidden="1" x14ac:dyDescent="0.3">
      <c r="A22" s="185" t="s">
        <v>23</v>
      </c>
      <c r="B22" s="45">
        <v>123551319</v>
      </c>
      <c r="C22" s="43">
        <v>270728</v>
      </c>
      <c r="D22" s="44">
        <v>123822047</v>
      </c>
    </row>
    <row r="23" spans="1:4" ht="15.6" hidden="1" x14ac:dyDescent="0.3">
      <c r="A23" s="185" t="s">
        <v>24</v>
      </c>
      <c r="B23" s="45">
        <v>28911547</v>
      </c>
      <c r="C23" s="43">
        <v>19281</v>
      </c>
      <c r="D23" s="44">
        <v>28930828</v>
      </c>
    </row>
    <row r="24" spans="1:4" ht="15.6" hidden="1" x14ac:dyDescent="0.3">
      <c r="A24" s="185" t="s">
        <v>25</v>
      </c>
      <c r="B24" s="45">
        <v>27733027</v>
      </c>
      <c r="C24" s="43">
        <v>13927560</v>
      </c>
      <c r="D24" s="44">
        <v>41660587</v>
      </c>
    </row>
    <row r="25" spans="1:4" ht="15.6" hidden="1" x14ac:dyDescent="0.3">
      <c r="A25" s="185" t="s">
        <v>26</v>
      </c>
      <c r="B25" s="45">
        <v>863920</v>
      </c>
      <c r="C25" s="43">
        <v>7386993</v>
      </c>
      <c r="D25" s="44">
        <v>8250913</v>
      </c>
    </row>
    <row r="26" spans="1:4" ht="15.6" hidden="1" x14ac:dyDescent="0.3">
      <c r="A26" s="185" t="s">
        <v>27</v>
      </c>
      <c r="B26" s="45">
        <v>1092346</v>
      </c>
      <c r="C26" s="43">
        <v>4609044</v>
      </c>
      <c r="D26" s="44">
        <v>5701390</v>
      </c>
    </row>
    <row r="27" spans="1:4" ht="15.6" hidden="1" x14ac:dyDescent="0.3">
      <c r="A27" s="185" t="s">
        <v>28</v>
      </c>
      <c r="B27" s="45">
        <v>4955956</v>
      </c>
      <c r="C27" s="43">
        <v>1060817</v>
      </c>
      <c r="D27" s="44">
        <v>6016773</v>
      </c>
    </row>
    <row r="28" spans="1:4" ht="15.6" hidden="1" x14ac:dyDescent="0.3">
      <c r="A28" s="185" t="s">
        <v>29</v>
      </c>
      <c r="B28" s="45">
        <v>3340036</v>
      </c>
      <c r="C28" s="43">
        <v>137071</v>
      </c>
      <c r="D28" s="44">
        <v>3477107</v>
      </c>
    </row>
    <row r="29" spans="1:4" ht="15.6" hidden="1" x14ac:dyDescent="0.3">
      <c r="A29" s="185" t="s">
        <v>59</v>
      </c>
      <c r="B29" s="45">
        <v>1039999</v>
      </c>
      <c r="C29" s="43">
        <v>39874143</v>
      </c>
      <c r="D29" s="44">
        <v>40914142</v>
      </c>
    </row>
    <row r="30" spans="1:4" ht="15.6" hidden="1" x14ac:dyDescent="0.3">
      <c r="A30" s="185" t="s">
        <v>30</v>
      </c>
      <c r="B30" s="45">
        <v>148858456</v>
      </c>
      <c r="C30" s="43">
        <v>200529619</v>
      </c>
      <c r="D30" s="44">
        <v>349388075</v>
      </c>
    </row>
    <row r="31" spans="1:4" ht="15.6" hidden="1" x14ac:dyDescent="0.3">
      <c r="A31" s="185" t="s">
        <v>31</v>
      </c>
      <c r="B31" s="45">
        <v>15135163</v>
      </c>
      <c r="C31" s="43">
        <v>23547058</v>
      </c>
      <c r="D31" s="44">
        <v>38682221</v>
      </c>
    </row>
    <row r="32" spans="1:4" ht="15.6" hidden="1" x14ac:dyDescent="0.3">
      <c r="A32" s="185" t="s">
        <v>32</v>
      </c>
      <c r="B32" s="45">
        <v>10616638</v>
      </c>
      <c r="C32" s="43">
        <v>33918502</v>
      </c>
      <c r="D32" s="44">
        <v>44535140</v>
      </c>
    </row>
    <row r="33" spans="1:4" ht="15.6" hidden="1" x14ac:dyDescent="0.3">
      <c r="A33" s="185" t="s">
        <v>33</v>
      </c>
      <c r="B33" s="45">
        <v>3852015</v>
      </c>
      <c r="C33" s="43">
        <v>0</v>
      </c>
      <c r="D33" s="44">
        <v>3852015</v>
      </c>
    </row>
    <row r="34" spans="1:4" ht="15.6" hidden="1" x14ac:dyDescent="0.3">
      <c r="A34" s="185" t="s">
        <v>34</v>
      </c>
      <c r="B34" s="45">
        <v>1194205</v>
      </c>
      <c r="C34" s="43">
        <v>0</v>
      </c>
      <c r="D34" s="44">
        <v>1194205</v>
      </c>
    </row>
    <row r="35" spans="1:4" ht="15.6" hidden="1" x14ac:dyDescent="0.3">
      <c r="A35" s="185" t="s">
        <v>35</v>
      </c>
      <c r="B35" s="45">
        <v>4543956</v>
      </c>
      <c r="C35" s="43">
        <v>3496</v>
      </c>
      <c r="D35" s="44">
        <v>4547452</v>
      </c>
    </row>
    <row r="36" spans="1:4" ht="15.6" hidden="1" x14ac:dyDescent="0.3">
      <c r="A36" s="185" t="s">
        <v>36</v>
      </c>
      <c r="B36" s="45">
        <v>1728501</v>
      </c>
      <c r="C36" s="43">
        <v>1131</v>
      </c>
      <c r="D36" s="44">
        <v>1729632</v>
      </c>
    </row>
    <row r="37" spans="1:4" ht="15.6" hidden="1" x14ac:dyDescent="0.3">
      <c r="A37" s="185" t="s">
        <v>37</v>
      </c>
      <c r="B37" s="45">
        <v>2468722</v>
      </c>
      <c r="C37" s="43">
        <v>230</v>
      </c>
      <c r="D37" s="44">
        <v>2468952</v>
      </c>
    </row>
    <row r="38" spans="1:4" ht="15.6" hidden="1" x14ac:dyDescent="0.3">
      <c r="A38" s="185" t="s">
        <v>38</v>
      </c>
      <c r="B38" s="45">
        <v>334559934</v>
      </c>
      <c r="C38" s="43">
        <v>557302</v>
      </c>
      <c r="D38" s="44">
        <v>335117236</v>
      </c>
    </row>
    <row r="39" spans="1:4" ht="15.6" hidden="1" x14ac:dyDescent="0.3">
      <c r="A39" s="185" t="s">
        <v>39</v>
      </c>
      <c r="B39" s="45">
        <v>9145478</v>
      </c>
      <c r="C39" s="43">
        <v>3232409</v>
      </c>
      <c r="D39" s="44">
        <v>12377887</v>
      </c>
    </row>
    <row r="40" spans="1:4" ht="15.6" hidden="1" x14ac:dyDescent="0.3">
      <c r="A40" s="185" t="s">
        <v>55</v>
      </c>
      <c r="B40" s="45">
        <v>23559325</v>
      </c>
      <c r="C40" s="43">
        <v>81885772</v>
      </c>
      <c r="D40" s="44">
        <v>105445097</v>
      </c>
    </row>
    <row r="41" spans="1:4" ht="15.6" hidden="1" x14ac:dyDescent="0.3">
      <c r="A41" s="185" t="s">
        <v>56</v>
      </c>
      <c r="B41" s="45">
        <v>244525</v>
      </c>
      <c r="C41" s="43">
        <v>5387972</v>
      </c>
      <c r="D41" s="44">
        <v>5632497</v>
      </c>
    </row>
    <row r="42" spans="1:4" ht="15.6" hidden="1" x14ac:dyDescent="0.3">
      <c r="A42" s="185" t="s">
        <v>60</v>
      </c>
      <c r="B42" s="45">
        <v>98510711</v>
      </c>
      <c r="C42" s="43">
        <v>158390734</v>
      </c>
      <c r="D42" s="44">
        <v>256901445</v>
      </c>
    </row>
    <row r="43" spans="1:4" ht="15.6" hidden="1" x14ac:dyDescent="0.3">
      <c r="A43" s="185" t="s">
        <v>61</v>
      </c>
      <c r="B43" s="45">
        <v>3570379</v>
      </c>
      <c r="C43" s="43">
        <v>6485430</v>
      </c>
      <c r="D43" s="44">
        <v>10055809</v>
      </c>
    </row>
    <row r="44" spans="1:4" ht="15.6" hidden="1" x14ac:dyDescent="0.3">
      <c r="A44" s="185" t="s">
        <v>47</v>
      </c>
      <c r="B44" s="45">
        <v>156032730</v>
      </c>
      <c r="C44" s="43">
        <v>-75</v>
      </c>
      <c r="D44" s="44">
        <v>156032655</v>
      </c>
    </row>
    <row r="45" spans="1:4" ht="15.6" hidden="1" x14ac:dyDescent="0.3">
      <c r="A45" s="185" t="s">
        <v>40</v>
      </c>
      <c r="B45" s="45">
        <v>14358620</v>
      </c>
      <c r="C45" s="43">
        <v>0</v>
      </c>
      <c r="D45" s="44">
        <v>14358620</v>
      </c>
    </row>
    <row r="46" spans="1:4" ht="15.6" hidden="1" x14ac:dyDescent="0.3">
      <c r="A46" s="185" t="s">
        <v>53</v>
      </c>
      <c r="B46" s="62">
        <v>235645244</v>
      </c>
      <c r="C46" s="63">
        <v>365033741</v>
      </c>
      <c r="D46" s="64">
        <v>600678985</v>
      </c>
    </row>
    <row r="47" spans="1:4" ht="15.6" hidden="1" x14ac:dyDescent="0.3">
      <c r="A47" s="185" t="s">
        <v>41</v>
      </c>
      <c r="B47" s="45">
        <v>1244547</v>
      </c>
      <c r="C47" s="43">
        <v>777591</v>
      </c>
      <c r="D47" s="44">
        <v>2022138</v>
      </c>
    </row>
    <row r="48" spans="1:4" ht="15.6" hidden="1" x14ac:dyDescent="0.3">
      <c r="A48" s="185" t="s">
        <v>42</v>
      </c>
      <c r="B48" s="45">
        <v>203270</v>
      </c>
      <c r="C48" s="43">
        <v>314752</v>
      </c>
      <c r="D48" s="44">
        <v>518022</v>
      </c>
    </row>
    <row r="49" spans="1:4" ht="15.6" hidden="1" x14ac:dyDescent="0.3">
      <c r="A49" s="185" t="s">
        <v>62</v>
      </c>
      <c r="B49" s="45">
        <v>329163</v>
      </c>
      <c r="C49" s="43">
        <v>12617515</v>
      </c>
      <c r="D49" s="44">
        <v>12946678</v>
      </c>
    </row>
    <row r="50" spans="1:4" ht="15.6" hidden="1" x14ac:dyDescent="0.3">
      <c r="A50" s="185" t="s">
        <v>43</v>
      </c>
      <c r="B50" s="45">
        <v>7443955</v>
      </c>
      <c r="C50" s="43">
        <v>24675377</v>
      </c>
      <c r="D50" s="44">
        <v>32119332</v>
      </c>
    </row>
    <row r="51" spans="1:4" ht="15.6" hidden="1" x14ac:dyDescent="0.3">
      <c r="A51" s="185" t="s">
        <v>44</v>
      </c>
      <c r="B51" s="45">
        <v>13486884</v>
      </c>
      <c r="C51" s="43">
        <v>36714764</v>
      </c>
      <c r="D51" s="44">
        <v>50201648</v>
      </c>
    </row>
    <row r="52" spans="1:4" ht="15.6" hidden="1" x14ac:dyDescent="0.3">
      <c r="A52" s="185" t="s">
        <v>45</v>
      </c>
      <c r="B52" s="45">
        <v>42079937</v>
      </c>
      <c r="C52" s="43">
        <v>132671450</v>
      </c>
      <c r="D52" s="44">
        <v>174751387</v>
      </c>
    </row>
    <row r="53" spans="1:4" ht="15.6" hidden="1" x14ac:dyDescent="0.3">
      <c r="A53" s="185" t="s">
        <v>179</v>
      </c>
      <c r="B53" s="45">
        <v>50899650</v>
      </c>
      <c r="C53" s="43">
        <v>6151483</v>
      </c>
      <c r="D53" s="44">
        <v>57051133</v>
      </c>
    </row>
    <row r="54" spans="1:4" ht="15.6" hidden="1" x14ac:dyDescent="0.3">
      <c r="A54" s="185" t="s">
        <v>46</v>
      </c>
      <c r="B54" s="45">
        <v>60165503</v>
      </c>
      <c r="C54" s="43">
        <v>91400100</v>
      </c>
      <c r="D54" s="44">
        <v>151565603</v>
      </c>
    </row>
    <row r="55" spans="1:4" ht="15.6" hidden="1" x14ac:dyDescent="0.3">
      <c r="A55" s="185" t="s">
        <v>57</v>
      </c>
      <c r="B55" s="45">
        <v>4006059</v>
      </c>
      <c r="C55" s="43">
        <v>4869819</v>
      </c>
      <c r="D55" s="44">
        <v>8875878</v>
      </c>
    </row>
    <row r="56" spans="1:4" ht="15.6" hidden="1" x14ac:dyDescent="0.3">
      <c r="A56" s="185" t="s">
        <v>58</v>
      </c>
      <c r="B56" s="45">
        <v>33301214</v>
      </c>
      <c r="C56" s="43">
        <v>11756028</v>
      </c>
      <c r="D56" s="44">
        <v>45057242</v>
      </c>
    </row>
    <row r="57" spans="1:4" ht="15.6" hidden="1" x14ac:dyDescent="0.3">
      <c r="A57" s="185" t="s">
        <v>6</v>
      </c>
      <c r="B57" s="45">
        <v>82221341</v>
      </c>
      <c r="C57" s="43">
        <v>77027261</v>
      </c>
      <c r="D57" s="44">
        <v>159248602</v>
      </c>
    </row>
    <row r="58" spans="1:4" ht="15.6" hidden="1" x14ac:dyDescent="0.3">
      <c r="A58" s="185" t="s">
        <v>7</v>
      </c>
      <c r="B58" s="45">
        <v>349277</v>
      </c>
      <c r="C58" s="43">
        <v>10930495</v>
      </c>
      <c r="D58" s="44">
        <v>11279772</v>
      </c>
    </row>
    <row r="59" spans="1:4" ht="15.6" hidden="1" x14ac:dyDescent="0.3">
      <c r="A59" s="185" t="s">
        <v>172</v>
      </c>
      <c r="B59" s="53">
        <v>1667957653</v>
      </c>
      <c r="C59" s="51">
        <v>1506021195</v>
      </c>
      <c r="D59" s="52">
        <v>3173978848</v>
      </c>
    </row>
    <row r="60" spans="1:4" ht="15.6" hidden="1" x14ac:dyDescent="0.3">
      <c r="A60" s="185" t="s">
        <v>8</v>
      </c>
      <c r="B60" s="45">
        <v>1627954</v>
      </c>
      <c r="C60" s="43">
        <v>3826529</v>
      </c>
      <c r="D60" s="44">
        <v>5454483</v>
      </c>
    </row>
    <row r="61" spans="1:4" ht="15.6" hidden="1" x14ac:dyDescent="0.3">
      <c r="A61" s="185" t="s">
        <v>173</v>
      </c>
      <c r="B61" s="53">
        <v>1666329699</v>
      </c>
      <c r="C61" s="51">
        <v>1502194666</v>
      </c>
      <c r="D61" s="52">
        <v>3168524365</v>
      </c>
    </row>
    <row r="62" spans="1:4" ht="15.6" hidden="1" x14ac:dyDescent="0.3">
      <c r="A62" s="187" t="s">
        <v>64</v>
      </c>
      <c r="B62" s="45"/>
      <c r="C62" s="43"/>
      <c r="D62" s="44"/>
    </row>
    <row r="63" spans="1:4" ht="15.6" hidden="1" x14ac:dyDescent="0.3">
      <c r="A63" s="184" t="s">
        <v>65</v>
      </c>
      <c r="B63" s="45"/>
      <c r="C63" s="43"/>
      <c r="D63" s="44"/>
    </row>
    <row r="64" spans="1:4" ht="15.6" hidden="1" x14ac:dyDescent="0.3">
      <c r="A64" s="185" t="s">
        <v>66</v>
      </c>
      <c r="B64" s="45">
        <v>20545705</v>
      </c>
      <c r="C64" s="43">
        <v>9525874</v>
      </c>
      <c r="D64" s="44">
        <v>30071579</v>
      </c>
    </row>
    <row r="65" spans="1:4" ht="15.6" hidden="1" x14ac:dyDescent="0.3">
      <c r="A65" s="185" t="s">
        <v>67</v>
      </c>
      <c r="B65" s="45">
        <v>10074938</v>
      </c>
      <c r="C65" s="43">
        <v>4798820</v>
      </c>
      <c r="D65" s="44">
        <v>14873758</v>
      </c>
    </row>
    <row r="66" spans="1:4" ht="15.6" hidden="1" x14ac:dyDescent="0.3">
      <c r="A66" s="185" t="s">
        <v>68</v>
      </c>
      <c r="B66" s="45">
        <v>8732301</v>
      </c>
      <c r="C66" s="43">
        <v>5693188</v>
      </c>
      <c r="D66" s="44">
        <v>14425489</v>
      </c>
    </row>
    <row r="67" spans="1:4" ht="15.6" hidden="1" x14ac:dyDescent="0.3">
      <c r="A67" s="185" t="s">
        <v>69</v>
      </c>
      <c r="B67" s="45">
        <v>7258341</v>
      </c>
      <c r="C67" s="43">
        <v>4563902</v>
      </c>
      <c r="D67" s="44">
        <v>11822243</v>
      </c>
    </row>
    <row r="68" spans="1:4" ht="15.6" hidden="1" x14ac:dyDescent="0.3">
      <c r="A68" s="185" t="s">
        <v>70</v>
      </c>
      <c r="B68" s="45">
        <v>4852557</v>
      </c>
      <c r="C68" s="43">
        <v>4591240</v>
      </c>
      <c r="D68" s="44">
        <v>9443797</v>
      </c>
    </row>
    <row r="69" spans="1:4" ht="15.6" hidden="1" x14ac:dyDescent="0.3">
      <c r="A69" s="185" t="s">
        <v>71</v>
      </c>
      <c r="B69" s="45">
        <v>0</v>
      </c>
      <c r="C69" s="43">
        <v>0</v>
      </c>
      <c r="D69" s="44">
        <v>0</v>
      </c>
    </row>
    <row r="70" spans="1:4" ht="15.6" hidden="1" x14ac:dyDescent="0.3">
      <c r="A70" s="185" t="s">
        <v>72</v>
      </c>
      <c r="B70" s="45">
        <v>1075142</v>
      </c>
      <c r="C70" s="43">
        <v>0</v>
      </c>
      <c r="D70" s="44">
        <v>1075142</v>
      </c>
    </row>
    <row r="71" spans="1:4" ht="15.6" hidden="1" x14ac:dyDescent="0.3">
      <c r="A71" s="185" t="s">
        <v>174</v>
      </c>
      <c r="B71" s="53">
        <v>52538984</v>
      </c>
      <c r="C71" s="51">
        <v>29173024</v>
      </c>
      <c r="D71" s="52">
        <v>81712008</v>
      </c>
    </row>
    <row r="72" spans="1:4" ht="15.6" hidden="1" x14ac:dyDescent="0.3">
      <c r="A72" s="184" t="s">
        <v>73</v>
      </c>
      <c r="B72" s="45"/>
      <c r="C72" s="43"/>
      <c r="D72" s="44"/>
    </row>
    <row r="73" spans="1:4" ht="15.6" hidden="1" x14ac:dyDescent="0.3">
      <c r="A73" s="185" t="s">
        <v>74</v>
      </c>
      <c r="B73" s="45">
        <v>5263193</v>
      </c>
      <c r="C73" s="43">
        <v>2182226</v>
      </c>
      <c r="D73" s="44">
        <v>7445419</v>
      </c>
    </row>
    <row r="74" spans="1:4" ht="15.6" hidden="1" x14ac:dyDescent="0.3">
      <c r="A74" s="185" t="s">
        <v>75</v>
      </c>
      <c r="B74" s="45">
        <v>2323887</v>
      </c>
      <c r="C74" s="43">
        <v>5831058</v>
      </c>
      <c r="D74" s="44">
        <v>8154945</v>
      </c>
    </row>
    <row r="75" spans="1:4" ht="15.6" hidden="1" x14ac:dyDescent="0.3">
      <c r="A75" s="185" t="s">
        <v>76</v>
      </c>
      <c r="B75" s="45">
        <v>1660906</v>
      </c>
      <c r="C75" s="43">
        <v>4223550</v>
      </c>
      <c r="D75" s="44">
        <v>5884456</v>
      </c>
    </row>
    <row r="76" spans="1:4" ht="15.6" hidden="1" x14ac:dyDescent="0.3">
      <c r="A76" s="185" t="s">
        <v>77</v>
      </c>
      <c r="B76" s="45">
        <v>3481572</v>
      </c>
      <c r="C76" s="43">
        <v>4696936</v>
      </c>
      <c r="D76" s="44">
        <v>8178508</v>
      </c>
    </row>
    <row r="77" spans="1:4" ht="15.6" hidden="1" x14ac:dyDescent="0.3">
      <c r="A77" s="185" t="s">
        <v>78</v>
      </c>
      <c r="B77" s="45">
        <v>7020483</v>
      </c>
      <c r="C77" s="43">
        <v>14086599</v>
      </c>
      <c r="D77" s="44">
        <v>21107082</v>
      </c>
    </row>
    <row r="78" spans="1:4" ht="15.6" hidden="1" x14ac:dyDescent="0.3">
      <c r="A78" s="185" t="s">
        <v>79</v>
      </c>
      <c r="B78" s="45">
        <v>3503739</v>
      </c>
      <c r="C78" s="43">
        <v>4290059</v>
      </c>
      <c r="D78" s="44">
        <v>7793798</v>
      </c>
    </row>
    <row r="79" spans="1:4" ht="15.6" hidden="1" x14ac:dyDescent="0.3">
      <c r="A79" s="185" t="s">
        <v>80</v>
      </c>
      <c r="B79" s="45">
        <v>3464626</v>
      </c>
      <c r="C79" s="43">
        <v>7902859</v>
      </c>
      <c r="D79" s="44">
        <v>11367485</v>
      </c>
    </row>
    <row r="80" spans="1:4" ht="15.6" hidden="1" x14ac:dyDescent="0.3">
      <c r="A80" s="185" t="s">
        <v>81</v>
      </c>
      <c r="B80" s="45">
        <v>3002359</v>
      </c>
      <c r="C80" s="43">
        <v>11798604</v>
      </c>
      <c r="D80" s="44">
        <v>14800963</v>
      </c>
    </row>
    <row r="81" spans="1:4" ht="15.6" hidden="1" x14ac:dyDescent="0.3">
      <c r="A81" s="185" t="s">
        <v>82</v>
      </c>
      <c r="B81" s="45">
        <v>35536</v>
      </c>
      <c r="C81" s="43">
        <v>151903</v>
      </c>
      <c r="D81" s="44">
        <v>187439</v>
      </c>
    </row>
    <row r="82" spans="1:4" ht="15.6" hidden="1" x14ac:dyDescent="0.3">
      <c r="A82" s="185" t="s">
        <v>83</v>
      </c>
      <c r="B82" s="45">
        <v>1169654</v>
      </c>
      <c r="C82" s="43">
        <v>2836067</v>
      </c>
      <c r="D82" s="44">
        <v>4005721</v>
      </c>
    </row>
    <row r="83" spans="1:4" ht="15.6" hidden="1" x14ac:dyDescent="0.3">
      <c r="A83" s="185" t="s">
        <v>84</v>
      </c>
      <c r="B83" s="45">
        <v>18573006</v>
      </c>
      <c r="C83" s="43">
        <v>22103831</v>
      </c>
      <c r="D83" s="44">
        <v>40676837</v>
      </c>
    </row>
    <row r="84" spans="1:4" ht="15.6" hidden="1" x14ac:dyDescent="0.3">
      <c r="A84" s="185" t="s">
        <v>85</v>
      </c>
      <c r="B84" s="45">
        <v>50505</v>
      </c>
      <c r="C84" s="43">
        <v>44641</v>
      </c>
      <c r="D84" s="44">
        <v>95146</v>
      </c>
    </row>
    <row r="85" spans="1:4" ht="15.6" hidden="1" x14ac:dyDescent="0.3">
      <c r="A85" s="185" t="s">
        <v>86</v>
      </c>
      <c r="B85" s="45">
        <v>17434</v>
      </c>
      <c r="C85" s="43">
        <v>42107</v>
      </c>
      <c r="D85" s="44">
        <v>59541</v>
      </c>
    </row>
    <row r="86" spans="1:4" ht="15.6" hidden="1" x14ac:dyDescent="0.3">
      <c r="A86" s="185" t="s">
        <v>87</v>
      </c>
      <c r="B86" s="45">
        <v>330351</v>
      </c>
      <c r="C86" s="43">
        <v>239437</v>
      </c>
      <c r="D86" s="44">
        <v>569788</v>
      </c>
    </row>
    <row r="87" spans="1:4" ht="15.6" hidden="1" x14ac:dyDescent="0.3">
      <c r="A87" s="185" t="s">
        <v>88</v>
      </c>
      <c r="B87" s="45">
        <v>337753</v>
      </c>
      <c r="C87" s="43">
        <v>577540</v>
      </c>
      <c r="D87" s="44">
        <v>915293</v>
      </c>
    </row>
    <row r="88" spans="1:4" ht="15.6" hidden="1" x14ac:dyDescent="0.3">
      <c r="A88" s="185" t="s">
        <v>89</v>
      </c>
      <c r="B88" s="45">
        <v>0</v>
      </c>
      <c r="C88" s="43">
        <v>0</v>
      </c>
      <c r="D88" s="44">
        <v>0</v>
      </c>
    </row>
    <row r="89" spans="1:4" ht="15.6" hidden="1" x14ac:dyDescent="0.3">
      <c r="A89" s="185" t="s">
        <v>100</v>
      </c>
      <c r="B89" s="45">
        <v>3325830</v>
      </c>
      <c r="C89" s="43">
        <v>6974608</v>
      </c>
      <c r="D89" s="44">
        <v>10300438</v>
      </c>
    </row>
    <row r="90" spans="1:4" ht="15.6" hidden="1" x14ac:dyDescent="0.3">
      <c r="A90" s="185" t="s">
        <v>101</v>
      </c>
      <c r="B90" s="45">
        <v>6516380</v>
      </c>
      <c r="C90" s="43">
        <v>3260649</v>
      </c>
      <c r="D90" s="44">
        <v>9777029</v>
      </c>
    </row>
    <row r="91" spans="1:4" ht="15.6" hidden="1" x14ac:dyDescent="0.3">
      <c r="A91" s="185" t="s">
        <v>90</v>
      </c>
      <c r="B91" s="45">
        <v>9620064</v>
      </c>
      <c r="C91" s="43">
        <v>22340410</v>
      </c>
      <c r="D91" s="44">
        <v>31960474</v>
      </c>
    </row>
    <row r="92" spans="1:4" ht="15.6" hidden="1" x14ac:dyDescent="0.3">
      <c r="A92" s="185" t="s">
        <v>91</v>
      </c>
      <c r="B92" s="45">
        <v>9270526</v>
      </c>
      <c r="C92" s="43">
        <v>8306917</v>
      </c>
      <c r="D92" s="44">
        <v>17577443</v>
      </c>
    </row>
    <row r="93" spans="1:4" ht="15.6" hidden="1" x14ac:dyDescent="0.3">
      <c r="A93" s="185" t="s">
        <v>175</v>
      </c>
      <c r="B93" s="53">
        <v>78967804</v>
      </c>
      <c r="C93" s="51">
        <v>121890001</v>
      </c>
      <c r="D93" s="52">
        <v>200857805</v>
      </c>
    </row>
    <row r="94" spans="1:4" ht="15.6" hidden="1" x14ac:dyDescent="0.3">
      <c r="A94" s="184" t="s">
        <v>176</v>
      </c>
      <c r="B94" s="53">
        <v>131506788</v>
      </c>
      <c r="C94" s="51">
        <v>151063025</v>
      </c>
      <c r="D94" s="52">
        <v>282569813</v>
      </c>
    </row>
    <row r="95" spans="1:4" ht="15.6" hidden="1" x14ac:dyDescent="0.3">
      <c r="A95" s="184"/>
      <c r="B95" s="45"/>
      <c r="C95" s="43"/>
      <c r="D95" s="44"/>
    </row>
    <row r="96" spans="1:4" ht="15.6" hidden="1" x14ac:dyDescent="0.3">
      <c r="A96" s="188" t="s">
        <v>54</v>
      </c>
      <c r="B96" s="45">
        <v>489885</v>
      </c>
      <c r="C96" s="43">
        <v>8257993</v>
      </c>
      <c r="D96" s="44">
        <v>8747878</v>
      </c>
    </row>
    <row r="97" spans="1:4" ht="15.6" hidden="1" x14ac:dyDescent="0.3">
      <c r="A97" s="189" t="s">
        <v>13</v>
      </c>
      <c r="B97" s="45">
        <v>0</v>
      </c>
      <c r="C97" s="43">
        <v>0</v>
      </c>
      <c r="D97" s="44">
        <v>0</v>
      </c>
    </row>
    <row r="98" spans="1:4" ht="15.6" hidden="1" x14ac:dyDescent="0.3">
      <c r="A98" s="185" t="s">
        <v>9</v>
      </c>
      <c r="B98" s="45">
        <v>0</v>
      </c>
      <c r="C98" s="43">
        <v>0</v>
      </c>
      <c r="D98" s="44">
        <v>0</v>
      </c>
    </row>
    <row r="99" spans="1:4" ht="16.2" hidden="1" thickBot="1" x14ac:dyDescent="0.35">
      <c r="A99" s="186" t="s">
        <v>177</v>
      </c>
      <c r="B99" s="53">
        <v>1798326372</v>
      </c>
      <c r="C99" s="51">
        <v>1661515684</v>
      </c>
      <c r="D99" s="52">
        <v>3459842056</v>
      </c>
    </row>
    <row r="100" spans="1:4" ht="16.2" hidden="1" thickBot="1" x14ac:dyDescent="0.35">
      <c r="A100" s="186" t="s">
        <v>178</v>
      </c>
      <c r="B100" s="77">
        <v>76529356</v>
      </c>
      <c r="C100" s="77">
        <v>96567083</v>
      </c>
      <c r="D100" s="77">
        <v>173096439</v>
      </c>
    </row>
    <row r="101" spans="1:4" ht="15.6" hidden="1" x14ac:dyDescent="0.3">
      <c r="A101" s="185"/>
      <c r="B101" s="45"/>
      <c r="C101" s="43"/>
      <c r="D101" s="44"/>
    </row>
    <row r="102" spans="1:4" ht="15.6" hidden="1" x14ac:dyDescent="0.3">
      <c r="A102" s="185"/>
      <c r="B102" s="37"/>
      <c r="C102" s="35"/>
      <c r="D102" s="36"/>
    </row>
    <row r="103" spans="1:4" ht="15.6" hidden="1" x14ac:dyDescent="0.3">
      <c r="A103" s="188" t="s">
        <v>49</v>
      </c>
      <c r="B103" s="45">
        <v>55001592</v>
      </c>
      <c r="C103" s="43">
        <v>106386405</v>
      </c>
      <c r="D103" s="44">
        <v>161387997</v>
      </c>
    </row>
    <row r="104" spans="1:4" ht="15.6" hidden="1" x14ac:dyDescent="0.3">
      <c r="A104" s="188" t="s">
        <v>50</v>
      </c>
      <c r="B104" s="45">
        <v>0</v>
      </c>
      <c r="C104" s="43">
        <v>0</v>
      </c>
      <c r="D104" s="44">
        <v>0</v>
      </c>
    </row>
    <row r="105" spans="1:4" ht="15.6" hidden="1" x14ac:dyDescent="0.3">
      <c r="A105" s="188" t="s">
        <v>48</v>
      </c>
      <c r="B105" s="45">
        <v>14241662</v>
      </c>
      <c r="C105" s="43">
        <v>8033062</v>
      </c>
      <c r="D105" s="44">
        <v>22274724</v>
      </c>
    </row>
    <row r="106" spans="1:4" ht="15.6" hidden="1" x14ac:dyDescent="0.3">
      <c r="A106" s="185"/>
      <c r="B106" s="89"/>
      <c r="C106" s="87"/>
      <c r="D106" s="88"/>
    </row>
    <row r="107" spans="1:4" ht="15.6" hidden="1" x14ac:dyDescent="0.3">
      <c r="A107" s="185"/>
      <c r="B107" s="89"/>
      <c r="C107" s="87"/>
      <c r="D107" s="88"/>
    </row>
    <row r="108" spans="1:4" ht="15.6" hidden="1" x14ac:dyDescent="0.3">
      <c r="A108" s="186" t="s">
        <v>10</v>
      </c>
      <c r="B108" s="92">
        <v>296128</v>
      </c>
      <c r="C108" s="91">
        <v>1594075</v>
      </c>
      <c r="D108" s="94">
        <v>1890203</v>
      </c>
    </row>
    <row r="109" spans="1:4" ht="15.6" hidden="1" x14ac:dyDescent="0.3">
      <c r="A109" s="186" t="s">
        <v>11</v>
      </c>
      <c r="B109" s="92">
        <v>877729</v>
      </c>
      <c r="C109" s="91">
        <v>4752151</v>
      </c>
      <c r="D109" s="94">
        <v>5629880</v>
      </c>
    </row>
    <row r="110" spans="1:4" ht="15.6" hidden="1" x14ac:dyDescent="0.3">
      <c r="A110" s="186" t="s">
        <v>12</v>
      </c>
      <c r="B110" s="99">
        <v>2144.1257369871564</v>
      </c>
      <c r="C110" s="97">
        <v>383.7547119188763</v>
      </c>
      <c r="D110" s="98">
        <v>658.20615661435056</v>
      </c>
    </row>
    <row r="111" spans="1:4" ht="15.6" hidden="1" x14ac:dyDescent="0.3">
      <c r="A111" s="186"/>
      <c r="B111" s="92"/>
      <c r="C111" s="91"/>
      <c r="D111" s="93"/>
    </row>
    <row r="112" spans="1:4" ht="15.6" hidden="1" x14ac:dyDescent="0.3">
      <c r="A112" s="190" t="s">
        <v>95</v>
      </c>
      <c r="B112" s="92">
        <v>76529356</v>
      </c>
      <c r="C112" s="91">
        <v>96567083</v>
      </c>
      <c r="D112" s="93">
        <v>173096439</v>
      </c>
    </row>
    <row r="113" spans="1:4" ht="15.6" hidden="1" x14ac:dyDescent="0.3">
      <c r="A113" s="190"/>
      <c r="B113" s="92"/>
      <c r="C113" s="91"/>
      <c r="D113" s="93"/>
    </row>
    <row r="114" spans="1:4" ht="15.6" hidden="1" x14ac:dyDescent="0.3">
      <c r="A114" s="187" t="s">
        <v>97</v>
      </c>
      <c r="B114" s="206">
        <v>4.0818797338415792E-2</v>
      </c>
      <c r="C114" s="198">
        <v>5.4927495344705805E-2</v>
      </c>
      <c r="D114" s="207">
        <v>4.7646399529810923E-2</v>
      </c>
    </row>
    <row r="115" spans="1:4" ht="15.6" hidden="1" x14ac:dyDescent="0.3">
      <c r="A115" s="187"/>
      <c r="B115" s="206"/>
      <c r="C115" s="198"/>
      <c r="D115" s="207"/>
    </row>
    <row r="116" spans="1:4" ht="15.6" hidden="1" x14ac:dyDescent="0.3">
      <c r="A116" s="187" t="s">
        <v>93</v>
      </c>
      <c r="B116" s="206">
        <v>0.88877755984859441</v>
      </c>
      <c r="C116" s="198">
        <v>0.85445048105633359</v>
      </c>
      <c r="D116" s="207">
        <v>0.87216570535417226</v>
      </c>
    </row>
    <row r="117" spans="1:4" ht="15.6" hidden="1" x14ac:dyDescent="0.3">
      <c r="A117" s="187"/>
      <c r="B117" s="206"/>
      <c r="C117" s="198"/>
      <c r="D117" s="207"/>
    </row>
    <row r="118" spans="1:4" ht="15.6" hidden="1" x14ac:dyDescent="0.3">
      <c r="A118" s="187" t="s">
        <v>94</v>
      </c>
      <c r="B118" s="206">
        <v>4.2119403013606178E-2</v>
      </c>
      <c r="C118" s="198">
        <v>6.933120743114593E-2</v>
      </c>
      <c r="D118" s="207">
        <v>5.5287972883779853E-2</v>
      </c>
    </row>
    <row r="119" spans="1:4" ht="15.6" hidden="1" x14ac:dyDescent="0.3">
      <c r="A119" s="186"/>
      <c r="B119" s="206"/>
      <c r="C119" s="198"/>
      <c r="D119" s="207"/>
    </row>
    <row r="120" spans="1:4" ht="15.6" hidden="1" x14ac:dyDescent="0.3">
      <c r="A120" s="187" t="s">
        <v>99</v>
      </c>
      <c r="B120" s="206">
        <v>2.8022947694245195E-2</v>
      </c>
      <c r="C120" s="198">
        <v>1.6593657902569042E-2</v>
      </c>
      <c r="D120" s="207">
        <v>2.2491987715305375E-2</v>
      </c>
    </row>
    <row r="121" spans="1:4" ht="15.6" hidden="1" x14ac:dyDescent="0.3">
      <c r="A121" s="250"/>
      <c r="B121" s="238"/>
      <c r="C121" s="236"/>
      <c r="D121" s="237"/>
    </row>
    <row r="122" spans="1:4" ht="15.6" hidden="1" x14ac:dyDescent="0.3">
      <c r="A122" s="270"/>
      <c r="B122" s="251"/>
      <c r="C122" s="251"/>
      <c r="D122" s="271"/>
    </row>
    <row r="123" spans="1:4" ht="15.6" hidden="1" x14ac:dyDescent="0.3">
      <c r="A123" s="403"/>
      <c r="B123" s="404"/>
      <c r="C123" s="404"/>
      <c r="D123" s="405"/>
    </row>
    <row r="124" spans="1:4" s="425" customFormat="1" ht="20.399999999999999" customHeight="1" x14ac:dyDescent="0.25">
      <c r="A124" s="422" t="s">
        <v>95</v>
      </c>
      <c r="B124" s="423">
        <v>76529356</v>
      </c>
      <c r="C124" s="423">
        <v>96567083</v>
      </c>
      <c r="D124" s="424">
        <v>173096439</v>
      </c>
    </row>
    <row r="125" spans="1:4" ht="15.6" x14ac:dyDescent="0.3">
      <c r="A125" s="185" t="s">
        <v>125</v>
      </c>
      <c r="B125" s="199">
        <v>-13793272</v>
      </c>
      <c r="C125" s="199">
        <v>31960910</v>
      </c>
      <c r="D125" s="200">
        <v>18167638</v>
      </c>
    </row>
    <row r="126" spans="1:4" ht="15.6" x14ac:dyDescent="0.3">
      <c r="A126" s="185" t="s">
        <v>131</v>
      </c>
      <c r="B126" s="199">
        <v>29419730</v>
      </c>
      <c r="C126" s="199">
        <v>29138733</v>
      </c>
      <c r="D126" s="200">
        <v>58558463</v>
      </c>
    </row>
    <row r="127" spans="1:4" ht="15.6" x14ac:dyDescent="0.3">
      <c r="A127" s="185" t="s">
        <v>203</v>
      </c>
      <c r="B127" s="199">
        <v>7832594</v>
      </c>
      <c r="C127" s="199">
        <v>3873545</v>
      </c>
      <c r="D127" s="200">
        <v>11706139</v>
      </c>
    </row>
    <row r="128" spans="1:4" ht="15.6" x14ac:dyDescent="0.3">
      <c r="A128" s="185" t="s">
        <v>164</v>
      </c>
      <c r="B128" s="199">
        <v>22815952</v>
      </c>
      <c r="C128" s="199">
        <v>20553978</v>
      </c>
      <c r="D128" s="200">
        <v>43369930</v>
      </c>
    </row>
    <row r="129" spans="1:4" ht="15.6" x14ac:dyDescent="0.3">
      <c r="A129" s="185" t="s">
        <v>166</v>
      </c>
      <c r="B129" s="199">
        <v>21765769</v>
      </c>
      <c r="C129" s="199">
        <v>-4842812</v>
      </c>
      <c r="D129" s="200">
        <v>16922957</v>
      </c>
    </row>
    <row r="130" spans="1:4" ht="15.6" x14ac:dyDescent="0.3">
      <c r="A130" s="185" t="s">
        <v>165</v>
      </c>
      <c r="B130" s="199">
        <v>8488588</v>
      </c>
      <c r="C130" s="199">
        <v>15882726</v>
      </c>
      <c r="D130" s="200">
        <v>24371314</v>
      </c>
    </row>
    <row r="131" spans="1:4" ht="15.6" x14ac:dyDescent="0.3">
      <c r="A131" s="168"/>
      <c r="B131" s="248"/>
      <c r="C131" s="248"/>
      <c r="D131" s="249"/>
    </row>
    <row r="132" spans="1:4" x14ac:dyDescent="0.25">
      <c r="A132" s="193" t="s">
        <v>97</v>
      </c>
      <c r="B132" s="197">
        <v>4.0818797338415792E-2</v>
      </c>
      <c r="C132" s="197">
        <v>5.4927495344705805E-2</v>
      </c>
      <c r="D132" s="208">
        <v>4.7646399529810923E-2</v>
      </c>
    </row>
    <row r="133" spans="1:4" ht="15.6" x14ac:dyDescent="0.3">
      <c r="A133" s="185" t="s">
        <v>125</v>
      </c>
      <c r="B133" s="218">
        <v>-4.7E-2</v>
      </c>
      <c r="C133" s="218">
        <v>9.8000000000000004E-2</v>
      </c>
      <c r="D133" s="219">
        <v>2.9169642995294637E-2</v>
      </c>
    </row>
    <row r="134" spans="1:4" ht="15.6" x14ac:dyDescent="0.3">
      <c r="A134" s="185" t="s">
        <v>131</v>
      </c>
      <c r="B134" s="218">
        <v>5.5E-2</v>
      </c>
      <c r="C134" s="218">
        <v>6.2E-2</v>
      </c>
      <c r="D134" s="219">
        <v>5.8005965000279019E-2</v>
      </c>
    </row>
    <row r="135" spans="1:4" ht="15.6" x14ac:dyDescent="0.3">
      <c r="A135" s="185" t="s">
        <v>203</v>
      </c>
      <c r="B135" s="218">
        <v>0.04</v>
      </c>
      <c r="C135" s="218">
        <v>2.8000000000000001E-2</v>
      </c>
      <c r="D135" s="219">
        <v>3.5149045046607701E-2</v>
      </c>
    </row>
    <row r="136" spans="1:4" ht="15.6" x14ac:dyDescent="0.3">
      <c r="A136" s="185" t="s">
        <v>164</v>
      </c>
      <c r="B136" s="218">
        <v>7.3999999999999996E-2</v>
      </c>
      <c r="C136" s="218">
        <v>5.8000000000000003E-2</v>
      </c>
      <c r="D136" s="219">
        <v>6.5378106842593611E-2</v>
      </c>
    </row>
    <row r="137" spans="1:4" ht="15.6" x14ac:dyDescent="0.3">
      <c r="A137" s="185" t="s">
        <v>166</v>
      </c>
      <c r="B137" s="218">
        <v>9.9000000000000005E-2</v>
      </c>
      <c r="C137" s="218">
        <v>-3.3000000000000002E-2</v>
      </c>
      <c r="D137" s="219">
        <v>4.586193408389444E-2</v>
      </c>
    </row>
    <row r="138" spans="1:4" ht="15.6" x14ac:dyDescent="0.3">
      <c r="A138" s="185" t="s">
        <v>165</v>
      </c>
      <c r="B138" s="218">
        <v>2.7E-2</v>
      </c>
      <c r="C138" s="218">
        <v>0.05</v>
      </c>
      <c r="D138" s="219">
        <v>3.8369439755759453E-2</v>
      </c>
    </row>
    <row r="139" spans="1:4" ht="15.6" x14ac:dyDescent="0.3">
      <c r="A139" s="168"/>
      <c r="B139" s="248"/>
      <c r="C139" s="248"/>
      <c r="D139" s="249"/>
    </row>
    <row r="140" spans="1:4" x14ac:dyDescent="0.25">
      <c r="A140" s="193" t="s">
        <v>167</v>
      </c>
      <c r="B140" s="220">
        <v>0.88877755984859441</v>
      </c>
      <c r="C140" s="220">
        <v>0.85445048105633359</v>
      </c>
      <c r="D140" s="221">
        <v>0.87216570535417226</v>
      </c>
    </row>
    <row r="141" spans="1:4" ht="15.6" x14ac:dyDescent="0.3">
      <c r="A141" s="185" t="s">
        <v>125</v>
      </c>
      <c r="B141" s="218">
        <v>0.99</v>
      </c>
      <c r="C141" s="218">
        <v>0.83199999999999996</v>
      </c>
      <c r="D141" s="219">
        <v>0.90699476688778602</v>
      </c>
    </row>
    <row r="142" spans="1:4" ht="15.6" x14ac:dyDescent="0.3">
      <c r="A142" s="185" t="s">
        <v>131</v>
      </c>
      <c r="B142" s="218">
        <v>0.88700000000000001</v>
      </c>
      <c r="C142" s="218">
        <v>0.84799999999999998</v>
      </c>
      <c r="D142" s="219">
        <v>0.86877827300393506</v>
      </c>
    </row>
    <row r="143" spans="1:4" ht="15.6" x14ac:dyDescent="0.3">
      <c r="A143" s="185" t="s">
        <v>203</v>
      </c>
      <c r="B143" s="218">
        <v>0.86299999999999999</v>
      </c>
      <c r="C143" s="218">
        <v>0.89400000000000002</v>
      </c>
      <c r="D143" s="219">
        <v>0.8758702148353541</v>
      </c>
    </row>
    <row r="144" spans="1:4" ht="15.6" x14ac:dyDescent="0.3">
      <c r="A144" s="185" t="s">
        <v>164</v>
      </c>
      <c r="B144" s="218">
        <v>0.84399999999999997</v>
      </c>
      <c r="C144" s="218">
        <v>0.84</v>
      </c>
      <c r="D144" s="219">
        <v>0.84182273284461417</v>
      </c>
    </row>
    <row r="145" spans="1:4" ht="15.6" x14ac:dyDescent="0.3">
      <c r="A145" s="185" t="s">
        <v>166</v>
      </c>
      <c r="B145" s="218">
        <v>0.83499999999999996</v>
      </c>
      <c r="C145" s="218">
        <v>0.94099999999999995</v>
      </c>
      <c r="D145" s="219">
        <v>0.87719155317017372</v>
      </c>
    </row>
    <row r="146" spans="1:4" ht="15.6" x14ac:dyDescent="0.3">
      <c r="A146" s="185" t="s">
        <v>165</v>
      </c>
      <c r="B146" s="218">
        <v>0.89400000000000002</v>
      </c>
      <c r="C146" s="218">
        <v>0.84599999999999997</v>
      </c>
      <c r="D146" s="219">
        <v>0.87022539341130034</v>
      </c>
    </row>
    <row r="147" spans="1:4" ht="15.6" x14ac:dyDescent="0.3">
      <c r="A147" s="168"/>
      <c r="B147" s="248"/>
      <c r="C147" s="248"/>
      <c r="D147" s="249"/>
    </row>
    <row r="148" spans="1:4" x14ac:dyDescent="0.25">
      <c r="A148" s="193" t="s">
        <v>94</v>
      </c>
      <c r="B148" s="220">
        <v>4.2119403013606178E-2</v>
      </c>
      <c r="C148" s="220">
        <v>6.933120743114593E-2</v>
      </c>
      <c r="D148" s="221">
        <v>5.5287972883779853E-2</v>
      </c>
    </row>
    <row r="149" spans="1:4" ht="15.6" x14ac:dyDescent="0.3">
      <c r="A149" s="185" t="s">
        <v>125</v>
      </c>
      <c r="B149" s="218">
        <v>3.4000000000000002E-2</v>
      </c>
      <c r="C149" s="218">
        <v>6.5000000000000002E-2</v>
      </c>
      <c r="D149" s="219">
        <v>5.0254822893492639E-2</v>
      </c>
    </row>
    <row r="150" spans="1:4" ht="15.6" x14ac:dyDescent="0.3">
      <c r="A150" s="185" t="s">
        <v>131</v>
      </c>
      <c r="B150" s="218">
        <v>0.03</v>
      </c>
      <c r="C150" s="218">
        <v>6.3E-2</v>
      </c>
      <c r="D150" s="219">
        <v>4.511106100084819E-2</v>
      </c>
    </row>
    <row r="151" spans="1:4" ht="15.6" x14ac:dyDescent="0.3">
      <c r="A151" s="185" t="s">
        <v>203</v>
      </c>
      <c r="B151" s="218">
        <v>7.2999999999999995E-2</v>
      </c>
      <c r="C151" s="218">
        <v>6.8000000000000005E-2</v>
      </c>
      <c r="D151" s="219">
        <v>7.111596069651123E-2</v>
      </c>
    </row>
    <row r="152" spans="1:4" ht="15.6" x14ac:dyDescent="0.3">
      <c r="A152" s="185" t="s">
        <v>164</v>
      </c>
      <c r="B152" s="218">
        <v>5.3999999999999999E-2</v>
      </c>
      <c r="C152" s="218">
        <v>7.1999999999999995E-2</v>
      </c>
      <c r="D152" s="219">
        <v>6.3491151698666037E-2</v>
      </c>
    </row>
    <row r="153" spans="1:4" ht="15.6" x14ac:dyDescent="0.3">
      <c r="A153" s="185" t="s">
        <v>166</v>
      </c>
      <c r="B153" s="218">
        <v>3.5999999999999997E-2</v>
      </c>
      <c r="C153" s="218">
        <v>7.0999999999999994E-2</v>
      </c>
      <c r="D153" s="219">
        <v>5.0033250596455983E-2</v>
      </c>
    </row>
    <row r="154" spans="1:4" ht="15.6" x14ac:dyDescent="0.3">
      <c r="A154" s="185" t="s">
        <v>165</v>
      </c>
      <c r="B154" s="218">
        <v>4.4999999999999998E-2</v>
      </c>
      <c r="C154" s="218">
        <v>0.08</v>
      </c>
      <c r="D154" s="219">
        <v>6.2584334516131004E-2</v>
      </c>
    </row>
    <row r="155" spans="1:4" ht="15.6" x14ac:dyDescent="0.3">
      <c r="A155" s="168"/>
      <c r="B155" s="248"/>
      <c r="C155" s="248"/>
      <c r="D155" s="249"/>
    </row>
    <row r="156" spans="1:4" x14ac:dyDescent="0.25">
      <c r="A156" s="193" t="s">
        <v>168</v>
      </c>
      <c r="B156" s="220">
        <v>2.8022947694245195E-2</v>
      </c>
      <c r="C156" s="220">
        <v>1.6593657902569042E-2</v>
      </c>
      <c r="D156" s="221">
        <v>2.2491987715305375E-2</v>
      </c>
    </row>
    <row r="157" spans="1:4" ht="15.6" x14ac:dyDescent="0.3">
      <c r="A157" s="185" t="s">
        <v>125</v>
      </c>
      <c r="B157" s="218">
        <v>2.3E-2</v>
      </c>
      <c r="C157" s="218">
        <v>5.0000000000000001E-3</v>
      </c>
      <c r="D157" s="219">
        <v>1.3580767223426668E-2</v>
      </c>
    </row>
    <row r="158" spans="1:4" ht="15.6" x14ac:dyDescent="0.3">
      <c r="A158" s="185" t="s">
        <v>131</v>
      </c>
      <c r="B158" s="218">
        <v>2.8000000000000001E-2</v>
      </c>
      <c r="C158" s="218">
        <v>1.4E-2</v>
      </c>
      <c r="D158" s="219">
        <v>2.1740344522951257E-2</v>
      </c>
    </row>
    <row r="159" spans="1:4" ht="15.6" x14ac:dyDescent="0.3">
      <c r="A159" s="185" t="s">
        <v>203</v>
      </c>
      <c r="B159" s="218">
        <v>2.3E-2</v>
      </c>
      <c r="C159" s="218">
        <v>0.01</v>
      </c>
      <c r="D159" s="219">
        <v>1.7864782424143116E-2</v>
      </c>
    </row>
    <row r="160" spans="1:4" ht="15.6" x14ac:dyDescent="0.3">
      <c r="A160" s="185" t="s">
        <v>164</v>
      </c>
      <c r="B160" s="218">
        <v>2.7E-2</v>
      </c>
      <c r="C160" s="218">
        <v>2.5000000000000001E-2</v>
      </c>
      <c r="D160" s="219">
        <v>2.5806342735932481E-2</v>
      </c>
    </row>
    <row r="161" spans="1:4" ht="15.6" x14ac:dyDescent="0.3">
      <c r="A161" s="185" t="s">
        <v>166</v>
      </c>
      <c r="B161" s="218">
        <v>3.1E-2</v>
      </c>
      <c r="C161" s="218">
        <v>2.1000000000000001E-2</v>
      </c>
      <c r="D161" s="219">
        <v>2.6913259439433328E-2</v>
      </c>
    </row>
    <row r="162" spans="1:4" ht="16.2" thickBot="1" x14ac:dyDescent="0.35">
      <c r="A162" s="209" t="s">
        <v>165</v>
      </c>
      <c r="B162" s="225">
        <v>3.4000000000000002E-2</v>
      </c>
      <c r="C162" s="225">
        <v>2.4E-2</v>
      </c>
      <c r="D162" s="226">
        <v>2.8820832316809229E-2</v>
      </c>
    </row>
    <row r="163" spans="1:4" x14ac:dyDescent="0.25">
      <c r="B163" s="1"/>
      <c r="C163" s="1"/>
      <c r="D163" s="1"/>
    </row>
    <row r="164" spans="1:4" ht="15.6" x14ac:dyDescent="0.3">
      <c r="A164" s="420" t="s">
        <v>282</v>
      </c>
      <c r="B164" s="389">
        <v>7305036.480000006</v>
      </c>
      <c r="C164" s="1"/>
      <c r="D164" s="1"/>
    </row>
    <row r="165" spans="1:4" ht="15.6" x14ac:dyDescent="0.3">
      <c r="A165" s="420" t="s">
        <v>283</v>
      </c>
      <c r="B165" s="421">
        <v>109588995.80879992</v>
      </c>
      <c r="C165" s="1"/>
      <c r="D165" s="1"/>
    </row>
    <row r="166" spans="1:4" x14ac:dyDescent="0.25">
      <c r="B166" s="389">
        <v>116894032.28879993</v>
      </c>
      <c r="C166" s="1"/>
      <c r="D166" s="1"/>
    </row>
  </sheetData>
  <mergeCells count="1">
    <mergeCell ref="A1:D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O163"/>
  <sheetViews>
    <sheetView zoomScale="110" zoomScaleNormal="11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3" style="1" customWidth="1"/>
    <col min="3" max="3" width="0.33203125" style="2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11.44140625" style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6" t="s">
        <v>204</v>
      </c>
      <c r="B1" s="210"/>
      <c r="C1" s="444" t="s">
        <v>170</v>
      </c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445"/>
      <c r="AE1" s="445"/>
      <c r="AF1" s="445"/>
      <c r="AG1" s="445"/>
      <c r="AH1" s="445"/>
      <c r="AI1" s="445"/>
      <c r="AJ1" s="445"/>
      <c r="AK1" s="445"/>
      <c r="AL1" s="445"/>
      <c r="AM1" s="445"/>
      <c r="AN1" s="445"/>
      <c r="AO1" s="445"/>
      <c r="AP1" s="445"/>
      <c r="AQ1" s="445"/>
      <c r="AR1" s="445"/>
      <c r="AS1" s="445"/>
      <c r="AT1" s="445"/>
      <c r="AU1" s="445"/>
      <c r="AV1" s="445"/>
      <c r="AW1" s="445"/>
      <c r="AX1" s="445"/>
      <c r="AY1" s="445"/>
      <c r="AZ1" s="445"/>
      <c r="BA1" s="445"/>
      <c r="BB1" s="445"/>
      <c r="BC1" s="445"/>
      <c r="BD1" s="445"/>
      <c r="BE1" s="445"/>
      <c r="BF1" s="445"/>
      <c r="BG1" s="445"/>
      <c r="BH1" s="445"/>
      <c r="BI1" s="445"/>
      <c r="BJ1" s="445"/>
      <c r="BK1" s="445"/>
      <c r="BL1" s="445"/>
      <c r="BM1" s="445"/>
      <c r="BN1" s="445"/>
      <c r="BO1" s="445"/>
      <c r="BP1" s="445"/>
      <c r="BQ1" s="445"/>
      <c r="BR1" s="445"/>
      <c r="BS1" s="445"/>
      <c r="BT1" s="445"/>
      <c r="BU1" s="445"/>
      <c r="BV1" s="445"/>
      <c r="BW1" s="445"/>
      <c r="BX1" s="445"/>
      <c r="BY1" s="445"/>
      <c r="BZ1" s="445"/>
      <c r="CA1" s="445"/>
      <c r="CB1" s="445"/>
      <c r="CC1" s="445"/>
      <c r="CD1" s="445"/>
      <c r="CE1" s="445"/>
      <c r="CF1" s="445"/>
      <c r="CG1" s="445"/>
      <c r="CH1" s="445"/>
      <c r="CI1" s="445"/>
      <c r="CJ1" s="445"/>
      <c r="CK1" s="445"/>
      <c r="CL1" s="445"/>
      <c r="CM1" s="445"/>
      <c r="CN1" s="445"/>
      <c r="CO1" s="445"/>
      <c r="CP1" s="445"/>
      <c r="CQ1" s="445"/>
      <c r="CR1" s="445"/>
      <c r="CS1" s="445"/>
      <c r="CT1" s="445"/>
      <c r="CU1" s="445"/>
      <c r="CV1" s="445"/>
      <c r="CW1" s="445"/>
      <c r="CX1" s="445"/>
      <c r="CY1" s="445"/>
      <c r="CZ1" s="445"/>
      <c r="DA1" s="446"/>
    </row>
    <row r="2" spans="1:119" s="25" customFormat="1" ht="21.6" thickBot="1" x14ac:dyDescent="0.45">
      <c r="A2" s="28" t="s">
        <v>14</v>
      </c>
      <c r="B2" s="27"/>
      <c r="C2" s="30"/>
      <c r="D2" s="447" t="s">
        <v>150</v>
      </c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9"/>
      <c r="S2" s="214"/>
      <c r="T2" s="450" t="s">
        <v>151</v>
      </c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9"/>
      <c r="AI2" s="215"/>
      <c r="AJ2" s="450" t="s">
        <v>152</v>
      </c>
      <c r="AK2" s="448"/>
      <c r="AL2" s="448"/>
      <c r="AM2" s="448"/>
      <c r="AN2" s="448"/>
      <c r="AO2" s="448"/>
      <c r="AP2" s="448"/>
      <c r="AQ2" s="448"/>
      <c r="AR2" s="448"/>
      <c r="AS2" s="448"/>
      <c r="AT2" s="448"/>
      <c r="AU2" s="448"/>
      <c r="AV2" s="448"/>
      <c r="AW2" s="448"/>
      <c r="AX2" s="449"/>
      <c r="AY2" s="215"/>
      <c r="AZ2" s="450" t="s">
        <v>155</v>
      </c>
      <c r="BA2" s="448"/>
      <c r="BB2" s="448"/>
      <c r="BC2" s="448"/>
      <c r="BD2" s="448"/>
      <c r="BE2" s="448"/>
      <c r="BF2" s="448"/>
      <c r="BG2" s="448"/>
      <c r="BH2" s="448"/>
      <c r="BI2" s="448"/>
      <c r="BJ2" s="448"/>
      <c r="BK2" s="448"/>
      <c r="BL2" s="448"/>
      <c r="BM2" s="448"/>
      <c r="BN2" s="449"/>
      <c r="BO2" s="215"/>
      <c r="BP2" s="450" t="s">
        <v>156</v>
      </c>
      <c r="BQ2" s="448"/>
      <c r="BR2" s="448"/>
      <c r="BS2" s="448"/>
      <c r="BT2" s="448"/>
      <c r="BU2" s="448"/>
      <c r="BV2" s="448"/>
      <c r="BW2" s="448"/>
      <c r="BX2" s="448"/>
      <c r="BY2" s="448"/>
      <c r="BZ2" s="448"/>
      <c r="CA2" s="448"/>
      <c r="CB2" s="448"/>
      <c r="CC2" s="448"/>
      <c r="CD2" s="449"/>
      <c r="CE2" s="215"/>
      <c r="CF2" s="450" t="s">
        <v>157</v>
      </c>
      <c r="CG2" s="448"/>
      <c r="CH2" s="448"/>
      <c r="CI2" s="448"/>
      <c r="CJ2" s="448"/>
      <c r="CK2" s="448"/>
      <c r="CL2" s="448"/>
      <c r="CM2" s="448"/>
      <c r="CN2" s="448"/>
      <c r="CO2" s="448"/>
      <c r="CP2" s="448"/>
      <c r="CQ2" s="448"/>
      <c r="CR2" s="448"/>
      <c r="CS2" s="448"/>
      <c r="CT2" s="451"/>
      <c r="DI2"/>
      <c r="DM2"/>
    </row>
    <row r="3" spans="1:119" s="24" customFormat="1" ht="16.2" thickBot="1" x14ac:dyDescent="0.35">
      <c r="A3" s="23" t="s">
        <v>18</v>
      </c>
      <c r="B3" s="29"/>
      <c r="C3" s="129"/>
      <c r="D3" s="443" t="s">
        <v>130</v>
      </c>
      <c r="E3" s="437"/>
      <c r="F3" s="437"/>
      <c r="G3" s="437"/>
      <c r="H3" s="437"/>
      <c r="I3" s="438"/>
      <c r="J3" s="436" t="s">
        <v>129</v>
      </c>
      <c r="K3" s="437"/>
      <c r="L3" s="437"/>
      <c r="M3" s="437"/>
      <c r="N3" s="437"/>
      <c r="O3" s="438"/>
      <c r="P3" s="439" t="s">
        <v>190</v>
      </c>
      <c r="Q3" s="440"/>
      <c r="R3" s="441"/>
      <c r="S3" s="216"/>
      <c r="T3" s="436" t="s">
        <v>128</v>
      </c>
      <c r="U3" s="437"/>
      <c r="V3" s="437"/>
      <c r="W3" s="437"/>
      <c r="X3" s="437"/>
      <c r="Y3" s="438"/>
      <c r="Z3" s="436" t="s">
        <v>127</v>
      </c>
      <c r="AA3" s="437"/>
      <c r="AB3" s="437"/>
      <c r="AC3" s="437"/>
      <c r="AD3" s="437"/>
      <c r="AE3" s="438"/>
      <c r="AF3" s="439" t="s">
        <v>191</v>
      </c>
      <c r="AG3" s="440"/>
      <c r="AH3" s="441"/>
      <c r="AI3" s="217"/>
      <c r="AJ3" s="436" t="s">
        <v>133</v>
      </c>
      <c r="AK3" s="437"/>
      <c r="AL3" s="437"/>
      <c r="AM3" s="437"/>
      <c r="AN3" s="437"/>
      <c r="AO3" s="438"/>
      <c r="AP3" s="436" t="s">
        <v>134</v>
      </c>
      <c r="AQ3" s="437"/>
      <c r="AR3" s="437"/>
      <c r="AS3" s="437"/>
      <c r="AT3" s="437"/>
      <c r="AU3" s="438"/>
      <c r="AV3" s="439" t="s">
        <v>192</v>
      </c>
      <c r="AW3" s="440"/>
      <c r="AX3" s="441"/>
      <c r="AY3" s="217"/>
      <c r="AZ3" s="436" t="s">
        <v>137</v>
      </c>
      <c r="BA3" s="437"/>
      <c r="BB3" s="437"/>
      <c r="BC3" s="437"/>
      <c r="BD3" s="437"/>
      <c r="BE3" s="438"/>
      <c r="BF3" s="436" t="s">
        <v>138</v>
      </c>
      <c r="BG3" s="437"/>
      <c r="BH3" s="437"/>
      <c r="BI3" s="437"/>
      <c r="BJ3" s="437"/>
      <c r="BK3" s="438"/>
      <c r="BL3" s="439" t="s">
        <v>193</v>
      </c>
      <c r="BM3" s="440"/>
      <c r="BN3" s="441"/>
      <c r="BO3" s="217"/>
      <c r="BP3" s="436" t="s">
        <v>135</v>
      </c>
      <c r="BQ3" s="437"/>
      <c r="BR3" s="437"/>
      <c r="BS3" s="437"/>
      <c r="BT3" s="437"/>
      <c r="BU3" s="438"/>
      <c r="BV3" s="436" t="s">
        <v>136</v>
      </c>
      <c r="BW3" s="437"/>
      <c r="BX3" s="437"/>
      <c r="BY3" s="437"/>
      <c r="BZ3" s="437"/>
      <c r="CA3" s="438"/>
      <c r="CB3" s="439" t="s">
        <v>194</v>
      </c>
      <c r="CC3" s="440"/>
      <c r="CD3" s="441"/>
      <c r="CE3" s="217"/>
      <c r="CF3" s="436" t="s">
        <v>139</v>
      </c>
      <c r="CG3" s="437"/>
      <c r="CH3" s="437"/>
      <c r="CI3" s="437"/>
      <c r="CJ3" s="437"/>
      <c r="CK3" s="438"/>
      <c r="CL3" s="436" t="s">
        <v>140</v>
      </c>
      <c r="CM3" s="437"/>
      <c r="CN3" s="437"/>
      <c r="CO3" s="437"/>
      <c r="CP3" s="437"/>
      <c r="CQ3" s="438"/>
      <c r="CR3" s="439" t="s">
        <v>195</v>
      </c>
      <c r="CS3" s="440"/>
      <c r="CT3" s="442"/>
      <c r="CU3" s="59"/>
      <c r="CV3" s="426" t="s">
        <v>141</v>
      </c>
      <c r="CW3" s="427"/>
      <c r="CX3" s="427"/>
      <c r="CY3" s="427"/>
      <c r="CZ3" s="427"/>
      <c r="DA3" s="428"/>
      <c r="DB3" s="429" t="s">
        <v>142</v>
      </c>
      <c r="DC3" s="427"/>
      <c r="DD3" s="427"/>
      <c r="DE3" s="427"/>
      <c r="DF3" s="427"/>
      <c r="DG3" s="428"/>
      <c r="DH3" s="180"/>
      <c r="DI3" s="430" t="s">
        <v>143</v>
      </c>
      <c r="DJ3" s="431"/>
      <c r="DK3" s="431"/>
      <c r="DL3" s="432"/>
      <c r="DM3"/>
    </row>
    <row r="4" spans="1:119" s="15" customFormat="1" ht="13.5" customHeight="1" thickBot="1" x14ac:dyDescent="0.3">
      <c r="D4" s="20">
        <v>1044</v>
      </c>
      <c r="E4" s="17"/>
      <c r="F4" s="17"/>
      <c r="G4" s="17"/>
      <c r="H4" s="17"/>
      <c r="I4" s="18"/>
      <c r="J4" s="16">
        <v>1044</v>
      </c>
      <c r="K4" s="17"/>
      <c r="L4" s="17"/>
      <c r="M4" s="17"/>
      <c r="N4" s="17"/>
      <c r="O4" s="18"/>
      <c r="P4" s="16"/>
      <c r="Q4" s="211"/>
      <c r="R4" s="212"/>
      <c r="S4" s="19"/>
      <c r="T4" s="20">
        <v>1045</v>
      </c>
      <c r="U4" s="17"/>
      <c r="V4" s="17"/>
      <c r="W4" s="17"/>
      <c r="X4" s="17"/>
      <c r="Y4" s="18"/>
      <c r="Z4" s="16"/>
      <c r="AA4" s="17"/>
      <c r="AB4" s="17"/>
      <c r="AC4" s="17"/>
      <c r="AD4" s="17"/>
      <c r="AE4" s="213"/>
      <c r="AF4" s="16"/>
      <c r="AG4" s="211"/>
      <c r="AH4" s="212"/>
      <c r="AI4" s="22"/>
      <c r="AJ4" s="20">
        <v>1046</v>
      </c>
      <c r="AK4" s="17"/>
      <c r="AL4" s="17"/>
      <c r="AM4" s="17"/>
      <c r="AN4" s="17"/>
      <c r="AO4" s="18"/>
      <c r="AP4" s="16"/>
      <c r="AQ4" s="17"/>
      <c r="AR4" s="17"/>
      <c r="AS4" s="17"/>
      <c r="AT4" s="17"/>
      <c r="AU4" s="18"/>
      <c r="AV4" s="16"/>
      <c r="AW4" s="211"/>
      <c r="AX4" s="212"/>
      <c r="AY4" s="22"/>
      <c r="AZ4" s="20">
        <v>1047</v>
      </c>
      <c r="BA4" s="17"/>
      <c r="BB4" s="17"/>
      <c r="BC4" s="17"/>
      <c r="BD4" s="17"/>
      <c r="BE4" s="18"/>
      <c r="BF4" s="16"/>
      <c r="BG4" s="17"/>
      <c r="BH4" s="17"/>
      <c r="BI4" s="17"/>
      <c r="BJ4" s="17"/>
      <c r="BK4" s="18"/>
      <c r="BL4" s="16"/>
      <c r="BM4" s="211"/>
      <c r="BN4" s="212"/>
      <c r="BO4" s="22"/>
      <c r="BP4" s="20">
        <v>1048</v>
      </c>
      <c r="BQ4" s="17"/>
      <c r="BR4" s="17"/>
      <c r="BS4" s="17"/>
      <c r="BT4" s="17"/>
      <c r="BU4" s="18"/>
      <c r="BV4" s="16"/>
      <c r="BW4" s="17"/>
      <c r="BX4" s="17"/>
      <c r="BY4" s="17"/>
      <c r="BZ4" s="17"/>
      <c r="CA4" s="18"/>
      <c r="CB4" s="16"/>
      <c r="CC4" s="211"/>
      <c r="CD4" s="212"/>
      <c r="CE4" s="22"/>
      <c r="CF4" s="20">
        <v>1049</v>
      </c>
      <c r="CG4" s="17"/>
      <c r="CH4" s="17"/>
      <c r="CI4" s="17"/>
      <c r="CJ4" s="17"/>
      <c r="CK4" s="18"/>
      <c r="CL4" s="16"/>
      <c r="CM4" s="17"/>
      <c r="CN4" s="17"/>
      <c r="CO4" s="17"/>
      <c r="CP4" s="17"/>
      <c r="CQ4" s="18"/>
      <c r="CR4" s="16"/>
      <c r="CS4" s="211"/>
      <c r="CT4" s="212"/>
      <c r="CU4" s="21"/>
      <c r="CV4" s="169"/>
      <c r="CW4" s="17"/>
      <c r="CX4" s="17"/>
      <c r="CY4" s="17"/>
      <c r="CZ4" s="17"/>
      <c r="DA4" s="18"/>
      <c r="DB4" s="16"/>
      <c r="DC4" s="17"/>
      <c r="DD4" s="17"/>
      <c r="DE4" s="17"/>
      <c r="DF4" s="17"/>
      <c r="DG4" s="18"/>
      <c r="DH4" s="181"/>
      <c r="DI4" s="433"/>
      <c r="DJ4" s="434"/>
      <c r="DK4" s="434"/>
      <c r="DL4" s="435"/>
      <c r="DM4"/>
    </row>
    <row r="5" spans="1:119" s="24" customFormat="1" ht="48" customHeight="1" thickBot="1" x14ac:dyDescent="0.35">
      <c r="A5" s="119"/>
      <c r="B5" s="119"/>
      <c r="C5" s="120"/>
      <c r="D5" s="121" t="s">
        <v>103</v>
      </c>
      <c r="E5" s="122" t="s">
        <v>98</v>
      </c>
      <c r="F5" s="122" t="s">
        <v>104</v>
      </c>
      <c r="G5" s="122" t="s">
        <v>98</v>
      </c>
      <c r="H5" s="122" t="s">
        <v>115</v>
      </c>
      <c r="I5" s="123" t="s">
        <v>153</v>
      </c>
      <c r="J5" s="124" t="s">
        <v>103</v>
      </c>
      <c r="K5" s="122" t="s">
        <v>98</v>
      </c>
      <c r="L5" s="122" t="s">
        <v>104</v>
      </c>
      <c r="M5" s="122" t="s">
        <v>98</v>
      </c>
      <c r="N5" s="122" t="s">
        <v>115</v>
      </c>
      <c r="O5" s="120" t="s">
        <v>153</v>
      </c>
      <c r="P5" s="130" t="s">
        <v>103</v>
      </c>
      <c r="Q5" s="130" t="s">
        <v>104</v>
      </c>
      <c r="R5" s="131" t="s">
        <v>126</v>
      </c>
      <c r="S5" s="38"/>
      <c r="T5" s="121" t="s">
        <v>105</v>
      </c>
      <c r="U5" s="122" t="s">
        <v>98</v>
      </c>
      <c r="V5" s="122" t="s">
        <v>106</v>
      </c>
      <c r="W5" s="122" t="s">
        <v>98</v>
      </c>
      <c r="X5" s="122" t="s">
        <v>116</v>
      </c>
      <c r="Y5" s="123" t="s">
        <v>153</v>
      </c>
      <c r="Z5" s="124" t="s">
        <v>105</v>
      </c>
      <c r="AA5" s="122" t="s">
        <v>98</v>
      </c>
      <c r="AB5" s="122" t="s">
        <v>106</v>
      </c>
      <c r="AC5" s="122" t="s">
        <v>98</v>
      </c>
      <c r="AD5" s="122" t="s">
        <v>116</v>
      </c>
      <c r="AE5" s="125" t="s">
        <v>153</v>
      </c>
      <c r="AF5" s="130" t="s">
        <v>105</v>
      </c>
      <c r="AG5" s="130" t="s">
        <v>106</v>
      </c>
      <c r="AH5" s="131" t="s">
        <v>132</v>
      </c>
      <c r="AI5" s="40"/>
      <c r="AJ5" s="121" t="s">
        <v>107</v>
      </c>
      <c r="AK5" s="122" t="s">
        <v>98</v>
      </c>
      <c r="AL5" s="122" t="s">
        <v>108</v>
      </c>
      <c r="AM5" s="122" t="s">
        <v>98</v>
      </c>
      <c r="AN5" s="122" t="s">
        <v>117</v>
      </c>
      <c r="AO5" s="123" t="s">
        <v>153</v>
      </c>
      <c r="AP5" s="124" t="s">
        <v>107</v>
      </c>
      <c r="AQ5" s="122" t="s">
        <v>98</v>
      </c>
      <c r="AR5" s="122" t="s">
        <v>108</v>
      </c>
      <c r="AS5" s="122" t="s">
        <v>98</v>
      </c>
      <c r="AT5" s="122" t="s">
        <v>117</v>
      </c>
      <c r="AU5" s="120" t="s">
        <v>153</v>
      </c>
      <c r="AV5" s="130" t="s">
        <v>107</v>
      </c>
      <c r="AW5" s="130" t="s">
        <v>108</v>
      </c>
      <c r="AX5" s="131" t="s">
        <v>144</v>
      </c>
      <c r="AY5" s="40"/>
      <c r="AZ5" s="121" t="s">
        <v>109</v>
      </c>
      <c r="BA5" s="122" t="s">
        <v>98</v>
      </c>
      <c r="BB5" s="122" t="s">
        <v>110</v>
      </c>
      <c r="BC5" s="122" t="s">
        <v>98</v>
      </c>
      <c r="BD5" s="122" t="s">
        <v>118</v>
      </c>
      <c r="BE5" s="123" t="s">
        <v>153</v>
      </c>
      <c r="BF5" s="124" t="s">
        <v>109</v>
      </c>
      <c r="BG5" s="122" t="s">
        <v>98</v>
      </c>
      <c r="BH5" s="122" t="s">
        <v>110</v>
      </c>
      <c r="BI5" s="122" t="s">
        <v>98</v>
      </c>
      <c r="BJ5" s="122" t="s">
        <v>118</v>
      </c>
      <c r="BK5" s="120" t="s">
        <v>153</v>
      </c>
      <c r="BL5" s="130" t="s">
        <v>109</v>
      </c>
      <c r="BM5" s="130" t="s">
        <v>110</v>
      </c>
      <c r="BN5" s="131" t="s">
        <v>145</v>
      </c>
      <c r="BO5" s="40"/>
      <c r="BP5" s="121" t="s">
        <v>111</v>
      </c>
      <c r="BQ5" s="122" t="s">
        <v>98</v>
      </c>
      <c r="BR5" s="122" t="s">
        <v>112</v>
      </c>
      <c r="BS5" s="122" t="s">
        <v>98</v>
      </c>
      <c r="BT5" s="122" t="s">
        <v>119</v>
      </c>
      <c r="BU5" s="123" t="s">
        <v>153</v>
      </c>
      <c r="BV5" s="124" t="s">
        <v>111</v>
      </c>
      <c r="BW5" s="122" t="s">
        <v>98</v>
      </c>
      <c r="BX5" s="122" t="s">
        <v>112</v>
      </c>
      <c r="BY5" s="122" t="s">
        <v>98</v>
      </c>
      <c r="BZ5" s="122" t="s">
        <v>119</v>
      </c>
      <c r="CA5" s="120" t="s">
        <v>153</v>
      </c>
      <c r="CB5" s="130" t="s">
        <v>147</v>
      </c>
      <c r="CC5" s="130" t="s">
        <v>148</v>
      </c>
      <c r="CD5" s="131" t="s">
        <v>146</v>
      </c>
      <c r="CE5" s="40"/>
      <c r="CF5" s="121" t="s">
        <v>113</v>
      </c>
      <c r="CG5" s="122" t="s">
        <v>98</v>
      </c>
      <c r="CH5" s="122" t="s">
        <v>114</v>
      </c>
      <c r="CI5" s="122" t="s">
        <v>98</v>
      </c>
      <c r="CJ5" s="122" t="s">
        <v>120</v>
      </c>
      <c r="CK5" s="123" t="s">
        <v>153</v>
      </c>
      <c r="CL5" s="124" t="s">
        <v>113</v>
      </c>
      <c r="CM5" s="122" t="s">
        <v>98</v>
      </c>
      <c r="CN5" s="122" t="s">
        <v>114</v>
      </c>
      <c r="CO5" s="122" t="s">
        <v>98</v>
      </c>
      <c r="CP5" s="122" t="s">
        <v>120</v>
      </c>
      <c r="CQ5" s="120" t="s">
        <v>153</v>
      </c>
      <c r="CR5" s="130" t="s">
        <v>113</v>
      </c>
      <c r="CS5" s="130" t="s">
        <v>114</v>
      </c>
      <c r="CT5" s="131" t="s">
        <v>149</v>
      </c>
      <c r="CU5" s="40"/>
      <c r="CV5" s="126" t="s">
        <v>121</v>
      </c>
      <c r="CW5" s="127" t="s">
        <v>123</v>
      </c>
      <c r="CX5" s="127" t="s">
        <v>122</v>
      </c>
      <c r="CY5" s="127" t="s">
        <v>124</v>
      </c>
      <c r="CZ5" s="127" t="s">
        <v>96</v>
      </c>
      <c r="DA5" s="128" t="s">
        <v>154</v>
      </c>
      <c r="DB5" s="126" t="s">
        <v>158</v>
      </c>
      <c r="DC5" s="127" t="s">
        <v>98</v>
      </c>
      <c r="DD5" s="127" t="s">
        <v>159</v>
      </c>
      <c r="DE5" s="127" t="s">
        <v>98</v>
      </c>
      <c r="DF5" s="127" t="s">
        <v>160</v>
      </c>
      <c r="DG5" s="128" t="s">
        <v>161</v>
      </c>
      <c r="DH5" s="182"/>
      <c r="DI5" s="202"/>
      <c r="DJ5" s="203" t="s">
        <v>96</v>
      </c>
      <c r="DK5" s="204" t="s">
        <v>160</v>
      </c>
      <c r="DL5" s="205" t="s">
        <v>162</v>
      </c>
      <c r="DM5"/>
    </row>
    <row r="6" spans="1:119" s="24" customFormat="1" ht="11.25" customHeight="1" x14ac:dyDescent="0.3">
      <c r="A6" s="31" t="s">
        <v>51</v>
      </c>
      <c r="B6" s="32"/>
      <c r="C6" s="33"/>
      <c r="D6" s="34"/>
      <c r="E6" s="35"/>
      <c r="F6" s="35"/>
      <c r="G6" s="35"/>
      <c r="H6" s="35"/>
      <c r="I6" s="36"/>
      <c r="J6" s="37"/>
      <c r="K6" s="35"/>
      <c r="L6" s="35"/>
      <c r="M6" s="35"/>
      <c r="N6" s="35"/>
      <c r="O6" s="36"/>
      <c r="P6" s="133"/>
      <c r="Q6" s="134"/>
      <c r="R6" s="135"/>
      <c r="S6" s="38"/>
      <c r="T6" s="34"/>
      <c r="U6" s="35"/>
      <c r="V6" s="35"/>
      <c r="W6" s="35"/>
      <c r="X6" s="35"/>
      <c r="Y6" s="36"/>
      <c r="Z6" s="37"/>
      <c r="AA6" s="35"/>
      <c r="AB6" s="35"/>
      <c r="AC6" s="35"/>
      <c r="AD6" s="35"/>
      <c r="AE6" s="39"/>
      <c r="AF6" s="133"/>
      <c r="AG6" s="134"/>
      <c r="AH6" s="135"/>
      <c r="AI6" s="40"/>
      <c r="AJ6" s="34"/>
      <c r="AK6" s="35"/>
      <c r="AL6" s="35"/>
      <c r="AM6" s="35"/>
      <c r="AN6" s="35"/>
      <c r="AO6" s="36"/>
      <c r="AP6" s="37"/>
      <c r="AQ6" s="35"/>
      <c r="AR6" s="35"/>
      <c r="AS6" s="35"/>
      <c r="AT6" s="35"/>
      <c r="AU6" s="36"/>
      <c r="AV6" s="133"/>
      <c r="AW6" s="134"/>
      <c r="AX6" s="135"/>
      <c r="AY6" s="40"/>
      <c r="AZ6" s="34"/>
      <c r="BA6" s="35"/>
      <c r="BB6" s="35"/>
      <c r="BC6" s="35"/>
      <c r="BD6" s="35"/>
      <c r="BE6" s="36"/>
      <c r="BF6" s="37"/>
      <c r="BG6" s="35"/>
      <c r="BH6" s="35"/>
      <c r="BI6" s="35"/>
      <c r="BJ6" s="35"/>
      <c r="BK6" s="36"/>
      <c r="BL6" s="133"/>
      <c r="BM6" s="134"/>
      <c r="BN6" s="135"/>
      <c r="BO6" s="40"/>
      <c r="BP6" s="34"/>
      <c r="BQ6" s="35"/>
      <c r="BR6" s="35"/>
      <c r="BS6" s="35"/>
      <c r="BT6" s="35"/>
      <c r="BU6" s="36"/>
      <c r="BV6" s="37"/>
      <c r="BW6" s="35"/>
      <c r="BX6" s="35"/>
      <c r="BY6" s="35"/>
      <c r="BZ6" s="35"/>
      <c r="CA6" s="36"/>
      <c r="CB6" s="133"/>
      <c r="CC6" s="134"/>
      <c r="CD6" s="135"/>
      <c r="CE6" s="40"/>
      <c r="CF6" s="34"/>
      <c r="CG6" s="35"/>
      <c r="CH6" s="35"/>
      <c r="CI6" s="35"/>
      <c r="CJ6" s="35"/>
      <c r="CK6" s="36"/>
      <c r="CL6" s="37"/>
      <c r="CM6" s="35"/>
      <c r="CN6" s="35"/>
      <c r="CO6" s="35"/>
      <c r="CP6" s="35"/>
      <c r="CQ6" s="36"/>
      <c r="CR6" s="133"/>
      <c r="CS6" s="134"/>
      <c r="CT6" s="135"/>
      <c r="CU6" s="40"/>
      <c r="CV6" s="132"/>
      <c r="CW6" s="35"/>
      <c r="CX6" s="35"/>
      <c r="CY6" s="35"/>
      <c r="CZ6" s="35"/>
      <c r="DA6" s="36"/>
      <c r="DB6" s="37"/>
      <c r="DC6" s="35"/>
      <c r="DD6" s="35"/>
      <c r="DE6" s="35"/>
      <c r="DF6" s="35"/>
      <c r="DG6" s="36"/>
      <c r="DH6" s="170"/>
      <c r="DI6" s="184" t="s">
        <v>51</v>
      </c>
      <c r="DJ6" s="37"/>
      <c r="DK6" s="35"/>
      <c r="DL6" s="36"/>
      <c r="DM6"/>
    </row>
    <row r="7" spans="1:119" s="24" customFormat="1" ht="13.2" customHeight="1" x14ac:dyDescent="0.3">
      <c r="A7" s="32">
        <v>1</v>
      </c>
      <c r="B7" s="32" t="s">
        <v>0</v>
      </c>
      <c r="C7" s="41"/>
      <c r="D7" s="42"/>
      <c r="E7" s="43"/>
      <c r="F7" s="43"/>
      <c r="G7" s="43"/>
      <c r="H7" s="43"/>
      <c r="I7" s="44"/>
      <c r="J7" s="45"/>
      <c r="K7" s="43"/>
      <c r="L7" s="43"/>
      <c r="M7" s="43"/>
      <c r="N7" s="43"/>
      <c r="O7" s="44"/>
      <c r="P7" s="136"/>
      <c r="Q7" s="137"/>
      <c r="R7" s="138"/>
      <c r="S7" s="38"/>
      <c r="T7" s="42"/>
      <c r="U7" s="43"/>
      <c r="V7" s="43"/>
      <c r="W7" s="43"/>
      <c r="X7" s="43"/>
      <c r="Y7" s="44"/>
      <c r="Z7" s="45"/>
      <c r="AA7" s="43"/>
      <c r="AB7" s="43"/>
      <c r="AC7" s="43"/>
      <c r="AD7" s="43"/>
      <c r="AE7" s="44"/>
      <c r="AF7" s="136"/>
      <c r="AG7" s="137"/>
      <c r="AH7" s="138"/>
      <c r="AI7" s="40"/>
      <c r="AJ7" s="42"/>
      <c r="AK7" s="43"/>
      <c r="AL7" s="43"/>
      <c r="AM7" s="43"/>
      <c r="AN7" s="43"/>
      <c r="AO7" s="44"/>
      <c r="AP7" s="45"/>
      <c r="AQ7" s="43"/>
      <c r="AR7" s="43"/>
      <c r="AS7" s="43"/>
      <c r="AT7" s="43"/>
      <c r="AU7" s="44"/>
      <c r="AV7" s="136"/>
      <c r="AW7" s="137"/>
      <c r="AX7" s="138"/>
      <c r="AY7" s="40"/>
      <c r="AZ7" s="42"/>
      <c r="BA7" s="43"/>
      <c r="BB7" s="43"/>
      <c r="BC7" s="43"/>
      <c r="BD7" s="43"/>
      <c r="BE7" s="44"/>
      <c r="BF7" s="45"/>
      <c r="BG7" s="43"/>
      <c r="BH7" s="43"/>
      <c r="BI7" s="43"/>
      <c r="BJ7" s="43"/>
      <c r="BK7" s="44"/>
      <c r="BL7" s="136"/>
      <c r="BM7" s="137"/>
      <c r="BN7" s="138"/>
      <c r="BO7" s="40"/>
      <c r="BP7" s="42"/>
      <c r="BQ7" s="43"/>
      <c r="BR7" s="43"/>
      <c r="BS7" s="43"/>
      <c r="BT7" s="43"/>
      <c r="BU7" s="44"/>
      <c r="BV7" s="45"/>
      <c r="BW7" s="43"/>
      <c r="BX7" s="43"/>
      <c r="BY7" s="43"/>
      <c r="BZ7" s="43"/>
      <c r="CA7" s="44"/>
      <c r="CB7" s="136"/>
      <c r="CC7" s="137"/>
      <c r="CD7" s="138"/>
      <c r="CE7" s="40"/>
      <c r="CF7" s="42"/>
      <c r="CG7" s="43"/>
      <c r="CH7" s="43"/>
      <c r="CI7" s="43"/>
      <c r="CJ7" s="43"/>
      <c r="CK7" s="44"/>
      <c r="CL7" s="45"/>
      <c r="CM7" s="43"/>
      <c r="CN7" s="43"/>
      <c r="CO7" s="43"/>
      <c r="CP7" s="43"/>
      <c r="CQ7" s="44"/>
      <c r="CR7" s="136"/>
      <c r="CS7" s="137"/>
      <c r="CT7" s="138"/>
      <c r="CU7" s="40"/>
      <c r="CV7" s="45"/>
      <c r="CW7" s="43"/>
      <c r="CX7" s="43"/>
      <c r="CY7" s="43"/>
      <c r="CZ7" s="43"/>
      <c r="DA7" s="44"/>
      <c r="DB7" s="45"/>
      <c r="DC7" s="43"/>
      <c r="DD7" s="43"/>
      <c r="DE7" s="43"/>
      <c r="DF7" s="43"/>
      <c r="DG7" s="44"/>
      <c r="DH7" s="183"/>
      <c r="DI7" s="185" t="s">
        <v>0</v>
      </c>
      <c r="DJ7" s="45"/>
      <c r="DK7" s="43"/>
      <c r="DL7" s="44"/>
      <c r="DM7"/>
    </row>
    <row r="8" spans="1:119" s="24" customFormat="1" ht="13.2" customHeight="1" x14ac:dyDescent="0.3">
      <c r="A8" s="32"/>
      <c r="B8" s="32" t="s">
        <v>15</v>
      </c>
      <c r="C8" s="41"/>
      <c r="D8" s="42"/>
      <c r="E8" s="43"/>
      <c r="F8" s="43"/>
      <c r="G8" s="43"/>
      <c r="H8" s="43"/>
      <c r="I8" s="44"/>
      <c r="J8" s="45"/>
      <c r="K8" s="43"/>
      <c r="L8" s="43"/>
      <c r="M8" s="43"/>
      <c r="N8" s="43"/>
      <c r="O8" s="44"/>
      <c r="P8" s="136">
        <f>+D8+J8</f>
        <v>0</v>
      </c>
      <c r="Q8" s="137">
        <f>+F8+L8</f>
        <v>0</v>
      </c>
      <c r="R8" s="138">
        <f>+P8+Q8</f>
        <v>0</v>
      </c>
      <c r="S8" s="38"/>
      <c r="T8" s="5"/>
      <c r="U8" s="5"/>
      <c r="V8" s="5"/>
      <c r="W8" s="5"/>
      <c r="X8" s="5"/>
      <c r="Y8" s="5"/>
      <c r="Z8" s="45"/>
      <c r="AA8" s="43"/>
      <c r="AB8" s="43"/>
      <c r="AC8" s="43"/>
      <c r="AD8" s="43"/>
      <c r="AE8" s="44"/>
      <c r="AF8" s="136">
        <f>+T8+Z8</f>
        <v>0</v>
      </c>
      <c r="AG8" s="137">
        <f>+V8+AB8</f>
        <v>0</v>
      </c>
      <c r="AH8" s="138">
        <f>+AF8+AG8</f>
        <v>0</v>
      </c>
      <c r="AI8" s="40"/>
      <c r="AJ8" s="42"/>
      <c r="AK8" s="43"/>
      <c r="AL8" s="43"/>
      <c r="AM8" s="43"/>
      <c r="AN8" s="43"/>
      <c r="AO8" s="44"/>
      <c r="AP8" s="45"/>
      <c r="AQ8" s="43"/>
      <c r="AR8" s="43"/>
      <c r="AS8" s="43"/>
      <c r="AT8" s="43"/>
      <c r="AU8" s="44"/>
      <c r="AV8" s="136">
        <f>+AJ8+AP8</f>
        <v>0</v>
      </c>
      <c r="AW8" s="137">
        <f>+AL8+AR8</f>
        <v>0</v>
      </c>
      <c r="AX8" s="138">
        <f>+AV8+AW8</f>
        <v>0</v>
      </c>
      <c r="AY8" s="40"/>
      <c r="AZ8" s="42"/>
      <c r="BA8" s="43"/>
      <c r="BB8" s="43"/>
      <c r="BC8" s="43"/>
      <c r="BD8" s="43"/>
      <c r="BE8" s="44"/>
      <c r="BF8" s="45"/>
      <c r="BG8" s="43"/>
      <c r="BH8" s="43"/>
      <c r="BI8" s="43"/>
      <c r="BJ8" s="43"/>
      <c r="BK8" s="44"/>
      <c r="BL8" s="136">
        <f>+AZ8+BF8</f>
        <v>0</v>
      </c>
      <c r="BM8" s="137">
        <f>+BB8+BH8</f>
        <v>0</v>
      </c>
      <c r="BN8" s="138">
        <f>+BL8+BM8</f>
        <v>0</v>
      </c>
      <c r="BO8" s="40"/>
      <c r="BP8" s="42"/>
      <c r="BQ8" s="43"/>
      <c r="BR8" s="43"/>
      <c r="BS8" s="43"/>
      <c r="BT8" s="43"/>
      <c r="BU8" s="44"/>
      <c r="BV8" s="45"/>
      <c r="BW8" s="43"/>
      <c r="BX8" s="43"/>
      <c r="BY8" s="43"/>
      <c r="BZ8" s="43"/>
      <c r="CA8" s="44"/>
      <c r="CB8" s="136">
        <f>+BP8+BV8</f>
        <v>0</v>
      </c>
      <c r="CC8" s="137">
        <f>+BR8+BX8</f>
        <v>0</v>
      </c>
      <c r="CD8" s="138">
        <f>+CB8+CC8</f>
        <v>0</v>
      </c>
      <c r="CE8" s="40"/>
      <c r="CF8" s="42"/>
      <c r="CG8" s="43"/>
      <c r="CH8" s="43"/>
      <c r="CI8" s="43"/>
      <c r="CJ8" s="43"/>
      <c r="CK8" s="44"/>
      <c r="CL8" s="45"/>
      <c r="CM8" s="43"/>
      <c r="CN8" s="43"/>
      <c r="CO8" s="43"/>
      <c r="CP8" s="43"/>
      <c r="CQ8" s="44"/>
      <c r="CR8" s="136">
        <f>+CF8+CL8</f>
        <v>0</v>
      </c>
      <c r="CS8" s="137">
        <f>+CH8+CN8</f>
        <v>0</v>
      </c>
      <c r="CT8" s="138">
        <f>+CR8+CS8</f>
        <v>0</v>
      </c>
      <c r="CU8" s="40"/>
      <c r="CV8" s="45">
        <f t="shared" ref="CV8:CV15" si="0">+D8+T8+AJ8+AZ8+BP8+CF8</f>
        <v>0</v>
      </c>
      <c r="CW8" s="43"/>
      <c r="CX8" s="43">
        <f t="shared" ref="CX8:CX15" si="1">+F8+V8+AL8+BB8+BR8+CH8</f>
        <v>0</v>
      </c>
      <c r="CY8" s="46"/>
      <c r="CZ8" s="43">
        <f>+CV8+CX8</f>
        <v>0</v>
      </c>
      <c r="DA8" s="47"/>
      <c r="DB8" s="45">
        <f>+J8+Z8+AP8+BF8+BV8+CL8</f>
        <v>0</v>
      </c>
      <c r="DC8" s="46"/>
      <c r="DD8" s="43">
        <f>+L8+AB8+AR8+BH8+BX8+CN8</f>
        <v>0</v>
      </c>
      <c r="DE8" s="46"/>
      <c r="DF8" s="43">
        <f>+DB8+DD8</f>
        <v>0</v>
      </c>
      <c r="DG8" s="47"/>
      <c r="DH8" s="174"/>
      <c r="DI8" s="185" t="s">
        <v>15</v>
      </c>
      <c r="DJ8" s="45">
        <f>+CZ8</f>
        <v>0</v>
      </c>
      <c r="DK8" s="43">
        <f>+DF8</f>
        <v>0</v>
      </c>
      <c r="DL8" s="44">
        <f>+DJ8+DK8</f>
        <v>0</v>
      </c>
      <c r="DM8"/>
    </row>
    <row r="9" spans="1:119" s="24" customFormat="1" ht="13.2" customHeight="1" x14ac:dyDescent="0.3">
      <c r="A9" s="32"/>
      <c r="B9" s="32" t="s">
        <v>16</v>
      </c>
      <c r="C9" s="41"/>
      <c r="D9" s="42"/>
      <c r="E9" s="43"/>
      <c r="F9" s="43"/>
      <c r="G9" s="43"/>
      <c r="H9" s="43"/>
      <c r="I9" s="44"/>
      <c r="J9" s="45"/>
      <c r="K9" s="43"/>
      <c r="L9" s="43"/>
      <c r="M9" s="43"/>
      <c r="N9" s="43"/>
      <c r="O9" s="44"/>
      <c r="P9" s="139">
        <f t="shared" ref="P9:P16" si="2">+D9+J9</f>
        <v>0</v>
      </c>
      <c r="Q9" s="140">
        <f t="shared" ref="Q9:Q16" si="3">+F9+L9</f>
        <v>0</v>
      </c>
      <c r="R9" s="141">
        <f t="shared" ref="R9:R16" si="4">+P9+Q9</f>
        <v>0</v>
      </c>
      <c r="S9" s="38"/>
      <c r="T9" s="5"/>
      <c r="U9" s="5"/>
      <c r="V9" s="5"/>
      <c r="W9" s="5"/>
      <c r="X9" s="5"/>
      <c r="Y9" s="5"/>
      <c r="Z9" s="45"/>
      <c r="AA9" s="43"/>
      <c r="AB9" s="43"/>
      <c r="AC9" s="43"/>
      <c r="AD9" s="43"/>
      <c r="AE9" s="44"/>
      <c r="AF9" s="139">
        <f t="shared" ref="AF9:AF16" si="5">+T9+Z9</f>
        <v>0</v>
      </c>
      <c r="AG9" s="140">
        <f t="shared" ref="AG9:AG16" si="6">+V9+AB9</f>
        <v>0</v>
      </c>
      <c r="AH9" s="141">
        <f t="shared" ref="AH9:AH16" si="7">+AF9+AG9</f>
        <v>0</v>
      </c>
      <c r="AI9" s="40"/>
      <c r="AJ9" s="42"/>
      <c r="AK9" s="43"/>
      <c r="AL9" s="43"/>
      <c r="AM9" s="43"/>
      <c r="AN9" s="43"/>
      <c r="AO9" s="44"/>
      <c r="AP9" s="45"/>
      <c r="AQ9" s="43"/>
      <c r="AR9" s="43"/>
      <c r="AS9" s="43"/>
      <c r="AT9" s="43"/>
      <c r="AU9" s="44"/>
      <c r="AV9" s="139">
        <f t="shared" ref="AV9:AV16" si="8">+AJ9+AP9</f>
        <v>0</v>
      </c>
      <c r="AW9" s="140">
        <f t="shared" ref="AW9:AW16" si="9">+AL9+AR9</f>
        <v>0</v>
      </c>
      <c r="AX9" s="141">
        <f t="shared" ref="AX9:AX16" si="10">+AV9+AW9</f>
        <v>0</v>
      </c>
      <c r="AY9" s="40"/>
      <c r="AZ9" s="42"/>
      <c r="BA9" s="43"/>
      <c r="BB9" s="43"/>
      <c r="BC9" s="43"/>
      <c r="BD9" s="43"/>
      <c r="BE9" s="44"/>
      <c r="BF9" s="45"/>
      <c r="BG9" s="43"/>
      <c r="BH9" s="43"/>
      <c r="BI9" s="43"/>
      <c r="BJ9" s="43"/>
      <c r="BK9" s="44"/>
      <c r="BL9" s="139">
        <f t="shared" ref="BL9:BL16" si="11">+AZ9+BF9</f>
        <v>0</v>
      </c>
      <c r="BM9" s="140">
        <f t="shared" ref="BM9:BM16" si="12">+BB9+BH9</f>
        <v>0</v>
      </c>
      <c r="BN9" s="141">
        <f t="shared" ref="BN9:BN16" si="13">+BL9+BM9</f>
        <v>0</v>
      </c>
      <c r="BO9" s="40"/>
      <c r="BP9" s="42"/>
      <c r="BQ9" s="43"/>
      <c r="BR9" s="43"/>
      <c r="BS9" s="43"/>
      <c r="BT9" s="43"/>
      <c r="BU9" s="44"/>
      <c r="BV9" s="45"/>
      <c r="BW9" s="43"/>
      <c r="BX9" s="43"/>
      <c r="BY9" s="43"/>
      <c r="BZ9" s="43"/>
      <c r="CA9" s="44"/>
      <c r="CB9" s="139">
        <f t="shared" ref="CB9:CB16" si="14">+BP9+BV9</f>
        <v>0</v>
      </c>
      <c r="CC9" s="140">
        <f t="shared" ref="CC9:CC16" si="15">+BR9+BX9</f>
        <v>0</v>
      </c>
      <c r="CD9" s="141">
        <f t="shared" ref="CD9:CD16" si="16">+CB9+CC9</f>
        <v>0</v>
      </c>
      <c r="CE9" s="40"/>
      <c r="CF9" s="42"/>
      <c r="CG9" s="43"/>
      <c r="CH9" s="43"/>
      <c r="CI9" s="43"/>
      <c r="CJ9" s="43"/>
      <c r="CK9" s="44"/>
      <c r="CL9" s="45"/>
      <c r="CM9" s="43"/>
      <c r="CN9" s="43"/>
      <c r="CO9" s="43"/>
      <c r="CP9" s="43"/>
      <c r="CQ9" s="44"/>
      <c r="CR9" s="139">
        <f t="shared" ref="CR9:CR16" si="17">+CF9+CL9</f>
        <v>0</v>
      </c>
      <c r="CS9" s="140">
        <f t="shared" ref="CS9:CS16" si="18">+CH9+CN9</f>
        <v>0</v>
      </c>
      <c r="CT9" s="141">
        <f t="shared" ref="CT9:CT16" si="19">+CR9+CS9</f>
        <v>0</v>
      </c>
      <c r="CU9" s="40"/>
      <c r="CV9" s="45">
        <f t="shared" si="0"/>
        <v>0</v>
      </c>
      <c r="CW9" s="43"/>
      <c r="CX9" s="43">
        <f t="shared" si="1"/>
        <v>0</v>
      </c>
      <c r="CY9" s="46"/>
      <c r="CZ9" s="43">
        <f t="shared" ref="CZ9:CZ16" si="20">+CV9+CX9</f>
        <v>0</v>
      </c>
      <c r="DA9" s="47"/>
      <c r="DB9" s="45"/>
      <c r="DC9" s="46"/>
      <c r="DD9" s="43">
        <v>0</v>
      </c>
      <c r="DE9" s="46"/>
      <c r="DF9" s="43">
        <v>0</v>
      </c>
      <c r="DG9" s="47"/>
      <c r="DH9" s="174"/>
      <c r="DI9" s="185" t="s">
        <v>16</v>
      </c>
      <c r="DJ9" s="45">
        <f>+CZ9</f>
        <v>0</v>
      </c>
      <c r="DK9" s="43">
        <f>+DF9</f>
        <v>0</v>
      </c>
      <c r="DL9" s="44">
        <f>+DJ9+DK9</f>
        <v>0</v>
      </c>
      <c r="DM9"/>
    </row>
    <row r="10" spans="1:119" s="24" customFormat="1" ht="13.2" customHeight="1" x14ac:dyDescent="0.3">
      <c r="A10" s="32"/>
      <c r="B10" s="48" t="s">
        <v>17</v>
      </c>
      <c r="C10" s="49"/>
      <c r="D10" s="50"/>
      <c r="E10" s="51"/>
      <c r="F10" s="51"/>
      <c r="G10" s="51"/>
      <c r="H10" s="51"/>
      <c r="I10" s="52"/>
      <c r="J10" s="53"/>
      <c r="K10" s="51"/>
      <c r="L10" s="51"/>
      <c r="M10" s="51"/>
      <c r="N10" s="51"/>
      <c r="O10" s="52"/>
      <c r="P10" s="142">
        <f t="shared" si="2"/>
        <v>0</v>
      </c>
      <c r="Q10" s="143">
        <f t="shared" si="3"/>
        <v>0</v>
      </c>
      <c r="R10" s="144">
        <f t="shared" si="4"/>
        <v>0</v>
      </c>
      <c r="S10" s="38"/>
      <c r="T10" s="222"/>
      <c r="U10" s="222"/>
      <c r="V10" s="222"/>
      <c r="W10" s="222"/>
      <c r="X10" s="222"/>
      <c r="Y10" s="222"/>
      <c r="Z10" s="53"/>
      <c r="AA10" s="51"/>
      <c r="AB10" s="51"/>
      <c r="AC10" s="51"/>
      <c r="AD10" s="51"/>
      <c r="AE10" s="52"/>
      <c r="AF10" s="142">
        <f t="shared" si="5"/>
        <v>0</v>
      </c>
      <c r="AG10" s="143">
        <f t="shared" si="6"/>
        <v>0</v>
      </c>
      <c r="AH10" s="144">
        <f t="shared" si="7"/>
        <v>0</v>
      </c>
      <c r="AI10" s="40"/>
      <c r="AJ10" s="50"/>
      <c r="AK10" s="51"/>
      <c r="AL10" s="51"/>
      <c r="AM10" s="51"/>
      <c r="AN10" s="51"/>
      <c r="AO10" s="52"/>
      <c r="AP10" s="53"/>
      <c r="AQ10" s="51"/>
      <c r="AR10" s="51"/>
      <c r="AS10" s="51"/>
      <c r="AT10" s="51"/>
      <c r="AU10" s="52"/>
      <c r="AV10" s="142">
        <f t="shared" si="8"/>
        <v>0</v>
      </c>
      <c r="AW10" s="143">
        <f t="shared" si="9"/>
        <v>0</v>
      </c>
      <c r="AX10" s="144">
        <f t="shared" si="10"/>
        <v>0</v>
      </c>
      <c r="AY10" s="40"/>
      <c r="AZ10" s="50"/>
      <c r="BA10" s="51"/>
      <c r="BB10" s="51"/>
      <c r="BC10" s="51"/>
      <c r="BD10" s="51"/>
      <c r="BE10" s="52"/>
      <c r="BF10" s="53"/>
      <c r="BG10" s="51"/>
      <c r="BH10" s="51"/>
      <c r="BI10" s="51"/>
      <c r="BJ10" s="51"/>
      <c r="BK10" s="52"/>
      <c r="BL10" s="142">
        <f t="shared" si="11"/>
        <v>0</v>
      </c>
      <c r="BM10" s="143">
        <f t="shared" si="12"/>
        <v>0</v>
      </c>
      <c r="BN10" s="144">
        <f t="shared" si="13"/>
        <v>0</v>
      </c>
      <c r="BO10" s="40"/>
      <c r="BP10" s="50"/>
      <c r="BQ10" s="51"/>
      <c r="BR10" s="51"/>
      <c r="BS10" s="51"/>
      <c r="BT10" s="51"/>
      <c r="BU10" s="52"/>
      <c r="BV10" s="53"/>
      <c r="BW10" s="51"/>
      <c r="BX10" s="51"/>
      <c r="BY10" s="51"/>
      <c r="BZ10" s="51"/>
      <c r="CA10" s="52"/>
      <c r="CB10" s="142">
        <f t="shared" si="14"/>
        <v>0</v>
      </c>
      <c r="CC10" s="143">
        <f t="shared" si="15"/>
        <v>0</v>
      </c>
      <c r="CD10" s="144">
        <f t="shared" si="16"/>
        <v>0</v>
      </c>
      <c r="CE10" s="40"/>
      <c r="CF10" s="50"/>
      <c r="CG10" s="51"/>
      <c r="CH10" s="51"/>
      <c r="CI10" s="51"/>
      <c r="CJ10" s="51"/>
      <c r="CK10" s="52"/>
      <c r="CL10" s="53"/>
      <c r="CM10" s="51"/>
      <c r="CN10" s="51"/>
      <c r="CO10" s="51"/>
      <c r="CP10" s="51"/>
      <c r="CQ10" s="52"/>
      <c r="CR10" s="142">
        <f t="shared" si="17"/>
        <v>0</v>
      </c>
      <c r="CS10" s="143">
        <f t="shared" si="18"/>
        <v>0</v>
      </c>
      <c r="CT10" s="144">
        <f t="shared" si="19"/>
        <v>0</v>
      </c>
      <c r="CU10" s="40"/>
      <c r="CV10" s="45">
        <f t="shared" si="0"/>
        <v>0</v>
      </c>
      <c r="CW10" s="43"/>
      <c r="CX10" s="43">
        <f t="shared" si="1"/>
        <v>0</v>
      </c>
      <c r="CY10" s="54"/>
      <c r="CZ10" s="43">
        <f t="shared" si="20"/>
        <v>0</v>
      </c>
      <c r="DA10" s="55"/>
      <c r="DB10" s="53">
        <f>+DB8+DB9</f>
        <v>0</v>
      </c>
      <c r="DC10" s="54"/>
      <c r="DD10" s="51">
        <f>+DD8+DD9</f>
        <v>0</v>
      </c>
      <c r="DE10" s="54"/>
      <c r="DF10" s="51">
        <f>+DF8+DF9</f>
        <v>0</v>
      </c>
      <c r="DG10" s="55"/>
      <c r="DH10" s="173"/>
      <c r="DI10" s="186" t="s">
        <v>17</v>
      </c>
      <c r="DJ10" s="53">
        <f>+DJ8</f>
        <v>0</v>
      </c>
      <c r="DK10" s="51">
        <f>+DK8</f>
        <v>0</v>
      </c>
      <c r="DL10" s="52">
        <f>+DL8</f>
        <v>0</v>
      </c>
      <c r="DM10"/>
    </row>
    <row r="11" spans="1:119" s="24" customFormat="1" ht="15.6" x14ac:dyDescent="0.3">
      <c r="A11" s="32">
        <v>2</v>
      </c>
      <c r="B11" s="32" t="s">
        <v>1</v>
      </c>
      <c r="C11" s="41"/>
      <c r="D11" s="42"/>
      <c r="E11" s="43"/>
      <c r="F11" s="43"/>
      <c r="G11" s="43"/>
      <c r="H11" s="43"/>
      <c r="I11" s="44"/>
      <c r="J11" s="45"/>
      <c r="K11" s="43"/>
      <c r="L11" s="43"/>
      <c r="M11" s="43"/>
      <c r="N11" s="43"/>
      <c r="O11" s="44"/>
      <c r="P11" s="136">
        <f t="shared" si="2"/>
        <v>0</v>
      </c>
      <c r="Q11" s="137">
        <f t="shared" si="3"/>
        <v>0</v>
      </c>
      <c r="R11" s="138">
        <f t="shared" si="4"/>
        <v>0</v>
      </c>
      <c r="S11" s="38"/>
      <c r="T11" s="5"/>
      <c r="U11" s="5"/>
      <c r="V11" s="5"/>
      <c r="W11" s="5"/>
      <c r="X11" s="5"/>
      <c r="Y11" s="5"/>
      <c r="Z11" s="45"/>
      <c r="AA11" s="43"/>
      <c r="AB11" s="43"/>
      <c r="AC11" s="43"/>
      <c r="AD11" s="43"/>
      <c r="AE11" s="44"/>
      <c r="AF11" s="136">
        <f t="shared" si="5"/>
        <v>0</v>
      </c>
      <c r="AG11" s="137">
        <f t="shared" si="6"/>
        <v>0</v>
      </c>
      <c r="AH11" s="138">
        <f t="shared" si="7"/>
        <v>0</v>
      </c>
      <c r="AI11" s="40"/>
      <c r="AJ11" s="42"/>
      <c r="AK11" s="43"/>
      <c r="AL11" s="43"/>
      <c r="AM11" s="43"/>
      <c r="AN11" s="43"/>
      <c r="AO11" s="44"/>
      <c r="AP11" s="45"/>
      <c r="AQ11" s="43"/>
      <c r="AR11" s="43"/>
      <c r="AS11" s="43"/>
      <c r="AT11" s="43"/>
      <c r="AU11" s="44"/>
      <c r="AV11" s="136">
        <f t="shared" si="8"/>
        <v>0</v>
      </c>
      <c r="AW11" s="137">
        <f t="shared" si="9"/>
        <v>0</v>
      </c>
      <c r="AX11" s="138">
        <f t="shared" si="10"/>
        <v>0</v>
      </c>
      <c r="AY11" s="40"/>
      <c r="AZ11" s="42"/>
      <c r="BA11" s="43"/>
      <c r="BB11" s="43"/>
      <c r="BC11" s="43"/>
      <c r="BD11" s="43"/>
      <c r="BE11" s="44"/>
      <c r="BF11" s="45"/>
      <c r="BG11" s="43"/>
      <c r="BH11" s="43"/>
      <c r="BI11" s="43"/>
      <c r="BJ11" s="43"/>
      <c r="BK11" s="44"/>
      <c r="BL11" s="136">
        <f t="shared" si="11"/>
        <v>0</v>
      </c>
      <c r="BM11" s="137">
        <f t="shared" si="12"/>
        <v>0</v>
      </c>
      <c r="BN11" s="138">
        <f t="shared" si="13"/>
        <v>0</v>
      </c>
      <c r="BO11" s="40"/>
      <c r="BP11" s="42"/>
      <c r="BQ11" s="43"/>
      <c r="BR11" s="43"/>
      <c r="BS11" s="43"/>
      <c r="BT11" s="43"/>
      <c r="BU11" s="44"/>
      <c r="BV11" s="45"/>
      <c r="BW11" s="43"/>
      <c r="BX11" s="43"/>
      <c r="BY11" s="43"/>
      <c r="BZ11" s="43"/>
      <c r="CA11" s="44"/>
      <c r="CB11" s="136">
        <f t="shared" si="14"/>
        <v>0</v>
      </c>
      <c r="CC11" s="137">
        <f t="shared" si="15"/>
        <v>0</v>
      </c>
      <c r="CD11" s="138">
        <f t="shared" si="16"/>
        <v>0</v>
      </c>
      <c r="CE11" s="40"/>
      <c r="CF11" s="42"/>
      <c r="CG11" s="43"/>
      <c r="CH11" s="43"/>
      <c r="CI11" s="43"/>
      <c r="CJ11" s="43"/>
      <c r="CK11" s="44"/>
      <c r="CL11" s="45"/>
      <c r="CM11" s="43"/>
      <c r="CN11" s="43"/>
      <c r="CO11" s="43"/>
      <c r="CP11" s="43"/>
      <c r="CQ11" s="44"/>
      <c r="CR11" s="136">
        <f t="shared" si="17"/>
        <v>0</v>
      </c>
      <c r="CS11" s="137">
        <f t="shared" si="18"/>
        <v>0</v>
      </c>
      <c r="CT11" s="138">
        <f t="shared" si="19"/>
        <v>0</v>
      </c>
      <c r="CU11" s="40"/>
      <c r="CV11" s="45">
        <f t="shared" si="0"/>
        <v>0</v>
      </c>
      <c r="CW11" s="43"/>
      <c r="CX11" s="43">
        <f t="shared" si="1"/>
        <v>0</v>
      </c>
      <c r="CY11" s="46"/>
      <c r="CZ11" s="43">
        <f t="shared" si="20"/>
        <v>0</v>
      </c>
      <c r="DA11" s="47"/>
      <c r="DB11" s="45">
        <f t="shared" ref="DB11:DB15" si="21">+J11+Z11+AP11+BF11+BV11+CL11</f>
        <v>0</v>
      </c>
      <c r="DC11" s="46"/>
      <c r="DD11" s="43">
        <f t="shared" ref="DD11:DD15" si="22">+L11+AB11+AR11+BH11+BX11+CN11</f>
        <v>0</v>
      </c>
      <c r="DE11" s="46"/>
      <c r="DF11" s="43">
        <f t="shared" ref="DF11:DF15" si="23">+DB11+DD11</f>
        <v>0</v>
      </c>
      <c r="DG11" s="47"/>
      <c r="DH11" s="172"/>
      <c r="DI11" s="185" t="s">
        <v>1</v>
      </c>
      <c r="DJ11" s="45">
        <f t="shared" ref="DJ11:DJ15" si="24">+CZ11</f>
        <v>0</v>
      </c>
      <c r="DK11" s="43">
        <f t="shared" ref="DK11:DK15" si="25">+DF11</f>
        <v>0</v>
      </c>
      <c r="DL11" s="44">
        <f t="shared" ref="DL11:DL15" si="26">+DJ11+DK11</f>
        <v>0</v>
      </c>
      <c r="DM11"/>
    </row>
    <row r="12" spans="1:119" s="24" customFormat="1" ht="15.6" x14ac:dyDescent="0.3">
      <c r="A12" s="32">
        <v>3</v>
      </c>
      <c r="B12" s="32" t="s">
        <v>2</v>
      </c>
      <c r="C12" s="41"/>
      <c r="D12" s="42"/>
      <c r="E12" s="43"/>
      <c r="F12" s="43"/>
      <c r="G12" s="43"/>
      <c r="H12" s="43"/>
      <c r="I12" s="44"/>
      <c r="J12" s="45"/>
      <c r="K12" s="43"/>
      <c r="L12" s="43"/>
      <c r="M12" s="43"/>
      <c r="N12" s="43"/>
      <c r="O12" s="44"/>
      <c r="P12" s="136">
        <f t="shared" si="2"/>
        <v>0</v>
      </c>
      <c r="Q12" s="137">
        <f t="shared" si="3"/>
        <v>0</v>
      </c>
      <c r="R12" s="138">
        <f t="shared" si="4"/>
        <v>0</v>
      </c>
      <c r="S12" s="38"/>
      <c r="T12" s="5"/>
      <c r="U12" s="5"/>
      <c r="V12" s="5"/>
      <c r="W12" s="5"/>
      <c r="X12" s="5"/>
      <c r="Y12" s="5"/>
      <c r="Z12" s="45"/>
      <c r="AA12" s="43"/>
      <c r="AB12" s="43"/>
      <c r="AC12" s="43"/>
      <c r="AD12" s="43"/>
      <c r="AE12" s="44"/>
      <c r="AF12" s="136">
        <f t="shared" si="5"/>
        <v>0</v>
      </c>
      <c r="AG12" s="137">
        <f t="shared" si="6"/>
        <v>0</v>
      </c>
      <c r="AH12" s="138">
        <f t="shared" si="7"/>
        <v>0</v>
      </c>
      <c r="AI12" s="40"/>
      <c r="AJ12" s="42"/>
      <c r="AK12" s="43"/>
      <c r="AL12" s="43"/>
      <c r="AM12" s="43"/>
      <c r="AN12" s="43"/>
      <c r="AO12" s="44"/>
      <c r="AP12" s="45"/>
      <c r="AQ12" s="43"/>
      <c r="AR12" s="43"/>
      <c r="AS12" s="43"/>
      <c r="AT12" s="43"/>
      <c r="AU12" s="44"/>
      <c r="AV12" s="136">
        <f t="shared" si="8"/>
        <v>0</v>
      </c>
      <c r="AW12" s="137">
        <f t="shared" si="9"/>
        <v>0</v>
      </c>
      <c r="AX12" s="138">
        <f t="shared" si="10"/>
        <v>0</v>
      </c>
      <c r="AY12" s="40"/>
      <c r="AZ12" s="42"/>
      <c r="BA12" s="43"/>
      <c r="BB12" s="43"/>
      <c r="BC12" s="43"/>
      <c r="BD12" s="43"/>
      <c r="BE12" s="44"/>
      <c r="BF12" s="45"/>
      <c r="BG12" s="43"/>
      <c r="BH12" s="43"/>
      <c r="BI12" s="43"/>
      <c r="BJ12" s="43"/>
      <c r="BK12" s="44"/>
      <c r="BL12" s="136">
        <f t="shared" si="11"/>
        <v>0</v>
      </c>
      <c r="BM12" s="137">
        <f t="shared" si="12"/>
        <v>0</v>
      </c>
      <c r="BN12" s="138">
        <f t="shared" si="13"/>
        <v>0</v>
      </c>
      <c r="BO12" s="40"/>
      <c r="BP12" s="42"/>
      <c r="BQ12" s="43"/>
      <c r="BR12" s="43"/>
      <c r="BS12" s="43"/>
      <c r="BT12" s="43"/>
      <c r="BU12" s="44"/>
      <c r="BV12" s="45"/>
      <c r="BW12" s="43"/>
      <c r="BX12" s="43"/>
      <c r="BY12" s="43"/>
      <c r="BZ12" s="43"/>
      <c r="CA12" s="44"/>
      <c r="CB12" s="136">
        <f t="shared" si="14"/>
        <v>0</v>
      </c>
      <c r="CC12" s="137">
        <f t="shared" si="15"/>
        <v>0</v>
      </c>
      <c r="CD12" s="138">
        <f t="shared" si="16"/>
        <v>0</v>
      </c>
      <c r="CE12" s="40"/>
      <c r="CF12" s="42"/>
      <c r="CG12" s="43"/>
      <c r="CH12" s="43"/>
      <c r="CI12" s="43"/>
      <c r="CJ12" s="43"/>
      <c r="CK12" s="44"/>
      <c r="CL12" s="45"/>
      <c r="CM12" s="43"/>
      <c r="CN12" s="43"/>
      <c r="CO12" s="43"/>
      <c r="CP12" s="43"/>
      <c r="CQ12" s="44"/>
      <c r="CR12" s="136">
        <f t="shared" si="17"/>
        <v>0</v>
      </c>
      <c r="CS12" s="137">
        <f t="shared" si="18"/>
        <v>0</v>
      </c>
      <c r="CT12" s="138">
        <f t="shared" si="19"/>
        <v>0</v>
      </c>
      <c r="CU12" s="40"/>
      <c r="CV12" s="45">
        <f t="shared" si="0"/>
        <v>0</v>
      </c>
      <c r="CW12" s="43"/>
      <c r="CX12" s="43">
        <f t="shared" si="1"/>
        <v>0</v>
      </c>
      <c r="CY12" s="46"/>
      <c r="CZ12" s="43">
        <f t="shared" si="20"/>
        <v>0</v>
      </c>
      <c r="DA12" s="47"/>
      <c r="DB12" s="45">
        <f t="shared" si="21"/>
        <v>0</v>
      </c>
      <c r="DC12" s="46"/>
      <c r="DD12" s="43">
        <f t="shared" si="22"/>
        <v>0</v>
      </c>
      <c r="DE12" s="46"/>
      <c r="DF12" s="43">
        <f t="shared" si="23"/>
        <v>0</v>
      </c>
      <c r="DG12" s="47"/>
      <c r="DH12" s="172"/>
      <c r="DI12" s="185" t="s">
        <v>2</v>
      </c>
      <c r="DJ12" s="45">
        <f t="shared" si="24"/>
        <v>0</v>
      </c>
      <c r="DK12" s="43">
        <f t="shared" si="25"/>
        <v>0</v>
      </c>
      <c r="DL12" s="44">
        <f t="shared" si="26"/>
        <v>0</v>
      </c>
      <c r="DM12"/>
    </row>
    <row r="13" spans="1:119" s="24" customFormat="1" ht="15.6" x14ac:dyDescent="0.3">
      <c r="A13" s="32">
        <v>4</v>
      </c>
      <c r="B13" s="32" t="s">
        <v>3</v>
      </c>
      <c r="C13" s="41"/>
      <c r="D13" s="42"/>
      <c r="E13" s="43"/>
      <c r="F13" s="43"/>
      <c r="G13" s="43"/>
      <c r="H13" s="43"/>
      <c r="I13" s="44"/>
      <c r="J13" s="45"/>
      <c r="K13" s="43"/>
      <c r="L13" s="43"/>
      <c r="M13" s="43"/>
      <c r="N13" s="43"/>
      <c r="O13" s="44"/>
      <c r="P13" s="136">
        <f t="shared" si="2"/>
        <v>0</v>
      </c>
      <c r="Q13" s="137">
        <f t="shared" si="3"/>
        <v>0</v>
      </c>
      <c r="R13" s="138">
        <f t="shared" si="4"/>
        <v>0</v>
      </c>
      <c r="S13" s="38"/>
      <c r="T13" s="5"/>
      <c r="U13" s="5"/>
      <c r="V13" s="5"/>
      <c r="W13" s="5"/>
      <c r="X13" s="5"/>
      <c r="Y13" s="5"/>
      <c r="Z13" s="45"/>
      <c r="AA13" s="43"/>
      <c r="AB13" s="43"/>
      <c r="AC13" s="43"/>
      <c r="AD13" s="43"/>
      <c r="AE13" s="44"/>
      <c r="AF13" s="136">
        <f t="shared" si="5"/>
        <v>0</v>
      </c>
      <c r="AG13" s="137">
        <f t="shared" si="6"/>
        <v>0</v>
      </c>
      <c r="AH13" s="138">
        <f t="shared" si="7"/>
        <v>0</v>
      </c>
      <c r="AI13" s="40"/>
      <c r="AJ13" s="42"/>
      <c r="AK13" s="43"/>
      <c r="AL13" s="43"/>
      <c r="AM13" s="43"/>
      <c r="AN13" s="43"/>
      <c r="AO13" s="44"/>
      <c r="AP13" s="45"/>
      <c r="AQ13" s="43"/>
      <c r="AR13" s="43"/>
      <c r="AS13" s="43"/>
      <c r="AT13" s="43"/>
      <c r="AU13" s="44"/>
      <c r="AV13" s="136">
        <f t="shared" si="8"/>
        <v>0</v>
      </c>
      <c r="AW13" s="137">
        <f t="shared" si="9"/>
        <v>0</v>
      </c>
      <c r="AX13" s="138">
        <f t="shared" si="10"/>
        <v>0</v>
      </c>
      <c r="AY13" s="40"/>
      <c r="AZ13" s="42"/>
      <c r="BA13" s="43"/>
      <c r="BB13" s="43"/>
      <c r="BC13" s="43"/>
      <c r="BD13" s="43"/>
      <c r="BE13" s="44"/>
      <c r="BF13" s="45"/>
      <c r="BG13" s="43"/>
      <c r="BH13" s="43"/>
      <c r="BI13" s="43"/>
      <c r="BJ13" s="43"/>
      <c r="BK13" s="44"/>
      <c r="BL13" s="136">
        <f t="shared" si="11"/>
        <v>0</v>
      </c>
      <c r="BM13" s="137">
        <f t="shared" si="12"/>
        <v>0</v>
      </c>
      <c r="BN13" s="138">
        <f t="shared" si="13"/>
        <v>0</v>
      </c>
      <c r="BO13" s="40"/>
      <c r="BP13" s="42"/>
      <c r="BQ13" s="43"/>
      <c r="BR13" s="43"/>
      <c r="BS13" s="43"/>
      <c r="BT13" s="43"/>
      <c r="BU13" s="44"/>
      <c r="BV13" s="45"/>
      <c r="BW13" s="43"/>
      <c r="BX13" s="43"/>
      <c r="BY13" s="43"/>
      <c r="BZ13" s="43"/>
      <c r="CA13" s="44"/>
      <c r="CB13" s="136">
        <f t="shared" si="14"/>
        <v>0</v>
      </c>
      <c r="CC13" s="137">
        <f t="shared" si="15"/>
        <v>0</v>
      </c>
      <c r="CD13" s="138">
        <f t="shared" si="16"/>
        <v>0</v>
      </c>
      <c r="CE13" s="40"/>
      <c r="CF13" s="42"/>
      <c r="CG13" s="43"/>
      <c r="CH13" s="43"/>
      <c r="CI13" s="43"/>
      <c r="CJ13" s="43"/>
      <c r="CK13" s="44"/>
      <c r="CL13" s="45"/>
      <c r="CM13" s="43"/>
      <c r="CN13" s="43"/>
      <c r="CO13" s="43"/>
      <c r="CP13" s="43"/>
      <c r="CQ13" s="44"/>
      <c r="CR13" s="136">
        <f t="shared" si="17"/>
        <v>0</v>
      </c>
      <c r="CS13" s="137">
        <f t="shared" si="18"/>
        <v>0</v>
      </c>
      <c r="CT13" s="138">
        <f t="shared" si="19"/>
        <v>0</v>
      </c>
      <c r="CU13" s="40"/>
      <c r="CV13" s="45">
        <f t="shared" si="0"/>
        <v>0</v>
      </c>
      <c r="CW13" s="43"/>
      <c r="CX13" s="43">
        <f t="shared" si="1"/>
        <v>0</v>
      </c>
      <c r="CY13" s="46"/>
      <c r="CZ13" s="43">
        <f t="shared" si="20"/>
        <v>0</v>
      </c>
      <c r="DA13" s="47"/>
      <c r="DB13" s="45">
        <f t="shared" si="21"/>
        <v>0</v>
      </c>
      <c r="DC13" s="46"/>
      <c r="DD13" s="43">
        <f t="shared" si="22"/>
        <v>0</v>
      </c>
      <c r="DE13" s="46"/>
      <c r="DF13" s="43">
        <f t="shared" si="23"/>
        <v>0</v>
      </c>
      <c r="DG13" s="47"/>
      <c r="DH13" s="172"/>
      <c r="DI13" s="185" t="s">
        <v>3</v>
      </c>
      <c r="DJ13" s="45">
        <f t="shared" si="24"/>
        <v>0</v>
      </c>
      <c r="DK13" s="43">
        <f t="shared" si="25"/>
        <v>0</v>
      </c>
      <c r="DL13" s="44">
        <f t="shared" si="26"/>
        <v>0</v>
      </c>
      <c r="DM13"/>
    </row>
    <row r="14" spans="1:119" s="24" customFormat="1" ht="15.6" x14ac:dyDescent="0.3">
      <c r="A14" s="32">
        <v>5</v>
      </c>
      <c r="B14" s="32" t="s">
        <v>4</v>
      </c>
      <c r="C14" s="41"/>
      <c r="D14" s="42"/>
      <c r="E14" s="43"/>
      <c r="F14" s="43"/>
      <c r="G14" s="43"/>
      <c r="H14" s="43"/>
      <c r="I14" s="44"/>
      <c r="J14" s="45"/>
      <c r="K14" s="43"/>
      <c r="L14" s="43"/>
      <c r="M14" s="43"/>
      <c r="N14" s="43"/>
      <c r="O14" s="44"/>
      <c r="P14" s="136">
        <f t="shared" si="2"/>
        <v>0</v>
      </c>
      <c r="Q14" s="137">
        <f t="shared" si="3"/>
        <v>0</v>
      </c>
      <c r="R14" s="138">
        <f t="shared" si="4"/>
        <v>0</v>
      </c>
      <c r="S14" s="38"/>
      <c r="T14" s="5"/>
      <c r="U14" s="5"/>
      <c r="V14" s="5"/>
      <c r="W14" s="5"/>
      <c r="X14" s="5"/>
      <c r="Y14" s="5"/>
      <c r="Z14" s="45"/>
      <c r="AA14" s="43"/>
      <c r="AB14" s="43"/>
      <c r="AC14" s="43"/>
      <c r="AD14" s="43"/>
      <c r="AE14" s="44"/>
      <c r="AF14" s="136">
        <f t="shared" si="5"/>
        <v>0</v>
      </c>
      <c r="AG14" s="137">
        <f t="shared" si="6"/>
        <v>0</v>
      </c>
      <c r="AH14" s="138">
        <f t="shared" si="7"/>
        <v>0</v>
      </c>
      <c r="AI14" s="40"/>
      <c r="AJ14" s="42"/>
      <c r="AK14" s="43"/>
      <c r="AL14" s="43"/>
      <c r="AM14" s="43"/>
      <c r="AN14" s="43"/>
      <c r="AO14" s="44"/>
      <c r="AP14" s="45"/>
      <c r="AQ14" s="43"/>
      <c r="AR14" s="43"/>
      <c r="AS14" s="43"/>
      <c r="AT14" s="43"/>
      <c r="AU14" s="44"/>
      <c r="AV14" s="136">
        <f t="shared" si="8"/>
        <v>0</v>
      </c>
      <c r="AW14" s="137">
        <f t="shared" si="9"/>
        <v>0</v>
      </c>
      <c r="AX14" s="138">
        <f t="shared" si="10"/>
        <v>0</v>
      </c>
      <c r="AY14" s="40"/>
      <c r="AZ14" s="42"/>
      <c r="BA14" s="43"/>
      <c r="BB14" s="43"/>
      <c r="BC14" s="43"/>
      <c r="BD14" s="43"/>
      <c r="BE14" s="44"/>
      <c r="BF14" s="45"/>
      <c r="BG14" s="43"/>
      <c r="BH14" s="43"/>
      <c r="BI14" s="43"/>
      <c r="BJ14" s="43"/>
      <c r="BK14" s="44"/>
      <c r="BL14" s="136">
        <f t="shared" si="11"/>
        <v>0</v>
      </c>
      <c r="BM14" s="137">
        <f t="shared" si="12"/>
        <v>0</v>
      </c>
      <c r="BN14" s="138">
        <f t="shared" si="13"/>
        <v>0</v>
      </c>
      <c r="BO14" s="40"/>
      <c r="BP14" s="42"/>
      <c r="BQ14" s="43"/>
      <c r="BR14" s="43"/>
      <c r="BS14" s="43"/>
      <c r="BT14" s="43"/>
      <c r="BU14" s="44"/>
      <c r="BV14" s="45"/>
      <c r="BW14" s="43"/>
      <c r="BX14" s="43"/>
      <c r="BY14" s="43"/>
      <c r="BZ14" s="43"/>
      <c r="CA14" s="44"/>
      <c r="CB14" s="136">
        <f t="shared" si="14"/>
        <v>0</v>
      </c>
      <c r="CC14" s="137">
        <f t="shared" si="15"/>
        <v>0</v>
      </c>
      <c r="CD14" s="138">
        <f t="shared" si="16"/>
        <v>0</v>
      </c>
      <c r="CE14" s="40"/>
      <c r="CF14" s="42"/>
      <c r="CG14" s="43"/>
      <c r="CH14" s="43"/>
      <c r="CI14" s="43"/>
      <c r="CJ14" s="43"/>
      <c r="CK14" s="44"/>
      <c r="CL14" s="45"/>
      <c r="CM14" s="43"/>
      <c r="CN14" s="43"/>
      <c r="CO14" s="43"/>
      <c r="CP14" s="43"/>
      <c r="CQ14" s="44"/>
      <c r="CR14" s="136">
        <f t="shared" si="17"/>
        <v>0</v>
      </c>
      <c r="CS14" s="137">
        <f t="shared" si="18"/>
        <v>0</v>
      </c>
      <c r="CT14" s="138">
        <f t="shared" si="19"/>
        <v>0</v>
      </c>
      <c r="CU14" s="40"/>
      <c r="CV14" s="45">
        <f t="shared" si="0"/>
        <v>0</v>
      </c>
      <c r="CW14" s="43"/>
      <c r="CX14" s="43">
        <f t="shared" si="1"/>
        <v>0</v>
      </c>
      <c r="CY14" s="46"/>
      <c r="CZ14" s="43">
        <f t="shared" si="20"/>
        <v>0</v>
      </c>
      <c r="DA14" s="47"/>
      <c r="DB14" s="45">
        <f t="shared" si="21"/>
        <v>0</v>
      </c>
      <c r="DC14" s="46"/>
      <c r="DD14" s="43">
        <f t="shared" si="22"/>
        <v>0</v>
      </c>
      <c r="DE14" s="46"/>
      <c r="DF14" s="43">
        <f t="shared" si="23"/>
        <v>0</v>
      </c>
      <c r="DG14" s="47"/>
      <c r="DH14" s="172"/>
      <c r="DI14" s="185" t="s">
        <v>4</v>
      </c>
      <c r="DJ14" s="45">
        <f t="shared" si="24"/>
        <v>0</v>
      </c>
      <c r="DK14" s="43">
        <f t="shared" si="25"/>
        <v>0</v>
      </c>
      <c r="DL14" s="44">
        <f t="shared" si="26"/>
        <v>0</v>
      </c>
      <c r="DM14"/>
    </row>
    <row r="15" spans="1:119" s="24" customFormat="1" ht="15.6" x14ac:dyDescent="0.3">
      <c r="A15" s="32">
        <v>6</v>
      </c>
      <c r="B15" s="32" t="s">
        <v>5</v>
      </c>
      <c r="C15" s="41"/>
      <c r="D15" s="42"/>
      <c r="E15" s="43"/>
      <c r="F15" s="43"/>
      <c r="G15" s="43"/>
      <c r="H15" s="43"/>
      <c r="I15" s="44"/>
      <c r="J15" s="45"/>
      <c r="K15" s="43"/>
      <c r="L15" s="43"/>
      <c r="M15" s="43"/>
      <c r="N15" s="43"/>
      <c r="O15" s="44"/>
      <c r="P15" s="136">
        <f t="shared" si="2"/>
        <v>0</v>
      </c>
      <c r="Q15" s="137">
        <f t="shared" si="3"/>
        <v>0</v>
      </c>
      <c r="R15" s="138">
        <f t="shared" si="4"/>
        <v>0</v>
      </c>
      <c r="S15" s="38"/>
      <c r="T15" s="5"/>
      <c r="U15" s="5"/>
      <c r="V15" s="5"/>
      <c r="W15" s="5"/>
      <c r="X15" s="5"/>
      <c r="Y15" s="5"/>
      <c r="Z15" s="45"/>
      <c r="AA15" s="43"/>
      <c r="AB15" s="43"/>
      <c r="AC15" s="43"/>
      <c r="AD15" s="43"/>
      <c r="AE15" s="44"/>
      <c r="AF15" s="136">
        <f t="shared" si="5"/>
        <v>0</v>
      </c>
      <c r="AG15" s="137">
        <f t="shared" si="6"/>
        <v>0</v>
      </c>
      <c r="AH15" s="138">
        <f t="shared" si="7"/>
        <v>0</v>
      </c>
      <c r="AI15" s="40"/>
      <c r="AJ15" s="42"/>
      <c r="AK15" s="43"/>
      <c r="AL15" s="43"/>
      <c r="AM15" s="43"/>
      <c r="AN15" s="43"/>
      <c r="AO15" s="44"/>
      <c r="AP15" s="45"/>
      <c r="AQ15" s="43"/>
      <c r="AR15" s="43"/>
      <c r="AS15" s="43"/>
      <c r="AT15" s="43"/>
      <c r="AU15" s="44"/>
      <c r="AV15" s="136">
        <f t="shared" si="8"/>
        <v>0</v>
      </c>
      <c r="AW15" s="137">
        <f t="shared" si="9"/>
        <v>0</v>
      </c>
      <c r="AX15" s="138">
        <f t="shared" si="10"/>
        <v>0</v>
      </c>
      <c r="AY15" s="40"/>
      <c r="AZ15" s="42"/>
      <c r="BA15" s="43"/>
      <c r="BB15" s="43"/>
      <c r="BC15" s="43"/>
      <c r="BD15" s="43"/>
      <c r="BE15" s="44"/>
      <c r="BF15" s="45"/>
      <c r="BG15" s="43"/>
      <c r="BH15" s="43"/>
      <c r="BI15" s="43"/>
      <c r="BJ15" s="43"/>
      <c r="BK15" s="44"/>
      <c r="BL15" s="136">
        <f t="shared" si="11"/>
        <v>0</v>
      </c>
      <c r="BM15" s="137">
        <f t="shared" si="12"/>
        <v>0</v>
      </c>
      <c r="BN15" s="138">
        <f t="shared" si="13"/>
        <v>0</v>
      </c>
      <c r="BO15" s="40"/>
      <c r="BP15" s="42"/>
      <c r="BQ15" s="43"/>
      <c r="BR15" s="43"/>
      <c r="BS15" s="43"/>
      <c r="BT15" s="43"/>
      <c r="BU15" s="44"/>
      <c r="BV15" s="45"/>
      <c r="BW15" s="43"/>
      <c r="BX15" s="43"/>
      <c r="BY15" s="43"/>
      <c r="BZ15" s="43"/>
      <c r="CA15" s="44"/>
      <c r="CB15" s="136">
        <f t="shared" si="14"/>
        <v>0</v>
      </c>
      <c r="CC15" s="137">
        <f t="shared" si="15"/>
        <v>0</v>
      </c>
      <c r="CD15" s="138">
        <f t="shared" si="16"/>
        <v>0</v>
      </c>
      <c r="CE15" s="40"/>
      <c r="CF15" s="42"/>
      <c r="CG15" s="43"/>
      <c r="CH15" s="43"/>
      <c r="CI15" s="43"/>
      <c r="CJ15" s="43"/>
      <c r="CK15" s="44"/>
      <c r="CL15" s="45"/>
      <c r="CM15" s="43"/>
      <c r="CN15" s="43"/>
      <c r="CO15" s="43"/>
      <c r="CP15" s="43"/>
      <c r="CQ15" s="44"/>
      <c r="CR15" s="136">
        <f t="shared" si="17"/>
        <v>0</v>
      </c>
      <c r="CS15" s="137">
        <f t="shared" si="18"/>
        <v>0</v>
      </c>
      <c r="CT15" s="138">
        <f t="shared" si="19"/>
        <v>0</v>
      </c>
      <c r="CU15" s="40"/>
      <c r="CV15" s="45">
        <f t="shared" si="0"/>
        <v>0</v>
      </c>
      <c r="CW15" s="43"/>
      <c r="CX15" s="43">
        <f t="shared" si="1"/>
        <v>0</v>
      </c>
      <c r="CY15" s="46"/>
      <c r="CZ15" s="43">
        <f t="shared" si="20"/>
        <v>0</v>
      </c>
      <c r="DA15" s="47"/>
      <c r="DB15" s="45">
        <f t="shared" si="21"/>
        <v>0</v>
      </c>
      <c r="DC15" s="46"/>
      <c r="DD15" s="43">
        <f t="shared" si="22"/>
        <v>0</v>
      </c>
      <c r="DE15" s="46"/>
      <c r="DF15" s="43">
        <f t="shared" si="23"/>
        <v>0</v>
      </c>
      <c r="DG15" s="47"/>
      <c r="DH15" s="172"/>
      <c r="DI15" s="185" t="s">
        <v>5</v>
      </c>
      <c r="DJ15" s="45">
        <f t="shared" si="24"/>
        <v>0</v>
      </c>
      <c r="DK15" s="43">
        <f t="shared" si="25"/>
        <v>0</v>
      </c>
      <c r="DL15" s="44">
        <f t="shared" si="26"/>
        <v>0</v>
      </c>
      <c r="DM15"/>
    </row>
    <row r="16" spans="1:119" s="24" customFormat="1" ht="15.6" x14ac:dyDescent="0.3">
      <c r="A16" s="32">
        <v>7</v>
      </c>
      <c r="B16" s="32" t="s">
        <v>92</v>
      </c>
      <c r="C16" s="49"/>
      <c r="D16" s="50"/>
      <c r="E16" s="54"/>
      <c r="F16" s="51"/>
      <c r="G16" s="54"/>
      <c r="H16" s="51"/>
      <c r="I16" s="55"/>
      <c r="J16" s="53"/>
      <c r="K16" s="54"/>
      <c r="L16" s="51"/>
      <c r="M16" s="54"/>
      <c r="N16" s="51"/>
      <c r="O16" s="55"/>
      <c r="P16" s="142">
        <f t="shared" si="2"/>
        <v>0</v>
      </c>
      <c r="Q16" s="143">
        <f t="shared" si="3"/>
        <v>0</v>
      </c>
      <c r="R16" s="144">
        <f t="shared" si="4"/>
        <v>0</v>
      </c>
      <c r="S16" s="38"/>
      <c r="T16" s="222"/>
      <c r="U16" s="223"/>
      <c r="V16" s="222"/>
      <c r="W16" s="223"/>
      <c r="X16" s="222"/>
      <c r="Y16" s="223"/>
      <c r="Z16" s="53"/>
      <c r="AA16" s="54"/>
      <c r="AB16" s="51"/>
      <c r="AC16" s="54"/>
      <c r="AD16" s="51"/>
      <c r="AE16" s="55"/>
      <c r="AF16" s="142">
        <f t="shared" si="5"/>
        <v>0</v>
      </c>
      <c r="AG16" s="143">
        <f t="shared" si="6"/>
        <v>0</v>
      </c>
      <c r="AH16" s="144">
        <f t="shared" si="7"/>
        <v>0</v>
      </c>
      <c r="AI16" s="40"/>
      <c r="AJ16" s="50"/>
      <c r="AK16" s="54"/>
      <c r="AL16" s="51"/>
      <c r="AM16" s="54"/>
      <c r="AN16" s="51"/>
      <c r="AO16" s="55"/>
      <c r="AP16" s="53"/>
      <c r="AQ16" s="54"/>
      <c r="AR16" s="51"/>
      <c r="AS16" s="54"/>
      <c r="AT16" s="51"/>
      <c r="AU16" s="55"/>
      <c r="AV16" s="142">
        <f t="shared" si="8"/>
        <v>0</v>
      </c>
      <c r="AW16" s="143">
        <f t="shared" si="9"/>
        <v>0</v>
      </c>
      <c r="AX16" s="144">
        <f t="shared" si="10"/>
        <v>0</v>
      </c>
      <c r="AY16" s="40"/>
      <c r="AZ16" s="50"/>
      <c r="BA16" s="54"/>
      <c r="BB16" s="51"/>
      <c r="BC16" s="54"/>
      <c r="BD16" s="51"/>
      <c r="BE16" s="55"/>
      <c r="BF16" s="53"/>
      <c r="BG16" s="54"/>
      <c r="BH16" s="51"/>
      <c r="BI16" s="54"/>
      <c r="BJ16" s="51"/>
      <c r="BK16" s="55"/>
      <c r="BL16" s="142">
        <f t="shared" si="11"/>
        <v>0</v>
      </c>
      <c r="BM16" s="143">
        <f t="shared" si="12"/>
        <v>0</v>
      </c>
      <c r="BN16" s="144">
        <f t="shared" si="13"/>
        <v>0</v>
      </c>
      <c r="BO16" s="40"/>
      <c r="BP16" s="50"/>
      <c r="BQ16" s="54"/>
      <c r="BR16" s="51"/>
      <c r="BS16" s="54"/>
      <c r="BT16" s="51"/>
      <c r="BU16" s="55"/>
      <c r="BV16" s="53"/>
      <c r="BW16" s="54"/>
      <c r="BX16" s="53"/>
      <c r="BY16" s="54"/>
      <c r="BZ16" s="53"/>
      <c r="CA16" s="55"/>
      <c r="CB16" s="142">
        <f t="shared" si="14"/>
        <v>0</v>
      </c>
      <c r="CC16" s="143">
        <f t="shared" si="15"/>
        <v>0</v>
      </c>
      <c r="CD16" s="144">
        <f t="shared" si="16"/>
        <v>0</v>
      </c>
      <c r="CE16" s="40"/>
      <c r="CF16" s="50"/>
      <c r="CG16" s="54"/>
      <c r="CH16" s="51"/>
      <c r="CI16" s="54"/>
      <c r="CJ16" s="51"/>
      <c r="CK16" s="55"/>
      <c r="CL16" s="53"/>
      <c r="CM16" s="54"/>
      <c r="CN16" s="51"/>
      <c r="CO16" s="54"/>
      <c r="CP16" s="51"/>
      <c r="CQ16" s="55"/>
      <c r="CR16" s="142">
        <f t="shared" si="17"/>
        <v>0</v>
      </c>
      <c r="CS16" s="143">
        <f t="shared" si="18"/>
        <v>0</v>
      </c>
      <c r="CT16" s="144">
        <f t="shared" si="19"/>
        <v>0</v>
      </c>
      <c r="CU16" s="40"/>
      <c r="CV16" s="53">
        <f>SUM(CV10:CV15)</f>
        <v>0</v>
      </c>
      <c r="CW16" s="54" t="e">
        <f>+CV16/$CV$111</f>
        <v>#DIV/0!</v>
      </c>
      <c r="CX16" s="51">
        <f>SUM(CX10:CX15)</f>
        <v>0</v>
      </c>
      <c r="CY16" s="54" t="e">
        <f>+CX16/$CX$111</f>
        <v>#DIV/0!</v>
      </c>
      <c r="CZ16" s="51">
        <f t="shared" si="20"/>
        <v>0</v>
      </c>
      <c r="DA16" s="55" t="e">
        <f>+CZ16/$CZ$111</f>
        <v>#DIV/0!</v>
      </c>
      <c r="DB16" s="53">
        <f>SUM(DB10:DB15)</f>
        <v>0</v>
      </c>
      <c r="DC16" s="54" t="e">
        <f>+DB16/$DB$111</f>
        <v>#DIV/0!</v>
      </c>
      <c r="DD16" s="51">
        <f>SUM(DD10:DD15)</f>
        <v>0</v>
      </c>
      <c r="DE16" s="54" t="e">
        <f>+DD16/$DD$111</f>
        <v>#DIV/0!</v>
      </c>
      <c r="DF16" s="51">
        <f>SUM(DF10:DF15)</f>
        <v>0</v>
      </c>
      <c r="DG16" s="55" t="e">
        <f>+DF16/$DF$111</f>
        <v>#DIV/0!</v>
      </c>
      <c r="DH16" s="173"/>
      <c r="DI16" s="185" t="s">
        <v>92</v>
      </c>
      <c r="DJ16" s="53">
        <f>SUM(DJ10:DJ15)</f>
        <v>0</v>
      </c>
      <c r="DK16" s="51">
        <f>SUM(DK10:DK15)</f>
        <v>0</v>
      </c>
      <c r="DL16" s="52">
        <f>SUM(DL10:DL15)</f>
        <v>0</v>
      </c>
      <c r="DM16"/>
      <c r="DO16" s="56"/>
    </row>
    <row r="17" spans="1:117" s="24" customFormat="1" ht="15.6" x14ac:dyDescent="0.3">
      <c r="A17" s="32"/>
      <c r="B17" s="32"/>
      <c r="C17" s="41"/>
      <c r="D17" s="42"/>
      <c r="E17" s="43"/>
      <c r="F17" s="43"/>
      <c r="G17" s="43"/>
      <c r="H17" s="43"/>
      <c r="I17" s="44"/>
      <c r="J17" s="45"/>
      <c r="K17" s="43"/>
      <c r="L17" s="43"/>
      <c r="M17" s="43"/>
      <c r="N17" s="43"/>
      <c r="O17" s="44"/>
      <c r="P17" s="145"/>
      <c r="Q17" s="146"/>
      <c r="R17" s="147"/>
      <c r="S17" s="38"/>
      <c r="T17" s="5"/>
      <c r="U17" s="5"/>
      <c r="V17" s="5"/>
      <c r="W17" s="5"/>
      <c r="X17" s="5"/>
      <c r="Y17" s="5"/>
      <c r="Z17" s="45"/>
      <c r="AA17" s="43"/>
      <c r="AB17" s="43"/>
      <c r="AC17" s="43"/>
      <c r="AD17" s="43"/>
      <c r="AE17" s="44"/>
      <c r="AF17" s="145"/>
      <c r="AG17" s="146"/>
      <c r="AH17" s="147"/>
      <c r="AI17" s="40"/>
      <c r="AJ17" s="42"/>
      <c r="AK17" s="43"/>
      <c r="AL17" s="43"/>
      <c r="AM17" s="43"/>
      <c r="AN17" s="43"/>
      <c r="AO17" s="44"/>
      <c r="AP17" s="45"/>
      <c r="AQ17" s="43"/>
      <c r="AR17" s="43"/>
      <c r="AS17" s="43"/>
      <c r="AT17" s="43"/>
      <c r="AU17" s="44"/>
      <c r="AV17" s="145"/>
      <c r="AW17" s="146"/>
      <c r="AX17" s="147"/>
      <c r="AY17" s="40"/>
      <c r="AZ17" s="42"/>
      <c r="BA17" s="43"/>
      <c r="BB17" s="43"/>
      <c r="BC17" s="43"/>
      <c r="BD17" s="43"/>
      <c r="BE17" s="44"/>
      <c r="BF17" s="45"/>
      <c r="BG17" s="43"/>
      <c r="BH17" s="43"/>
      <c r="BI17" s="43"/>
      <c r="BJ17" s="43"/>
      <c r="BK17" s="44"/>
      <c r="BL17" s="145"/>
      <c r="BM17" s="146"/>
      <c r="BN17" s="147"/>
      <c r="BO17" s="40"/>
      <c r="BP17" s="42"/>
      <c r="BQ17" s="43"/>
      <c r="BR17" s="43"/>
      <c r="BS17" s="43"/>
      <c r="BT17" s="43"/>
      <c r="BU17" s="44"/>
      <c r="BV17" s="45"/>
      <c r="BW17" s="43"/>
      <c r="BX17" s="43"/>
      <c r="BY17" s="43"/>
      <c r="BZ17" s="43"/>
      <c r="CA17" s="44"/>
      <c r="CB17" s="145"/>
      <c r="CC17" s="146"/>
      <c r="CD17" s="147"/>
      <c r="CE17" s="40"/>
      <c r="CF17" s="42"/>
      <c r="CG17" s="43"/>
      <c r="CH17" s="43"/>
      <c r="CI17" s="43"/>
      <c r="CJ17" s="43"/>
      <c r="CK17" s="44"/>
      <c r="CL17" s="45"/>
      <c r="CM17" s="43"/>
      <c r="CN17" s="43"/>
      <c r="CO17" s="43"/>
      <c r="CP17" s="43"/>
      <c r="CQ17" s="44"/>
      <c r="CR17" s="145"/>
      <c r="CS17" s="146"/>
      <c r="CT17" s="147"/>
      <c r="CU17" s="40"/>
      <c r="CV17" s="45"/>
      <c r="CW17" s="43"/>
      <c r="CX17" s="46"/>
      <c r="CY17" s="46"/>
      <c r="CZ17" s="43"/>
      <c r="DA17" s="47"/>
      <c r="DB17" s="57"/>
      <c r="DC17" s="46"/>
      <c r="DD17" s="46"/>
      <c r="DE17" s="46"/>
      <c r="DF17" s="46"/>
      <c r="DG17" s="47"/>
      <c r="DH17" s="172"/>
      <c r="DI17" s="185"/>
      <c r="DJ17" s="45"/>
      <c r="DK17" s="43"/>
      <c r="DL17" s="44"/>
      <c r="DM17"/>
    </row>
    <row r="18" spans="1:117" s="24" customFormat="1" ht="15.6" x14ac:dyDescent="0.3">
      <c r="A18" s="31" t="s">
        <v>52</v>
      </c>
      <c r="B18" s="32"/>
      <c r="C18" s="41"/>
      <c r="D18" s="42"/>
      <c r="E18" s="43"/>
      <c r="F18" s="43"/>
      <c r="G18" s="43"/>
      <c r="H18" s="43"/>
      <c r="I18" s="44"/>
      <c r="J18" s="45"/>
      <c r="K18" s="43"/>
      <c r="L18" s="43"/>
      <c r="M18" s="43"/>
      <c r="N18" s="43"/>
      <c r="O18" s="44"/>
      <c r="P18" s="145"/>
      <c r="Q18" s="146"/>
      <c r="R18" s="147"/>
      <c r="S18" s="38"/>
      <c r="T18" s="5"/>
      <c r="U18" s="5"/>
      <c r="V18" s="5"/>
      <c r="W18" s="5"/>
      <c r="X18" s="5"/>
      <c r="Y18" s="5"/>
      <c r="Z18" s="45"/>
      <c r="AA18" s="43"/>
      <c r="AB18" s="43"/>
      <c r="AC18" s="43"/>
      <c r="AD18" s="43"/>
      <c r="AE18" s="44"/>
      <c r="AF18" s="145"/>
      <c r="AG18" s="146"/>
      <c r="AH18" s="147"/>
      <c r="AI18" s="40"/>
      <c r="AJ18" s="42"/>
      <c r="AK18" s="43"/>
      <c r="AL18" s="43"/>
      <c r="AM18" s="43"/>
      <c r="AN18" s="43"/>
      <c r="AO18" s="44"/>
      <c r="AP18" s="45"/>
      <c r="AQ18" s="43"/>
      <c r="AR18" s="43"/>
      <c r="AS18" s="43"/>
      <c r="AT18" s="43"/>
      <c r="AU18" s="44"/>
      <c r="AV18" s="145"/>
      <c r="AW18" s="146"/>
      <c r="AX18" s="147"/>
      <c r="AY18" s="40"/>
      <c r="AZ18" s="42"/>
      <c r="BA18" s="43"/>
      <c r="BB18" s="43"/>
      <c r="BC18" s="43"/>
      <c r="BD18" s="43"/>
      <c r="BE18" s="44"/>
      <c r="BF18" s="45"/>
      <c r="BG18" s="43"/>
      <c r="BH18" s="43"/>
      <c r="BI18" s="43"/>
      <c r="BJ18" s="43"/>
      <c r="BK18" s="44"/>
      <c r="BL18" s="145"/>
      <c r="BM18" s="146"/>
      <c r="BN18" s="147"/>
      <c r="BO18" s="40"/>
      <c r="BP18" s="42"/>
      <c r="BQ18" s="43"/>
      <c r="BR18" s="43"/>
      <c r="BS18" s="43"/>
      <c r="BT18" s="43"/>
      <c r="BU18" s="44"/>
      <c r="BV18" s="45"/>
      <c r="BW18" s="43"/>
      <c r="BX18" s="43"/>
      <c r="BY18" s="43"/>
      <c r="BZ18" s="43"/>
      <c r="CA18" s="44"/>
      <c r="CB18" s="145"/>
      <c r="CC18" s="146"/>
      <c r="CD18" s="147"/>
      <c r="CE18" s="40"/>
      <c r="CF18" s="42"/>
      <c r="CG18" s="43"/>
      <c r="CH18" s="43"/>
      <c r="CI18" s="43"/>
      <c r="CJ18" s="43"/>
      <c r="CK18" s="44"/>
      <c r="CL18" s="45"/>
      <c r="CM18" s="43"/>
      <c r="CN18" s="43"/>
      <c r="CO18" s="43"/>
      <c r="CP18" s="43"/>
      <c r="CQ18" s="44"/>
      <c r="CR18" s="145"/>
      <c r="CS18" s="146"/>
      <c r="CT18" s="147"/>
      <c r="CU18" s="40"/>
      <c r="CV18" s="45"/>
      <c r="CW18" s="43"/>
      <c r="CX18" s="46"/>
      <c r="CY18" s="46"/>
      <c r="CZ18" s="43"/>
      <c r="DA18" s="47"/>
      <c r="DB18" s="57"/>
      <c r="DC18" s="46"/>
      <c r="DD18" s="46"/>
      <c r="DE18" s="46"/>
      <c r="DF18" s="46"/>
      <c r="DG18" s="47"/>
      <c r="DH18" s="172"/>
      <c r="DI18" s="184" t="s">
        <v>52</v>
      </c>
      <c r="DJ18" s="45"/>
      <c r="DK18" s="43"/>
      <c r="DL18" s="44"/>
      <c r="DM18"/>
    </row>
    <row r="19" spans="1:117" s="24" customFormat="1" ht="15.6" x14ac:dyDescent="0.3">
      <c r="A19" s="31"/>
      <c r="B19" s="58" t="s">
        <v>63</v>
      </c>
      <c r="C19" s="41"/>
      <c r="D19" s="42"/>
      <c r="E19" s="43"/>
      <c r="F19" s="43"/>
      <c r="G19" s="43"/>
      <c r="H19" s="43"/>
      <c r="I19" s="44"/>
      <c r="J19" s="45"/>
      <c r="K19" s="43"/>
      <c r="L19" s="43"/>
      <c r="M19" s="43"/>
      <c r="N19" s="43"/>
      <c r="O19" s="44"/>
      <c r="P19" s="145"/>
      <c r="Q19" s="146"/>
      <c r="R19" s="147"/>
      <c r="S19" s="38"/>
      <c r="T19" s="5"/>
      <c r="U19" s="5"/>
      <c r="V19" s="5"/>
      <c r="W19" s="5"/>
      <c r="X19" s="5"/>
      <c r="Y19" s="5"/>
      <c r="Z19" s="45"/>
      <c r="AA19" s="43"/>
      <c r="AB19" s="43"/>
      <c r="AC19" s="43"/>
      <c r="AD19" s="43"/>
      <c r="AE19" s="44"/>
      <c r="AF19" s="145"/>
      <c r="AG19" s="146"/>
      <c r="AH19" s="147"/>
      <c r="AI19" s="40"/>
      <c r="AJ19" s="42"/>
      <c r="AK19" s="43"/>
      <c r="AL19" s="43"/>
      <c r="AM19" s="43"/>
      <c r="AN19" s="43"/>
      <c r="AO19" s="44"/>
      <c r="AP19" s="45"/>
      <c r="AQ19" s="43"/>
      <c r="AR19" s="43"/>
      <c r="AS19" s="43"/>
      <c r="AT19" s="43"/>
      <c r="AU19" s="44"/>
      <c r="AV19" s="145"/>
      <c r="AW19" s="146"/>
      <c r="AX19" s="147"/>
      <c r="AY19" s="40"/>
      <c r="AZ19" s="42"/>
      <c r="BA19" s="43"/>
      <c r="BB19" s="43"/>
      <c r="BC19" s="43"/>
      <c r="BD19" s="43"/>
      <c r="BE19" s="44"/>
      <c r="BF19" s="45"/>
      <c r="BG19" s="43"/>
      <c r="BH19" s="43"/>
      <c r="BI19" s="43"/>
      <c r="BJ19" s="43"/>
      <c r="BK19" s="44"/>
      <c r="BL19" s="145"/>
      <c r="BM19" s="146"/>
      <c r="BN19" s="147"/>
      <c r="BO19" s="40"/>
      <c r="BP19" s="42"/>
      <c r="BQ19" s="43"/>
      <c r="BR19" s="43"/>
      <c r="BS19" s="43"/>
      <c r="BT19" s="43"/>
      <c r="BU19" s="44"/>
      <c r="BV19" s="45"/>
      <c r="BW19" s="43"/>
      <c r="BX19" s="43"/>
      <c r="BY19" s="43"/>
      <c r="BZ19" s="43"/>
      <c r="CA19" s="44"/>
      <c r="CB19" s="145"/>
      <c r="CC19" s="146"/>
      <c r="CD19" s="147"/>
      <c r="CE19" s="40"/>
      <c r="CF19" s="42"/>
      <c r="CG19" s="43"/>
      <c r="CH19" s="43"/>
      <c r="CI19" s="43"/>
      <c r="CJ19" s="43"/>
      <c r="CK19" s="44"/>
      <c r="CL19" s="45"/>
      <c r="CM19" s="43"/>
      <c r="CN19" s="43"/>
      <c r="CO19" s="43"/>
      <c r="CP19" s="43"/>
      <c r="CQ19" s="44"/>
      <c r="CR19" s="145"/>
      <c r="CS19" s="146"/>
      <c r="CT19" s="147"/>
      <c r="CU19" s="40"/>
      <c r="CV19" s="45"/>
      <c r="CW19" s="43"/>
      <c r="CX19" s="46"/>
      <c r="CY19" s="46"/>
      <c r="CZ19" s="43"/>
      <c r="DA19" s="47"/>
      <c r="DB19" s="57"/>
      <c r="DC19" s="46"/>
      <c r="DD19" s="46"/>
      <c r="DE19" s="46"/>
      <c r="DF19" s="46"/>
      <c r="DG19" s="47"/>
      <c r="DH19" s="172"/>
      <c r="DI19" s="187" t="s">
        <v>63</v>
      </c>
      <c r="DJ19" s="45"/>
      <c r="DK19" s="43"/>
      <c r="DL19" s="44"/>
      <c r="DM19"/>
    </row>
    <row r="20" spans="1:117" s="24" customFormat="1" ht="15.6" x14ac:dyDescent="0.3">
      <c r="A20" s="32">
        <v>8</v>
      </c>
      <c r="B20" s="32" t="s">
        <v>19</v>
      </c>
      <c r="C20" s="41"/>
      <c r="D20" s="42"/>
      <c r="E20" s="46"/>
      <c r="F20" s="43"/>
      <c r="G20" s="46"/>
      <c r="H20" s="43"/>
      <c r="I20" s="47"/>
      <c r="J20" s="45"/>
      <c r="K20" s="46"/>
      <c r="L20" s="43"/>
      <c r="M20" s="46"/>
      <c r="N20" s="43"/>
      <c r="O20" s="47"/>
      <c r="P20" s="136">
        <f t="shared" ref="P20:P63" si="27">+D20+J20</f>
        <v>0</v>
      </c>
      <c r="Q20" s="137">
        <f t="shared" ref="Q20:Q63" si="28">+F20+L20</f>
        <v>0</v>
      </c>
      <c r="R20" s="138">
        <f t="shared" ref="R20:R63" si="29">+P20+Q20</f>
        <v>0</v>
      </c>
      <c r="S20" s="38"/>
      <c r="T20" s="5"/>
      <c r="U20" s="7"/>
      <c r="V20" s="5"/>
      <c r="W20" s="7"/>
      <c r="X20" s="5"/>
      <c r="Y20" s="7"/>
      <c r="Z20" s="45"/>
      <c r="AA20" s="46"/>
      <c r="AB20" s="43"/>
      <c r="AC20" s="46"/>
      <c r="AD20" s="43"/>
      <c r="AE20" s="47"/>
      <c r="AF20" s="136">
        <f t="shared" ref="AF20:AF63" si="30">+T20+Z20</f>
        <v>0</v>
      </c>
      <c r="AG20" s="137">
        <f t="shared" ref="AG20:AG63" si="31">+V20+AB20</f>
        <v>0</v>
      </c>
      <c r="AH20" s="138">
        <f t="shared" ref="AH20:AH63" si="32">+AF20+AG20</f>
        <v>0</v>
      </c>
      <c r="AI20" s="40"/>
      <c r="AJ20" s="42"/>
      <c r="AK20" s="46"/>
      <c r="AL20" s="43"/>
      <c r="AM20" s="46"/>
      <c r="AN20" s="43"/>
      <c r="AO20" s="47"/>
      <c r="AP20" s="45"/>
      <c r="AQ20" s="46"/>
      <c r="AR20" s="43"/>
      <c r="AS20" s="46"/>
      <c r="AT20" s="43"/>
      <c r="AU20" s="47"/>
      <c r="AV20" s="136">
        <f t="shared" ref="AV20:AV63" si="33">+AJ20+AP20</f>
        <v>0</v>
      </c>
      <c r="AW20" s="137">
        <f t="shared" ref="AW20:AW63" si="34">+AL20+AR20</f>
        <v>0</v>
      </c>
      <c r="AX20" s="138">
        <f t="shared" ref="AX20:AX63" si="35">+AV20+AW20</f>
        <v>0</v>
      </c>
      <c r="AY20" s="40"/>
      <c r="AZ20" s="42"/>
      <c r="BA20" s="46"/>
      <c r="BB20" s="43"/>
      <c r="BC20" s="46"/>
      <c r="BD20" s="43"/>
      <c r="BE20" s="47"/>
      <c r="BF20" s="45"/>
      <c r="BG20" s="46"/>
      <c r="BH20" s="43"/>
      <c r="BI20" s="46"/>
      <c r="BJ20" s="43"/>
      <c r="BK20" s="47"/>
      <c r="BL20" s="136">
        <f t="shared" ref="BL20:BL63" si="36">+AZ20+BF20</f>
        <v>0</v>
      </c>
      <c r="BM20" s="137">
        <f t="shared" ref="BM20:BM63" si="37">+BB20+BH20</f>
        <v>0</v>
      </c>
      <c r="BN20" s="138">
        <f t="shared" ref="BN20:BN63" si="38">+BL20+BM20</f>
        <v>0</v>
      </c>
      <c r="BO20" s="40"/>
      <c r="BP20" s="42"/>
      <c r="BQ20" s="46"/>
      <c r="BR20" s="43"/>
      <c r="BS20" s="46"/>
      <c r="BT20" s="43"/>
      <c r="BU20" s="47"/>
      <c r="BV20" s="45"/>
      <c r="BW20" s="46"/>
      <c r="BX20" s="43"/>
      <c r="BY20" s="46"/>
      <c r="BZ20" s="43"/>
      <c r="CA20" s="47"/>
      <c r="CB20" s="136">
        <f t="shared" ref="CB20:CB63" si="39">+BP20+BV20</f>
        <v>0</v>
      </c>
      <c r="CC20" s="137">
        <f t="shared" ref="CC20:CC63" si="40">+BR20+BX20</f>
        <v>0</v>
      </c>
      <c r="CD20" s="138">
        <f t="shared" ref="CD20:CD63" si="41">+CB20+CC20</f>
        <v>0</v>
      </c>
      <c r="CE20" s="40"/>
      <c r="CF20" s="42"/>
      <c r="CG20" s="46"/>
      <c r="CH20" s="43"/>
      <c r="CI20" s="46"/>
      <c r="CJ20" s="43"/>
      <c r="CK20" s="47"/>
      <c r="CL20" s="45"/>
      <c r="CM20" s="46"/>
      <c r="CN20" s="43"/>
      <c r="CO20" s="46"/>
      <c r="CP20" s="43"/>
      <c r="CQ20" s="47"/>
      <c r="CR20" s="136">
        <f t="shared" ref="CR20:CR63" si="42">+CF20+CL20</f>
        <v>0</v>
      </c>
      <c r="CS20" s="137">
        <f t="shared" ref="CS20:CS63" si="43">+CH20+CN20</f>
        <v>0</v>
      </c>
      <c r="CT20" s="138">
        <f t="shared" ref="CT20:CT63" si="44">+CR20+CS20</f>
        <v>0</v>
      </c>
      <c r="CU20" s="40"/>
      <c r="CV20" s="45">
        <f t="shared" ref="CV20:CV60" si="45">+D20+T20+AJ20+AZ20+BP20+CF20</f>
        <v>0</v>
      </c>
      <c r="CW20" s="46" t="e">
        <f t="shared" ref="CW20:CW63" si="46">+CV20/$CV$111</f>
        <v>#DIV/0!</v>
      </c>
      <c r="CX20" s="46">
        <f t="shared" ref="CX20:CX60" si="47">+F20+V20+AL20+BB20+BR20+CH20</f>
        <v>0</v>
      </c>
      <c r="CY20" s="46" t="e">
        <f t="shared" ref="CY20:CY63" si="48">+CX20/$CX$111</f>
        <v>#DIV/0!</v>
      </c>
      <c r="CZ20" s="43">
        <f t="shared" ref="CZ20:CZ63" si="49">+CV20+CX20</f>
        <v>0</v>
      </c>
      <c r="DA20" s="47" t="e">
        <f t="shared" ref="DA20:DA63" si="50">+CZ20/$CZ$111</f>
        <v>#DIV/0!</v>
      </c>
      <c r="DB20" s="45">
        <f t="shared" ref="DB20:DB60" si="51">+J20+Z20+AP20+BF20+BV20+CL20</f>
        <v>0</v>
      </c>
      <c r="DC20" s="46" t="e">
        <f t="shared" ref="DC20:DC63" si="52">+DB20/$DB$111</f>
        <v>#DIV/0!</v>
      </c>
      <c r="DD20" s="43">
        <f t="shared" ref="DD20:DD60" si="53">+L20+AB20+AR20+BH20+BX20+CN20</f>
        <v>0</v>
      </c>
      <c r="DE20" s="46" t="e">
        <f t="shared" ref="DE20:DE63" si="54">+DD20/$DD$111</f>
        <v>#DIV/0!</v>
      </c>
      <c r="DF20" s="43">
        <f t="shared" ref="DF20:DF60" si="55">+DB20+DD20</f>
        <v>0</v>
      </c>
      <c r="DG20" s="47" t="e">
        <f t="shared" ref="DG20:DG63" si="56">+DF20/$DF$111</f>
        <v>#DIV/0!</v>
      </c>
      <c r="DH20" s="172"/>
      <c r="DI20" s="185" t="s">
        <v>19</v>
      </c>
      <c r="DJ20" s="45">
        <f t="shared" ref="DJ20:DJ60" si="57">+CZ20</f>
        <v>0</v>
      </c>
      <c r="DK20" s="43">
        <f t="shared" ref="DK20:DK60" si="58">+DF20</f>
        <v>0</v>
      </c>
      <c r="DL20" s="44">
        <f t="shared" ref="DL20:DL62" si="59">+DJ20+DK20</f>
        <v>0</v>
      </c>
      <c r="DM20"/>
    </row>
    <row r="21" spans="1:117" s="24" customFormat="1" ht="15.6" x14ac:dyDescent="0.3">
      <c r="A21" s="32">
        <v>9</v>
      </c>
      <c r="B21" s="32" t="s">
        <v>20</v>
      </c>
      <c r="C21" s="41"/>
      <c r="D21" s="42"/>
      <c r="E21" s="46"/>
      <c r="F21" s="43"/>
      <c r="G21" s="46"/>
      <c r="H21" s="43"/>
      <c r="I21" s="47"/>
      <c r="J21" s="45"/>
      <c r="K21" s="46"/>
      <c r="L21" s="43"/>
      <c r="M21" s="46"/>
      <c r="N21" s="43"/>
      <c r="O21" s="47"/>
      <c r="P21" s="136">
        <f t="shared" si="27"/>
        <v>0</v>
      </c>
      <c r="Q21" s="137">
        <f t="shared" si="28"/>
        <v>0</v>
      </c>
      <c r="R21" s="138">
        <f t="shared" si="29"/>
        <v>0</v>
      </c>
      <c r="S21" s="38"/>
      <c r="T21" s="5"/>
      <c r="U21" s="7"/>
      <c r="V21" s="5"/>
      <c r="W21" s="7"/>
      <c r="X21" s="5"/>
      <c r="Y21" s="7"/>
      <c r="Z21" s="45"/>
      <c r="AA21" s="46"/>
      <c r="AB21" s="43"/>
      <c r="AC21" s="46"/>
      <c r="AD21" s="43"/>
      <c r="AE21" s="47"/>
      <c r="AF21" s="136">
        <f t="shared" si="30"/>
        <v>0</v>
      </c>
      <c r="AG21" s="137">
        <f t="shared" si="31"/>
        <v>0</v>
      </c>
      <c r="AH21" s="138">
        <f t="shared" si="32"/>
        <v>0</v>
      </c>
      <c r="AI21" s="40"/>
      <c r="AJ21" s="42"/>
      <c r="AK21" s="46"/>
      <c r="AL21" s="43"/>
      <c r="AM21" s="46"/>
      <c r="AN21" s="43"/>
      <c r="AO21" s="47"/>
      <c r="AP21" s="45"/>
      <c r="AQ21" s="46"/>
      <c r="AR21" s="43"/>
      <c r="AS21" s="46"/>
      <c r="AT21" s="43"/>
      <c r="AU21" s="47"/>
      <c r="AV21" s="136">
        <f t="shared" si="33"/>
        <v>0</v>
      </c>
      <c r="AW21" s="137">
        <f t="shared" si="34"/>
        <v>0</v>
      </c>
      <c r="AX21" s="138">
        <f t="shared" si="35"/>
        <v>0</v>
      </c>
      <c r="AY21" s="40"/>
      <c r="AZ21" s="42"/>
      <c r="BA21" s="46"/>
      <c r="BB21" s="43"/>
      <c r="BC21" s="46"/>
      <c r="BD21" s="43"/>
      <c r="BE21" s="47"/>
      <c r="BF21" s="45"/>
      <c r="BG21" s="46"/>
      <c r="BH21" s="43"/>
      <c r="BI21" s="46"/>
      <c r="BJ21" s="43"/>
      <c r="BK21" s="47"/>
      <c r="BL21" s="136">
        <f t="shared" si="36"/>
        <v>0</v>
      </c>
      <c r="BM21" s="137">
        <f t="shared" si="37"/>
        <v>0</v>
      </c>
      <c r="BN21" s="138">
        <f t="shared" si="38"/>
        <v>0</v>
      </c>
      <c r="BO21" s="40"/>
      <c r="BP21" s="42"/>
      <c r="BQ21" s="46"/>
      <c r="BR21" s="43"/>
      <c r="BS21" s="46"/>
      <c r="BT21" s="43"/>
      <c r="BU21" s="47"/>
      <c r="BV21" s="45"/>
      <c r="BW21" s="46"/>
      <c r="BX21" s="43"/>
      <c r="BY21" s="46"/>
      <c r="BZ21" s="43"/>
      <c r="CA21" s="47"/>
      <c r="CB21" s="136">
        <f t="shared" si="39"/>
        <v>0</v>
      </c>
      <c r="CC21" s="137">
        <f t="shared" si="40"/>
        <v>0</v>
      </c>
      <c r="CD21" s="138">
        <f t="shared" si="41"/>
        <v>0</v>
      </c>
      <c r="CE21" s="40"/>
      <c r="CF21" s="42"/>
      <c r="CG21" s="46"/>
      <c r="CH21" s="43"/>
      <c r="CI21" s="46"/>
      <c r="CJ21" s="43"/>
      <c r="CK21" s="47"/>
      <c r="CL21" s="45"/>
      <c r="CM21" s="46"/>
      <c r="CN21" s="43"/>
      <c r="CO21" s="46"/>
      <c r="CP21" s="43"/>
      <c r="CQ21" s="47"/>
      <c r="CR21" s="136">
        <f t="shared" si="42"/>
        <v>0</v>
      </c>
      <c r="CS21" s="137">
        <f t="shared" si="43"/>
        <v>0</v>
      </c>
      <c r="CT21" s="138">
        <f t="shared" si="44"/>
        <v>0</v>
      </c>
      <c r="CU21" s="40"/>
      <c r="CV21" s="45">
        <f t="shared" si="45"/>
        <v>0</v>
      </c>
      <c r="CW21" s="46" t="e">
        <f t="shared" si="46"/>
        <v>#DIV/0!</v>
      </c>
      <c r="CX21" s="46">
        <f t="shared" si="47"/>
        <v>0</v>
      </c>
      <c r="CY21" s="46" t="e">
        <f t="shared" si="48"/>
        <v>#DIV/0!</v>
      </c>
      <c r="CZ21" s="43">
        <f t="shared" si="49"/>
        <v>0</v>
      </c>
      <c r="DA21" s="47" t="e">
        <f t="shared" si="50"/>
        <v>#DIV/0!</v>
      </c>
      <c r="DB21" s="45">
        <f t="shared" si="51"/>
        <v>0</v>
      </c>
      <c r="DC21" s="46" t="e">
        <f t="shared" si="52"/>
        <v>#DIV/0!</v>
      </c>
      <c r="DD21" s="43">
        <f t="shared" si="53"/>
        <v>0</v>
      </c>
      <c r="DE21" s="46" t="e">
        <f t="shared" si="54"/>
        <v>#DIV/0!</v>
      </c>
      <c r="DF21" s="43">
        <f t="shared" si="55"/>
        <v>0</v>
      </c>
      <c r="DG21" s="47" t="e">
        <f t="shared" si="56"/>
        <v>#DIV/0!</v>
      </c>
      <c r="DH21" s="172"/>
      <c r="DI21" s="185" t="s">
        <v>20</v>
      </c>
      <c r="DJ21" s="45">
        <f t="shared" si="57"/>
        <v>0</v>
      </c>
      <c r="DK21" s="43">
        <f t="shared" si="58"/>
        <v>0</v>
      </c>
      <c r="DL21" s="44">
        <f t="shared" si="59"/>
        <v>0</v>
      </c>
      <c r="DM21"/>
    </row>
    <row r="22" spans="1:117" s="24" customFormat="1" ht="15.6" x14ac:dyDescent="0.3">
      <c r="A22" s="32">
        <v>10</v>
      </c>
      <c r="B22" s="32" t="s">
        <v>21</v>
      </c>
      <c r="C22" s="41"/>
      <c r="D22" s="42"/>
      <c r="E22" s="46"/>
      <c r="F22" s="43"/>
      <c r="G22" s="46"/>
      <c r="H22" s="43"/>
      <c r="I22" s="47"/>
      <c r="J22" s="45"/>
      <c r="K22" s="46"/>
      <c r="L22" s="43"/>
      <c r="M22" s="46"/>
      <c r="N22" s="43"/>
      <c r="O22" s="47"/>
      <c r="P22" s="136">
        <f t="shared" si="27"/>
        <v>0</v>
      </c>
      <c r="Q22" s="137">
        <f t="shared" si="28"/>
        <v>0</v>
      </c>
      <c r="R22" s="138">
        <f t="shared" si="29"/>
        <v>0</v>
      </c>
      <c r="S22" s="38"/>
      <c r="T22" s="5"/>
      <c r="U22" s="7"/>
      <c r="V22" s="5"/>
      <c r="W22" s="7"/>
      <c r="X22" s="5"/>
      <c r="Y22" s="7"/>
      <c r="Z22" s="45"/>
      <c r="AA22" s="46"/>
      <c r="AB22" s="43"/>
      <c r="AC22" s="46"/>
      <c r="AD22" s="43"/>
      <c r="AE22" s="47"/>
      <c r="AF22" s="136">
        <f t="shared" si="30"/>
        <v>0</v>
      </c>
      <c r="AG22" s="137">
        <f t="shared" si="31"/>
        <v>0</v>
      </c>
      <c r="AH22" s="138">
        <f t="shared" si="32"/>
        <v>0</v>
      </c>
      <c r="AI22" s="40"/>
      <c r="AJ22" s="42"/>
      <c r="AK22" s="46"/>
      <c r="AL22" s="43"/>
      <c r="AM22" s="46"/>
      <c r="AN22" s="43"/>
      <c r="AO22" s="47"/>
      <c r="AP22" s="45"/>
      <c r="AQ22" s="46"/>
      <c r="AR22" s="43"/>
      <c r="AS22" s="46"/>
      <c r="AT22" s="43"/>
      <c r="AU22" s="47"/>
      <c r="AV22" s="136">
        <f t="shared" si="33"/>
        <v>0</v>
      </c>
      <c r="AW22" s="137">
        <f t="shared" si="34"/>
        <v>0</v>
      </c>
      <c r="AX22" s="138">
        <f t="shared" si="35"/>
        <v>0</v>
      </c>
      <c r="AY22" s="40"/>
      <c r="AZ22" s="42"/>
      <c r="BA22" s="46"/>
      <c r="BB22" s="43"/>
      <c r="BC22" s="46"/>
      <c r="BD22" s="43"/>
      <c r="BE22" s="47"/>
      <c r="BF22" s="45"/>
      <c r="BG22" s="46"/>
      <c r="BH22" s="43"/>
      <c r="BI22" s="46"/>
      <c r="BJ22" s="43"/>
      <c r="BK22" s="47"/>
      <c r="BL22" s="136">
        <f t="shared" si="36"/>
        <v>0</v>
      </c>
      <c r="BM22" s="137">
        <f t="shared" si="37"/>
        <v>0</v>
      </c>
      <c r="BN22" s="138">
        <f t="shared" si="38"/>
        <v>0</v>
      </c>
      <c r="BO22" s="40"/>
      <c r="BP22" s="42"/>
      <c r="BQ22" s="46"/>
      <c r="BR22" s="43"/>
      <c r="BS22" s="46"/>
      <c r="BT22" s="43"/>
      <c r="BU22" s="47"/>
      <c r="BV22" s="45"/>
      <c r="BW22" s="46"/>
      <c r="BX22" s="43"/>
      <c r="BY22" s="46"/>
      <c r="BZ22" s="43"/>
      <c r="CA22" s="47"/>
      <c r="CB22" s="136">
        <f t="shared" si="39"/>
        <v>0</v>
      </c>
      <c r="CC22" s="137">
        <f t="shared" si="40"/>
        <v>0</v>
      </c>
      <c r="CD22" s="138">
        <f t="shared" si="41"/>
        <v>0</v>
      </c>
      <c r="CE22" s="40"/>
      <c r="CF22" s="42"/>
      <c r="CG22" s="46"/>
      <c r="CH22" s="43"/>
      <c r="CI22" s="46"/>
      <c r="CJ22" s="43"/>
      <c r="CK22" s="47"/>
      <c r="CL22" s="45"/>
      <c r="CM22" s="46"/>
      <c r="CN22" s="43"/>
      <c r="CO22" s="46"/>
      <c r="CP22" s="43"/>
      <c r="CQ22" s="47"/>
      <c r="CR22" s="136">
        <f t="shared" si="42"/>
        <v>0</v>
      </c>
      <c r="CS22" s="137">
        <f t="shared" si="43"/>
        <v>0</v>
      </c>
      <c r="CT22" s="138">
        <f t="shared" si="44"/>
        <v>0</v>
      </c>
      <c r="CU22" s="40"/>
      <c r="CV22" s="45">
        <f t="shared" si="45"/>
        <v>0</v>
      </c>
      <c r="CW22" s="46" t="e">
        <f t="shared" si="46"/>
        <v>#DIV/0!</v>
      </c>
      <c r="CX22" s="46">
        <f t="shared" si="47"/>
        <v>0</v>
      </c>
      <c r="CY22" s="46" t="e">
        <f t="shared" si="48"/>
        <v>#DIV/0!</v>
      </c>
      <c r="CZ22" s="43">
        <f t="shared" si="49"/>
        <v>0</v>
      </c>
      <c r="DA22" s="47" t="e">
        <f t="shared" si="50"/>
        <v>#DIV/0!</v>
      </c>
      <c r="DB22" s="45">
        <f t="shared" si="51"/>
        <v>0</v>
      </c>
      <c r="DC22" s="46" t="e">
        <f t="shared" si="52"/>
        <v>#DIV/0!</v>
      </c>
      <c r="DD22" s="43">
        <f t="shared" si="53"/>
        <v>0</v>
      </c>
      <c r="DE22" s="46" t="e">
        <f t="shared" si="54"/>
        <v>#DIV/0!</v>
      </c>
      <c r="DF22" s="43">
        <f t="shared" si="55"/>
        <v>0</v>
      </c>
      <c r="DG22" s="47" t="e">
        <f t="shared" si="56"/>
        <v>#DIV/0!</v>
      </c>
      <c r="DH22" s="172"/>
      <c r="DI22" s="185" t="s">
        <v>21</v>
      </c>
      <c r="DJ22" s="45">
        <f t="shared" si="57"/>
        <v>0</v>
      </c>
      <c r="DK22" s="43">
        <f t="shared" si="58"/>
        <v>0</v>
      </c>
      <c r="DL22" s="44">
        <f t="shared" si="59"/>
        <v>0</v>
      </c>
      <c r="DM22"/>
    </row>
    <row r="23" spans="1:117" s="24" customFormat="1" ht="15.6" x14ac:dyDescent="0.3">
      <c r="A23" s="32">
        <v>11</v>
      </c>
      <c r="B23" s="32" t="s">
        <v>22</v>
      </c>
      <c r="C23" s="41"/>
      <c r="D23" s="42"/>
      <c r="E23" s="46"/>
      <c r="F23" s="43"/>
      <c r="G23" s="46"/>
      <c r="H23" s="43"/>
      <c r="I23" s="47"/>
      <c r="J23" s="45"/>
      <c r="K23" s="46"/>
      <c r="L23" s="43"/>
      <c r="M23" s="46"/>
      <c r="N23" s="43"/>
      <c r="O23" s="47"/>
      <c r="P23" s="136">
        <f t="shared" si="27"/>
        <v>0</v>
      </c>
      <c r="Q23" s="137">
        <f t="shared" si="28"/>
        <v>0</v>
      </c>
      <c r="R23" s="138">
        <f t="shared" si="29"/>
        <v>0</v>
      </c>
      <c r="S23" s="38"/>
      <c r="T23" s="5"/>
      <c r="U23" s="7"/>
      <c r="V23" s="5"/>
      <c r="W23" s="7"/>
      <c r="X23" s="5"/>
      <c r="Y23" s="7"/>
      <c r="Z23" s="45"/>
      <c r="AA23" s="46"/>
      <c r="AB23" s="43"/>
      <c r="AC23" s="46"/>
      <c r="AD23" s="43"/>
      <c r="AE23" s="47"/>
      <c r="AF23" s="136">
        <f t="shared" si="30"/>
        <v>0</v>
      </c>
      <c r="AG23" s="137">
        <f t="shared" si="31"/>
        <v>0</v>
      </c>
      <c r="AH23" s="138">
        <f t="shared" si="32"/>
        <v>0</v>
      </c>
      <c r="AI23" s="40"/>
      <c r="AJ23" s="42"/>
      <c r="AK23" s="46"/>
      <c r="AL23" s="43"/>
      <c r="AM23" s="46"/>
      <c r="AN23" s="43"/>
      <c r="AO23" s="47"/>
      <c r="AP23" s="45"/>
      <c r="AQ23" s="46"/>
      <c r="AR23" s="43"/>
      <c r="AS23" s="46"/>
      <c r="AT23" s="43"/>
      <c r="AU23" s="47"/>
      <c r="AV23" s="136">
        <f t="shared" si="33"/>
        <v>0</v>
      </c>
      <c r="AW23" s="137">
        <f t="shared" si="34"/>
        <v>0</v>
      </c>
      <c r="AX23" s="138">
        <f t="shared" si="35"/>
        <v>0</v>
      </c>
      <c r="AY23" s="40"/>
      <c r="AZ23" s="42"/>
      <c r="BA23" s="46"/>
      <c r="BB23" s="43"/>
      <c r="BC23" s="46"/>
      <c r="BD23" s="43"/>
      <c r="BE23" s="47"/>
      <c r="BF23" s="45"/>
      <c r="BG23" s="46"/>
      <c r="BH23" s="43"/>
      <c r="BI23" s="46"/>
      <c r="BJ23" s="43"/>
      <c r="BK23" s="47"/>
      <c r="BL23" s="136">
        <f t="shared" si="36"/>
        <v>0</v>
      </c>
      <c r="BM23" s="137">
        <f t="shared" si="37"/>
        <v>0</v>
      </c>
      <c r="BN23" s="138">
        <f t="shared" si="38"/>
        <v>0</v>
      </c>
      <c r="BO23" s="40"/>
      <c r="BP23" s="42"/>
      <c r="BQ23" s="46"/>
      <c r="BR23" s="43"/>
      <c r="BS23" s="46"/>
      <c r="BT23" s="43"/>
      <c r="BU23" s="47"/>
      <c r="BV23" s="45"/>
      <c r="BW23" s="46"/>
      <c r="BX23" s="43"/>
      <c r="BY23" s="46"/>
      <c r="BZ23" s="43"/>
      <c r="CA23" s="47"/>
      <c r="CB23" s="136">
        <f t="shared" si="39"/>
        <v>0</v>
      </c>
      <c r="CC23" s="137">
        <f t="shared" si="40"/>
        <v>0</v>
      </c>
      <c r="CD23" s="138">
        <f t="shared" si="41"/>
        <v>0</v>
      </c>
      <c r="CE23" s="40"/>
      <c r="CF23" s="42"/>
      <c r="CG23" s="46"/>
      <c r="CH23" s="43"/>
      <c r="CI23" s="46"/>
      <c r="CJ23" s="43"/>
      <c r="CK23" s="47"/>
      <c r="CL23" s="45"/>
      <c r="CM23" s="46"/>
      <c r="CN23" s="43"/>
      <c r="CO23" s="46"/>
      <c r="CP23" s="43"/>
      <c r="CQ23" s="47"/>
      <c r="CR23" s="136">
        <f t="shared" si="42"/>
        <v>0</v>
      </c>
      <c r="CS23" s="137">
        <f t="shared" si="43"/>
        <v>0</v>
      </c>
      <c r="CT23" s="138">
        <f t="shared" si="44"/>
        <v>0</v>
      </c>
      <c r="CU23" s="40"/>
      <c r="CV23" s="45">
        <f t="shared" si="45"/>
        <v>0</v>
      </c>
      <c r="CW23" s="46" t="e">
        <f t="shared" si="46"/>
        <v>#DIV/0!</v>
      </c>
      <c r="CX23" s="46">
        <f t="shared" si="47"/>
        <v>0</v>
      </c>
      <c r="CY23" s="46" t="e">
        <f t="shared" si="48"/>
        <v>#DIV/0!</v>
      </c>
      <c r="CZ23" s="43">
        <f t="shared" si="49"/>
        <v>0</v>
      </c>
      <c r="DA23" s="47" t="e">
        <f t="shared" si="50"/>
        <v>#DIV/0!</v>
      </c>
      <c r="DB23" s="45">
        <f t="shared" si="51"/>
        <v>0</v>
      </c>
      <c r="DC23" s="46" t="e">
        <f t="shared" si="52"/>
        <v>#DIV/0!</v>
      </c>
      <c r="DD23" s="43">
        <f t="shared" si="53"/>
        <v>0</v>
      </c>
      <c r="DE23" s="46" t="e">
        <f t="shared" si="54"/>
        <v>#DIV/0!</v>
      </c>
      <c r="DF23" s="43">
        <f t="shared" si="55"/>
        <v>0</v>
      </c>
      <c r="DG23" s="47" t="e">
        <f t="shared" si="56"/>
        <v>#DIV/0!</v>
      </c>
      <c r="DH23" s="172"/>
      <c r="DI23" s="185" t="s">
        <v>22</v>
      </c>
      <c r="DJ23" s="45">
        <f t="shared" si="57"/>
        <v>0</v>
      </c>
      <c r="DK23" s="43">
        <f t="shared" si="58"/>
        <v>0</v>
      </c>
      <c r="DL23" s="44">
        <f t="shared" si="59"/>
        <v>0</v>
      </c>
      <c r="DM23"/>
    </row>
    <row r="24" spans="1:117" s="24" customFormat="1" ht="15.6" x14ac:dyDescent="0.3">
      <c r="A24" s="32">
        <v>12</v>
      </c>
      <c r="B24" s="32" t="s">
        <v>23</v>
      </c>
      <c r="C24" s="41"/>
      <c r="D24" s="42"/>
      <c r="E24" s="46"/>
      <c r="F24" s="43"/>
      <c r="G24" s="46"/>
      <c r="H24" s="43"/>
      <c r="I24" s="47"/>
      <c r="J24" s="45"/>
      <c r="K24" s="46"/>
      <c r="L24" s="43"/>
      <c r="M24" s="46"/>
      <c r="N24" s="43"/>
      <c r="O24" s="47"/>
      <c r="P24" s="136">
        <f t="shared" si="27"/>
        <v>0</v>
      </c>
      <c r="Q24" s="137">
        <f t="shared" si="28"/>
        <v>0</v>
      </c>
      <c r="R24" s="138">
        <f t="shared" si="29"/>
        <v>0</v>
      </c>
      <c r="S24" s="38"/>
      <c r="T24" s="5"/>
      <c r="U24" s="7"/>
      <c r="V24" s="5"/>
      <c r="W24" s="7"/>
      <c r="X24" s="5"/>
      <c r="Y24" s="7"/>
      <c r="Z24" s="45"/>
      <c r="AA24" s="46"/>
      <c r="AB24" s="43"/>
      <c r="AC24" s="46"/>
      <c r="AD24" s="43"/>
      <c r="AE24" s="47"/>
      <c r="AF24" s="136">
        <f t="shared" si="30"/>
        <v>0</v>
      </c>
      <c r="AG24" s="137">
        <f t="shared" si="31"/>
        <v>0</v>
      </c>
      <c r="AH24" s="138">
        <f t="shared" si="32"/>
        <v>0</v>
      </c>
      <c r="AI24" s="40"/>
      <c r="AJ24" s="42"/>
      <c r="AK24" s="46"/>
      <c r="AL24" s="43"/>
      <c r="AM24" s="46"/>
      <c r="AN24" s="43"/>
      <c r="AO24" s="47"/>
      <c r="AP24" s="45"/>
      <c r="AQ24" s="46"/>
      <c r="AR24" s="43"/>
      <c r="AS24" s="46"/>
      <c r="AT24" s="43"/>
      <c r="AU24" s="47"/>
      <c r="AV24" s="136">
        <f t="shared" si="33"/>
        <v>0</v>
      </c>
      <c r="AW24" s="137">
        <f t="shared" si="34"/>
        <v>0</v>
      </c>
      <c r="AX24" s="138">
        <f t="shared" si="35"/>
        <v>0</v>
      </c>
      <c r="AY24" s="40"/>
      <c r="AZ24" s="42"/>
      <c r="BA24" s="46"/>
      <c r="BB24" s="43"/>
      <c r="BC24" s="46"/>
      <c r="BD24" s="43"/>
      <c r="BE24" s="47"/>
      <c r="BF24" s="45"/>
      <c r="BG24" s="46"/>
      <c r="BH24" s="43"/>
      <c r="BI24" s="46"/>
      <c r="BJ24" s="43"/>
      <c r="BK24" s="47"/>
      <c r="BL24" s="136">
        <f t="shared" si="36"/>
        <v>0</v>
      </c>
      <c r="BM24" s="137">
        <f t="shared" si="37"/>
        <v>0</v>
      </c>
      <c r="BN24" s="138">
        <f t="shared" si="38"/>
        <v>0</v>
      </c>
      <c r="BO24" s="40"/>
      <c r="BP24" s="42"/>
      <c r="BQ24" s="46"/>
      <c r="BR24" s="43"/>
      <c r="BS24" s="46"/>
      <c r="BT24" s="43"/>
      <c r="BU24" s="47"/>
      <c r="BV24" s="45"/>
      <c r="BW24" s="46"/>
      <c r="BX24" s="43"/>
      <c r="BY24" s="46"/>
      <c r="BZ24" s="43"/>
      <c r="CA24" s="47"/>
      <c r="CB24" s="136">
        <f t="shared" si="39"/>
        <v>0</v>
      </c>
      <c r="CC24" s="137">
        <f t="shared" si="40"/>
        <v>0</v>
      </c>
      <c r="CD24" s="138">
        <f t="shared" si="41"/>
        <v>0</v>
      </c>
      <c r="CE24" s="40"/>
      <c r="CF24" s="42"/>
      <c r="CG24" s="46"/>
      <c r="CH24" s="43"/>
      <c r="CI24" s="46"/>
      <c r="CJ24" s="43"/>
      <c r="CK24" s="47"/>
      <c r="CL24" s="45"/>
      <c r="CM24" s="46"/>
      <c r="CN24" s="43"/>
      <c r="CO24" s="46"/>
      <c r="CP24" s="43"/>
      <c r="CQ24" s="47"/>
      <c r="CR24" s="136">
        <f t="shared" si="42"/>
        <v>0</v>
      </c>
      <c r="CS24" s="137">
        <f t="shared" si="43"/>
        <v>0</v>
      </c>
      <c r="CT24" s="138">
        <f t="shared" si="44"/>
        <v>0</v>
      </c>
      <c r="CU24" s="40"/>
      <c r="CV24" s="45">
        <f t="shared" si="45"/>
        <v>0</v>
      </c>
      <c r="CW24" s="46" t="e">
        <f t="shared" si="46"/>
        <v>#DIV/0!</v>
      </c>
      <c r="CX24" s="46">
        <f t="shared" si="47"/>
        <v>0</v>
      </c>
      <c r="CY24" s="46" t="e">
        <f t="shared" si="48"/>
        <v>#DIV/0!</v>
      </c>
      <c r="CZ24" s="43">
        <f t="shared" si="49"/>
        <v>0</v>
      </c>
      <c r="DA24" s="47" t="e">
        <f t="shared" si="50"/>
        <v>#DIV/0!</v>
      </c>
      <c r="DB24" s="45">
        <f t="shared" si="51"/>
        <v>0</v>
      </c>
      <c r="DC24" s="46" t="e">
        <f t="shared" si="52"/>
        <v>#DIV/0!</v>
      </c>
      <c r="DD24" s="43">
        <f t="shared" si="53"/>
        <v>0</v>
      </c>
      <c r="DE24" s="46" t="e">
        <f t="shared" si="54"/>
        <v>#DIV/0!</v>
      </c>
      <c r="DF24" s="43">
        <f t="shared" si="55"/>
        <v>0</v>
      </c>
      <c r="DG24" s="47" t="e">
        <f t="shared" si="56"/>
        <v>#DIV/0!</v>
      </c>
      <c r="DH24" s="172"/>
      <c r="DI24" s="185" t="s">
        <v>23</v>
      </c>
      <c r="DJ24" s="45">
        <f t="shared" si="57"/>
        <v>0</v>
      </c>
      <c r="DK24" s="43">
        <f t="shared" si="58"/>
        <v>0</v>
      </c>
      <c r="DL24" s="44">
        <f t="shared" si="59"/>
        <v>0</v>
      </c>
      <c r="DM24"/>
    </row>
    <row r="25" spans="1:117" s="24" customFormat="1" ht="15.6" x14ac:dyDescent="0.3">
      <c r="A25" s="32">
        <v>13</v>
      </c>
      <c r="B25" s="32" t="s">
        <v>24</v>
      </c>
      <c r="C25" s="41"/>
      <c r="D25" s="42"/>
      <c r="E25" s="46"/>
      <c r="F25" s="43"/>
      <c r="G25" s="46"/>
      <c r="H25" s="43"/>
      <c r="I25" s="47"/>
      <c r="J25" s="45"/>
      <c r="K25" s="46"/>
      <c r="L25" s="43"/>
      <c r="M25" s="46"/>
      <c r="N25" s="43"/>
      <c r="O25" s="47"/>
      <c r="P25" s="136">
        <f t="shared" si="27"/>
        <v>0</v>
      </c>
      <c r="Q25" s="137">
        <f t="shared" si="28"/>
        <v>0</v>
      </c>
      <c r="R25" s="138">
        <f t="shared" si="29"/>
        <v>0</v>
      </c>
      <c r="S25" s="38"/>
      <c r="T25" s="5"/>
      <c r="U25" s="7"/>
      <c r="V25" s="5"/>
      <c r="W25" s="7"/>
      <c r="X25" s="5"/>
      <c r="Y25" s="7"/>
      <c r="Z25" s="45"/>
      <c r="AA25" s="46"/>
      <c r="AB25" s="43"/>
      <c r="AC25" s="46"/>
      <c r="AD25" s="43"/>
      <c r="AE25" s="47"/>
      <c r="AF25" s="136">
        <f t="shared" si="30"/>
        <v>0</v>
      </c>
      <c r="AG25" s="137">
        <f t="shared" si="31"/>
        <v>0</v>
      </c>
      <c r="AH25" s="138">
        <f t="shared" si="32"/>
        <v>0</v>
      </c>
      <c r="AI25" s="40"/>
      <c r="AJ25" s="42"/>
      <c r="AK25" s="46"/>
      <c r="AL25" s="43"/>
      <c r="AM25" s="46"/>
      <c r="AN25" s="43"/>
      <c r="AO25" s="47"/>
      <c r="AP25" s="45"/>
      <c r="AQ25" s="46"/>
      <c r="AR25" s="43"/>
      <c r="AS25" s="46"/>
      <c r="AT25" s="43"/>
      <c r="AU25" s="47"/>
      <c r="AV25" s="136">
        <f t="shared" si="33"/>
        <v>0</v>
      </c>
      <c r="AW25" s="137">
        <f t="shared" si="34"/>
        <v>0</v>
      </c>
      <c r="AX25" s="138">
        <f t="shared" si="35"/>
        <v>0</v>
      </c>
      <c r="AY25" s="40"/>
      <c r="AZ25" s="42"/>
      <c r="BA25" s="46"/>
      <c r="BB25" s="43"/>
      <c r="BC25" s="46"/>
      <c r="BD25" s="43"/>
      <c r="BE25" s="47"/>
      <c r="BF25" s="45"/>
      <c r="BG25" s="46"/>
      <c r="BH25" s="43"/>
      <c r="BI25" s="46"/>
      <c r="BJ25" s="43"/>
      <c r="BK25" s="47"/>
      <c r="BL25" s="136">
        <f t="shared" si="36"/>
        <v>0</v>
      </c>
      <c r="BM25" s="137">
        <f t="shared" si="37"/>
        <v>0</v>
      </c>
      <c r="BN25" s="138">
        <f t="shared" si="38"/>
        <v>0</v>
      </c>
      <c r="BO25" s="40"/>
      <c r="BP25" s="42"/>
      <c r="BQ25" s="46"/>
      <c r="BR25" s="43"/>
      <c r="BS25" s="46"/>
      <c r="BT25" s="43"/>
      <c r="BU25" s="47"/>
      <c r="BV25" s="45"/>
      <c r="BW25" s="46"/>
      <c r="BX25" s="43"/>
      <c r="BY25" s="46"/>
      <c r="BZ25" s="43"/>
      <c r="CA25" s="47"/>
      <c r="CB25" s="136">
        <f t="shared" si="39"/>
        <v>0</v>
      </c>
      <c r="CC25" s="137">
        <f t="shared" si="40"/>
        <v>0</v>
      </c>
      <c r="CD25" s="138">
        <f t="shared" si="41"/>
        <v>0</v>
      </c>
      <c r="CE25" s="40"/>
      <c r="CF25" s="42"/>
      <c r="CG25" s="46"/>
      <c r="CH25" s="43"/>
      <c r="CI25" s="46"/>
      <c r="CJ25" s="43"/>
      <c r="CK25" s="47"/>
      <c r="CL25" s="45"/>
      <c r="CM25" s="46"/>
      <c r="CN25" s="43"/>
      <c r="CO25" s="46"/>
      <c r="CP25" s="43"/>
      <c r="CQ25" s="47"/>
      <c r="CR25" s="136">
        <f t="shared" si="42"/>
        <v>0</v>
      </c>
      <c r="CS25" s="137">
        <f t="shared" si="43"/>
        <v>0</v>
      </c>
      <c r="CT25" s="138">
        <f t="shared" si="44"/>
        <v>0</v>
      </c>
      <c r="CU25" s="40"/>
      <c r="CV25" s="45">
        <f t="shared" si="45"/>
        <v>0</v>
      </c>
      <c r="CW25" s="46" t="e">
        <f t="shared" si="46"/>
        <v>#DIV/0!</v>
      </c>
      <c r="CX25" s="46">
        <f t="shared" si="47"/>
        <v>0</v>
      </c>
      <c r="CY25" s="46" t="e">
        <f t="shared" si="48"/>
        <v>#DIV/0!</v>
      </c>
      <c r="CZ25" s="43">
        <f t="shared" si="49"/>
        <v>0</v>
      </c>
      <c r="DA25" s="47" t="e">
        <f t="shared" si="50"/>
        <v>#DIV/0!</v>
      </c>
      <c r="DB25" s="45">
        <f t="shared" si="51"/>
        <v>0</v>
      </c>
      <c r="DC25" s="46" t="e">
        <f t="shared" si="52"/>
        <v>#DIV/0!</v>
      </c>
      <c r="DD25" s="43">
        <f t="shared" si="53"/>
        <v>0</v>
      </c>
      <c r="DE25" s="46" t="e">
        <f t="shared" si="54"/>
        <v>#DIV/0!</v>
      </c>
      <c r="DF25" s="43">
        <f t="shared" si="55"/>
        <v>0</v>
      </c>
      <c r="DG25" s="47" t="e">
        <f t="shared" si="56"/>
        <v>#DIV/0!</v>
      </c>
      <c r="DH25" s="172"/>
      <c r="DI25" s="185" t="s">
        <v>24</v>
      </c>
      <c r="DJ25" s="45">
        <f t="shared" si="57"/>
        <v>0</v>
      </c>
      <c r="DK25" s="43">
        <f t="shared" si="58"/>
        <v>0</v>
      </c>
      <c r="DL25" s="44">
        <f t="shared" si="59"/>
        <v>0</v>
      </c>
      <c r="DM25"/>
    </row>
    <row r="26" spans="1:117" s="24" customFormat="1" ht="15.6" x14ac:dyDescent="0.3">
      <c r="A26" s="32">
        <v>14</v>
      </c>
      <c r="B26" s="32" t="s">
        <v>25</v>
      </c>
      <c r="C26" s="41"/>
      <c r="D26" s="42"/>
      <c r="E26" s="46"/>
      <c r="F26" s="43"/>
      <c r="G26" s="46"/>
      <c r="H26" s="43"/>
      <c r="I26" s="47"/>
      <c r="J26" s="45"/>
      <c r="K26" s="46"/>
      <c r="L26" s="43"/>
      <c r="M26" s="46"/>
      <c r="N26" s="43"/>
      <c r="O26" s="47"/>
      <c r="P26" s="136">
        <f t="shared" si="27"/>
        <v>0</v>
      </c>
      <c r="Q26" s="137">
        <f t="shared" si="28"/>
        <v>0</v>
      </c>
      <c r="R26" s="138">
        <f t="shared" si="29"/>
        <v>0</v>
      </c>
      <c r="S26" s="38"/>
      <c r="T26" s="5"/>
      <c r="U26" s="7"/>
      <c r="V26" s="5"/>
      <c r="W26" s="7"/>
      <c r="X26" s="5"/>
      <c r="Y26" s="7"/>
      <c r="Z26" s="45"/>
      <c r="AA26" s="46"/>
      <c r="AB26" s="43"/>
      <c r="AC26" s="46"/>
      <c r="AD26" s="43"/>
      <c r="AE26" s="47"/>
      <c r="AF26" s="136">
        <f t="shared" si="30"/>
        <v>0</v>
      </c>
      <c r="AG26" s="137">
        <f t="shared" si="31"/>
        <v>0</v>
      </c>
      <c r="AH26" s="138">
        <f t="shared" si="32"/>
        <v>0</v>
      </c>
      <c r="AI26" s="40"/>
      <c r="AJ26" s="42"/>
      <c r="AK26" s="46"/>
      <c r="AL26" s="43"/>
      <c r="AM26" s="46"/>
      <c r="AN26" s="43"/>
      <c r="AO26" s="47"/>
      <c r="AP26" s="45"/>
      <c r="AQ26" s="46"/>
      <c r="AR26" s="43"/>
      <c r="AS26" s="46"/>
      <c r="AT26" s="43"/>
      <c r="AU26" s="47"/>
      <c r="AV26" s="136">
        <f t="shared" si="33"/>
        <v>0</v>
      </c>
      <c r="AW26" s="137">
        <f t="shared" si="34"/>
        <v>0</v>
      </c>
      <c r="AX26" s="138">
        <f t="shared" si="35"/>
        <v>0</v>
      </c>
      <c r="AY26" s="40"/>
      <c r="AZ26" s="42"/>
      <c r="BA26" s="46"/>
      <c r="BB26" s="43"/>
      <c r="BC26" s="46"/>
      <c r="BD26" s="43"/>
      <c r="BE26" s="47"/>
      <c r="BF26" s="45"/>
      <c r="BG26" s="46"/>
      <c r="BH26" s="43"/>
      <c r="BI26" s="46"/>
      <c r="BJ26" s="43"/>
      <c r="BK26" s="47"/>
      <c r="BL26" s="136">
        <f t="shared" si="36"/>
        <v>0</v>
      </c>
      <c r="BM26" s="137">
        <f t="shared" si="37"/>
        <v>0</v>
      </c>
      <c r="BN26" s="138">
        <f t="shared" si="38"/>
        <v>0</v>
      </c>
      <c r="BO26" s="40"/>
      <c r="BP26" s="42"/>
      <c r="BQ26" s="46"/>
      <c r="BR26" s="43"/>
      <c r="BS26" s="46"/>
      <c r="BT26" s="43"/>
      <c r="BU26" s="47"/>
      <c r="BV26" s="45"/>
      <c r="BW26" s="46"/>
      <c r="BX26" s="43"/>
      <c r="BY26" s="46"/>
      <c r="BZ26" s="43"/>
      <c r="CA26" s="47"/>
      <c r="CB26" s="136">
        <f t="shared" si="39"/>
        <v>0</v>
      </c>
      <c r="CC26" s="137">
        <f t="shared" si="40"/>
        <v>0</v>
      </c>
      <c r="CD26" s="138">
        <f t="shared" si="41"/>
        <v>0</v>
      </c>
      <c r="CE26" s="40"/>
      <c r="CF26" s="42"/>
      <c r="CG26" s="46"/>
      <c r="CH26" s="43"/>
      <c r="CI26" s="46"/>
      <c r="CJ26" s="43"/>
      <c r="CK26" s="47"/>
      <c r="CL26" s="45"/>
      <c r="CM26" s="46"/>
      <c r="CN26" s="43"/>
      <c r="CO26" s="46"/>
      <c r="CP26" s="43"/>
      <c r="CQ26" s="47"/>
      <c r="CR26" s="136">
        <f t="shared" si="42"/>
        <v>0</v>
      </c>
      <c r="CS26" s="137">
        <f t="shared" si="43"/>
        <v>0</v>
      </c>
      <c r="CT26" s="138">
        <f t="shared" si="44"/>
        <v>0</v>
      </c>
      <c r="CU26" s="40"/>
      <c r="CV26" s="45">
        <f t="shared" si="45"/>
        <v>0</v>
      </c>
      <c r="CW26" s="46" t="e">
        <f t="shared" si="46"/>
        <v>#DIV/0!</v>
      </c>
      <c r="CX26" s="46">
        <f t="shared" si="47"/>
        <v>0</v>
      </c>
      <c r="CY26" s="46" t="e">
        <f t="shared" si="48"/>
        <v>#DIV/0!</v>
      </c>
      <c r="CZ26" s="43">
        <f t="shared" si="49"/>
        <v>0</v>
      </c>
      <c r="DA26" s="47" t="e">
        <f t="shared" si="50"/>
        <v>#DIV/0!</v>
      </c>
      <c r="DB26" s="45">
        <f t="shared" si="51"/>
        <v>0</v>
      </c>
      <c r="DC26" s="46" t="e">
        <f t="shared" si="52"/>
        <v>#DIV/0!</v>
      </c>
      <c r="DD26" s="43">
        <f t="shared" si="53"/>
        <v>0</v>
      </c>
      <c r="DE26" s="46" t="e">
        <f t="shared" si="54"/>
        <v>#DIV/0!</v>
      </c>
      <c r="DF26" s="43">
        <f t="shared" si="55"/>
        <v>0</v>
      </c>
      <c r="DG26" s="47" t="e">
        <f t="shared" si="56"/>
        <v>#DIV/0!</v>
      </c>
      <c r="DH26" s="172"/>
      <c r="DI26" s="185" t="s">
        <v>25</v>
      </c>
      <c r="DJ26" s="45">
        <f t="shared" si="57"/>
        <v>0</v>
      </c>
      <c r="DK26" s="43">
        <f t="shared" si="58"/>
        <v>0</v>
      </c>
      <c r="DL26" s="44">
        <f t="shared" si="59"/>
        <v>0</v>
      </c>
      <c r="DM26"/>
    </row>
    <row r="27" spans="1:117" s="24" customFormat="1" ht="15.6" x14ac:dyDescent="0.3">
      <c r="A27" s="32">
        <v>15</v>
      </c>
      <c r="B27" s="32" t="s">
        <v>26</v>
      </c>
      <c r="C27" s="41"/>
      <c r="D27" s="42"/>
      <c r="E27" s="46"/>
      <c r="F27" s="43"/>
      <c r="G27" s="46"/>
      <c r="H27" s="43"/>
      <c r="I27" s="47"/>
      <c r="J27" s="45"/>
      <c r="K27" s="46"/>
      <c r="L27" s="43"/>
      <c r="M27" s="46"/>
      <c r="N27" s="43"/>
      <c r="O27" s="47"/>
      <c r="P27" s="136">
        <f t="shared" si="27"/>
        <v>0</v>
      </c>
      <c r="Q27" s="137">
        <f t="shared" si="28"/>
        <v>0</v>
      </c>
      <c r="R27" s="138">
        <f t="shared" si="29"/>
        <v>0</v>
      </c>
      <c r="S27" s="38"/>
      <c r="T27" s="5"/>
      <c r="U27" s="7"/>
      <c r="V27" s="5"/>
      <c r="W27" s="7"/>
      <c r="X27" s="5"/>
      <c r="Y27" s="7"/>
      <c r="Z27" s="45"/>
      <c r="AA27" s="46"/>
      <c r="AB27" s="43"/>
      <c r="AC27" s="46"/>
      <c r="AD27" s="43"/>
      <c r="AE27" s="47"/>
      <c r="AF27" s="136">
        <f t="shared" si="30"/>
        <v>0</v>
      </c>
      <c r="AG27" s="137">
        <f t="shared" si="31"/>
        <v>0</v>
      </c>
      <c r="AH27" s="138">
        <f t="shared" si="32"/>
        <v>0</v>
      </c>
      <c r="AI27" s="40"/>
      <c r="AJ27" s="42"/>
      <c r="AK27" s="46"/>
      <c r="AL27" s="43"/>
      <c r="AM27" s="46"/>
      <c r="AN27" s="43"/>
      <c r="AO27" s="47"/>
      <c r="AP27" s="45"/>
      <c r="AQ27" s="46"/>
      <c r="AR27" s="43"/>
      <c r="AS27" s="46"/>
      <c r="AT27" s="43"/>
      <c r="AU27" s="47"/>
      <c r="AV27" s="136">
        <f t="shared" si="33"/>
        <v>0</v>
      </c>
      <c r="AW27" s="137">
        <f t="shared" si="34"/>
        <v>0</v>
      </c>
      <c r="AX27" s="138">
        <f t="shared" si="35"/>
        <v>0</v>
      </c>
      <c r="AY27" s="40"/>
      <c r="AZ27" s="42"/>
      <c r="BA27" s="46"/>
      <c r="BB27" s="43"/>
      <c r="BC27" s="46"/>
      <c r="BD27" s="43"/>
      <c r="BE27" s="47"/>
      <c r="BF27" s="45"/>
      <c r="BG27" s="46"/>
      <c r="BH27" s="43"/>
      <c r="BI27" s="46"/>
      <c r="BJ27" s="43"/>
      <c r="BK27" s="47"/>
      <c r="BL27" s="136">
        <f t="shared" si="36"/>
        <v>0</v>
      </c>
      <c r="BM27" s="137">
        <f t="shared" si="37"/>
        <v>0</v>
      </c>
      <c r="BN27" s="138">
        <f t="shared" si="38"/>
        <v>0</v>
      </c>
      <c r="BO27" s="40"/>
      <c r="BP27" s="42"/>
      <c r="BQ27" s="46"/>
      <c r="BR27" s="43"/>
      <c r="BS27" s="46"/>
      <c r="BT27" s="43"/>
      <c r="BU27" s="47"/>
      <c r="BV27" s="45"/>
      <c r="BW27" s="46"/>
      <c r="BX27" s="43"/>
      <c r="BY27" s="46"/>
      <c r="BZ27" s="43"/>
      <c r="CA27" s="47"/>
      <c r="CB27" s="136">
        <f t="shared" si="39"/>
        <v>0</v>
      </c>
      <c r="CC27" s="137">
        <f t="shared" si="40"/>
        <v>0</v>
      </c>
      <c r="CD27" s="138">
        <f t="shared" si="41"/>
        <v>0</v>
      </c>
      <c r="CE27" s="40"/>
      <c r="CF27" s="42"/>
      <c r="CG27" s="46"/>
      <c r="CH27" s="43"/>
      <c r="CI27" s="46"/>
      <c r="CJ27" s="43"/>
      <c r="CK27" s="47"/>
      <c r="CL27" s="45"/>
      <c r="CM27" s="46"/>
      <c r="CN27" s="43"/>
      <c r="CO27" s="46"/>
      <c r="CP27" s="43"/>
      <c r="CQ27" s="47"/>
      <c r="CR27" s="136">
        <f t="shared" si="42"/>
        <v>0</v>
      </c>
      <c r="CS27" s="137">
        <f t="shared" si="43"/>
        <v>0</v>
      </c>
      <c r="CT27" s="138">
        <f t="shared" si="44"/>
        <v>0</v>
      </c>
      <c r="CU27" s="40"/>
      <c r="CV27" s="45">
        <f t="shared" si="45"/>
        <v>0</v>
      </c>
      <c r="CW27" s="46" t="e">
        <f t="shared" si="46"/>
        <v>#DIV/0!</v>
      </c>
      <c r="CX27" s="46">
        <f t="shared" si="47"/>
        <v>0</v>
      </c>
      <c r="CY27" s="46" t="e">
        <f t="shared" si="48"/>
        <v>#DIV/0!</v>
      </c>
      <c r="CZ27" s="43">
        <f t="shared" si="49"/>
        <v>0</v>
      </c>
      <c r="DA27" s="47" t="e">
        <f t="shared" si="50"/>
        <v>#DIV/0!</v>
      </c>
      <c r="DB27" s="45">
        <f t="shared" si="51"/>
        <v>0</v>
      </c>
      <c r="DC27" s="46" t="e">
        <f t="shared" si="52"/>
        <v>#DIV/0!</v>
      </c>
      <c r="DD27" s="43">
        <f t="shared" si="53"/>
        <v>0</v>
      </c>
      <c r="DE27" s="46" t="e">
        <f t="shared" si="54"/>
        <v>#DIV/0!</v>
      </c>
      <c r="DF27" s="43">
        <f t="shared" si="55"/>
        <v>0</v>
      </c>
      <c r="DG27" s="47" t="e">
        <f t="shared" si="56"/>
        <v>#DIV/0!</v>
      </c>
      <c r="DH27" s="172"/>
      <c r="DI27" s="185" t="s">
        <v>26</v>
      </c>
      <c r="DJ27" s="45">
        <f t="shared" si="57"/>
        <v>0</v>
      </c>
      <c r="DK27" s="43">
        <f t="shared" si="58"/>
        <v>0</v>
      </c>
      <c r="DL27" s="44">
        <f t="shared" si="59"/>
        <v>0</v>
      </c>
      <c r="DM27"/>
    </row>
    <row r="28" spans="1:117" s="24" customFormat="1" ht="15.6" x14ac:dyDescent="0.3">
      <c r="A28" s="32">
        <v>16</v>
      </c>
      <c r="B28" s="32" t="s">
        <v>27</v>
      </c>
      <c r="C28" s="41"/>
      <c r="D28" s="42"/>
      <c r="E28" s="46"/>
      <c r="F28" s="43"/>
      <c r="G28" s="46"/>
      <c r="H28" s="43"/>
      <c r="I28" s="47"/>
      <c r="J28" s="45"/>
      <c r="K28" s="46"/>
      <c r="L28" s="43"/>
      <c r="M28" s="46"/>
      <c r="N28" s="43"/>
      <c r="O28" s="47"/>
      <c r="P28" s="136">
        <f t="shared" si="27"/>
        <v>0</v>
      </c>
      <c r="Q28" s="137">
        <f t="shared" si="28"/>
        <v>0</v>
      </c>
      <c r="R28" s="138">
        <f t="shared" si="29"/>
        <v>0</v>
      </c>
      <c r="S28" s="38"/>
      <c r="T28" s="5"/>
      <c r="U28" s="7"/>
      <c r="V28" s="5"/>
      <c r="W28" s="7"/>
      <c r="X28" s="5"/>
      <c r="Y28" s="7"/>
      <c r="Z28" s="45"/>
      <c r="AA28" s="46"/>
      <c r="AB28" s="43"/>
      <c r="AC28" s="46"/>
      <c r="AD28" s="43"/>
      <c r="AE28" s="47"/>
      <c r="AF28" s="136">
        <f t="shared" si="30"/>
        <v>0</v>
      </c>
      <c r="AG28" s="137">
        <f t="shared" si="31"/>
        <v>0</v>
      </c>
      <c r="AH28" s="138">
        <f t="shared" si="32"/>
        <v>0</v>
      </c>
      <c r="AI28" s="40"/>
      <c r="AJ28" s="42"/>
      <c r="AK28" s="46"/>
      <c r="AL28" s="43"/>
      <c r="AM28" s="46"/>
      <c r="AN28" s="43"/>
      <c r="AO28" s="47"/>
      <c r="AP28" s="45"/>
      <c r="AQ28" s="46"/>
      <c r="AR28" s="43"/>
      <c r="AS28" s="46"/>
      <c r="AT28" s="43"/>
      <c r="AU28" s="47"/>
      <c r="AV28" s="136">
        <f t="shared" si="33"/>
        <v>0</v>
      </c>
      <c r="AW28" s="137">
        <f t="shared" si="34"/>
        <v>0</v>
      </c>
      <c r="AX28" s="138">
        <f t="shared" si="35"/>
        <v>0</v>
      </c>
      <c r="AY28" s="40"/>
      <c r="AZ28" s="42"/>
      <c r="BA28" s="46"/>
      <c r="BB28" s="43"/>
      <c r="BC28" s="46"/>
      <c r="BD28" s="43"/>
      <c r="BE28" s="47"/>
      <c r="BF28" s="45"/>
      <c r="BG28" s="46"/>
      <c r="BH28" s="43"/>
      <c r="BI28" s="46"/>
      <c r="BJ28" s="43"/>
      <c r="BK28" s="47"/>
      <c r="BL28" s="136">
        <f t="shared" si="36"/>
        <v>0</v>
      </c>
      <c r="BM28" s="137">
        <f t="shared" si="37"/>
        <v>0</v>
      </c>
      <c r="BN28" s="138">
        <f t="shared" si="38"/>
        <v>0</v>
      </c>
      <c r="BO28" s="40"/>
      <c r="BP28" s="42"/>
      <c r="BQ28" s="46"/>
      <c r="BR28" s="43"/>
      <c r="BS28" s="46"/>
      <c r="BT28" s="43"/>
      <c r="BU28" s="47"/>
      <c r="BV28" s="45"/>
      <c r="BW28" s="46"/>
      <c r="BX28" s="43"/>
      <c r="BY28" s="46"/>
      <c r="BZ28" s="43"/>
      <c r="CA28" s="47"/>
      <c r="CB28" s="136">
        <f t="shared" si="39"/>
        <v>0</v>
      </c>
      <c r="CC28" s="137">
        <f t="shared" si="40"/>
        <v>0</v>
      </c>
      <c r="CD28" s="138">
        <f t="shared" si="41"/>
        <v>0</v>
      </c>
      <c r="CE28" s="40"/>
      <c r="CF28" s="42"/>
      <c r="CG28" s="46"/>
      <c r="CH28" s="43"/>
      <c r="CI28" s="46"/>
      <c r="CJ28" s="43"/>
      <c r="CK28" s="47"/>
      <c r="CL28" s="45"/>
      <c r="CM28" s="46"/>
      <c r="CN28" s="43"/>
      <c r="CO28" s="46"/>
      <c r="CP28" s="43"/>
      <c r="CQ28" s="47"/>
      <c r="CR28" s="136">
        <f t="shared" si="42"/>
        <v>0</v>
      </c>
      <c r="CS28" s="137">
        <f t="shared" si="43"/>
        <v>0</v>
      </c>
      <c r="CT28" s="138">
        <f t="shared" si="44"/>
        <v>0</v>
      </c>
      <c r="CU28" s="40"/>
      <c r="CV28" s="45">
        <f t="shared" si="45"/>
        <v>0</v>
      </c>
      <c r="CW28" s="46" t="e">
        <f t="shared" si="46"/>
        <v>#DIV/0!</v>
      </c>
      <c r="CX28" s="46">
        <f t="shared" si="47"/>
        <v>0</v>
      </c>
      <c r="CY28" s="46" t="e">
        <f t="shared" si="48"/>
        <v>#DIV/0!</v>
      </c>
      <c r="CZ28" s="43">
        <f t="shared" si="49"/>
        <v>0</v>
      </c>
      <c r="DA28" s="47" t="e">
        <f t="shared" si="50"/>
        <v>#DIV/0!</v>
      </c>
      <c r="DB28" s="45">
        <f t="shared" si="51"/>
        <v>0</v>
      </c>
      <c r="DC28" s="46" t="e">
        <f t="shared" si="52"/>
        <v>#DIV/0!</v>
      </c>
      <c r="DD28" s="43">
        <f t="shared" si="53"/>
        <v>0</v>
      </c>
      <c r="DE28" s="46" t="e">
        <f t="shared" si="54"/>
        <v>#DIV/0!</v>
      </c>
      <c r="DF28" s="43">
        <f t="shared" si="55"/>
        <v>0</v>
      </c>
      <c r="DG28" s="47" t="e">
        <f t="shared" si="56"/>
        <v>#DIV/0!</v>
      </c>
      <c r="DH28" s="172"/>
      <c r="DI28" s="185" t="s">
        <v>27</v>
      </c>
      <c r="DJ28" s="45">
        <f t="shared" si="57"/>
        <v>0</v>
      </c>
      <c r="DK28" s="43">
        <f t="shared" si="58"/>
        <v>0</v>
      </c>
      <c r="DL28" s="44">
        <f t="shared" si="59"/>
        <v>0</v>
      </c>
      <c r="DM28"/>
    </row>
    <row r="29" spans="1:117" s="24" customFormat="1" ht="15.6" x14ac:dyDescent="0.3">
      <c r="A29" s="32">
        <v>17</v>
      </c>
      <c r="B29" s="32" t="s">
        <v>28</v>
      </c>
      <c r="C29" s="41"/>
      <c r="D29" s="42"/>
      <c r="E29" s="46"/>
      <c r="F29" s="43"/>
      <c r="G29" s="46"/>
      <c r="H29" s="43"/>
      <c r="I29" s="47"/>
      <c r="J29" s="45"/>
      <c r="K29" s="46"/>
      <c r="L29" s="43"/>
      <c r="M29" s="46"/>
      <c r="N29" s="43"/>
      <c r="O29" s="47"/>
      <c r="P29" s="136">
        <f t="shared" si="27"/>
        <v>0</v>
      </c>
      <c r="Q29" s="137">
        <f t="shared" si="28"/>
        <v>0</v>
      </c>
      <c r="R29" s="138">
        <f t="shared" si="29"/>
        <v>0</v>
      </c>
      <c r="S29" s="38"/>
      <c r="T29" s="5"/>
      <c r="U29" s="7"/>
      <c r="V29" s="5"/>
      <c r="W29" s="7"/>
      <c r="X29" s="5"/>
      <c r="Y29" s="7"/>
      <c r="Z29" s="45"/>
      <c r="AA29" s="46"/>
      <c r="AB29" s="43"/>
      <c r="AC29" s="46"/>
      <c r="AD29" s="43"/>
      <c r="AE29" s="47"/>
      <c r="AF29" s="136">
        <f t="shared" si="30"/>
        <v>0</v>
      </c>
      <c r="AG29" s="137">
        <f t="shared" si="31"/>
        <v>0</v>
      </c>
      <c r="AH29" s="138">
        <f t="shared" si="32"/>
        <v>0</v>
      </c>
      <c r="AI29" s="40"/>
      <c r="AJ29" s="42"/>
      <c r="AK29" s="46"/>
      <c r="AL29" s="43"/>
      <c r="AM29" s="46"/>
      <c r="AN29" s="43"/>
      <c r="AO29" s="47"/>
      <c r="AP29" s="45"/>
      <c r="AQ29" s="46"/>
      <c r="AR29" s="43"/>
      <c r="AS29" s="46"/>
      <c r="AT29" s="43"/>
      <c r="AU29" s="47"/>
      <c r="AV29" s="136">
        <f t="shared" si="33"/>
        <v>0</v>
      </c>
      <c r="AW29" s="137">
        <f t="shared" si="34"/>
        <v>0</v>
      </c>
      <c r="AX29" s="138">
        <f t="shared" si="35"/>
        <v>0</v>
      </c>
      <c r="AY29" s="40"/>
      <c r="AZ29" s="42"/>
      <c r="BA29" s="46"/>
      <c r="BB29" s="43"/>
      <c r="BC29" s="46"/>
      <c r="BD29" s="43"/>
      <c r="BE29" s="47"/>
      <c r="BF29" s="45"/>
      <c r="BG29" s="46"/>
      <c r="BH29" s="43"/>
      <c r="BI29" s="46"/>
      <c r="BJ29" s="43"/>
      <c r="BK29" s="47"/>
      <c r="BL29" s="136">
        <f t="shared" si="36"/>
        <v>0</v>
      </c>
      <c r="BM29" s="137">
        <f t="shared" si="37"/>
        <v>0</v>
      </c>
      <c r="BN29" s="138">
        <f t="shared" si="38"/>
        <v>0</v>
      </c>
      <c r="BO29" s="40"/>
      <c r="BP29" s="42"/>
      <c r="BQ29" s="46"/>
      <c r="BR29" s="43"/>
      <c r="BS29" s="46"/>
      <c r="BT29" s="43"/>
      <c r="BU29" s="47"/>
      <c r="BV29" s="45"/>
      <c r="BW29" s="46"/>
      <c r="BX29" s="43"/>
      <c r="BY29" s="46"/>
      <c r="BZ29" s="43"/>
      <c r="CA29" s="47"/>
      <c r="CB29" s="136">
        <f t="shared" si="39"/>
        <v>0</v>
      </c>
      <c r="CC29" s="137">
        <f t="shared" si="40"/>
        <v>0</v>
      </c>
      <c r="CD29" s="138">
        <f t="shared" si="41"/>
        <v>0</v>
      </c>
      <c r="CE29" s="40"/>
      <c r="CF29" s="42"/>
      <c r="CG29" s="46"/>
      <c r="CH29" s="43"/>
      <c r="CI29" s="46"/>
      <c r="CJ29" s="43"/>
      <c r="CK29" s="47"/>
      <c r="CL29" s="45"/>
      <c r="CM29" s="46"/>
      <c r="CN29" s="43"/>
      <c r="CO29" s="46"/>
      <c r="CP29" s="43"/>
      <c r="CQ29" s="47"/>
      <c r="CR29" s="136">
        <f t="shared" si="42"/>
        <v>0</v>
      </c>
      <c r="CS29" s="137">
        <f t="shared" si="43"/>
        <v>0</v>
      </c>
      <c r="CT29" s="138">
        <f t="shared" si="44"/>
        <v>0</v>
      </c>
      <c r="CU29" s="40"/>
      <c r="CV29" s="45">
        <f t="shared" si="45"/>
        <v>0</v>
      </c>
      <c r="CW29" s="46" t="e">
        <f t="shared" si="46"/>
        <v>#DIV/0!</v>
      </c>
      <c r="CX29" s="46">
        <f t="shared" si="47"/>
        <v>0</v>
      </c>
      <c r="CY29" s="46" t="e">
        <f t="shared" si="48"/>
        <v>#DIV/0!</v>
      </c>
      <c r="CZ29" s="43">
        <f t="shared" si="49"/>
        <v>0</v>
      </c>
      <c r="DA29" s="47" t="e">
        <f t="shared" si="50"/>
        <v>#DIV/0!</v>
      </c>
      <c r="DB29" s="45">
        <f t="shared" si="51"/>
        <v>0</v>
      </c>
      <c r="DC29" s="46" t="e">
        <f t="shared" si="52"/>
        <v>#DIV/0!</v>
      </c>
      <c r="DD29" s="43">
        <f t="shared" si="53"/>
        <v>0</v>
      </c>
      <c r="DE29" s="46" t="e">
        <f t="shared" si="54"/>
        <v>#DIV/0!</v>
      </c>
      <c r="DF29" s="43">
        <f t="shared" si="55"/>
        <v>0</v>
      </c>
      <c r="DG29" s="47" t="e">
        <f t="shared" si="56"/>
        <v>#DIV/0!</v>
      </c>
      <c r="DH29" s="172"/>
      <c r="DI29" s="185" t="s">
        <v>28</v>
      </c>
      <c r="DJ29" s="45">
        <f t="shared" si="57"/>
        <v>0</v>
      </c>
      <c r="DK29" s="43">
        <f t="shared" si="58"/>
        <v>0</v>
      </c>
      <c r="DL29" s="44">
        <f t="shared" si="59"/>
        <v>0</v>
      </c>
      <c r="DM29"/>
    </row>
    <row r="30" spans="1:117" s="24" customFormat="1" ht="15.6" x14ac:dyDescent="0.3">
      <c r="A30" s="32">
        <v>18</v>
      </c>
      <c r="B30" s="32" t="s">
        <v>29</v>
      </c>
      <c r="C30" s="41"/>
      <c r="D30" s="42"/>
      <c r="E30" s="46"/>
      <c r="F30" s="43"/>
      <c r="G30" s="46"/>
      <c r="H30" s="43"/>
      <c r="I30" s="47"/>
      <c r="J30" s="45"/>
      <c r="K30" s="46"/>
      <c r="L30" s="43"/>
      <c r="M30" s="46"/>
      <c r="N30" s="43"/>
      <c r="O30" s="47"/>
      <c r="P30" s="136">
        <f t="shared" si="27"/>
        <v>0</v>
      </c>
      <c r="Q30" s="137">
        <f t="shared" si="28"/>
        <v>0</v>
      </c>
      <c r="R30" s="138">
        <f t="shared" si="29"/>
        <v>0</v>
      </c>
      <c r="S30" s="38"/>
      <c r="T30" s="5"/>
      <c r="U30" s="7"/>
      <c r="V30" s="5"/>
      <c r="W30" s="7"/>
      <c r="X30" s="5"/>
      <c r="Y30" s="7"/>
      <c r="Z30" s="45"/>
      <c r="AA30" s="46"/>
      <c r="AB30" s="43"/>
      <c r="AC30" s="46"/>
      <c r="AD30" s="43"/>
      <c r="AE30" s="47"/>
      <c r="AF30" s="136">
        <f t="shared" si="30"/>
        <v>0</v>
      </c>
      <c r="AG30" s="137">
        <f t="shared" si="31"/>
        <v>0</v>
      </c>
      <c r="AH30" s="138">
        <f t="shared" si="32"/>
        <v>0</v>
      </c>
      <c r="AI30" s="40"/>
      <c r="AJ30" s="42"/>
      <c r="AK30" s="46"/>
      <c r="AL30" s="43"/>
      <c r="AM30" s="46"/>
      <c r="AN30" s="43"/>
      <c r="AO30" s="47"/>
      <c r="AP30" s="45"/>
      <c r="AQ30" s="46"/>
      <c r="AR30" s="43"/>
      <c r="AS30" s="46"/>
      <c r="AT30" s="43"/>
      <c r="AU30" s="47"/>
      <c r="AV30" s="136">
        <f t="shared" si="33"/>
        <v>0</v>
      </c>
      <c r="AW30" s="137">
        <f t="shared" si="34"/>
        <v>0</v>
      </c>
      <c r="AX30" s="138">
        <f t="shared" si="35"/>
        <v>0</v>
      </c>
      <c r="AY30" s="40"/>
      <c r="AZ30" s="42"/>
      <c r="BA30" s="46"/>
      <c r="BB30" s="43"/>
      <c r="BC30" s="46"/>
      <c r="BD30" s="43"/>
      <c r="BE30" s="47"/>
      <c r="BF30" s="45"/>
      <c r="BG30" s="46"/>
      <c r="BH30" s="43"/>
      <c r="BI30" s="46"/>
      <c r="BJ30" s="43"/>
      <c r="BK30" s="47"/>
      <c r="BL30" s="136">
        <f t="shared" si="36"/>
        <v>0</v>
      </c>
      <c r="BM30" s="137">
        <f t="shared" si="37"/>
        <v>0</v>
      </c>
      <c r="BN30" s="138">
        <f t="shared" si="38"/>
        <v>0</v>
      </c>
      <c r="BO30" s="40"/>
      <c r="BP30" s="42"/>
      <c r="BQ30" s="46"/>
      <c r="BR30" s="43"/>
      <c r="BS30" s="46"/>
      <c r="BT30" s="43"/>
      <c r="BU30" s="47"/>
      <c r="BV30" s="45"/>
      <c r="BW30" s="46"/>
      <c r="BX30" s="43"/>
      <c r="BY30" s="46"/>
      <c r="BZ30" s="43"/>
      <c r="CA30" s="47"/>
      <c r="CB30" s="136">
        <f t="shared" si="39"/>
        <v>0</v>
      </c>
      <c r="CC30" s="137">
        <f t="shared" si="40"/>
        <v>0</v>
      </c>
      <c r="CD30" s="138">
        <f t="shared" si="41"/>
        <v>0</v>
      </c>
      <c r="CE30" s="40"/>
      <c r="CF30" s="42"/>
      <c r="CG30" s="46"/>
      <c r="CH30" s="43"/>
      <c r="CI30" s="46"/>
      <c r="CJ30" s="43"/>
      <c r="CK30" s="47"/>
      <c r="CL30" s="45"/>
      <c r="CM30" s="46"/>
      <c r="CN30" s="43"/>
      <c r="CO30" s="46"/>
      <c r="CP30" s="43"/>
      <c r="CQ30" s="47"/>
      <c r="CR30" s="136">
        <f t="shared" si="42"/>
        <v>0</v>
      </c>
      <c r="CS30" s="137">
        <f t="shared" si="43"/>
        <v>0</v>
      </c>
      <c r="CT30" s="138">
        <f t="shared" si="44"/>
        <v>0</v>
      </c>
      <c r="CU30" s="40"/>
      <c r="CV30" s="45">
        <f t="shared" si="45"/>
        <v>0</v>
      </c>
      <c r="CW30" s="46" t="e">
        <f t="shared" si="46"/>
        <v>#DIV/0!</v>
      </c>
      <c r="CX30" s="46">
        <f t="shared" si="47"/>
        <v>0</v>
      </c>
      <c r="CY30" s="46" t="e">
        <f t="shared" si="48"/>
        <v>#DIV/0!</v>
      </c>
      <c r="CZ30" s="43">
        <f t="shared" si="49"/>
        <v>0</v>
      </c>
      <c r="DA30" s="47" t="e">
        <f t="shared" si="50"/>
        <v>#DIV/0!</v>
      </c>
      <c r="DB30" s="45">
        <f t="shared" si="51"/>
        <v>0</v>
      </c>
      <c r="DC30" s="46" t="e">
        <f t="shared" si="52"/>
        <v>#DIV/0!</v>
      </c>
      <c r="DD30" s="43">
        <f t="shared" si="53"/>
        <v>0</v>
      </c>
      <c r="DE30" s="46" t="e">
        <f t="shared" si="54"/>
        <v>#DIV/0!</v>
      </c>
      <c r="DF30" s="43">
        <f t="shared" si="55"/>
        <v>0</v>
      </c>
      <c r="DG30" s="47" t="e">
        <f t="shared" si="56"/>
        <v>#DIV/0!</v>
      </c>
      <c r="DH30" s="172"/>
      <c r="DI30" s="185" t="s">
        <v>29</v>
      </c>
      <c r="DJ30" s="45">
        <f t="shared" si="57"/>
        <v>0</v>
      </c>
      <c r="DK30" s="43">
        <f t="shared" si="58"/>
        <v>0</v>
      </c>
      <c r="DL30" s="44">
        <f t="shared" si="59"/>
        <v>0</v>
      </c>
      <c r="DM30"/>
    </row>
    <row r="31" spans="1:117" s="24" customFormat="1" ht="15.6" x14ac:dyDescent="0.3">
      <c r="A31" s="32">
        <v>19</v>
      </c>
      <c r="B31" s="32" t="s">
        <v>59</v>
      </c>
      <c r="C31" s="41"/>
      <c r="D31" s="42"/>
      <c r="E31" s="46"/>
      <c r="F31" s="43"/>
      <c r="G31" s="46"/>
      <c r="H31" s="43"/>
      <c r="I31" s="47"/>
      <c r="J31" s="45"/>
      <c r="K31" s="46"/>
      <c r="L31" s="43"/>
      <c r="M31" s="46"/>
      <c r="N31" s="43"/>
      <c r="O31" s="47"/>
      <c r="P31" s="136">
        <f t="shared" si="27"/>
        <v>0</v>
      </c>
      <c r="Q31" s="137">
        <f t="shared" si="28"/>
        <v>0</v>
      </c>
      <c r="R31" s="138">
        <f t="shared" si="29"/>
        <v>0</v>
      </c>
      <c r="S31" s="38"/>
      <c r="T31" s="5"/>
      <c r="U31" s="7"/>
      <c r="V31" s="5"/>
      <c r="W31" s="7"/>
      <c r="X31" s="5"/>
      <c r="Y31" s="7"/>
      <c r="Z31" s="45"/>
      <c r="AA31" s="46"/>
      <c r="AB31" s="43"/>
      <c r="AC31" s="46"/>
      <c r="AD31" s="43"/>
      <c r="AE31" s="47"/>
      <c r="AF31" s="136">
        <f t="shared" si="30"/>
        <v>0</v>
      </c>
      <c r="AG31" s="137">
        <f t="shared" si="31"/>
        <v>0</v>
      </c>
      <c r="AH31" s="138">
        <f t="shared" si="32"/>
        <v>0</v>
      </c>
      <c r="AI31" s="40"/>
      <c r="AJ31" s="42"/>
      <c r="AK31" s="46"/>
      <c r="AL31" s="43"/>
      <c r="AM31" s="46"/>
      <c r="AN31" s="43"/>
      <c r="AO31" s="47"/>
      <c r="AP31" s="45"/>
      <c r="AQ31" s="46"/>
      <c r="AR31" s="43"/>
      <c r="AS31" s="46"/>
      <c r="AT31" s="43"/>
      <c r="AU31" s="47"/>
      <c r="AV31" s="136">
        <f t="shared" si="33"/>
        <v>0</v>
      </c>
      <c r="AW31" s="137">
        <f t="shared" si="34"/>
        <v>0</v>
      </c>
      <c r="AX31" s="138">
        <f t="shared" si="35"/>
        <v>0</v>
      </c>
      <c r="AY31" s="40"/>
      <c r="AZ31" s="42"/>
      <c r="BA31" s="46"/>
      <c r="BB31" s="43"/>
      <c r="BC31" s="46"/>
      <c r="BD31" s="43"/>
      <c r="BE31" s="47"/>
      <c r="BF31" s="45"/>
      <c r="BG31" s="46"/>
      <c r="BH31" s="43"/>
      <c r="BI31" s="46"/>
      <c r="BJ31" s="43"/>
      <c r="BK31" s="47"/>
      <c r="BL31" s="136">
        <f t="shared" si="36"/>
        <v>0</v>
      </c>
      <c r="BM31" s="137">
        <f t="shared" si="37"/>
        <v>0</v>
      </c>
      <c r="BN31" s="138">
        <f t="shared" si="38"/>
        <v>0</v>
      </c>
      <c r="BO31" s="40"/>
      <c r="BP31" s="42"/>
      <c r="BQ31" s="46"/>
      <c r="BR31" s="43"/>
      <c r="BS31" s="46"/>
      <c r="BT31" s="43"/>
      <c r="BU31" s="47"/>
      <c r="BV31" s="45"/>
      <c r="BW31" s="46"/>
      <c r="BX31" s="43"/>
      <c r="BY31" s="46"/>
      <c r="BZ31" s="43"/>
      <c r="CA31" s="47"/>
      <c r="CB31" s="136">
        <f t="shared" si="39"/>
        <v>0</v>
      </c>
      <c r="CC31" s="137">
        <f t="shared" si="40"/>
        <v>0</v>
      </c>
      <c r="CD31" s="138">
        <f t="shared" si="41"/>
        <v>0</v>
      </c>
      <c r="CE31" s="40"/>
      <c r="CF31" s="42"/>
      <c r="CG31" s="46"/>
      <c r="CH31" s="43"/>
      <c r="CI31" s="46"/>
      <c r="CJ31" s="43"/>
      <c r="CK31" s="47"/>
      <c r="CL31" s="45"/>
      <c r="CM31" s="46"/>
      <c r="CN31" s="43"/>
      <c r="CO31" s="46"/>
      <c r="CP31" s="43"/>
      <c r="CQ31" s="47"/>
      <c r="CR31" s="136">
        <f t="shared" si="42"/>
        <v>0</v>
      </c>
      <c r="CS31" s="137">
        <f t="shared" si="43"/>
        <v>0</v>
      </c>
      <c r="CT31" s="138">
        <f t="shared" si="44"/>
        <v>0</v>
      </c>
      <c r="CU31" s="40"/>
      <c r="CV31" s="45">
        <f t="shared" si="45"/>
        <v>0</v>
      </c>
      <c r="CW31" s="46" t="e">
        <f t="shared" si="46"/>
        <v>#DIV/0!</v>
      </c>
      <c r="CX31" s="46">
        <f t="shared" si="47"/>
        <v>0</v>
      </c>
      <c r="CY31" s="46" t="e">
        <f t="shared" si="48"/>
        <v>#DIV/0!</v>
      </c>
      <c r="CZ31" s="43">
        <f t="shared" si="49"/>
        <v>0</v>
      </c>
      <c r="DA31" s="47" t="e">
        <f t="shared" si="50"/>
        <v>#DIV/0!</v>
      </c>
      <c r="DB31" s="45">
        <f t="shared" si="51"/>
        <v>0</v>
      </c>
      <c r="DC31" s="46" t="e">
        <f t="shared" si="52"/>
        <v>#DIV/0!</v>
      </c>
      <c r="DD31" s="43">
        <f t="shared" si="53"/>
        <v>0</v>
      </c>
      <c r="DE31" s="46" t="e">
        <f t="shared" si="54"/>
        <v>#DIV/0!</v>
      </c>
      <c r="DF31" s="43">
        <f t="shared" si="55"/>
        <v>0</v>
      </c>
      <c r="DG31" s="47" t="e">
        <f t="shared" si="56"/>
        <v>#DIV/0!</v>
      </c>
      <c r="DH31" s="172"/>
      <c r="DI31" s="185" t="s">
        <v>59</v>
      </c>
      <c r="DJ31" s="45">
        <f t="shared" si="57"/>
        <v>0</v>
      </c>
      <c r="DK31" s="43">
        <f t="shared" si="58"/>
        <v>0</v>
      </c>
      <c r="DL31" s="44">
        <f t="shared" si="59"/>
        <v>0</v>
      </c>
      <c r="DM31"/>
    </row>
    <row r="32" spans="1:117" s="24" customFormat="1" ht="15.6" x14ac:dyDescent="0.3">
      <c r="A32" s="32">
        <v>20</v>
      </c>
      <c r="B32" s="32" t="s">
        <v>30</v>
      </c>
      <c r="C32" s="41"/>
      <c r="D32" s="42"/>
      <c r="E32" s="46"/>
      <c r="F32" s="43"/>
      <c r="G32" s="46"/>
      <c r="H32" s="43"/>
      <c r="I32" s="47"/>
      <c r="J32" s="45"/>
      <c r="K32" s="46"/>
      <c r="L32" s="43"/>
      <c r="M32" s="46"/>
      <c r="N32" s="43"/>
      <c r="O32" s="47"/>
      <c r="P32" s="136">
        <f t="shared" si="27"/>
        <v>0</v>
      </c>
      <c r="Q32" s="137">
        <f t="shared" si="28"/>
        <v>0</v>
      </c>
      <c r="R32" s="138">
        <f t="shared" si="29"/>
        <v>0</v>
      </c>
      <c r="S32" s="38"/>
      <c r="T32" s="5"/>
      <c r="U32" s="7"/>
      <c r="V32" s="5"/>
      <c r="W32" s="7"/>
      <c r="X32" s="5"/>
      <c r="Y32" s="7"/>
      <c r="Z32" s="45"/>
      <c r="AA32" s="46"/>
      <c r="AB32" s="43"/>
      <c r="AC32" s="46"/>
      <c r="AD32" s="43"/>
      <c r="AE32" s="47"/>
      <c r="AF32" s="136">
        <f t="shared" si="30"/>
        <v>0</v>
      </c>
      <c r="AG32" s="137">
        <f t="shared" si="31"/>
        <v>0</v>
      </c>
      <c r="AH32" s="138">
        <f t="shared" si="32"/>
        <v>0</v>
      </c>
      <c r="AI32" s="40"/>
      <c r="AJ32" s="42"/>
      <c r="AK32" s="46"/>
      <c r="AL32" s="43"/>
      <c r="AM32" s="46"/>
      <c r="AN32" s="43"/>
      <c r="AO32" s="47"/>
      <c r="AP32" s="45"/>
      <c r="AQ32" s="46"/>
      <c r="AR32" s="43"/>
      <c r="AS32" s="46"/>
      <c r="AT32" s="43"/>
      <c r="AU32" s="47"/>
      <c r="AV32" s="136">
        <f t="shared" si="33"/>
        <v>0</v>
      </c>
      <c r="AW32" s="137">
        <f t="shared" si="34"/>
        <v>0</v>
      </c>
      <c r="AX32" s="138">
        <f t="shared" si="35"/>
        <v>0</v>
      </c>
      <c r="AY32" s="40"/>
      <c r="AZ32" s="42"/>
      <c r="BA32" s="46"/>
      <c r="BB32" s="43"/>
      <c r="BC32" s="46"/>
      <c r="BD32" s="43"/>
      <c r="BE32" s="47"/>
      <c r="BF32" s="45"/>
      <c r="BG32" s="46"/>
      <c r="BH32" s="43"/>
      <c r="BI32" s="46"/>
      <c r="BJ32" s="43"/>
      <c r="BK32" s="47"/>
      <c r="BL32" s="136">
        <f t="shared" si="36"/>
        <v>0</v>
      </c>
      <c r="BM32" s="137">
        <f t="shared" si="37"/>
        <v>0</v>
      </c>
      <c r="BN32" s="138">
        <f t="shared" si="38"/>
        <v>0</v>
      </c>
      <c r="BO32" s="40"/>
      <c r="BP32" s="42"/>
      <c r="BQ32" s="46"/>
      <c r="BR32" s="43"/>
      <c r="BS32" s="46"/>
      <c r="BT32" s="43"/>
      <c r="BU32" s="47"/>
      <c r="BV32" s="45"/>
      <c r="BW32" s="46"/>
      <c r="BX32" s="43"/>
      <c r="BY32" s="46"/>
      <c r="BZ32" s="43"/>
      <c r="CA32" s="47"/>
      <c r="CB32" s="136">
        <f t="shared" si="39"/>
        <v>0</v>
      </c>
      <c r="CC32" s="137">
        <f t="shared" si="40"/>
        <v>0</v>
      </c>
      <c r="CD32" s="138">
        <f t="shared" si="41"/>
        <v>0</v>
      </c>
      <c r="CE32" s="40"/>
      <c r="CF32" s="42"/>
      <c r="CG32" s="46"/>
      <c r="CH32" s="43"/>
      <c r="CI32" s="46"/>
      <c r="CJ32" s="43"/>
      <c r="CK32" s="47"/>
      <c r="CL32" s="45"/>
      <c r="CM32" s="46"/>
      <c r="CN32" s="43"/>
      <c r="CO32" s="46"/>
      <c r="CP32" s="43"/>
      <c r="CQ32" s="47"/>
      <c r="CR32" s="136">
        <f t="shared" si="42"/>
        <v>0</v>
      </c>
      <c r="CS32" s="137">
        <f t="shared" si="43"/>
        <v>0</v>
      </c>
      <c r="CT32" s="138">
        <f t="shared" si="44"/>
        <v>0</v>
      </c>
      <c r="CU32" s="40"/>
      <c r="CV32" s="45">
        <f t="shared" si="45"/>
        <v>0</v>
      </c>
      <c r="CW32" s="46" t="e">
        <f t="shared" si="46"/>
        <v>#DIV/0!</v>
      </c>
      <c r="CX32" s="46">
        <f t="shared" si="47"/>
        <v>0</v>
      </c>
      <c r="CY32" s="46" t="e">
        <f t="shared" si="48"/>
        <v>#DIV/0!</v>
      </c>
      <c r="CZ32" s="43">
        <f t="shared" si="49"/>
        <v>0</v>
      </c>
      <c r="DA32" s="47" t="e">
        <f t="shared" si="50"/>
        <v>#DIV/0!</v>
      </c>
      <c r="DB32" s="45">
        <f t="shared" si="51"/>
        <v>0</v>
      </c>
      <c r="DC32" s="46" t="e">
        <f t="shared" si="52"/>
        <v>#DIV/0!</v>
      </c>
      <c r="DD32" s="43">
        <f t="shared" si="53"/>
        <v>0</v>
      </c>
      <c r="DE32" s="46" t="e">
        <f t="shared" si="54"/>
        <v>#DIV/0!</v>
      </c>
      <c r="DF32" s="43">
        <f t="shared" si="55"/>
        <v>0</v>
      </c>
      <c r="DG32" s="47" t="e">
        <f t="shared" si="56"/>
        <v>#DIV/0!</v>
      </c>
      <c r="DH32" s="172"/>
      <c r="DI32" s="185" t="s">
        <v>30</v>
      </c>
      <c r="DJ32" s="45">
        <f t="shared" si="57"/>
        <v>0</v>
      </c>
      <c r="DK32" s="43">
        <f t="shared" si="58"/>
        <v>0</v>
      </c>
      <c r="DL32" s="44">
        <f t="shared" si="59"/>
        <v>0</v>
      </c>
      <c r="DM32"/>
    </row>
    <row r="33" spans="1:117" s="24" customFormat="1" ht="15.6" x14ac:dyDescent="0.3">
      <c r="A33" s="32">
        <v>21</v>
      </c>
      <c r="B33" s="32" t="s">
        <v>31</v>
      </c>
      <c r="C33" s="41"/>
      <c r="D33" s="42"/>
      <c r="E33" s="46"/>
      <c r="F33" s="43"/>
      <c r="G33" s="46"/>
      <c r="H33" s="43"/>
      <c r="I33" s="47"/>
      <c r="J33" s="45"/>
      <c r="K33" s="46"/>
      <c r="L33" s="43"/>
      <c r="M33" s="46"/>
      <c r="N33" s="43"/>
      <c r="O33" s="47"/>
      <c r="P33" s="136">
        <f t="shared" si="27"/>
        <v>0</v>
      </c>
      <c r="Q33" s="137">
        <f t="shared" si="28"/>
        <v>0</v>
      </c>
      <c r="R33" s="138">
        <f t="shared" si="29"/>
        <v>0</v>
      </c>
      <c r="S33" s="38"/>
      <c r="T33" s="5"/>
      <c r="U33" s="7"/>
      <c r="V33" s="5"/>
      <c r="W33" s="7"/>
      <c r="X33" s="5"/>
      <c r="Y33" s="7"/>
      <c r="Z33" s="45"/>
      <c r="AA33" s="46"/>
      <c r="AB33" s="43"/>
      <c r="AC33" s="46"/>
      <c r="AD33" s="43"/>
      <c r="AE33" s="47"/>
      <c r="AF33" s="136">
        <f t="shared" si="30"/>
        <v>0</v>
      </c>
      <c r="AG33" s="137">
        <f t="shared" si="31"/>
        <v>0</v>
      </c>
      <c r="AH33" s="138">
        <f t="shared" si="32"/>
        <v>0</v>
      </c>
      <c r="AI33" s="40"/>
      <c r="AJ33" s="42"/>
      <c r="AK33" s="46"/>
      <c r="AL33" s="43"/>
      <c r="AM33" s="46"/>
      <c r="AN33" s="43"/>
      <c r="AO33" s="47"/>
      <c r="AP33" s="45"/>
      <c r="AQ33" s="46"/>
      <c r="AR33" s="43"/>
      <c r="AS33" s="46"/>
      <c r="AT33" s="43"/>
      <c r="AU33" s="47"/>
      <c r="AV33" s="136">
        <f t="shared" si="33"/>
        <v>0</v>
      </c>
      <c r="AW33" s="137">
        <f t="shared" si="34"/>
        <v>0</v>
      </c>
      <c r="AX33" s="138">
        <f t="shared" si="35"/>
        <v>0</v>
      </c>
      <c r="AY33" s="40"/>
      <c r="AZ33" s="42"/>
      <c r="BA33" s="46"/>
      <c r="BB33" s="43"/>
      <c r="BC33" s="46"/>
      <c r="BD33" s="43"/>
      <c r="BE33" s="47"/>
      <c r="BF33" s="45"/>
      <c r="BG33" s="46"/>
      <c r="BH33" s="43"/>
      <c r="BI33" s="46"/>
      <c r="BJ33" s="43"/>
      <c r="BK33" s="47"/>
      <c r="BL33" s="136">
        <f t="shared" si="36"/>
        <v>0</v>
      </c>
      <c r="BM33" s="137">
        <f t="shared" si="37"/>
        <v>0</v>
      </c>
      <c r="BN33" s="138">
        <f t="shared" si="38"/>
        <v>0</v>
      </c>
      <c r="BO33" s="40"/>
      <c r="BP33" s="42"/>
      <c r="BQ33" s="46"/>
      <c r="BR33" s="43"/>
      <c r="BS33" s="46"/>
      <c r="BT33" s="43"/>
      <c r="BU33" s="47"/>
      <c r="BV33" s="45"/>
      <c r="BW33" s="46"/>
      <c r="BX33" s="43"/>
      <c r="BY33" s="46"/>
      <c r="BZ33" s="43"/>
      <c r="CA33" s="47"/>
      <c r="CB33" s="136">
        <f t="shared" si="39"/>
        <v>0</v>
      </c>
      <c r="CC33" s="137">
        <f t="shared" si="40"/>
        <v>0</v>
      </c>
      <c r="CD33" s="138">
        <f t="shared" si="41"/>
        <v>0</v>
      </c>
      <c r="CE33" s="40"/>
      <c r="CF33" s="42"/>
      <c r="CG33" s="46"/>
      <c r="CH33" s="43"/>
      <c r="CI33" s="46"/>
      <c r="CJ33" s="43"/>
      <c r="CK33" s="47"/>
      <c r="CL33" s="45"/>
      <c r="CM33" s="46"/>
      <c r="CN33" s="43"/>
      <c r="CO33" s="46"/>
      <c r="CP33" s="43"/>
      <c r="CQ33" s="47"/>
      <c r="CR33" s="136">
        <f t="shared" si="42"/>
        <v>0</v>
      </c>
      <c r="CS33" s="137">
        <f t="shared" si="43"/>
        <v>0</v>
      </c>
      <c r="CT33" s="138">
        <f t="shared" si="44"/>
        <v>0</v>
      </c>
      <c r="CU33" s="40"/>
      <c r="CV33" s="45">
        <f t="shared" si="45"/>
        <v>0</v>
      </c>
      <c r="CW33" s="46" t="e">
        <f t="shared" si="46"/>
        <v>#DIV/0!</v>
      </c>
      <c r="CX33" s="46">
        <f t="shared" si="47"/>
        <v>0</v>
      </c>
      <c r="CY33" s="46" t="e">
        <f t="shared" si="48"/>
        <v>#DIV/0!</v>
      </c>
      <c r="CZ33" s="43">
        <f t="shared" si="49"/>
        <v>0</v>
      </c>
      <c r="DA33" s="47" t="e">
        <f t="shared" si="50"/>
        <v>#DIV/0!</v>
      </c>
      <c r="DB33" s="45">
        <f t="shared" si="51"/>
        <v>0</v>
      </c>
      <c r="DC33" s="46" t="e">
        <f t="shared" si="52"/>
        <v>#DIV/0!</v>
      </c>
      <c r="DD33" s="43">
        <f t="shared" si="53"/>
        <v>0</v>
      </c>
      <c r="DE33" s="46" t="e">
        <f t="shared" si="54"/>
        <v>#DIV/0!</v>
      </c>
      <c r="DF33" s="43">
        <f t="shared" si="55"/>
        <v>0</v>
      </c>
      <c r="DG33" s="47" t="e">
        <f t="shared" si="56"/>
        <v>#DIV/0!</v>
      </c>
      <c r="DH33" s="172"/>
      <c r="DI33" s="185" t="s">
        <v>31</v>
      </c>
      <c r="DJ33" s="45">
        <f t="shared" si="57"/>
        <v>0</v>
      </c>
      <c r="DK33" s="43">
        <f t="shared" si="58"/>
        <v>0</v>
      </c>
      <c r="DL33" s="44">
        <f t="shared" si="59"/>
        <v>0</v>
      </c>
      <c r="DM33"/>
    </row>
    <row r="34" spans="1:117" s="24" customFormat="1" ht="15.6" x14ac:dyDescent="0.3">
      <c r="A34" s="32">
        <v>22</v>
      </c>
      <c r="B34" s="32" t="s">
        <v>32</v>
      </c>
      <c r="C34" s="41"/>
      <c r="D34" s="42"/>
      <c r="E34" s="46"/>
      <c r="F34" s="43"/>
      <c r="G34" s="46"/>
      <c r="H34" s="43"/>
      <c r="I34" s="47"/>
      <c r="J34" s="45"/>
      <c r="K34" s="46"/>
      <c r="L34" s="43"/>
      <c r="M34" s="46"/>
      <c r="N34" s="43"/>
      <c r="O34" s="47"/>
      <c r="P34" s="136">
        <f t="shared" si="27"/>
        <v>0</v>
      </c>
      <c r="Q34" s="137">
        <f t="shared" si="28"/>
        <v>0</v>
      </c>
      <c r="R34" s="138">
        <f t="shared" si="29"/>
        <v>0</v>
      </c>
      <c r="S34" s="38"/>
      <c r="T34" s="5"/>
      <c r="U34" s="7"/>
      <c r="V34" s="5"/>
      <c r="W34" s="7"/>
      <c r="X34" s="5"/>
      <c r="Y34" s="7"/>
      <c r="Z34" s="45"/>
      <c r="AA34" s="46"/>
      <c r="AB34" s="43"/>
      <c r="AC34" s="46"/>
      <c r="AD34" s="43"/>
      <c r="AE34" s="47"/>
      <c r="AF34" s="136">
        <f t="shared" si="30"/>
        <v>0</v>
      </c>
      <c r="AG34" s="137">
        <f t="shared" si="31"/>
        <v>0</v>
      </c>
      <c r="AH34" s="138">
        <f t="shared" si="32"/>
        <v>0</v>
      </c>
      <c r="AI34" s="40"/>
      <c r="AJ34" s="42"/>
      <c r="AK34" s="46"/>
      <c r="AL34" s="43"/>
      <c r="AM34" s="46"/>
      <c r="AN34" s="43"/>
      <c r="AO34" s="47"/>
      <c r="AP34" s="45"/>
      <c r="AQ34" s="46"/>
      <c r="AR34" s="43"/>
      <c r="AS34" s="46"/>
      <c r="AT34" s="43"/>
      <c r="AU34" s="47"/>
      <c r="AV34" s="136">
        <f t="shared" si="33"/>
        <v>0</v>
      </c>
      <c r="AW34" s="137">
        <f t="shared" si="34"/>
        <v>0</v>
      </c>
      <c r="AX34" s="138">
        <f t="shared" si="35"/>
        <v>0</v>
      </c>
      <c r="AY34" s="40"/>
      <c r="AZ34" s="42"/>
      <c r="BA34" s="46"/>
      <c r="BB34" s="43"/>
      <c r="BC34" s="46"/>
      <c r="BD34" s="43"/>
      <c r="BE34" s="47"/>
      <c r="BF34" s="45"/>
      <c r="BG34" s="46"/>
      <c r="BH34" s="43"/>
      <c r="BI34" s="46"/>
      <c r="BJ34" s="43"/>
      <c r="BK34" s="47"/>
      <c r="BL34" s="136">
        <f t="shared" si="36"/>
        <v>0</v>
      </c>
      <c r="BM34" s="137">
        <f t="shared" si="37"/>
        <v>0</v>
      </c>
      <c r="BN34" s="138">
        <f t="shared" si="38"/>
        <v>0</v>
      </c>
      <c r="BO34" s="40"/>
      <c r="BP34" s="42"/>
      <c r="BQ34" s="46"/>
      <c r="BR34" s="43"/>
      <c r="BS34" s="46"/>
      <c r="BT34" s="43"/>
      <c r="BU34" s="47"/>
      <c r="BV34" s="45"/>
      <c r="BW34" s="46"/>
      <c r="BX34" s="43"/>
      <c r="BY34" s="46"/>
      <c r="BZ34" s="43"/>
      <c r="CA34" s="47"/>
      <c r="CB34" s="136">
        <f t="shared" si="39"/>
        <v>0</v>
      </c>
      <c r="CC34" s="137">
        <f t="shared" si="40"/>
        <v>0</v>
      </c>
      <c r="CD34" s="138">
        <f t="shared" si="41"/>
        <v>0</v>
      </c>
      <c r="CE34" s="40"/>
      <c r="CF34" s="42"/>
      <c r="CG34" s="46"/>
      <c r="CH34" s="43"/>
      <c r="CI34" s="46"/>
      <c r="CJ34" s="43"/>
      <c r="CK34" s="47"/>
      <c r="CL34" s="45"/>
      <c r="CM34" s="46"/>
      <c r="CN34" s="43"/>
      <c r="CO34" s="46"/>
      <c r="CP34" s="43"/>
      <c r="CQ34" s="47"/>
      <c r="CR34" s="136">
        <f t="shared" si="42"/>
        <v>0</v>
      </c>
      <c r="CS34" s="137">
        <f t="shared" si="43"/>
        <v>0</v>
      </c>
      <c r="CT34" s="138">
        <f t="shared" si="44"/>
        <v>0</v>
      </c>
      <c r="CU34" s="40"/>
      <c r="CV34" s="45">
        <f t="shared" si="45"/>
        <v>0</v>
      </c>
      <c r="CW34" s="46" t="e">
        <f t="shared" si="46"/>
        <v>#DIV/0!</v>
      </c>
      <c r="CX34" s="46">
        <f t="shared" si="47"/>
        <v>0</v>
      </c>
      <c r="CY34" s="46" t="e">
        <f t="shared" si="48"/>
        <v>#DIV/0!</v>
      </c>
      <c r="CZ34" s="43">
        <f t="shared" si="49"/>
        <v>0</v>
      </c>
      <c r="DA34" s="47" t="e">
        <f t="shared" si="50"/>
        <v>#DIV/0!</v>
      </c>
      <c r="DB34" s="45">
        <f t="shared" si="51"/>
        <v>0</v>
      </c>
      <c r="DC34" s="46" t="e">
        <f t="shared" si="52"/>
        <v>#DIV/0!</v>
      </c>
      <c r="DD34" s="43">
        <f t="shared" si="53"/>
        <v>0</v>
      </c>
      <c r="DE34" s="46" t="e">
        <f t="shared" si="54"/>
        <v>#DIV/0!</v>
      </c>
      <c r="DF34" s="43">
        <f t="shared" si="55"/>
        <v>0</v>
      </c>
      <c r="DG34" s="47" t="e">
        <f t="shared" si="56"/>
        <v>#DIV/0!</v>
      </c>
      <c r="DH34" s="172"/>
      <c r="DI34" s="185" t="s">
        <v>32</v>
      </c>
      <c r="DJ34" s="45">
        <f t="shared" si="57"/>
        <v>0</v>
      </c>
      <c r="DK34" s="43">
        <f t="shared" si="58"/>
        <v>0</v>
      </c>
      <c r="DL34" s="44">
        <f t="shared" si="59"/>
        <v>0</v>
      </c>
      <c r="DM34"/>
    </row>
    <row r="35" spans="1:117" s="24" customFormat="1" ht="15.6" x14ac:dyDescent="0.3">
      <c r="A35" s="32">
        <v>23</v>
      </c>
      <c r="B35" s="32" t="s">
        <v>33</v>
      </c>
      <c r="C35" s="41"/>
      <c r="D35" s="42"/>
      <c r="E35" s="46"/>
      <c r="F35" s="43"/>
      <c r="G35" s="46"/>
      <c r="H35" s="43"/>
      <c r="I35" s="47"/>
      <c r="J35" s="45"/>
      <c r="K35" s="46"/>
      <c r="L35" s="43"/>
      <c r="M35" s="46"/>
      <c r="N35" s="43"/>
      <c r="O35" s="47"/>
      <c r="P35" s="136">
        <f t="shared" si="27"/>
        <v>0</v>
      </c>
      <c r="Q35" s="137">
        <f t="shared" si="28"/>
        <v>0</v>
      </c>
      <c r="R35" s="138">
        <f t="shared" si="29"/>
        <v>0</v>
      </c>
      <c r="S35" s="38"/>
      <c r="T35" s="5"/>
      <c r="U35" s="7"/>
      <c r="V35" s="5"/>
      <c r="W35" s="7"/>
      <c r="X35" s="5"/>
      <c r="Y35" s="7"/>
      <c r="Z35" s="45"/>
      <c r="AA35" s="46"/>
      <c r="AB35" s="43"/>
      <c r="AC35" s="46"/>
      <c r="AD35" s="43"/>
      <c r="AE35" s="47"/>
      <c r="AF35" s="136">
        <f t="shared" si="30"/>
        <v>0</v>
      </c>
      <c r="AG35" s="137">
        <f t="shared" si="31"/>
        <v>0</v>
      </c>
      <c r="AH35" s="138">
        <f t="shared" si="32"/>
        <v>0</v>
      </c>
      <c r="AI35" s="40"/>
      <c r="AJ35" s="42"/>
      <c r="AK35" s="46"/>
      <c r="AL35" s="43"/>
      <c r="AM35" s="46"/>
      <c r="AN35" s="43"/>
      <c r="AO35" s="47"/>
      <c r="AP35" s="45"/>
      <c r="AQ35" s="46"/>
      <c r="AR35" s="43"/>
      <c r="AS35" s="46"/>
      <c r="AT35" s="43"/>
      <c r="AU35" s="47"/>
      <c r="AV35" s="136">
        <f t="shared" si="33"/>
        <v>0</v>
      </c>
      <c r="AW35" s="137">
        <f t="shared" si="34"/>
        <v>0</v>
      </c>
      <c r="AX35" s="138">
        <f t="shared" si="35"/>
        <v>0</v>
      </c>
      <c r="AY35" s="40"/>
      <c r="AZ35" s="42"/>
      <c r="BA35" s="46"/>
      <c r="BB35" s="43"/>
      <c r="BC35" s="46"/>
      <c r="BD35" s="43"/>
      <c r="BE35" s="47"/>
      <c r="BF35" s="45"/>
      <c r="BG35" s="46"/>
      <c r="BH35" s="43"/>
      <c r="BI35" s="46"/>
      <c r="BJ35" s="43"/>
      <c r="BK35" s="47"/>
      <c r="BL35" s="136">
        <f t="shared" si="36"/>
        <v>0</v>
      </c>
      <c r="BM35" s="137">
        <f t="shared" si="37"/>
        <v>0</v>
      </c>
      <c r="BN35" s="138">
        <f t="shared" si="38"/>
        <v>0</v>
      </c>
      <c r="BO35" s="40"/>
      <c r="BP35" s="42"/>
      <c r="BQ35" s="46"/>
      <c r="BR35" s="43"/>
      <c r="BS35" s="46"/>
      <c r="BT35" s="43"/>
      <c r="BU35" s="47"/>
      <c r="BV35" s="45"/>
      <c r="BW35" s="46"/>
      <c r="BX35" s="43"/>
      <c r="BY35" s="46"/>
      <c r="BZ35" s="43"/>
      <c r="CA35" s="47"/>
      <c r="CB35" s="136">
        <f t="shared" si="39"/>
        <v>0</v>
      </c>
      <c r="CC35" s="137">
        <f t="shared" si="40"/>
        <v>0</v>
      </c>
      <c r="CD35" s="138">
        <f t="shared" si="41"/>
        <v>0</v>
      </c>
      <c r="CE35" s="40"/>
      <c r="CF35" s="42"/>
      <c r="CG35" s="46"/>
      <c r="CH35" s="43"/>
      <c r="CI35" s="46"/>
      <c r="CJ35" s="43"/>
      <c r="CK35" s="47"/>
      <c r="CL35" s="45"/>
      <c r="CM35" s="46"/>
      <c r="CN35" s="43"/>
      <c r="CO35" s="46"/>
      <c r="CP35" s="43"/>
      <c r="CQ35" s="47"/>
      <c r="CR35" s="136">
        <f t="shared" si="42"/>
        <v>0</v>
      </c>
      <c r="CS35" s="137">
        <f t="shared" si="43"/>
        <v>0</v>
      </c>
      <c r="CT35" s="138">
        <f t="shared" si="44"/>
        <v>0</v>
      </c>
      <c r="CU35" s="40"/>
      <c r="CV35" s="45">
        <f t="shared" si="45"/>
        <v>0</v>
      </c>
      <c r="CW35" s="46" t="e">
        <f t="shared" si="46"/>
        <v>#DIV/0!</v>
      </c>
      <c r="CX35" s="46">
        <f t="shared" si="47"/>
        <v>0</v>
      </c>
      <c r="CY35" s="46" t="e">
        <f t="shared" si="48"/>
        <v>#DIV/0!</v>
      </c>
      <c r="CZ35" s="43">
        <f t="shared" si="49"/>
        <v>0</v>
      </c>
      <c r="DA35" s="47" t="e">
        <f t="shared" si="50"/>
        <v>#DIV/0!</v>
      </c>
      <c r="DB35" s="45">
        <f t="shared" si="51"/>
        <v>0</v>
      </c>
      <c r="DC35" s="46" t="e">
        <f t="shared" si="52"/>
        <v>#DIV/0!</v>
      </c>
      <c r="DD35" s="43">
        <f t="shared" si="53"/>
        <v>0</v>
      </c>
      <c r="DE35" s="46" t="e">
        <f t="shared" si="54"/>
        <v>#DIV/0!</v>
      </c>
      <c r="DF35" s="43">
        <f t="shared" si="55"/>
        <v>0</v>
      </c>
      <c r="DG35" s="47" t="e">
        <f t="shared" si="56"/>
        <v>#DIV/0!</v>
      </c>
      <c r="DH35" s="172"/>
      <c r="DI35" s="185" t="s">
        <v>33</v>
      </c>
      <c r="DJ35" s="45">
        <f t="shared" si="57"/>
        <v>0</v>
      </c>
      <c r="DK35" s="43">
        <f t="shared" si="58"/>
        <v>0</v>
      </c>
      <c r="DL35" s="44">
        <f t="shared" si="59"/>
        <v>0</v>
      </c>
      <c r="DM35"/>
    </row>
    <row r="36" spans="1:117" s="24" customFormat="1" ht="15.6" x14ac:dyDescent="0.3">
      <c r="A36" s="32">
        <v>24</v>
      </c>
      <c r="B36" s="32" t="s">
        <v>34</v>
      </c>
      <c r="C36" s="41"/>
      <c r="D36" s="42"/>
      <c r="E36" s="46"/>
      <c r="F36" s="43"/>
      <c r="G36" s="46"/>
      <c r="H36" s="43"/>
      <c r="I36" s="47"/>
      <c r="J36" s="45"/>
      <c r="K36" s="46"/>
      <c r="L36" s="43"/>
      <c r="M36" s="46"/>
      <c r="N36" s="43"/>
      <c r="O36" s="47"/>
      <c r="P36" s="136">
        <f t="shared" si="27"/>
        <v>0</v>
      </c>
      <c r="Q36" s="137">
        <f t="shared" si="28"/>
        <v>0</v>
      </c>
      <c r="R36" s="138">
        <f t="shared" si="29"/>
        <v>0</v>
      </c>
      <c r="S36" s="38"/>
      <c r="T36" s="5"/>
      <c r="U36" s="7"/>
      <c r="V36" s="5"/>
      <c r="W36" s="7"/>
      <c r="X36" s="5"/>
      <c r="Y36" s="7"/>
      <c r="Z36" s="45"/>
      <c r="AA36" s="46"/>
      <c r="AB36" s="43"/>
      <c r="AC36" s="46"/>
      <c r="AD36" s="43"/>
      <c r="AE36" s="47"/>
      <c r="AF36" s="136">
        <f t="shared" si="30"/>
        <v>0</v>
      </c>
      <c r="AG36" s="137">
        <f t="shared" si="31"/>
        <v>0</v>
      </c>
      <c r="AH36" s="138">
        <f t="shared" si="32"/>
        <v>0</v>
      </c>
      <c r="AI36" s="40"/>
      <c r="AJ36" s="42"/>
      <c r="AK36" s="46"/>
      <c r="AL36" s="43"/>
      <c r="AM36" s="46"/>
      <c r="AN36" s="43"/>
      <c r="AO36" s="47"/>
      <c r="AP36" s="45"/>
      <c r="AQ36" s="46"/>
      <c r="AR36" s="43"/>
      <c r="AS36" s="46"/>
      <c r="AT36" s="43"/>
      <c r="AU36" s="47"/>
      <c r="AV36" s="136">
        <f t="shared" si="33"/>
        <v>0</v>
      </c>
      <c r="AW36" s="137">
        <f t="shared" si="34"/>
        <v>0</v>
      </c>
      <c r="AX36" s="138">
        <f t="shared" si="35"/>
        <v>0</v>
      </c>
      <c r="AY36" s="40"/>
      <c r="AZ36" s="42"/>
      <c r="BA36" s="46"/>
      <c r="BB36" s="43"/>
      <c r="BC36" s="46"/>
      <c r="BD36" s="43"/>
      <c r="BE36" s="47"/>
      <c r="BF36" s="45"/>
      <c r="BG36" s="46"/>
      <c r="BH36" s="43"/>
      <c r="BI36" s="46"/>
      <c r="BJ36" s="43"/>
      <c r="BK36" s="47"/>
      <c r="BL36" s="136">
        <f t="shared" si="36"/>
        <v>0</v>
      </c>
      <c r="BM36" s="137">
        <f t="shared" si="37"/>
        <v>0</v>
      </c>
      <c r="BN36" s="138">
        <f t="shared" si="38"/>
        <v>0</v>
      </c>
      <c r="BO36" s="40"/>
      <c r="BP36" s="42"/>
      <c r="BQ36" s="46"/>
      <c r="BR36" s="43"/>
      <c r="BS36" s="46"/>
      <c r="BT36" s="43"/>
      <c r="BU36" s="47"/>
      <c r="BV36" s="45"/>
      <c r="BW36" s="46"/>
      <c r="BX36" s="43"/>
      <c r="BY36" s="46"/>
      <c r="BZ36" s="43"/>
      <c r="CA36" s="47"/>
      <c r="CB36" s="136">
        <f t="shared" si="39"/>
        <v>0</v>
      </c>
      <c r="CC36" s="137">
        <f t="shared" si="40"/>
        <v>0</v>
      </c>
      <c r="CD36" s="138">
        <f t="shared" si="41"/>
        <v>0</v>
      </c>
      <c r="CE36" s="40"/>
      <c r="CF36" s="42"/>
      <c r="CG36" s="46"/>
      <c r="CH36" s="43"/>
      <c r="CI36" s="46"/>
      <c r="CJ36" s="43"/>
      <c r="CK36" s="47"/>
      <c r="CL36" s="45"/>
      <c r="CM36" s="46"/>
      <c r="CN36" s="43"/>
      <c r="CO36" s="46"/>
      <c r="CP36" s="43"/>
      <c r="CQ36" s="47"/>
      <c r="CR36" s="136">
        <f t="shared" si="42"/>
        <v>0</v>
      </c>
      <c r="CS36" s="137">
        <f t="shared" si="43"/>
        <v>0</v>
      </c>
      <c r="CT36" s="138">
        <f t="shared" si="44"/>
        <v>0</v>
      </c>
      <c r="CU36" s="40"/>
      <c r="CV36" s="45">
        <f t="shared" si="45"/>
        <v>0</v>
      </c>
      <c r="CW36" s="46" t="e">
        <f t="shared" si="46"/>
        <v>#DIV/0!</v>
      </c>
      <c r="CX36" s="46">
        <f t="shared" si="47"/>
        <v>0</v>
      </c>
      <c r="CY36" s="46" t="e">
        <f t="shared" si="48"/>
        <v>#DIV/0!</v>
      </c>
      <c r="CZ36" s="43">
        <f t="shared" si="49"/>
        <v>0</v>
      </c>
      <c r="DA36" s="47" t="e">
        <f t="shared" si="50"/>
        <v>#DIV/0!</v>
      </c>
      <c r="DB36" s="45">
        <f t="shared" si="51"/>
        <v>0</v>
      </c>
      <c r="DC36" s="46" t="e">
        <f t="shared" si="52"/>
        <v>#DIV/0!</v>
      </c>
      <c r="DD36" s="43">
        <f t="shared" si="53"/>
        <v>0</v>
      </c>
      <c r="DE36" s="46" t="e">
        <f t="shared" si="54"/>
        <v>#DIV/0!</v>
      </c>
      <c r="DF36" s="43">
        <f t="shared" si="55"/>
        <v>0</v>
      </c>
      <c r="DG36" s="47" t="e">
        <f t="shared" si="56"/>
        <v>#DIV/0!</v>
      </c>
      <c r="DH36" s="172"/>
      <c r="DI36" s="185" t="s">
        <v>34</v>
      </c>
      <c r="DJ36" s="45">
        <f t="shared" si="57"/>
        <v>0</v>
      </c>
      <c r="DK36" s="43">
        <f t="shared" si="58"/>
        <v>0</v>
      </c>
      <c r="DL36" s="44">
        <f t="shared" si="59"/>
        <v>0</v>
      </c>
      <c r="DM36"/>
    </row>
    <row r="37" spans="1:117" s="24" customFormat="1" ht="15.6" x14ac:dyDescent="0.3">
      <c r="A37" s="32">
        <v>25</v>
      </c>
      <c r="B37" s="32" t="s">
        <v>35</v>
      </c>
      <c r="C37" s="41"/>
      <c r="D37" s="42"/>
      <c r="E37" s="46"/>
      <c r="F37" s="43"/>
      <c r="G37" s="46"/>
      <c r="H37" s="43"/>
      <c r="I37" s="47"/>
      <c r="J37" s="45"/>
      <c r="K37" s="46"/>
      <c r="L37" s="43"/>
      <c r="M37" s="46"/>
      <c r="N37" s="43"/>
      <c r="O37" s="47"/>
      <c r="P37" s="136">
        <f t="shared" si="27"/>
        <v>0</v>
      </c>
      <c r="Q37" s="137">
        <f t="shared" si="28"/>
        <v>0</v>
      </c>
      <c r="R37" s="138">
        <f t="shared" si="29"/>
        <v>0</v>
      </c>
      <c r="S37" s="38"/>
      <c r="T37" s="5"/>
      <c r="U37" s="7"/>
      <c r="V37" s="5"/>
      <c r="W37" s="7"/>
      <c r="X37" s="5"/>
      <c r="Y37" s="7"/>
      <c r="Z37" s="45"/>
      <c r="AA37" s="46"/>
      <c r="AB37" s="43"/>
      <c r="AC37" s="46"/>
      <c r="AD37" s="43"/>
      <c r="AE37" s="47"/>
      <c r="AF37" s="136">
        <f t="shared" si="30"/>
        <v>0</v>
      </c>
      <c r="AG37" s="137">
        <f t="shared" si="31"/>
        <v>0</v>
      </c>
      <c r="AH37" s="138">
        <f t="shared" si="32"/>
        <v>0</v>
      </c>
      <c r="AI37" s="40"/>
      <c r="AJ37" s="42"/>
      <c r="AK37" s="46"/>
      <c r="AL37" s="43"/>
      <c r="AM37" s="46"/>
      <c r="AN37" s="43"/>
      <c r="AO37" s="47"/>
      <c r="AP37" s="45"/>
      <c r="AQ37" s="46"/>
      <c r="AR37" s="43"/>
      <c r="AS37" s="46"/>
      <c r="AT37" s="43"/>
      <c r="AU37" s="47"/>
      <c r="AV37" s="136">
        <f t="shared" si="33"/>
        <v>0</v>
      </c>
      <c r="AW37" s="137">
        <f t="shared" si="34"/>
        <v>0</v>
      </c>
      <c r="AX37" s="138">
        <f t="shared" si="35"/>
        <v>0</v>
      </c>
      <c r="AY37" s="40"/>
      <c r="AZ37" s="42"/>
      <c r="BA37" s="46"/>
      <c r="BB37" s="43"/>
      <c r="BC37" s="46"/>
      <c r="BD37" s="43"/>
      <c r="BE37" s="47"/>
      <c r="BF37" s="45"/>
      <c r="BG37" s="46"/>
      <c r="BH37" s="43"/>
      <c r="BI37" s="46"/>
      <c r="BJ37" s="43"/>
      <c r="BK37" s="47"/>
      <c r="BL37" s="136">
        <f t="shared" si="36"/>
        <v>0</v>
      </c>
      <c r="BM37" s="137">
        <f t="shared" si="37"/>
        <v>0</v>
      </c>
      <c r="BN37" s="138">
        <f t="shared" si="38"/>
        <v>0</v>
      </c>
      <c r="BO37" s="40"/>
      <c r="BP37" s="42"/>
      <c r="BQ37" s="46"/>
      <c r="BR37" s="43"/>
      <c r="BS37" s="46"/>
      <c r="BT37" s="43"/>
      <c r="BU37" s="47"/>
      <c r="BV37" s="45"/>
      <c r="BW37" s="46"/>
      <c r="BX37" s="43"/>
      <c r="BY37" s="46"/>
      <c r="BZ37" s="43"/>
      <c r="CA37" s="47"/>
      <c r="CB37" s="136">
        <f t="shared" si="39"/>
        <v>0</v>
      </c>
      <c r="CC37" s="137">
        <f t="shared" si="40"/>
        <v>0</v>
      </c>
      <c r="CD37" s="138">
        <f t="shared" si="41"/>
        <v>0</v>
      </c>
      <c r="CE37" s="40"/>
      <c r="CF37" s="42"/>
      <c r="CG37" s="46"/>
      <c r="CH37" s="43"/>
      <c r="CI37" s="46"/>
      <c r="CJ37" s="43"/>
      <c r="CK37" s="47"/>
      <c r="CL37" s="45"/>
      <c r="CM37" s="46"/>
      <c r="CN37" s="43"/>
      <c r="CO37" s="46"/>
      <c r="CP37" s="43"/>
      <c r="CQ37" s="47"/>
      <c r="CR37" s="136">
        <f t="shared" si="42"/>
        <v>0</v>
      </c>
      <c r="CS37" s="137">
        <f t="shared" si="43"/>
        <v>0</v>
      </c>
      <c r="CT37" s="138">
        <f t="shared" si="44"/>
        <v>0</v>
      </c>
      <c r="CU37" s="40"/>
      <c r="CV37" s="45">
        <f t="shared" si="45"/>
        <v>0</v>
      </c>
      <c r="CW37" s="46" t="e">
        <f t="shared" si="46"/>
        <v>#DIV/0!</v>
      </c>
      <c r="CX37" s="46">
        <f t="shared" si="47"/>
        <v>0</v>
      </c>
      <c r="CY37" s="46" t="e">
        <f t="shared" si="48"/>
        <v>#DIV/0!</v>
      </c>
      <c r="CZ37" s="43">
        <f t="shared" si="49"/>
        <v>0</v>
      </c>
      <c r="DA37" s="47" t="e">
        <f t="shared" si="50"/>
        <v>#DIV/0!</v>
      </c>
      <c r="DB37" s="45">
        <f t="shared" si="51"/>
        <v>0</v>
      </c>
      <c r="DC37" s="46" t="e">
        <f t="shared" si="52"/>
        <v>#DIV/0!</v>
      </c>
      <c r="DD37" s="43">
        <f t="shared" si="53"/>
        <v>0</v>
      </c>
      <c r="DE37" s="46" t="e">
        <f t="shared" si="54"/>
        <v>#DIV/0!</v>
      </c>
      <c r="DF37" s="43">
        <f t="shared" si="55"/>
        <v>0</v>
      </c>
      <c r="DG37" s="47" t="e">
        <f t="shared" si="56"/>
        <v>#DIV/0!</v>
      </c>
      <c r="DH37" s="172"/>
      <c r="DI37" s="185" t="s">
        <v>35</v>
      </c>
      <c r="DJ37" s="45">
        <f t="shared" si="57"/>
        <v>0</v>
      </c>
      <c r="DK37" s="43">
        <f t="shared" si="58"/>
        <v>0</v>
      </c>
      <c r="DL37" s="44">
        <f t="shared" si="59"/>
        <v>0</v>
      </c>
      <c r="DM37"/>
    </row>
    <row r="38" spans="1:117" s="24" customFormat="1" ht="15.6" x14ac:dyDescent="0.3">
      <c r="A38" s="32">
        <v>26</v>
      </c>
      <c r="B38" s="32" t="s">
        <v>36</v>
      </c>
      <c r="C38" s="41"/>
      <c r="D38" s="42"/>
      <c r="E38" s="46"/>
      <c r="F38" s="43"/>
      <c r="G38" s="46"/>
      <c r="H38" s="43"/>
      <c r="I38" s="47"/>
      <c r="J38" s="45"/>
      <c r="K38" s="46"/>
      <c r="L38" s="43"/>
      <c r="M38" s="46"/>
      <c r="N38" s="43"/>
      <c r="O38" s="47"/>
      <c r="P38" s="136">
        <f t="shared" si="27"/>
        <v>0</v>
      </c>
      <c r="Q38" s="137">
        <f t="shared" si="28"/>
        <v>0</v>
      </c>
      <c r="R38" s="138">
        <f t="shared" si="29"/>
        <v>0</v>
      </c>
      <c r="S38" s="38"/>
      <c r="T38" s="5"/>
      <c r="U38" s="7"/>
      <c r="V38" s="5"/>
      <c r="W38" s="7"/>
      <c r="X38" s="5"/>
      <c r="Y38" s="7"/>
      <c r="Z38" s="45"/>
      <c r="AA38" s="46"/>
      <c r="AB38" s="43"/>
      <c r="AC38" s="46"/>
      <c r="AD38" s="43"/>
      <c r="AE38" s="47"/>
      <c r="AF38" s="136">
        <f t="shared" si="30"/>
        <v>0</v>
      </c>
      <c r="AG38" s="137">
        <f t="shared" si="31"/>
        <v>0</v>
      </c>
      <c r="AH38" s="138">
        <f t="shared" si="32"/>
        <v>0</v>
      </c>
      <c r="AI38" s="40"/>
      <c r="AJ38" s="42"/>
      <c r="AK38" s="46"/>
      <c r="AL38" s="43"/>
      <c r="AM38" s="46"/>
      <c r="AN38" s="43"/>
      <c r="AO38" s="47"/>
      <c r="AP38" s="45"/>
      <c r="AQ38" s="46"/>
      <c r="AR38" s="43"/>
      <c r="AS38" s="46"/>
      <c r="AT38" s="43"/>
      <c r="AU38" s="47"/>
      <c r="AV38" s="136">
        <f t="shared" si="33"/>
        <v>0</v>
      </c>
      <c r="AW38" s="137">
        <f t="shared" si="34"/>
        <v>0</v>
      </c>
      <c r="AX38" s="138">
        <f t="shared" si="35"/>
        <v>0</v>
      </c>
      <c r="AY38" s="40"/>
      <c r="AZ38" s="42"/>
      <c r="BA38" s="46"/>
      <c r="BB38" s="43"/>
      <c r="BC38" s="46"/>
      <c r="BD38" s="43"/>
      <c r="BE38" s="47"/>
      <c r="BF38" s="45"/>
      <c r="BG38" s="46"/>
      <c r="BH38" s="43"/>
      <c r="BI38" s="46"/>
      <c r="BJ38" s="43"/>
      <c r="BK38" s="47"/>
      <c r="BL38" s="136">
        <f t="shared" si="36"/>
        <v>0</v>
      </c>
      <c r="BM38" s="137">
        <f t="shared" si="37"/>
        <v>0</v>
      </c>
      <c r="BN38" s="138">
        <f t="shared" si="38"/>
        <v>0</v>
      </c>
      <c r="BO38" s="40"/>
      <c r="BP38" s="42"/>
      <c r="BQ38" s="46"/>
      <c r="BR38" s="43"/>
      <c r="BS38" s="46"/>
      <c r="BT38" s="43"/>
      <c r="BU38" s="47"/>
      <c r="BV38" s="45"/>
      <c r="BW38" s="46"/>
      <c r="BX38" s="43"/>
      <c r="BY38" s="46"/>
      <c r="BZ38" s="43"/>
      <c r="CA38" s="47"/>
      <c r="CB38" s="136">
        <f t="shared" si="39"/>
        <v>0</v>
      </c>
      <c r="CC38" s="137">
        <f t="shared" si="40"/>
        <v>0</v>
      </c>
      <c r="CD38" s="138">
        <f t="shared" si="41"/>
        <v>0</v>
      </c>
      <c r="CE38" s="40"/>
      <c r="CF38" s="42"/>
      <c r="CG38" s="46"/>
      <c r="CH38" s="43"/>
      <c r="CI38" s="46"/>
      <c r="CJ38" s="43"/>
      <c r="CK38" s="47"/>
      <c r="CL38" s="45"/>
      <c r="CM38" s="46"/>
      <c r="CN38" s="43"/>
      <c r="CO38" s="46"/>
      <c r="CP38" s="43"/>
      <c r="CQ38" s="47"/>
      <c r="CR38" s="136">
        <f t="shared" si="42"/>
        <v>0</v>
      </c>
      <c r="CS38" s="137">
        <f t="shared" si="43"/>
        <v>0</v>
      </c>
      <c r="CT38" s="138">
        <f t="shared" si="44"/>
        <v>0</v>
      </c>
      <c r="CU38" s="40"/>
      <c r="CV38" s="45">
        <f t="shared" si="45"/>
        <v>0</v>
      </c>
      <c r="CW38" s="46" t="e">
        <f t="shared" si="46"/>
        <v>#DIV/0!</v>
      </c>
      <c r="CX38" s="46">
        <f t="shared" si="47"/>
        <v>0</v>
      </c>
      <c r="CY38" s="46" t="e">
        <f t="shared" si="48"/>
        <v>#DIV/0!</v>
      </c>
      <c r="CZ38" s="43">
        <f t="shared" si="49"/>
        <v>0</v>
      </c>
      <c r="DA38" s="47" t="e">
        <f t="shared" si="50"/>
        <v>#DIV/0!</v>
      </c>
      <c r="DB38" s="45">
        <f t="shared" si="51"/>
        <v>0</v>
      </c>
      <c r="DC38" s="46" t="e">
        <f t="shared" si="52"/>
        <v>#DIV/0!</v>
      </c>
      <c r="DD38" s="43">
        <f t="shared" si="53"/>
        <v>0</v>
      </c>
      <c r="DE38" s="46" t="e">
        <f t="shared" si="54"/>
        <v>#DIV/0!</v>
      </c>
      <c r="DF38" s="43">
        <f t="shared" si="55"/>
        <v>0</v>
      </c>
      <c r="DG38" s="47" t="e">
        <f t="shared" si="56"/>
        <v>#DIV/0!</v>
      </c>
      <c r="DH38" s="172"/>
      <c r="DI38" s="185" t="s">
        <v>36</v>
      </c>
      <c r="DJ38" s="45">
        <f t="shared" si="57"/>
        <v>0</v>
      </c>
      <c r="DK38" s="43">
        <f t="shared" si="58"/>
        <v>0</v>
      </c>
      <c r="DL38" s="44">
        <f t="shared" si="59"/>
        <v>0</v>
      </c>
      <c r="DM38"/>
    </row>
    <row r="39" spans="1:117" s="59" customFormat="1" ht="15.6" x14ac:dyDescent="0.3">
      <c r="A39" s="32">
        <v>27</v>
      </c>
      <c r="B39" s="32" t="s">
        <v>37</v>
      </c>
      <c r="C39" s="41"/>
      <c r="D39" s="42"/>
      <c r="E39" s="46"/>
      <c r="F39" s="43"/>
      <c r="G39" s="46"/>
      <c r="H39" s="43"/>
      <c r="I39" s="47"/>
      <c r="J39" s="45"/>
      <c r="K39" s="46"/>
      <c r="L39" s="43"/>
      <c r="M39" s="46"/>
      <c r="N39" s="43"/>
      <c r="O39" s="47"/>
      <c r="P39" s="136">
        <f t="shared" si="27"/>
        <v>0</v>
      </c>
      <c r="Q39" s="137">
        <f t="shared" si="28"/>
        <v>0</v>
      </c>
      <c r="R39" s="138">
        <f t="shared" si="29"/>
        <v>0</v>
      </c>
      <c r="S39" s="38"/>
      <c r="T39" s="5"/>
      <c r="U39" s="7"/>
      <c r="V39" s="5"/>
      <c r="W39" s="7"/>
      <c r="X39" s="5"/>
      <c r="Y39" s="7"/>
      <c r="Z39" s="45"/>
      <c r="AA39" s="46"/>
      <c r="AB39" s="43"/>
      <c r="AC39" s="46"/>
      <c r="AD39" s="43"/>
      <c r="AE39" s="47"/>
      <c r="AF39" s="136">
        <f t="shared" si="30"/>
        <v>0</v>
      </c>
      <c r="AG39" s="137">
        <f t="shared" si="31"/>
        <v>0</v>
      </c>
      <c r="AH39" s="138">
        <f t="shared" si="32"/>
        <v>0</v>
      </c>
      <c r="AI39" s="40"/>
      <c r="AJ39" s="42"/>
      <c r="AK39" s="46"/>
      <c r="AL39" s="43"/>
      <c r="AM39" s="46"/>
      <c r="AN39" s="43"/>
      <c r="AO39" s="47"/>
      <c r="AP39" s="45"/>
      <c r="AQ39" s="46"/>
      <c r="AR39" s="43"/>
      <c r="AS39" s="46"/>
      <c r="AT39" s="43"/>
      <c r="AU39" s="47"/>
      <c r="AV39" s="136">
        <f t="shared" si="33"/>
        <v>0</v>
      </c>
      <c r="AW39" s="137">
        <f t="shared" si="34"/>
        <v>0</v>
      </c>
      <c r="AX39" s="138">
        <f t="shared" si="35"/>
        <v>0</v>
      </c>
      <c r="AY39" s="40"/>
      <c r="AZ39" s="42"/>
      <c r="BA39" s="46"/>
      <c r="BB39" s="43"/>
      <c r="BC39" s="46"/>
      <c r="BD39" s="43"/>
      <c r="BE39" s="47"/>
      <c r="BF39" s="45"/>
      <c r="BG39" s="46"/>
      <c r="BH39" s="43"/>
      <c r="BI39" s="46"/>
      <c r="BJ39" s="43"/>
      <c r="BK39" s="47"/>
      <c r="BL39" s="136">
        <f t="shared" si="36"/>
        <v>0</v>
      </c>
      <c r="BM39" s="137">
        <f t="shared" si="37"/>
        <v>0</v>
      </c>
      <c r="BN39" s="138">
        <f t="shared" si="38"/>
        <v>0</v>
      </c>
      <c r="BO39" s="40"/>
      <c r="BP39" s="42"/>
      <c r="BQ39" s="46"/>
      <c r="BR39" s="43"/>
      <c r="BS39" s="46"/>
      <c r="BT39" s="43"/>
      <c r="BU39" s="47"/>
      <c r="BV39" s="45"/>
      <c r="BW39" s="46"/>
      <c r="BX39" s="43"/>
      <c r="BY39" s="46"/>
      <c r="BZ39" s="43"/>
      <c r="CA39" s="47"/>
      <c r="CB39" s="136">
        <f t="shared" si="39"/>
        <v>0</v>
      </c>
      <c r="CC39" s="137">
        <f t="shared" si="40"/>
        <v>0</v>
      </c>
      <c r="CD39" s="138">
        <f t="shared" si="41"/>
        <v>0</v>
      </c>
      <c r="CE39" s="40"/>
      <c r="CF39" s="42"/>
      <c r="CG39" s="46"/>
      <c r="CH39" s="43"/>
      <c r="CI39" s="46"/>
      <c r="CJ39" s="43"/>
      <c r="CK39" s="47"/>
      <c r="CL39" s="45"/>
      <c r="CM39" s="46"/>
      <c r="CN39" s="43"/>
      <c r="CO39" s="46"/>
      <c r="CP39" s="43"/>
      <c r="CQ39" s="47"/>
      <c r="CR39" s="136">
        <f t="shared" si="42"/>
        <v>0</v>
      </c>
      <c r="CS39" s="137">
        <f t="shared" si="43"/>
        <v>0</v>
      </c>
      <c r="CT39" s="138">
        <f t="shared" si="44"/>
        <v>0</v>
      </c>
      <c r="CU39" s="40"/>
      <c r="CV39" s="45">
        <f t="shared" si="45"/>
        <v>0</v>
      </c>
      <c r="CW39" s="46" t="e">
        <f t="shared" si="46"/>
        <v>#DIV/0!</v>
      </c>
      <c r="CX39" s="46">
        <f t="shared" si="47"/>
        <v>0</v>
      </c>
      <c r="CY39" s="46" t="e">
        <f t="shared" si="48"/>
        <v>#DIV/0!</v>
      </c>
      <c r="CZ39" s="43">
        <f t="shared" si="49"/>
        <v>0</v>
      </c>
      <c r="DA39" s="47" t="e">
        <f t="shared" si="50"/>
        <v>#DIV/0!</v>
      </c>
      <c r="DB39" s="45">
        <f t="shared" si="51"/>
        <v>0</v>
      </c>
      <c r="DC39" s="46" t="e">
        <f t="shared" si="52"/>
        <v>#DIV/0!</v>
      </c>
      <c r="DD39" s="43">
        <f t="shared" si="53"/>
        <v>0</v>
      </c>
      <c r="DE39" s="46" t="e">
        <f t="shared" si="54"/>
        <v>#DIV/0!</v>
      </c>
      <c r="DF39" s="43">
        <f t="shared" si="55"/>
        <v>0</v>
      </c>
      <c r="DG39" s="47" t="e">
        <f t="shared" si="56"/>
        <v>#DIV/0!</v>
      </c>
      <c r="DH39" s="172"/>
      <c r="DI39" s="185" t="s">
        <v>37</v>
      </c>
      <c r="DJ39" s="45">
        <f t="shared" si="57"/>
        <v>0</v>
      </c>
      <c r="DK39" s="43">
        <f t="shared" si="58"/>
        <v>0</v>
      </c>
      <c r="DL39" s="44">
        <f t="shared" si="59"/>
        <v>0</v>
      </c>
      <c r="DM39"/>
    </row>
    <row r="40" spans="1:117" s="59" customFormat="1" ht="15.6" x14ac:dyDescent="0.3">
      <c r="A40" s="32">
        <v>28</v>
      </c>
      <c r="B40" s="32" t="s">
        <v>38</v>
      </c>
      <c r="C40" s="41"/>
      <c r="D40" s="42"/>
      <c r="E40" s="46"/>
      <c r="F40" s="43"/>
      <c r="G40" s="46"/>
      <c r="H40" s="43"/>
      <c r="I40" s="47"/>
      <c r="J40" s="45"/>
      <c r="K40" s="46"/>
      <c r="L40" s="43"/>
      <c r="M40" s="46"/>
      <c r="N40" s="43"/>
      <c r="O40" s="47"/>
      <c r="P40" s="136">
        <f t="shared" si="27"/>
        <v>0</v>
      </c>
      <c r="Q40" s="137">
        <f t="shared" si="28"/>
        <v>0</v>
      </c>
      <c r="R40" s="138">
        <f t="shared" si="29"/>
        <v>0</v>
      </c>
      <c r="S40" s="38"/>
      <c r="T40" s="5"/>
      <c r="U40" s="7"/>
      <c r="V40" s="5"/>
      <c r="W40" s="7"/>
      <c r="X40" s="5"/>
      <c r="Y40" s="7"/>
      <c r="Z40" s="45"/>
      <c r="AA40" s="46"/>
      <c r="AB40" s="43"/>
      <c r="AC40" s="46"/>
      <c r="AD40" s="43"/>
      <c r="AE40" s="47"/>
      <c r="AF40" s="136">
        <f t="shared" si="30"/>
        <v>0</v>
      </c>
      <c r="AG40" s="137">
        <f t="shared" si="31"/>
        <v>0</v>
      </c>
      <c r="AH40" s="138">
        <f t="shared" si="32"/>
        <v>0</v>
      </c>
      <c r="AI40" s="40"/>
      <c r="AJ40" s="42"/>
      <c r="AK40" s="46"/>
      <c r="AL40" s="43"/>
      <c r="AM40" s="46"/>
      <c r="AN40" s="43"/>
      <c r="AO40" s="47"/>
      <c r="AP40" s="45"/>
      <c r="AQ40" s="46"/>
      <c r="AR40" s="43"/>
      <c r="AS40" s="46"/>
      <c r="AT40" s="43"/>
      <c r="AU40" s="47"/>
      <c r="AV40" s="136">
        <f t="shared" si="33"/>
        <v>0</v>
      </c>
      <c r="AW40" s="137">
        <f t="shared" si="34"/>
        <v>0</v>
      </c>
      <c r="AX40" s="138">
        <f t="shared" si="35"/>
        <v>0</v>
      </c>
      <c r="AY40" s="40"/>
      <c r="AZ40" s="42"/>
      <c r="BA40" s="46"/>
      <c r="BB40" s="43"/>
      <c r="BC40" s="46"/>
      <c r="BD40" s="43"/>
      <c r="BE40" s="47"/>
      <c r="BF40" s="45"/>
      <c r="BG40" s="46"/>
      <c r="BH40" s="43"/>
      <c r="BI40" s="46"/>
      <c r="BJ40" s="43"/>
      <c r="BK40" s="47"/>
      <c r="BL40" s="136">
        <f t="shared" si="36"/>
        <v>0</v>
      </c>
      <c r="BM40" s="137">
        <f t="shared" si="37"/>
        <v>0</v>
      </c>
      <c r="BN40" s="138">
        <f t="shared" si="38"/>
        <v>0</v>
      </c>
      <c r="BO40" s="40"/>
      <c r="BP40" s="42"/>
      <c r="BQ40" s="46"/>
      <c r="BR40" s="43"/>
      <c r="BS40" s="46"/>
      <c r="BT40" s="43"/>
      <c r="BU40" s="47"/>
      <c r="BV40" s="45"/>
      <c r="BW40" s="46"/>
      <c r="BX40" s="43"/>
      <c r="BY40" s="46"/>
      <c r="BZ40" s="43"/>
      <c r="CA40" s="47"/>
      <c r="CB40" s="136">
        <f t="shared" si="39"/>
        <v>0</v>
      </c>
      <c r="CC40" s="137">
        <f t="shared" si="40"/>
        <v>0</v>
      </c>
      <c r="CD40" s="138">
        <f t="shared" si="41"/>
        <v>0</v>
      </c>
      <c r="CE40" s="40"/>
      <c r="CF40" s="42"/>
      <c r="CG40" s="46"/>
      <c r="CH40" s="43"/>
      <c r="CI40" s="46"/>
      <c r="CJ40" s="43"/>
      <c r="CK40" s="47"/>
      <c r="CL40" s="45"/>
      <c r="CM40" s="46"/>
      <c r="CN40" s="43"/>
      <c r="CO40" s="46"/>
      <c r="CP40" s="43"/>
      <c r="CQ40" s="47"/>
      <c r="CR40" s="136">
        <f t="shared" si="42"/>
        <v>0</v>
      </c>
      <c r="CS40" s="137">
        <f t="shared" si="43"/>
        <v>0</v>
      </c>
      <c r="CT40" s="138">
        <f t="shared" si="44"/>
        <v>0</v>
      </c>
      <c r="CU40" s="40"/>
      <c r="CV40" s="45">
        <f t="shared" si="45"/>
        <v>0</v>
      </c>
      <c r="CW40" s="46" t="e">
        <f t="shared" si="46"/>
        <v>#DIV/0!</v>
      </c>
      <c r="CX40" s="46">
        <f t="shared" si="47"/>
        <v>0</v>
      </c>
      <c r="CY40" s="46" t="e">
        <f t="shared" si="48"/>
        <v>#DIV/0!</v>
      </c>
      <c r="CZ40" s="43">
        <f t="shared" si="49"/>
        <v>0</v>
      </c>
      <c r="DA40" s="47" t="e">
        <f t="shared" si="50"/>
        <v>#DIV/0!</v>
      </c>
      <c r="DB40" s="45">
        <f t="shared" si="51"/>
        <v>0</v>
      </c>
      <c r="DC40" s="46" t="e">
        <f t="shared" si="52"/>
        <v>#DIV/0!</v>
      </c>
      <c r="DD40" s="43">
        <f t="shared" si="53"/>
        <v>0</v>
      </c>
      <c r="DE40" s="46" t="e">
        <f t="shared" si="54"/>
        <v>#DIV/0!</v>
      </c>
      <c r="DF40" s="43">
        <f t="shared" si="55"/>
        <v>0</v>
      </c>
      <c r="DG40" s="47" t="e">
        <f t="shared" si="56"/>
        <v>#DIV/0!</v>
      </c>
      <c r="DH40" s="172"/>
      <c r="DI40" s="185" t="s">
        <v>38</v>
      </c>
      <c r="DJ40" s="45">
        <f t="shared" si="57"/>
        <v>0</v>
      </c>
      <c r="DK40" s="43">
        <f t="shared" si="58"/>
        <v>0</v>
      </c>
      <c r="DL40" s="44">
        <f t="shared" si="59"/>
        <v>0</v>
      </c>
      <c r="DM40"/>
    </row>
    <row r="41" spans="1:117" s="59" customFormat="1" ht="15.6" x14ac:dyDescent="0.3">
      <c r="A41" s="32">
        <v>29</v>
      </c>
      <c r="B41" s="32" t="s">
        <v>39</v>
      </c>
      <c r="C41" s="41"/>
      <c r="D41" s="42"/>
      <c r="E41" s="46"/>
      <c r="F41" s="43"/>
      <c r="G41" s="46"/>
      <c r="H41" s="43"/>
      <c r="I41" s="47"/>
      <c r="J41" s="45"/>
      <c r="K41" s="46"/>
      <c r="L41" s="43"/>
      <c r="M41" s="46"/>
      <c r="N41" s="43"/>
      <c r="O41" s="47"/>
      <c r="P41" s="136">
        <f t="shared" si="27"/>
        <v>0</v>
      </c>
      <c r="Q41" s="137">
        <f t="shared" si="28"/>
        <v>0</v>
      </c>
      <c r="R41" s="138">
        <f t="shared" si="29"/>
        <v>0</v>
      </c>
      <c r="S41" s="38"/>
      <c r="T41" s="5"/>
      <c r="U41" s="7"/>
      <c r="V41" s="5"/>
      <c r="W41" s="7"/>
      <c r="X41" s="5"/>
      <c r="Y41" s="7"/>
      <c r="Z41" s="45"/>
      <c r="AA41" s="46"/>
      <c r="AB41" s="43"/>
      <c r="AC41" s="46"/>
      <c r="AD41" s="43"/>
      <c r="AE41" s="47"/>
      <c r="AF41" s="136">
        <f t="shared" si="30"/>
        <v>0</v>
      </c>
      <c r="AG41" s="137">
        <f t="shared" si="31"/>
        <v>0</v>
      </c>
      <c r="AH41" s="138">
        <f t="shared" si="32"/>
        <v>0</v>
      </c>
      <c r="AI41" s="40"/>
      <c r="AJ41" s="42"/>
      <c r="AK41" s="46"/>
      <c r="AL41" s="43"/>
      <c r="AM41" s="46"/>
      <c r="AN41" s="43"/>
      <c r="AO41" s="47"/>
      <c r="AP41" s="45"/>
      <c r="AQ41" s="46"/>
      <c r="AR41" s="43"/>
      <c r="AS41" s="46"/>
      <c r="AT41" s="43"/>
      <c r="AU41" s="47"/>
      <c r="AV41" s="136">
        <f t="shared" si="33"/>
        <v>0</v>
      </c>
      <c r="AW41" s="137">
        <f t="shared" si="34"/>
        <v>0</v>
      </c>
      <c r="AX41" s="138">
        <f t="shared" si="35"/>
        <v>0</v>
      </c>
      <c r="AY41" s="40"/>
      <c r="AZ41" s="42"/>
      <c r="BA41" s="46"/>
      <c r="BB41" s="43"/>
      <c r="BC41" s="46"/>
      <c r="BD41" s="43"/>
      <c r="BE41" s="47"/>
      <c r="BF41" s="45"/>
      <c r="BG41" s="46"/>
      <c r="BH41" s="43"/>
      <c r="BI41" s="46"/>
      <c r="BJ41" s="43"/>
      <c r="BK41" s="47"/>
      <c r="BL41" s="136">
        <f t="shared" si="36"/>
        <v>0</v>
      </c>
      <c r="BM41" s="137">
        <f t="shared" si="37"/>
        <v>0</v>
      </c>
      <c r="BN41" s="138">
        <f t="shared" si="38"/>
        <v>0</v>
      </c>
      <c r="BO41" s="40"/>
      <c r="BP41" s="42"/>
      <c r="BQ41" s="46"/>
      <c r="BR41" s="43"/>
      <c r="BS41" s="46"/>
      <c r="BT41" s="43"/>
      <c r="BU41" s="47"/>
      <c r="BV41" s="45"/>
      <c r="BW41" s="46"/>
      <c r="BX41" s="43"/>
      <c r="BY41" s="46"/>
      <c r="BZ41" s="43"/>
      <c r="CA41" s="47"/>
      <c r="CB41" s="136">
        <f t="shared" si="39"/>
        <v>0</v>
      </c>
      <c r="CC41" s="137">
        <f t="shared" si="40"/>
        <v>0</v>
      </c>
      <c r="CD41" s="138">
        <f t="shared" si="41"/>
        <v>0</v>
      </c>
      <c r="CE41" s="40"/>
      <c r="CF41" s="42"/>
      <c r="CG41" s="46"/>
      <c r="CH41" s="43"/>
      <c r="CI41" s="46"/>
      <c r="CJ41" s="43"/>
      <c r="CK41" s="47"/>
      <c r="CL41" s="45"/>
      <c r="CM41" s="46"/>
      <c r="CN41" s="43"/>
      <c r="CO41" s="46"/>
      <c r="CP41" s="43"/>
      <c r="CQ41" s="47"/>
      <c r="CR41" s="136">
        <f t="shared" si="42"/>
        <v>0</v>
      </c>
      <c r="CS41" s="137">
        <f t="shared" si="43"/>
        <v>0</v>
      </c>
      <c r="CT41" s="138">
        <f t="shared" si="44"/>
        <v>0</v>
      </c>
      <c r="CU41" s="40"/>
      <c r="CV41" s="45">
        <f t="shared" si="45"/>
        <v>0</v>
      </c>
      <c r="CW41" s="46" t="e">
        <f t="shared" si="46"/>
        <v>#DIV/0!</v>
      </c>
      <c r="CX41" s="46">
        <f t="shared" si="47"/>
        <v>0</v>
      </c>
      <c r="CY41" s="46" t="e">
        <f t="shared" si="48"/>
        <v>#DIV/0!</v>
      </c>
      <c r="CZ41" s="43">
        <f t="shared" si="49"/>
        <v>0</v>
      </c>
      <c r="DA41" s="47" t="e">
        <f t="shared" si="50"/>
        <v>#DIV/0!</v>
      </c>
      <c r="DB41" s="45">
        <f t="shared" si="51"/>
        <v>0</v>
      </c>
      <c r="DC41" s="46" t="e">
        <f t="shared" si="52"/>
        <v>#DIV/0!</v>
      </c>
      <c r="DD41" s="43">
        <f t="shared" si="53"/>
        <v>0</v>
      </c>
      <c r="DE41" s="46" t="e">
        <f t="shared" si="54"/>
        <v>#DIV/0!</v>
      </c>
      <c r="DF41" s="43">
        <f t="shared" si="55"/>
        <v>0</v>
      </c>
      <c r="DG41" s="47" t="e">
        <f t="shared" si="56"/>
        <v>#DIV/0!</v>
      </c>
      <c r="DH41" s="172"/>
      <c r="DI41" s="185" t="s">
        <v>39</v>
      </c>
      <c r="DJ41" s="45">
        <f t="shared" si="57"/>
        <v>0</v>
      </c>
      <c r="DK41" s="43">
        <f t="shared" si="58"/>
        <v>0</v>
      </c>
      <c r="DL41" s="44">
        <f t="shared" si="59"/>
        <v>0</v>
      </c>
      <c r="DM41"/>
    </row>
    <row r="42" spans="1:117" s="59" customFormat="1" ht="15.6" x14ac:dyDescent="0.3">
      <c r="A42" s="32">
        <v>30</v>
      </c>
      <c r="B42" s="32" t="s">
        <v>55</v>
      </c>
      <c r="C42" s="41"/>
      <c r="D42" s="42"/>
      <c r="E42" s="46"/>
      <c r="F42" s="43"/>
      <c r="G42" s="46"/>
      <c r="H42" s="43"/>
      <c r="I42" s="47"/>
      <c r="J42" s="45"/>
      <c r="K42" s="46"/>
      <c r="L42" s="43"/>
      <c r="M42" s="46"/>
      <c r="N42" s="43"/>
      <c r="O42" s="47"/>
      <c r="P42" s="136">
        <f t="shared" si="27"/>
        <v>0</v>
      </c>
      <c r="Q42" s="137">
        <f t="shared" si="28"/>
        <v>0</v>
      </c>
      <c r="R42" s="138">
        <f t="shared" si="29"/>
        <v>0</v>
      </c>
      <c r="S42" s="38"/>
      <c r="T42" s="5"/>
      <c r="U42" s="7"/>
      <c r="V42" s="5"/>
      <c r="W42" s="7"/>
      <c r="X42" s="5"/>
      <c r="Y42" s="7"/>
      <c r="Z42" s="45"/>
      <c r="AA42" s="46"/>
      <c r="AB42" s="43"/>
      <c r="AC42" s="46"/>
      <c r="AD42" s="43"/>
      <c r="AE42" s="47"/>
      <c r="AF42" s="136">
        <f t="shared" si="30"/>
        <v>0</v>
      </c>
      <c r="AG42" s="137">
        <f t="shared" si="31"/>
        <v>0</v>
      </c>
      <c r="AH42" s="138">
        <f t="shared" si="32"/>
        <v>0</v>
      </c>
      <c r="AI42" s="40"/>
      <c r="AJ42" s="42"/>
      <c r="AK42" s="46"/>
      <c r="AL42" s="43"/>
      <c r="AM42" s="46"/>
      <c r="AN42" s="43"/>
      <c r="AO42" s="47"/>
      <c r="AP42" s="45"/>
      <c r="AQ42" s="46"/>
      <c r="AR42" s="43"/>
      <c r="AS42" s="46"/>
      <c r="AT42" s="43"/>
      <c r="AU42" s="47"/>
      <c r="AV42" s="136">
        <f t="shared" si="33"/>
        <v>0</v>
      </c>
      <c r="AW42" s="137">
        <f t="shared" si="34"/>
        <v>0</v>
      </c>
      <c r="AX42" s="138">
        <f t="shared" si="35"/>
        <v>0</v>
      </c>
      <c r="AY42" s="40"/>
      <c r="AZ42" s="42"/>
      <c r="BA42" s="46"/>
      <c r="BB42" s="43"/>
      <c r="BC42" s="46"/>
      <c r="BD42" s="43"/>
      <c r="BE42" s="47"/>
      <c r="BF42" s="45"/>
      <c r="BG42" s="46"/>
      <c r="BH42" s="43"/>
      <c r="BI42" s="46"/>
      <c r="BJ42" s="43"/>
      <c r="BK42" s="47"/>
      <c r="BL42" s="136">
        <f t="shared" si="36"/>
        <v>0</v>
      </c>
      <c r="BM42" s="137">
        <f t="shared" si="37"/>
        <v>0</v>
      </c>
      <c r="BN42" s="138">
        <f t="shared" si="38"/>
        <v>0</v>
      </c>
      <c r="BO42" s="40"/>
      <c r="BP42" s="42"/>
      <c r="BQ42" s="46"/>
      <c r="BR42" s="43"/>
      <c r="BS42" s="46"/>
      <c r="BT42" s="43"/>
      <c r="BU42" s="47"/>
      <c r="BV42" s="45"/>
      <c r="BW42" s="46"/>
      <c r="BX42" s="43"/>
      <c r="BY42" s="46"/>
      <c r="BZ42" s="43"/>
      <c r="CA42" s="47"/>
      <c r="CB42" s="136">
        <f t="shared" si="39"/>
        <v>0</v>
      </c>
      <c r="CC42" s="137">
        <f t="shared" si="40"/>
        <v>0</v>
      </c>
      <c r="CD42" s="138">
        <f t="shared" si="41"/>
        <v>0</v>
      </c>
      <c r="CE42" s="40"/>
      <c r="CF42" s="42"/>
      <c r="CG42" s="46"/>
      <c r="CH42" s="43"/>
      <c r="CI42" s="46"/>
      <c r="CJ42" s="43"/>
      <c r="CK42" s="47"/>
      <c r="CL42" s="45"/>
      <c r="CM42" s="46"/>
      <c r="CN42" s="43"/>
      <c r="CO42" s="46"/>
      <c r="CP42" s="43"/>
      <c r="CQ42" s="47"/>
      <c r="CR42" s="136">
        <f t="shared" si="42"/>
        <v>0</v>
      </c>
      <c r="CS42" s="137">
        <f t="shared" si="43"/>
        <v>0</v>
      </c>
      <c r="CT42" s="138">
        <f t="shared" si="44"/>
        <v>0</v>
      </c>
      <c r="CU42" s="40"/>
      <c r="CV42" s="45">
        <f t="shared" si="45"/>
        <v>0</v>
      </c>
      <c r="CW42" s="46" t="e">
        <f t="shared" si="46"/>
        <v>#DIV/0!</v>
      </c>
      <c r="CX42" s="46">
        <f t="shared" si="47"/>
        <v>0</v>
      </c>
      <c r="CY42" s="46" t="e">
        <f t="shared" si="48"/>
        <v>#DIV/0!</v>
      </c>
      <c r="CZ42" s="43">
        <f t="shared" si="49"/>
        <v>0</v>
      </c>
      <c r="DA42" s="47" t="e">
        <f t="shared" si="50"/>
        <v>#DIV/0!</v>
      </c>
      <c r="DB42" s="45">
        <f t="shared" si="51"/>
        <v>0</v>
      </c>
      <c r="DC42" s="46" t="e">
        <f t="shared" si="52"/>
        <v>#DIV/0!</v>
      </c>
      <c r="DD42" s="43">
        <f t="shared" si="53"/>
        <v>0</v>
      </c>
      <c r="DE42" s="46" t="e">
        <f t="shared" si="54"/>
        <v>#DIV/0!</v>
      </c>
      <c r="DF42" s="43">
        <f t="shared" si="55"/>
        <v>0</v>
      </c>
      <c r="DG42" s="47" t="e">
        <f t="shared" si="56"/>
        <v>#DIV/0!</v>
      </c>
      <c r="DH42" s="172"/>
      <c r="DI42" s="185" t="s">
        <v>55</v>
      </c>
      <c r="DJ42" s="45">
        <f t="shared" si="57"/>
        <v>0</v>
      </c>
      <c r="DK42" s="43">
        <f t="shared" si="58"/>
        <v>0</v>
      </c>
      <c r="DL42" s="44">
        <f t="shared" si="59"/>
        <v>0</v>
      </c>
      <c r="DM42"/>
    </row>
    <row r="43" spans="1:117" s="59" customFormat="1" ht="15.6" x14ac:dyDescent="0.3">
      <c r="A43" s="32">
        <v>31</v>
      </c>
      <c r="B43" s="32" t="s">
        <v>56</v>
      </c>
      <c r="C43" s="41"/>
      <c r="D43" s="42"/>
      <c r="E43" s="46"/>
      <c r="F43" s="43"/>
      <c r="G43" s="46"/>
      <c r="H43" s="43"/>
      <c r="I43" s="47"/>
      <c r="J43" s="45"/>
      <c r="K43" s="46"/>
      <c r="L43" s="43"/>
      <c r="M43" s="46"/>
      <c r="N43" s="43"/>
      <c r="O43" s="47"/>
      <c r="P43" s="136">
        <f t="shared" si="27"/>
        <v>0</v>
      </c>
      <c r="Q43" s="137">
        <f t="shared" si="28"/>
        <v>0</v>
      </c>
      <c r="R43" s="138">
        <f t="shared" si="29"/>
        <v>0</v>
      </c>
      <c r="S43" s="38"/>
      <c r="T43" s="5"/>
      <c r="U43" s="7"/>
      <c r="V43" s="5"/>
      <c r="W43" s="7"/>
      <c r="X43" s="5"/>
      <c r="Y43" s="7"/>
      <c r="Z43" s="45"/>
      <c r="AA43" s="46"/>
      <c r="AB43" s="43"/>
      <c r="AC43" s="46"/>
      <c r="AD43" s="43"/>
      <c r="AE43" s="47"/>
      <c r="AF43" s="136">
        <f t="shared" si="30"/>
        <v>0</v>
      </c>
      <c r="AG43" s="137">
        <f t="shared" si="31"/>
        <v>0</v>
      </c>
      <c r="AH43" s="138">
        <f t="shared" si="32"/>
        <v>0</v>
      </c>
      <c r="AI43" s="40"/>
      <c r="AJ43" s="42"/>
      <c r="AK43" s="46"/>
      <c r="AL43" s="43"/>
      <c r="AM43" s="46"/>
      <c r="AN43" s="43"/>
      <c r="AO43" s="47"/>
      <c r="AP43" s="45"/>
      <c r="AQ43" s="46"/>
      <c r="AR43" s="43"/>
      <c r="AS43" s="46"/>
      <c r="AT43" s="43"/>
      <c r="AU43" s="47"/>
      <c r="AV43" s="136">
        <f t="shared" si="33"/>
        <v>0</v>
      </c>
      <c r="AW43" s="137">
        <f t="shared" si="34"/>
        <v>0</v>
      </c>
      <c r="AX43" s="138">
        <f t="shared" si="35"/>
        <v>0</v>
      </c>
      <c r="AY43" s="40"/>
      <c r="AZ43" s="42"/>
      <c r="BA43" s="46"/>
      <c r="BB43" s="43"/>
      <c r="BC43" s="46"/>
      <c r="BD43" s="43"/>
      <c r="BE43" s="47"/>
      <c r="BF43" s="45"/>
      <c r="BG43" s="46"/>
      <c r="BH43" s="43"/>
      <c r="BI43" s="46"/>
      <c r="BJ43" s="43"/>
      <c r="BK43" s="47"/>
      <c r="BL43" s="136">
        <f t="shared" si="36"/>
        <v>0</v>
      </c>
      <c r="BM43" s="137">
        <f t="shared" si="37"/>
        <v>0</v>
      </c>
      <c r="BN43" s="138">
        <f t="shared" si="38"/>
        <v>0</v>
      </c>
      <c r="BO43" s="40"/>
      <c r="BP43" s="42"/>
      <c r="BQ43" s="46"/>
      <c r="BR43" s="43"/>
      <c r="BS43" s="46"/>
      <c r="BT43" s="43"/>
      <c r="BU43" s="47"/>
      <c r="BV43" s="45"/>
      <c r="BW43" s="46"/>
      <c r="BX43" s="43"/>
      <c r="BY43" s="46"/>
      <c r="BZ43" s="43"/>
      <c r="CA43" s="47"/>
      <c r="CB43" s="136">
        <f t="shared" si="39"/>
        <v>0</v>
      </c>
      <c r="CC43" s="137">
        <f t="shared" si="40"/>
        <v>0</v>
      </c>
      <c r="CD43" s="138">
        <f t="shared" si="41"/>
        <v>0</v>
      </c>
      <c r="CE43" s="40"/>
      <c r="CF43" s="42"/>
      <c r="CG43" s="46"/>
      <c r="CH43" s="43"/>
      <c r="CI43" s="46"/>
      <c r="CJ43" s="43"/>
      <c r="CK43" s="47"/>
      <c r="CL43" s="45"/>
      <c r="CM43" s="46"/>
      <c r="CN43" s="43"/>
      <c r="CO43" s="46"/>
      <c r="CP43" s="43"/>
      <c r="CQ43" s="47"/>
      <c r="CR43" s="136">
        <f t="shared" si="42"/>
        <v>0</v>
      </c>
      <c r="CS43" s="137">
        <f t="shared" si="43"/>
        <v>0</v>
      </c>
      <c r="CT43" s="138">
        <f t="shared" si="44"/>
        <v>0</v>
      </c>
      <c r="CU43" s="40"/>
      <c r="CV43" s="45">
        <f t="shared" si="45"/>
        <v>0</v>
      </c>
      <c r="CW43" s="46" t="e">
        <f t="shared" si="46"/>
        <v>#DIV/0!</v>
      </c>
      <c r="CX43" s="46">
        <f t="shared" si="47"/>
        <v>0</v>
      </c>
      <c r="CY43" s="46" t="e">
        <f t="shared" si="48"/>
        <v>#DIV/0!</v>
      </c>
      <c r="CZ43" s="43">
        <f t="shared" si="49"/>
        <v>0</v>
      </c>
      <c r="DA43" s="47" t="e">
        <f t="shared" si="50"/>
        <v>#DIV/0!</v>
      </c>
      <c r="DB43" s="45">
        <f t="shared" si="51"/>
        <v>0</v>
      </c>
      <c r="DC43" s="46" t="e">
        <f t="shared" si="52"/>
        <v>#DIV/0!</v>
      </c>
      <c r="DD43" s="43">
        <f t="shared" si="53"/>
        <v>0</v>
      </c>
      <c r="DE43" s="46" t="e">
        <f t="shared" si="54"/>
        <v>#DIV/0!</v>
      </c>
      <c r="DF43" s="43">
        <f t="shared" si="55"/>
        <v>0</v>
      </c>
      <c r="DG43" s="47" t="e">
        <f t="shared" si="56"/>
        <v>#DIV/0!</v>
      </c>
      <c r="DH43" s="172"/>
      <c r="DI43" s="185" t="s">
        <v>56</v>
      </c>
      <c r="DJ43" s="45">
        <f t="shared" si="57"/>
        <v>0</v>
      </c>
      <c r="DK43" s="43">
        <f t="shared" si="58"/>
        <v>0</v>
      </c>
      <c r="DL43" s="44">
        <f t="shared" si="59"/>
        <v>0</v>
      </c>
      <c r="DM43"/>
    </row>
    <row r="44" spans="1:117" s="59" customFormat="1" ht="15.6" x14ac:dyDescent="0.3">
      <c r="A44" s="32">
        <v>32</v>
      </c>
      <c r="B44" s="32" t="s">
        <v>60</v>
      </c>
      <c r="C44" s="41"/>
      <c r="D44" s="42"/>
      <c r="E44" s="46"/>
      <c r="F44" s="43"/>
      <c r="G44" s="46"/>
      <c r="H44" s="43"/>
      <c r="I44" s="47"/>
      <c r="J44" s="45"/>
      <c r="K44" s="46"/>
      <c r="L44" s="43"/>
      <c r="M44" s="46"/>
      <c r="N44" s="43"/>
      <c r="O44" s="47"/>
      <c r="P44" s="136">
        <f t="shared" si="27"/>
        <v>0</v>
      </c>
      <c r="Q44" s="137">
        <f t="shared" si="28"/>
        <v>0</v>
      </c>
      <c r="R44" s="138">
        <f t="shared" si="29"/>
        <v>0</v>
      </c>
      <c r="S44" s="38"/>
      <c r="T44" s="5"/>
      <c r="U44" s="7"/>
      <c r="V44" s="5"/>
      <c r="W44" s="7"/>
      <c r="X44" s="5"/>
      <c r="Y44" s="7"/>
      <c r="Z44" s="45"/>
      <c r="AA44" s="46"/>
      <c r="AB44" s="43"/>
      <c r="AC44" s="46"/>
      <c r="AD44" s="43"/>
      <c r="AE44" s="47"/>
      <c r="AF44" s="136">
        <f t="shared" si="30"/>
        <v>0</v>
      </c>
      <c r="AG44" s="137">
        <f t="shared" si="31"/>
        <v>0</v>
      </c>
      <c r="AH44" s="138">
        <f t="shared" si="32"/>
        <v>0</v>
      </c>
      <c r="AI44" s="40"/>
      <c r="AJ44" s="42"/>
      <c r="AK44" s="46"/>
      <c r="AL44" s="43"/>
      <c r="AM44" s="46"/>
      <c r="AN44" s="43"/>
      <c r="AO44" s="47"/>
      <c r="AP44" s="45"/>
      <c r="AQ44" s="46"/>
      <c r="AR44" s="43"/>
      <c r="AS44" s="46"/>
      <c r="AT44" s="43"/>
      <c r="AU44" s="47"/>
      <c r="AV44" s="136">
        <f t="shared" si="33"/>
        <v>0</v>
      </c>
      <c r="AW44" s="137">
        <f t="shared" si="34"/>
        <v>0</v>
      </c>
      <c r="AX44" s="138">
        <f t="shared" si="35"/>
        <v>0</v>
      </c>
      <c r="AY44" s="40"/>
      <c r="AZ44" s="42"/>
      <c r="BA44" s="46"/>
      <c r="BB44" s="43"/>
      <c r="BC44" s="46"/>
      <c r="BD44" s="43"/>
      <c r="BE44" s="47"/>
      <c r="BF44" s="45"/>
      <c r="BG44" s="46"/>
      <c r="BH44" s="43"/>
      <c r="BI44" s="46"/>
      <c r="BJ44" s="43"/>
      <c r="BK44" s="47"/>
      <c r="BL44" s="136">
        <f t="shared" si="36"/>
        <v>0</v>
      </c>
      <c r="BM44" s="137">
        <f t="shared" si="37"/>
        <v>0</v>
      </c>
      <c r="BN44" s="138">
        <f t="shared" si="38"/>
        <v>0</v>
      </c>
      <c r="BO44" s="40"/>
      <c r="BP44" s="42"/>
      <c r="BQ44" s="46"/>
      <c r="BR44" s="43"/>
      <c r="BS44" s="46"/>
      <c r="BT44" s="43"/>
      <c r="BU44" s="47"/>
      <c r="BV44" s="45"/>
      <c r="BW44" s="46"/>
      <c r="BX44" s="43"/>
      <c r="BY44" s="46"/>
      <c r="BZ44" s="43"/>
      <c r="CA44" s="47"/>
      <c r="CB44" s="136">
        <f t="shared" si="39"/>
        <v>0</v>
      </c>
      <c r="CC44" s="137">
        <f t="shared" si="40"/>
        <v>0</v>
      </c>
      <c r="CD44" s="138">
        <f t="shared" si="41"/>
        <v>0</v>
      </c>
      <c r="CE44" s="40"/>
      <c r="CF44" s="42"/>
      <c r="CG44" s="46"/>
      <c r="CH44" s="43"/>
      <c r="CI44" s="46"/>
      <c r="CJ44" s="43"/>
      <c r="CK44" s="47"/>
      <c r="CL44" s="45"/>
      <c r="CM44" s="46"/>
      <c r="CN44" s="43"/>
      <c r="CO44" s="46"/>
      <c r="CP44" s="43"/>
      <c r="CQ44" s="47"/>
      <c r="CR44" s="136">
        <f t="shared" si="42"/>
        <v>0</v>
      </c>
      <c r="CS44" s="137">
        <f t="shared" si="43"/>
        <v>0</v>
      </c>
      <c r="CT44" s="138">
        <f t="shared" si="44"/>
        <v>0</v>
      </c>
      <c r="CU44" s="40"/>
      <c r="CV44" s="45">
        <f t="shared" si="45"/>
        <v>0</v>
      </c>
      <c r="CW44" s="46" t="e">
        <f t="shared" si="46"/>
        <v>#DIV/0!</v>
      </c>
      <c r="CX44" s="46">
        <f t="shared" si="47"/>
        <v>0</v>
      </c>
      <c r="CY44" s="46" t="e">
        <f t="shared" si="48"/>
        <v>#DIV/0!</v>
      </c>
      <c r="CZ44" s="43">
        <f t="shared" si="49"/>
        <v>0</v>
      </c>
      <c r="DA44" s="47" t="e">
        <f t="shared" si="50"/>
        <v>#DIV/0!</v>
      </c>
      <c r="DB44" s="45">
        <f t="shared" si="51"/>
        <v>0</v>
      </c>
      <c r="DC44" s="46" t="e">
        <f t="shared" si="52"/>
        <v>#DIV/0!</v>
      </c>
      <c r="DD44" s="43">
        <f t="shared" si="53"/>
        <v>0</v>
      </c>
      <c r="DE44" s="46" t="e">
        <f t="shared" si="54"/>
        <v>#DIV/0!</v>
      </c>
      <c r="DF44" s="43">
        <f t="shared" si="55"/>
        <v>0</v>
      </c>
      <c r="DG44" s="47" t="e">
        <f t="shared" si="56"/>
        <v>#DIV/0!</v>
      </c>
      <c r="DH44" s="172"/>
      <c r="DI44" s="185" t="s">
        <v>60</v>
      </c>
      <c r="DJ44" s="45">
        <f t="shared" si="57"/>
        <v>0</v>
      </c>
      <c r="DK44" s="43">
        <f t="shared" si="58"/>
        <v>0</v>
      </c>
      <c r="DL44" s="44">
        <f t="shared" si="59"/>
        <v>0</v>
      </c>
      <c r="DM44"/>
    </row>
    <row r="45" spans="1:117" s="59" customFormat="1" ht="15.6" x14ac:dyDescent="0.3">
      <c r="A45" s="32">
        <v>33</v>
      </c>
      <c r="B45" s="32" t="s">
        <v>61</v>
      </c>
      <c r="C45" s="41"/>
      <c r="D45" s="42"/>
      <c r="E45" s="46"/>
      <c r="F45" s="43"/>
      <c r="G45" s="46"/>
      <c r="H45" s="43"/>
      <c r="I45" s="47"/>
      <c r="J45" s="45"/>
      <c r="K45" s="46"/>
      <c r="L45" s="43"/>
      <c r="M45" s="46"/>
      <c r="N45" s="43"/>
      <c r="O45" s="47"/>
      <c r="P45" s="136">
        <f t="shared" si="27"/>
        <v>0</v>
      </c>
      <c r="Q45" s="137">
        <f t="shared" si="28"/>
        <v>0</v>
      </c>
      <c r="R45" s="138">
        <f t="shared" si="29"/>
        <v>0</v>
      </c>
      <c r="S45" s="38"/>
      <c r="T45" s="5"/>
      <c r="U45" s="7"/>
      <c r="V45" s="5"/>
      <c r="W45" s="7"/>
      <c r="X45" s="5"/>
      <c r="Y45" s="7"/>
      <c r="Z45" s="45"/>
      <c r="AA45" s="46"/>
      <c r="AB45" s="43"/>
      <c r="AC45" s="46"/>
      <c r="AD45" s="43"/>
      <c r="AE45" s="47"/>
      <c r="AF45" s="136">
        <f t="shared" si="30"/>
        <v>0</v>
      </c>
      <c r="AG45" s="137">
        <f t="shared" si="31"/>
        <v>0</v>
      </c>
      <c r="AH45" s="138">
        <f t="shared" si="32"/>
        <v>0</v>
      </c>
      <c r="AI45" s="40"/>
      <c r="AJ45" s="42"/>
      <c r="AK45" s="46"/>
      <c r="AL45" s="43"/>
      <c r="AM45" s="46"/>
      <c r="AN45" s="43"/>
      <c r="AO45" s="47"/>
      <c r="AP45" s="45"/>
      <c r="AQ45" s="46"/>
      <c r="AR45" s="43"/>
      <c r="AS45" s="46"/>
      <c r="AT45" s="43"/>
      <c r="AU45" s="47"/>
      <c r="AV45" s="136">
        <f t="shared" si="33"/>
        <v>0</v>
      </c>
      <c r="AW45" s="137">
        <f t="shared" si="34"/>
        <v>0</v>
      </c>
      <c r="AX45" s="138">
        <f t="shared" si="35"/>
        <v>0</v>
      </c>
      <c r="AY45" s="40"/>
      <c r="AZ45" s="42"/>
      <c r="BA45" s="46"/>
      <c r="BB45" s="43"/>
      <c r="BC45" s="46"/>
      <c r="BD45" s="43"/>
      <c r="BE45" s="47"/>
      <c r="BF45" s="45"/>
      <c r="BG45" s="46"/>
      <c r="BH45" s="43"/>
      <c r="BI45" s="46"/>
      <c r="BJ45" s="43"/>
      <c r="BK45" s="47"/>
      <c r="BL45" s="136">
        <f t="shared" si="36"/>
        <v>0</v>
      </c>
      <c r="BM45" s="137">
        <f t="shared" si="37"/>
        <v>0</v>
      </c>
      <c r="BN45" s="138">
        <f t="shared" si="38"/>
        <v>0</v>
      </c>
      <c r="BO45" s="40"/>
      <c r="BP45" s="42"/>
      <c r="BQ45" s="46"/>
      <c r="BR45" s="43"/>
      <c r="BS45" s="46"/>
      <c r="BT45" s="43"/>
      <c r="BU45" s="47"/>
      <c r="BV45" s="45"/>
      <c r="BW45" s="46"/>
      <c r="BX45" s="43"/>
      <c r="BY45" s="46"/>
      <c r="BZ45" s="43"/>
      <c r="CA45" s="47"/>
      <c r="CB45" s="136">
        <f t="shared" si="39"/>
        <v>0</v>
      </c>
      <c r="CC45" s="137">
        <f t="shared" si="40"/>
        <v>0</v>
      </c>
      <c r="CD45" s="138">
        <f t="shared" si="41"/>
        <v>0</v>
      </c>
      <c r="CE45" s="40"/>
      <c r="CF45" s="42"/>
      <c r="CG45" s="46"/>
      <c r="CH45" s="43"/>
      <c r="CI45" s="46"/>
      <c r="CJ45" s="43"/>
      <c r="CK45" s="47"/>
      <c r="CL45" s="45"/>
      <c r="CM45" s="46"/>
      <c r="CN45" s="43"/>
      <c r="CO45" s="46"/>
      <c r="CP45" s="43"/>
      <c r="CQ45" s="47"/>
      <c r="CR45" s="136">
        <f t="shared" si="42"/>
        <v>0</v>
      </c>
      <c r="CS45" s="137">
        <f t="shared" si="43"/>
        <v>0</v>
      </c>
      <c r="CT45" s="138">
        <f t="shared" si="44"/>
        <v>0</v>
      </c>
      <c r="CU45" s="40"/>
      <c r="CV45" s="45">
        <f t="shared" si="45"/>
        <v>0</v>
      </c>
      <c r="CW45" s="46" t="e">
        <f t="shared" si="46"/>
        <v>#DIV/0!</v>
      </c>
      <c r="CX45" s="46">
        <f t="shared" si="47"/>
        <v>0</v>
      </c>
      <c r="CY45" s="46" t="e">
        <f t="shared" si="48"/>
        <v>#DIV/0!</v>
      </c>
      <c r="CZ45" s="43">
        <f t="shared" si="49"/>
        <v>0</v>
      </c>
      <c r="DA45" s="47" t="e">
        <f t="shared" si="50"/>
        <v>#DIV/0!</v>
      </c>
      <c r="DB45" s="45">
        <f t="shared" si="51"/>
        <v>0</v>
      </c>
      <c r="DC45" s="46" t="e">
        <f t="shared" si="52"/>
        <v>#DIV/0!</v>
      </c>
      <c r="DD45" s="43">
        <f t="shared" si="53"/>
        <v>0</v>
      </c>
      <c r="DE45" s="46" t="e">
        <f t="shared" si="54"/>
        <v>#DIV/0!</v>
      </c>
      <c r="DF45" s="43">
        <f t="shared" si="55"/>
        <v>0</v>
      </c>
      <c r="DG45" s="47" t="e">
        <f t="shared" si="56"/>
        <v>#DIV/0!</v>
      </c>
      <c r="DH45" s="172"/>
      <c r="DI45" s="185" t="s">
        <v>61</v>
      </c>
      <c r="DJ45" s="45">
        <f t="shared" si="57"/>
        <v>0</v>
      </c>
      <c r="DK45" s="43">
        <f t="shared" si="58"/>
        <v>0</v>
      </c>
      <c r="DL45" s="44">
        <f t="shared" si="59"/>
        <v>0</v>
      </c>
      <c r="DM45"/>
    </row>
    <row r="46" spans="1:117" s="59" customFormat="1" ht="15.6" x14ac:dyDescent="0.3">
      <c r="A46" s="32">
        <v>34</v>
      </c>
      <c r="B46" s="32" t="s">
        <v>47</v>
      </c>
      <c r="C46" s="41"/>
      <c r="D46" s="42"/>
      <c r="E46" s="46"/>
      <c r="F46" s="43"/>
      <c r="G46" s="46"/>
      <c r="H46" s="43"/>
      <c r="I46" s="47"/>
      <c r="J46" s="45"/>
      <c r="K46" s="46"/>
      <c r="L46" s="43"/>
      <c r="M46" s="46"/>
      <c r="N46" s="43"/>
      <c r="O46" s="47"/>
      <c r="P46" s="136">
        <f t="shared" si="27"/>
        <v>0</v>
      </c>
      <c r="Q46" s="137">
        <f t="shared" si="28"/>
        <v>0</v>
      </c>
      <c r="R46" s="138">
        <f t="shared" si="29"/>
        <v>0</v>
      </c>
      <c r="S46" s="38"/>
      <c r="T46" s="5"/>
      <c r="U46" s="7"/>
      <c r="V46" s="5"/>
      <c r="W46" s="7"/>
      <c r="X46" s="5"/>
      <c r="Y46" s="7"/>
      <c r="Z46" s="45"/>
      <c r="AA46" s="46"/>
      <c r="AB46" s="43"/>
      <c r="AC46" s="46"/>
      <c r="AD46" s="43"/>
      <c r="AE46" s="47"/>
      <c r="AF46" s="136">
        <f t="shared" si="30"/>
        <v>0</v>
      </c>
      <c r="AG46" s="137">
        <f t="shared" si="31"/>
        <v>0</v>
      </c>
      <c r="AH46" s="138">
        <f t="shared" si="32"/>
        <v>0</v>
      </c>
      <c r="AI46" s="40"/>
      <c r="AJ46" s="42"/>
      <c r="AK46" s="46"/>
      <c r="AL46" s="43"/>
      <c r="AM46" s="46"/>
      <c r="AN46" s="43"/>
      <c r="AO46" s="47"/>
      <c r="AP46" s="45"/>
      <c r="AQ46" s="46"/>
      <c r="AR46" s="43"/>
      <c r="AS46" s="46"/>
      <c r="AT46" s="43"/>
      <c r="AU46" s="47"/>
      <c r="AV46" s="136">
        <f t="shared" si="33"/>
        <v>0</v>
      </c>
      <c r="AW46" s="137">
        <f t="shared" si="34"/>
        <v>0</v>
      </c>
      <c r="AX46" s="138">
        <f t="shared" si="35"/>
        <v>0</v>
      </c>
      <c r="AY46" s="40"/>
      <c r="AZ46" s="42"/>
      <c r="BA46" s="46"/>
      <c r="BB46" s="43"/>
      <c r="BC46" s="46"/>
      <c r="BD46" s="43"/>
      <c r="BE46" s="47"/>
      <c r="BF46" s="45"/>
      <c r="BG46" s="46"/>
      <c r="BH46" s="43"/>
      <c r="BI46" s="46"/>
      <c r="BJ46" s="43"/>
      <c r="BK46" s="47"/>
      <c r="BL46" s="136">
        <f t="shared" si="36"/>
        <v>0</v>
      </c>
      <c r="BM46" s="137">
        <f t="shared" si="37"/>
        <v>0</v>
      </c>
      <c r="BN46" s="138">
        <f t="shared" si="38"/>
        <v>0</v>
      </c>
      <c r="BO46" s="40"/>
      <c r="BP46" s="42"/>
      <c r="BQ46" s="46"/>
      <c r="BR46" s="43"/>
      <c r="BS46" s="46"/>
      <c r="BT46" s="43"/>
      <c r="BU46" s="47"/>
      <c r="BV46" s="45"/>
      <c r="BW46" s="46"/>
      <c r="BX46" s="43"/>
      <c r="BY46" s="46"/>
      <c r="BZ46" s="43"/>
      <c r="CA46" s="47"/>
      <c r="CB46" s="136">
        <f t="shared" si="39"/>
        <v>0</v>
      </c>
      <c r="CC46" s="137">
        <f t="shared" si="40"/>
        <v>0</v>
      </c>
      <c r="CD46" s="138">
        <f t="shared" si="41"/>
        <v>0</v>
      </c>
      <c r="CE46" s="40"/>
      <c r="CF46" s="42"/>
      <c r="CG46" s="46"/>
      <c r="CH46" s="43"/>
      <c r="CI46" s="46"/>
      <c r="CJ46" s="43"/>
      <c r="CK46" s="47"/>
      <c r="CL46" s="45"/>
      <c r="CM46" s="46"/>
      <c r="CN46" s="43"/>
      <c r="CO46" s="46"/>
      <c r="CP46" s="43"/>
      <c r="CQ46" s="47"/>
      <c r="CR46" s="136">
        <f t="shared" si="42"/>
        <v>0</v>
      </c>
      <c r="CS46" s="137">
        <f t="shared" si="43"/>
        <v>0</v>
      </c>
      <c r="CT46" s="138">
        <f t="shared" si="44"/>
        <v>0</v>
      </c>
      <c r="CU46" s="40"/>
      <c r="CV46" s="45">
        <f t="shared" si="45"/>
        <v>0</v>
      </c>
      <c r="CW46" s="46" t="e">
        <f t="shared" si="46"/>
        <v>#DIV/0!</v>
      </c>
      <c r="CX46" s="46">
        <f t="shared" si="47"/>
        <v>0</v>
      </c>
      <c r="CY46" s="46" t="e">
        <f t="shared" si="48"/>
        <v>#DIV/0!</v>
      </c>
      <c r="CZ46" s="43">
        <f t="shared" si="49"/>
        <v>0</v>
      </c>
      <c r="DA46" s="47" t="e">
        <f t="shared" si="50"/>
        <v>#DIV/0!</v>
      </c>
      <c r="DB46" s="45">
        <f t="shared" si="51"/>
        <v>0</v>
      </c>
      <c r="DC46" s="46" t="e">
        <f t="shared" si="52"/>
        <v>#DIV/0!</v>
      </c>
      <c r="DD46" s="43">
        <f t="shared" si="53"/>
        <v>0</v>
      </c>
      <c r="DE46" s="46" t="e">
        <f t="shared" si="54"/>
        <v>#DIV/0!</v>
      </c>
      <c r="DF46" s="43">
        <f t="shared" si="55"/>
        <v>0</v>
      </c>
      <c r="DG46" s="47" t="e">
        <f t="shared" si="56"/>
        <v>#DIV/0!</v>
      </c>
      <c r="DH46" s="172"/>
      <c r="DI46" s="185" t="s">
        <v>47</v>
      </c>
      <c r="DJ46" s="45">
        <f t="shared" si="57"/>
        <v>0</v>
      </c>
      <c r="DK46" s="43">
        <f t="shared" si="58"/>
        <v>0</v>
      </c>
      <c r="DL46" s="44">
        <f t="shared" si="59"/>
        <v>0</v>
      </c>
      <c r="DM46"/>
    </row>
    <row r="47" spans="1:117" s="59" customFormat="1" ht="15.6" x14ac:dyDescent="0.3">
      <c r="A47" s="32">
        <v>35</v>
      </c>
      <c r="B47" s="32" t="s">
        <v>40</v>
      </c>
      <c r="C47" s="41"/>
      <c r="D47" s="42"/>
      <c r="E47" s="46"/>
      <c r="F47" s="43"/>
      <c r="G47" s="46"/>
      <c r="H47" s="43"/>
      <c r="I47" s="47"/>
      <c r="J47" s="45"/>
      <c r="K47" s="46"/>
      <c r="L47" s="43"/>
      <c r="M47" s="46"/>
      <c r="N47" s="43"/>
      <c r="O47" s="47"/>
      <c r="P47" s="136">
        <f t="shared" si="27"/>
        <v>0</v>
      </c>
      <c r="Q47" s="137">
        <f t="shared" si="28"/>
        <v>0</v>
      </c>
      <c r="R47" s="138">
        <f t="shared" si="29"/>
        <v>0</v>
      </c>
      <c r="S47" s="38"/>
      <c r="T47" s="5"/>
      <c r="U47" s="7"/>
      <c r="V47" s="5"/>
      <c r="W47" s="7"/>
      <c r="X47" s="5"/>
      <c r="Y47" s="7"/>
      <c r="Z47" s="45"/>
      <c r="AA47" s="46"/>
      <c r="AB47" s="43"/>
      <c r="AC47" s="46"/>
      <c r="AD47" s="43"/>
      <c r="AE47" s="47"/>
      <c r="AF47" s="136">
        <f t="shared" si="30"/>
        <v>0</v>
      </c>
      <c r="AG47" s="137">
        <f t="shared" si="31"/>
        <v>0</v>
      </c>
      <c r="AH47" s="138">
        <f t="shared" si="32"/>
        <v>0</v>
      </c>
      <c r="AI47" s="40"/>
      <c r="AJ47" s="42"/>
      <c r="AK47" s="46"/>
      <c r="AL47" s="43"/>
      <c r="AM47" s="46"/>
      <c r="AN47" s="43"/>
      <c r="AO47" s="47"/>
      <c r="AP47" s="45"/>
      <c r="AQ47" s="46"/>
      <c r="AR47" s="43"/>
      <c r="AS47" s="46"/>
      <c r="AT47" s="43"/>
      <c r="AU47" s="47"/>
      <c r="AV47" s="136">
        <f t="shared" si="33"/>
        <v>0</v>
      </c>
      <c r="AW47" s="137">
        <f t="shared" si="34"/>
        <v>0</v>
      </c>
      <c r="AX47" s="138">
        <f t="shared" si="35"/>
        <v>0</v>
      </c>
      <c r="AY47" s="40"/>
      <c r="AZ47" s="42"/>
      <c r="BA47" s="46"/>
      <c r="BB47" s="43"/>
      <c r="BC47" s="46"/>
      <c r="BD47" s="43"/>
      <c r="BE47" s="47"/>
      <c r="BF47" s="45"/>
      <c r="BG47" s="46"/>
      <c r="BH47" s="43"/>
      <c r="BI47" s="46"/>
      <c r="BJ47" s="43"/>
      <c r="BK47" s="47"/>
      <c r="BL47" s="136">
        <f t="shared" si="36"/>
        <v>0</v>
      </c>
      <c r="BM47" s="137">
        <f t="shared" si="37"/>
        <v>0</v>
      </c>
      <c r="BN47" s="138">
        <f t="shared" si="38"/>
        <v>0</v>
      </c>
      <c r="BO47" s="40"/>
      <c r="BP47" s="42"/>
      <c r="BQ47" s="46"/>
      <c r="BR47" s="43"/>
      <c r="BS47" s="46"/>
      <c r="BT47" s="43"/>
      <c r="BU47" s="47"/>
      <c r="BV47" s="45"/>
      <c r="BW47" s="46"/>
      <c r="BX47" s="43"/>
      <c r="BY47" s="46"/>
      <c r="BZ47" s="43"/>
      <c r="CA47" s="47"/>
      <c r="CB47" s="136">
        <f t="shared" si="39"/>
        <v>0</v>
      </c>
      <c r="CC47" s="137">
        <f t="shared" si="40"/>
        <v>0</v>
      </c>
      <c r="CD47" s="138">
        <f t="shared" si="41"/>
        <v>0</v>
      </c>
      <c r="CE47" s="40"/>
      <c r="CF47" s="42"/>
      <c r="CG47" s="46"/>
      <c r="CH47" s="43"/>
      <c r="CI47" s="46"/>
      <c r="CJ47" s="43"/>
      <c r="CK47" s="47"/>
      <c r="CL47" s="45"/>
      <c r="CM47" s="46"/>
      <c r="CN47" s="43"/>
      <c r="CO47" s="46"/>
      <c r="CP47" s="43"/>
      <c r="CQ47" s="47"/>
      <c r="CR47" s="136">
        <f t="shared" si="42"/>
        <v>0</v>
      </c>
      <c r="CS47" s="137">
        <f t="shared" si="43"/>
        <v>0</v>
      </c>
      <c r="CT47" s="138">
        <f t="shared" si="44"/>
        <v>0</v>
      </c>
      <c r="CU47" s="40"/>
      <c r="CV47" s="45">
        <f t="shared" si="45"/>
        <v>0</v>
      </c>
      <c r="CW47" s="46" t="e">
        <f t="shared" si="46"/>
        <v>#DIV/0!</v>
      </c>
      <c r="CX47" s="46">
        <f t="shared" si="47"/>
        <v>0</v>
      </c>
      <c r="CY47" s="46" t="e">
        <f t="shared" si="48"/>
        <v>#DIV/0!</v>
      </c>
      <c r="CZ47" s="43">
        <f t="shared" si="49"/>
        <v>0</v>
      </c>
      <c r="DA47" s="47" t="e">
        <f t="shared" si="50"/>
        <v>#DIV/0!</v>
      </c>
      <c r="DB47" s="45">
        <f t="shared" si="51"/>
        <v>0</v>
      </c>
      <c r="DC47" s="46" t="e">
        <f t="shared" si="52"/>
        <v>#DIV/0!</v>
      </c>
      <c r="DD47" s="43">
        <f t="shared" si="53"/>
        <v>0</v>
      </c>
      <c r="DE47" s="46" t="e">
        <f t="shared" si="54"/>
        <v>#DIV/0!</v>
      </c>
      <c r="DF47" s="43">
        <f t="shared" si="55"/>
        <v>0</v>
      </c>
      <c r="DG47" s="47" t="e">
        <f t="shared" si="56"/>
        <v>#DIV/0!</v>
      </c>
      <c r="DH47" s="172"/>
      <c r="DI47" s="185" t="s">
        <v>40</v>
      </c>
      <c r="DJ47" s="45">
        <f t="shared" si="57"/>
        <v>0</v>
      </c>
      <c r="DK47" s="43">
        <f t="shared" si="58"/>
        <v>0</v>
      </c>
      <c r="DL47" s="44">
        <f t="shared" si="59"/>
        <v>0</v>
      </c>
      <c r="DM47"/>
    </row>
    <row r="48" spans="1:117" s="59" customFormat="1" ht="15.6" x14ac:dyDescent="0.3">
      <c r="A48" s="32">
        <v>36</v>
      </c>
      <c r="B48" s="32" t="s">
        <v>53</v>
      </c>
      <c r="C48" s="41"/>
      <c r="D48" s="42"/>
      <c r="E48" s="46"/>
      <c r="F48" s="43"/>
      <c r="G48" s="46"/>
      <c r="H48" s="43"/>
      <c r="I48" s="47"/>
      <c r="J48" s="45"/>
      <c r="K48" s="46"/>
      <c r="L48" s="43"/>
      <c r="M48" s="46"/>
      <c r="N48" s="43"/>
      <c r="O48" s="47"/>
      <c r="P48" s="136">
        <f t="shared" si="27"/>
        <v>0</v>
      </c>
      <c r="Q48" s="137">
        <f t="shared" si="28"/>
        <v>0</v>
      </c>
      <c r="R48" s="138">
        <f t="shared" si="29"/>
        <v>0</v>
      </c>
      <c r="S48" s="38"/>
      <c r="T48" s="5"/>
      <c r="U48" s="7"/>
      <c r="V48" s="5"/>
      <c r="W48" s="7"/>
      <c r="X48" s="5"/>
      <c r="Y48" s="7"/>
      <c r="Z48" s="45"/>
      <c r="AA48" s="46"/>
      <c r="AB48" s="43"/>
      <c r="AC48" s="46"/>
      <c r="AD48" s="43"/>
      <c r="AE48" s="47"/>
      <c r="AF48" s="136">
        <f t="shared" si="30"/>
        <v>0</v>
      </c>
      <c r="AG48" s="137">
        <f t="shared" si="31"/>
        <v>0</v>
      </c>
      <c r="AH48" s="138">
        <f t="shared" si="32"/>
        <v>0</v>
      </c>
      <c r="AI48" s="40"/>
      <c r="AJ48" s="42"/>
      <c r="AK48" s="46"/>
      <c r="AL48" s="43"/>
      <c r="AM48" s="46"/>
      <c r="AN48" s="43"/>
      <c r="AO48" s="47"/>
      <c r="AP48" s="45"/>
      <c r="AQ48" s="46"/>
      <c r="AR48" s="43"/>
      <c r="AS48" s="46"/>
      <c r="AT48" s="43"/>
      <c r="AU48" s="47"/>
      <c r="AV48" s="136">
        <f t="shared" si="33"/>
        <v>0</v>
      </c>
      <c r="AW48" s="137">
        <f t="shared" si="34"/>
        <v>0</v>
      </c>
      <c r="AX48" s="138">
        <f t="shared" si="35"/>
        <v>0</v>
      </c>
      <c r="AY48" s="40"/>
      <c r="AZ48" s="42"/>
      <c r="BA48" s="46"/>
      <c r="BB48" s="43"/>
      <c r="BC48" s="46"/>
      <c r="BD48" s="43"/>
      <c r="BE48" s="47"/>
      <c r="BF48" s="45"/>
      <c r="BG48" s="46"/>
      <c r="BH48" s="43"/>
      <c r="BI48" s="46"/>
      <c r="BJ48" s="43"/>
      <c r="BK48" s="47"/>
      <c r="BL48" s="136">
        <f t="shared" si="36"/>
        <v>0</v>
      </c>
      <c r="BM48" s="137">
        <f t="shared" si="37"/>
        <v>0</v>
      </c>
      <c r="BN48" s="138">
        <f t="shared" si="38"/>
        <v>0</v>
      </c>
      <c r="BO48" s="40"/>
      <c r="BP48" s="42"/>
      <c r="BQ48" s="46"/>
      <c r="BR48" s="43"/>
      <c r="BS48" s="46"/>
      <c r="BT48" s="43"/>
      <c r="BU48" s="47"/>
      <c r="BV48" s="45"/>
      <c r="BW48" s="46"/>
      <c r="BX48" s="43"/>
      <c r="BY48" s="46"/>
      <c r="BZ48" s="43"/>
      <c r="CA48" s="47"/>
      <c r="CB48" s="136">
        <f t="shared" si="39"/>
        <v>0</v>
      </c>
      <c r="CC48" s="137">
        <f t="shared" si="40"/>
        <v>0</v>
      </c>
      <c r="CD48" s="138">
        <f t="shared" si="41"/>
        <v>0</v>
      </c>
      <c r="CE48" s="40"/>
      <c r="CF48" s="42"/>
      <c r="CG48" s="46"/>
      <c r="CH48" s="43"/>
      <c r="CI48" s="46"/>
      <c r="CJ48" s="43"/>
      <c r="CK48" s="47"/>
      <c r="CL48" s="45"/>
      <c r="CM48" s="46"/>
      <c r="CN48" s="43"/>
      <c r="CO48" s="46"/>
      <c r="CP48" s="43"/>
      <c r="CQ48" s="47"/>
      <c r="CR48" s="136">
        <f t="shared" si="42"/>
        <v>0</v>
      </c>
      <c r="CS48" s="137">
        <f t="shared" si="43"/>
        <v>0</v>
      </c>
      <c r="CT48" s="138">
        <f t="shared" si="44"/>
        <v>0</v>
      </c>
      <c r="CU48" s="40"/>
      <c r="CV48" s="45">
        <f t="shared" si="45"/>
        <v>0</v>
      </c>
      <c r="CW48" s="46" t="e">
        <f t="shared" si="46"/>
        <v>#DIV/0!</v>
      </c>
      <c r="CX48" s="60">
        <f t="shared" si="47"/>
        <v>0</v>
      </c>
      <c r="CY48" s="60" t="e">
        <f t="shared" si="48"/>
        <v>#DIV/0!</v>
      </c>
      <c r="CZ48" s="43">
        <f t="shared" si="49"/>
        <v>0</v>
      </c>
      <c r="DA48" s="61" t="e">
        <f t="shared" si="50"/>
        <v>#DIV/0!</v>
      </c>
      <c r="DB48" s="62">
        <f t="shared" si="51"/>
        <v>0</v>
      </c>
      <c r="DC48" s="60" t="e">
        <f t="shared" si="52"/>
        <v>#DIV/0!</v>
      </c>
      <c r="DD48" s="63">
        <f t="shared" si="53"/>
        <v>0</v>
      </c>
      <c r="DE48" s="60" t="e">
        <f t="shared" si="54"/>
        <v>#DIV/0!</v>
      </c>
      <c r="DF48" s="63">
        <f t="shared" si="55"/>
        <v>0</v>
      </c>
      <c r="DG48" s="61" t="e">
        <f t="shared" si="56"/>
        <v>#DIV/0!</v>
      </c>
      <c r="DH48" s="174"/>
      <c r="DI48" s="185" t="s">
        <v>53</v>
      </c>
      <c r="DJ48" s="62">
        <f t="shared" si="57"/>
        <v>0</v>
      </c>
      <c r="DK48" s="63">
        <f t="shared" si="58"/>
        <v>0</v>
      </c>
      <c r="DL48" s="64">
        <f t="shared" si="59"/>
        <v>0</v>
      </c>
      <c r="DM48"/>
    </row>
    <row r="49" spans="1:119" s="59" customFormat="1" ht="15.6" x14ac:dyDescent="0.3">
      <c r="A49" s="32">
        <v>37</v>
      </c>
      <c r="B49" s="32" t="s">
        <v>41</v>
      </c>
      <c r="C49" s="41"/>
      <c r="D49" s="42"/>
      <c r="E49" s="46"/>
      <c r="F49" s="43"/>
      <c r="G49" s="46"/>
      <c r="H49" s="43"/>
      <c r="I49" s="47"/>
      <c r="J49" s="45"/>
      <c r="K49" s="46"/>
      <c r="L49" s="43"/>
      <c r="M49" s="46"/>
      <c r="N49" s="43"/>
      <c r="O49" s="47"/>
      <c r="P49" s="136">
        <f t="shared" si="27"/>
        <v>0</v>
      </c>
      <c r="Q49" s="137">
        <f t="shared" si="28"/>
        <v>0</v>
      </c>
      <c r="R49" s="138">
        <f t="shared" si="29"/>
        <v>0</v>
      </c>
      <c r="S49" s="38"/>
      <c r="T49" s="5"/>
      <c r="U49" s="7"/>
      <c r="V49" s="5"/>
      <c r="W49" s="7"/>
      <c r="X49" s="5"/>
      <c r="Y49" s="7"/>
      <c r="Z49" s="45"/>
      <c r="AA49" s="46"/>
      <c r="AB49" s="43"/>
      <c r="AC49" s="46"/>
      <c r="AD49" s="43"/>
      <c r="AE49" s="47"/>
      <c r="AF49" s="136">
        <f t="shared" si="30"/>
        <v>0</v>
      </c>
      <c r="AG49" s="137">
        <f t="shared" si="31"/>
        <v>0</v>
      </c>
      <c r="AH49" s="138">
        <f t="shared" si="32"/>
        <v>0</v>
      </c>
      <c r="AI49" s="40"/>
      <c r="AJ49" s="42"/>
      <c r="AK49" s="46"/>
      <c r="AL49" s="43"/>
      <c r="AM49" s="46"/>
      <c r="AN49" s="43"/>
      <c r="AO49" s="47"/>
      <c r="AP49" s="45"/>
      <c r="AQ49" s="46"/>
      <c r="AR49" s="43"/>
      <c r="AS49" s="46"/>
      <c r="AT49" s="43"/>
      <c r="AU49" s="47"/>
      <c r="AV49" s="136">
        <f t="shared" si="33"/>
        <v>0</v>
      </c>
      <c r="AW49" s="137">
        <f t="shared" si="34"/>
        <v>0</v>
      </c>
      <c r="AX49" s="138">
        <f t="shared" si="35"/>
        <v>0</v>
      </c>
      <c r="AY49" s="40"/>
      <c r="AZ49" s="42"/>
      <c r="BA49" s="46"/>
      <c r="BB49" s="43"/>
      <c r="BC49" s="46"/>
      <c r="BD49" s="43"/>
      <c r="BE49" s="47"/>
      <c r="BF49" s="45"/>
      <c r="BG49" s="46"/>
      <c r="BH49" s="43"/>
      <c r="BI49" s="46"/>
      <c r="BJ49" s="43"/>
      <c r="BK49" s="47"/>
      <c r="BL49" s="136">
        <f t="shared" si="36"/>
        <v>0</v>
      </c>
      <c r="BM49" s="137">
        <f t="shared" si="37"/>
        <v>0</v>
      </c>
      <c r="BN49" s="138">
        <f t="shared" si="38"/>
        <v>0</v>
      </c>
      <c r="BO49" s="40"/>
      <c r="BP49" s="42"/>
      <c r="BQ49" s="46"/>
      <c r="BR49" s="43"/>
      <c r="BS49" s="46"/>
      <c r="BT49" s="43"/>
      <c r="BU49" s="47"/>
      <c r="BV49" s="45"/>
      <c r="BW49" s="46"/>
      <c r="BX49" s="43"/>
      <c r="BY49" s="46"/>
      <c r="BZ49" s="43"/>
      <c r="CA49" s="47"/>
      <c r="CB49" s="136">
        <f t="shared" si="39"/>
        <v>0</v>
      </c>
      <c r="CC49" s="137">
        <f t="shared" si="40"/>
        <v>0</v>
      </c>
      <c r="CD49" s="138">
        <f t="shared" si="41"/>
        <v>0</v>
      </c>
      <c r="CE49" s="40"/>
      <c r="CF49" s="42"/>
      <c r="CG49" s="46"/>
      <c r="CH49" s="43"/>
      <c r="CI49" s="46"/>
      <c r="CJ49" s="43"/>
      <c r="CK49" s="47"/>
      <c r="CL49" s="45"/>
      <c r="CM49" s="46"/>
      <c r="CN49" s="43"/>
      <c r="CO49" s="46"/>
      <c r="CP49" s="43"/>
      <c r="CQ49" s="47"/>
      <c r="CR49" s="136">
        <f t="shared" si="42"/>
        <v>0</v>
      </c>
      <c r="CS49" s="137">
        <f t="shared" si="43"/>
        <v>0</v>
      </c>
      <c r="CT49" s="138">
        <f t="shared" si="44"/>
        <v>0</v>
      </c>
      <c r="CU49" s="40"/>
      <c r="CV49" s="45">
        <f t="shared" si="45"/>
        <v>0</v>
      </c>
      <c r="CW49" s="46" t="e">
        <f t="shared" si="46"/>
        <v>#DIV/0!</v>
      </c>
      <c r="CX49" s="46">
        <f t="shared" si="47"/>
        <v>0</v>
      </c>
      <c r="CY49" s="46" t="e">
        <f t="shared" si="48"/>
        <v>#DIV/0!</v>
      </c>
      <c r="CZ49" s="43">
        <f t="shared" si="49"/>
        <v>0</v>
      </c>
      <c r="DA49" s="47" t="e">
        <f t="shared" si="50"/>
        <v>#DIV/0!</v>
      </c>
      <c r="DB49" s="45">
        <f t="shared" si="51"/>
        <v>0</v>
      </c>
      <c r="DC49" s="46" t="e">
        <f t="shared" si="52"/>
        <v>#DIV/0!</v>
      </c>
      <c r="DD49" s="43">
        <f t="shared" si="53"/>
        <v>0</v>
      </c>
      <c r="DE49" s="46" t="e">
        <f t="shared" si="54"/>
        <v>#DIV/0!</v>
      </c>
      <c r="DF49" s="43">
        <f t="shared" si="55"/>
        <v>0</v>
      </c>
      <c r="DG49" s="47" t="e">
        <f t="shared" si="56"/>
        <v>#DIV/0!</v>
      </c>
      <c r="DH49" s="172"/>
      <c r="DI49" s="185" t="s">
        <v>41</v>
      </c>
      <c r="DJ49" s="45">
        <f t="shared" si="57"/>
        <v>0</v>
      </c>
      <c r="DK49" s="43">
        <f t="shared" si="58"/>
        <v>0</v>
      </c>
      <c r="DL49" s="44">
        <f t="shared" si="59"/>
        <v>0</v>
      </c>
      <c r="DM49"/>
    </row>
    <row r="50" spans="1:119" s="59" customFormat="1" ht="15.6" x14ac:dyDescent="0.3">
      <c r="A50" s="32">
        <v>38</v>
      </c>
      <c r="B50" s="32" t="s">
        <v>42</v>
      </c>
      <c r="C50" s="41"/>
      <c r="D50" s="42"/>
      <c r="E50" s="46"/>
      <c r="F50" s="43"/>
      <c r="G50" s="46"/>
      <c r="H50" s="43"/>
      <c r="I50" s="47"/>
      <c r="J50" s="45"/>
      <c r="K50" s="46"/>
      <c r="L50" s="43"/>
      <c r="M50" s="46"/>
      <c r="N50" s="43"/>
      <c r="O50" s="47"/>
      <c r="P50" s="136">
        <f t="shared" si="27"/>
        <v>0</v>
      </c>
      <c r="Q50" s="137">
        <f t="shared" si="28"/>
        <v>0</v>
      </c>
      <c r="R50" s="138">
        <f t="shared" si="29"/>
        <v>0</v>
      </c>
      <c r="S50" s="38"/>
      <c r="T50" s="5"/>
      <c r="U50" s="7"/>
      <c r="V50" s="5"/>
      <c r="W50" s="7"/>
      <c r="X50" s="5"/>
      <c r="Y50" s="7"/>
      <c r="Z50" s="45"/>
      <c r="AA50" s="46"/>
      <c r="AB50" s="43"/>
      <c r="AC50" s="46"/>
      <c r="AD50" s="43"/>
      <c r="AE50" s="47"/>
      <c r="AF50" s="136">
        <f t="shared" si="30"/>
        <v>0</v>
      </c>
      <c r="AG50" s="137">
        <f t="shared" si="31"/>
        <v>0</v>
      </c>
      <c r="AH50" s="138">
        <f t="shared" si="32"/>
        <v>0</v>
      </c>
      <c r="AI50" s="40"/>
      <c r="AJ50" s="42"/>
      <c r="AK50" s="46"/>
      <c r="AL50" s="43"/>
      <c r="AM50" s="46"/>
      <c r="AN50" s="43"/>
      <c r="AO50" s="47"/>
      <c r="AP50" s="45"/>
      <c r="AQ50" s="46"/>
      <c r="AR50" s="43"/>
      <c r="AS50" s="46"/>
      <c r="AT50" s="43"/>
      <c r="AU50" s="47"/>
      <c r="AV50" s="136">
        <f t="shared" si="33"/>
        <v>0</v>
      </c>
      <c r="AW50" s="137">
        <f t="shared" si="34"/>
        <v>0</v>
      </c>
      <c r="AX50" s="138">
        <f t="shared" si="35"/>
        <v>0</v>
      </c>
      <c r="AY50" s="40"/>
      <c r="AZ50" s="42"/>
      <c r="BA50" s="46"/>
      <c r="BB50" s="43"/>
      <c r="BC50" s="46"/>
      <c r="BD50" s="43"/>
      <c r="BE50" s="47"/>
      <c r="BF50" s="45"/>
      <c r="BG50" s="46"/>
      <c r="BH50" s="43"/>
      <c r="BI50" s="46"/>
      <c r="BJ50" s="43"/>
      <c r="BK50" s="47"/>
      <c r="BL50" s="136">
        <f t="shared" si="36"/>
        <v>0</v>
      </c>
      <c r="BM50" s="137">
        <f t="shared" si="37"/>
        <v>0</v>
      </c>
      <c r="BN50" s="138">
        <f t="shared" si="38"/>
        <v>0</v>
      </c>
      <c r="BO50" s="40"/>
      <c r="BP50" s="42"/>
      <c r="BQ50" s="46"/>
      <c r="BR50" s="43"/>
      <c r="BS50" s="46"/>
      <c r="BT50" s="43"/>
      <c r="BU50" s="47"/>
      <c r="BV50" s="45"/>
      <c r="BW50" s="46"/>
      <c r="BX50" s="43"/>
      <c r="BY50" s="46"/>
      <c r="BZ50" s="43"/>
      <c r="CA50" s="47"/>
      <c r="CB50" s="136">
        <f t="shared" si="39"/>
        <v>0</v>
      </c>
      <c r="CC50" s="137">
        <f t="shared" si="40"/>
        <v>0</v>
      </c>
      <c r="CD50" s="138">
        <f t="shared" si="41"/>
        <v>0</v>
      </c>
      <c r="CE50" s="40"/>
      <c r="CF50" s="42"/>
      <c r="CG50" s="46"/>
      <c r="CH50" s="43"/>
      <c r="CI50" s="46"/>
      <c r="CJ50" s="43"/>
      <c r="CK50" s="47"/>
      <c r="CL50" s="45"/>
      <c r="CM50" s="46"/>
      <c r="CN50" s="43"/>
      <c r="CO50" s="46"/>
      <c r="CP50" s="43"/>
      <c r="CQ50" s="47"/>
      <c r="CR50" s="136">
        <f t="shared" si="42"/>
        <v>0</v>
      </c>
      <c r="CS50" s="137">
        <f t="shared" si="43"/>
        <v>0</v>
      </c>
      <c r="CT50" s="138">
        <f t="shared" si="44"/>
        <v>0</v>
      </c>
      <c r="CU50" s="40"/>
      <c r="CV50" s="45">
        <f t="shared" si="45"/>
        <v>0</v>
      </c>
      <c r="CW50" s="46" t="e">
        <f t="shared" si="46"/>
        <v>#DIV/0!</v>
      </c>
      <c r="CX50" s="46">
        <f t="shared" si="47"/>
        <v>0</v>
      </c>
      <c r="CY50" s="46" t="e">
        <f t="shared" si="48"/>
        <v>#DIV/0!</v>
      </c>
      <c r="CZ50" s="43">
        <f t="shared" si="49"/>
        <v>0</v>
      </c>
      <c r="DA50" s="47" t="e">
        <f t="shared" si="50"/>
        <v>#DIV/0!</v>
      </c>
      <c r="DB50" s="45">
        <f t="shared" si="51"/>
        <v>0</v>
      </c>
      <c r="DC50" s="46" t="e">
        <f t="shared" si="52"/>
        <v>#DIV/0!</v>
      </c>
      <c r="DD50" s="43">
        <f t="shared" si="53"/>
        <v>0</v>
      </c>
      <c r="DE50" s="46" t="e">
        <f t="shared" si="54"/>
        <v>#DIV/0!</v>
      </c>
      <c r="DF50" s="43">
        <f t="shared" si="55"/>
        <v>0</v>
      </c>
      <c r="DG50" s="47" t="e">
        <f t="shared" si="56"/>
        <v>#DIV/0!</v>
      </c>
      <c r="DH50" s="172"/>
      <c r="DI50" s="185" t="s">
        <v>42</v>
      </c>
      <c r="DJ50" s="45">
        <f t="shared" si="57"/>
        <v>0</v>
      </c>
      <c r="DK50" s="43">
        <f t="shared" si="58"/>
        <v>0</v>
      </c>
      <c r="DL50" s="44">
        <f t="shared" si="59"/>
        <v>0</v>
      </c>
      <c r="DM50"/>
    </row>
    <row r="51" spans="1:119" s="59" customFormat="1" ht="15.6" x14ac:dyDescent="0.3">
      <c r="A51" s="32">
        <v>39</v>
      </c>
      <c r="B51" s="32" t="s">
        <v>62</v>
      </c>
      <c r="C51" s="41"/>
      <c r="D51" s="42"/>
      <c r="E51" s="46"/>
      <c r="F51" s="43"/>
      <c r="G51" s="46"/>
      <c r="H51" s="43"/>
      <c r="I51" s="47"/>
      <c r="J51" s="45"/>
      <c r="K51" s="46"/>
      <c r="L51" s="43"/>
      <c r="M51" s="46"/>
      <c r="N51" s="43"/>
      <c r="O51" s="47"/>
      <c r="P51" s="136">
        <f t="shared" si="27"/>
        <v>0</v>
      </c>
      <c r="Q51" s="137">
        <f t="shared" si="28"/>
        <v>0</v>
      </c>
      <c r="R51" s="138">
        <f t="shared" si="29"/>
        <v>0</v>
      </c>
      <c r="S51" s="38"/>
      <c r="T51" s="5"/>
      <c r="U51" s="7"/>
      <c r="V51" s="5"/>
      <c r="W51" s="7"/>
      <c r="X51" s="5"/>
      <c r="Y51" s="7"/>
      <c r="Z51" s="45"/>
      <c r="AA51" s="46"/>
      <c r="AB51" s="43"/>
      <c r="AC51" s="46"/>
      <c r="AD51" s="43"/>
      <c r="AE51" s="47"/>
      <c r="AF51" s="136">
        <f t="shared" si="30"/>
        <v>0</v>
      </c>
      <c r="AG51" s="137">
        <f t="shared" si="31"/>
        <v>0</v>
      </c>
      <c r="AH51" s="138">
        <f t="shared" si="32"/>
        <v>0</v>
      </c>
      <c r="AI51" s="40"/>
      <c r="AJ51" s="42"/>
      <c r="AK51" s="46"/>
      <c r="AL51" s="43"/>
      <c r="AM51" s="46"/>
      <c r="AN51" s="43"/>
      <c r="AO51" s="47"/>
      <c r="AP51" s="45"/>
      <c r="AQ51" s="46"/>
      <c r="AR51" s="43"/>
      <c r="AS51" s="46"/>
      <c r="AT51" s="43"/>
      <c r="AU51" s="47"/>
      <c r="AV51" s="136">
        <f t="shared" si="33"/>
        <v>0</v>
      </c>
      <c r="AW51" s="137">
        <f t="shared" si="34"/>
        <v>0</v>
      </c>
      <c r="AX51" s="138">
        <f t="shared" si="35"/>
        <v>0</v>
      </c>
      <c r="AY51" s="40"/>
      <c r="AZ51" s="42"/>
      <c r="BA51" s="46"/>
      <c r="BB51" s="43"/>
      <c r="BC51" s="46"/>
      <c r="BD51" s="43"/>
      <c r="BE51" s="47"/>
      <c r="BF51" s="45"/>
      <c r="BG51" s="46"/>
      <c r="BH51" s="43"/>
      <c r="BI51" s="46"/>
      <c r="BJ51" s="43"/>
      <c r="BK51" s="47"/>
      <c r="BL51" s="136">
        <f t="shared" si="36"/>
        <v>0</v>
      </c>
      <c r="BM51" s="137">
        <f t="shared" si="37"/>
        <v>0</v>
      </c>
      <c r="BN51" s="138">
        <f t="shared" si="38"/>
        <v>0</v>
      </c>
      <c r="BO51" s="40"/>
      <c r="BP51" s="42"/>
      <c r="BQ51" s="46"/>
      <c r="BR51" s="43"/>
      <c r="BS51" s="46"/>
      <c r="BT51" s="43"/>
      <c r="BU51" s="47"/>
      <c r="BV51" s="45"/>
      <c r="BW51" s="46"/>
      <c r="BX51" s="43"/>
      <c r="BY51" s="46"/>
      <c r="BZ51" s="43"/>
      <c r="CA51" s="47"/>
      <c r="CB51" s="136">
        <f t="shared" si="39"/>
        <v>0</v>
      </c>
      <c r="CC51" s="137">
        <f t="shared" si="40"/>
        <v>0</v>
      </c>
      <c r="CD51" s="138">
        <f t="shared" si="41"/>
        <v>0</v>
      </c>
      <c r="CE51" s="40"/>
      <c r="CF51" s="42"/>
      <c r="CG51" s="46"/>
      <c r="CH51" s="43"/>
      <c r="CI51" s="46"/>
      <c r="CJ51" s="43"/>
      <c r="CK51" s="47"/>
      <c r="CL51" s="45"/>
      <c r="CM51" s="46"/>
      <c r="CN51" s="43"/>
      <c r="CO51" s="46"/>
      <c r="CP51" s="43"/>
      <c r="CQ51" s="47"/>
      <c r="CR51" s="136">
        <f t="shared" si="42"/>
        <v>0</v>
      </c>
      <c r="CS51" s="137">
        <f t="shared" si="43"/>
        <v>0</v>
      </c>
      <c r="CT51" s="138">
        <f t="shared" si="44"/>
        <v>0</v>
      </c>
      <c r="CU51" s="40"/>
      <c r="CV51" s="45">
        <f t="shared" si="45"/>
        <v>0</v>
      </c>
      <c r="CW51" s="46" t="e">
        <f t="shared" si="46"/>
        <v>#DIV/0!</v>
      </c>
      <c r="CX51" s="46">
        <f t="shared" si="47"/>
        <v>0</v>
      </c>
      <c r="CY51" s="46" t="e">
        <f t="shared" si="48"/>
        <v>#DIV/0!</v>
      </c>
      <c r="CZ51" s="43">
        <f t="shared" si="49"/>
        <v>0</v>
      </c>
      <c r="DA51" s="47" t="e">
        <f t="shared" si="50"/>
        <v>#DIV/0!</v>
      </c>
      <c r="DB51" s="45">
        <f t="shared" si="51"/>
        <v>0</v>
      </c>
      <c r="DC51" s="46" t="e">
        <f t="shared" si="52"/>
        <v>#DIV/0!</v>
      </c>
      <c r="DD51" s="43">
        <f t="shared" si="53"/>
        <v>0</v>
      </c>
      <c r="DE51" s="46" t="e">
        <f t="shared" si="54"/>
        <v>#DIV/0!</v>
      </c>
      <c r="DF51" s="43">
        <f t="shared" si="55"/>
        <v>0</v>
      </c>
      <c r="DG51" s="47" t="e">
        <f t="shared" si="56"/>
        <v>#DIV/0!</v>
      </c>
      <c r="DH51" s="172"/>
      <c r="DI51" s="185" t="s">
        <v>62</v>
      </c>
      <c r="DJ51" s="45">
        <f t="shared" si="57"/>
        <v>0</v>
      </c>
      <c r="DK51" s="43">
        <f t="shared" si="58"/>
        <v>0</v>
      </c>
      <c r="DL51" s="44">
        <f t="shared" si="59"/>
        <v>0</v>
      </c>
      <c r="DM51"/>
    </row>
    <row r="52" spans="1:119" s="59" customFormat="1" ht="15.6" x14ac:dyDescent="0.3">
      <c r="A52" s="32">
        <v>40</v>
      </c>
      <c r="B52" s="32" t="s">
        <v>43</v>
      </c>
      <c r="C52" s="41"/>
      <c r="D52" s="42"/>
      <c r="E52" s="46"/>
      <c r="F52" s="43"/>
      <c r="G52" s="46"/>
      <c r="H52" s="43"/>
      <c r="I52" s="47"/>
      <c r="J52" s="45"/>
      <c r="K52" s="46"/>
      <c r="L52" s="43"/>
      <c r="M52" s="46"/>
      <c r="N52" s="43"/>
      <c r="O52" s="47"/>
      <c r="P52" s="136">
        <f t="shared" si="27"/>
        <v>0</v>
      </c>
      <c r="Q52" s="137">
        <f t="shared" si="28"/>
        <v>0</v>
      </c>
      <c r="R52" s="138">
        <f t="shared" si="29"/>
        <v>0</v>
      </c>
      <c r="S52" s="38"/>
      <c r="T52" s="5"/>
      <c r="U52" s="7"/>
      <c r="V52" s="5"/>
      <c r="W52" s="7"/>
      <c r="X52" s="5"/>
      <c r="Y52" s="7"/>
      <c r="Z52" s="45"/>
      <c r="AA52" s="46"/>
      <c r="AB52" s="43"/>
      <c r="AC52" s="46"/>
      <c r="AD52" s="43"/>
      <c r="AE52" s="47"/>
      <c r="AF52" s="136">
        <f t="shared" si="30"/>
        <v>0</v>
      </c>
      <c r="AG52" s="137">
        <f t="shared" si="31"/>
        <v>0</v>
      </c>
      <c r="AH52" s="138">
        <f t="shared" si="32"/>
        <v>0</v>
      </c>
      <c r="AI52" s="40"/>
      <c r="AJ52" s="42"/>
      <c r="AK52" s="46"/>
      <c r="AL52" s="43"/>
      <c r="AM52" s="46"/>
      <c r="AN52" s="43"/>
      <c r="AO52" s="47"/>
      <c r="AP52" s="45"/>
      <c r="AQ52" s="46"/>
      <c r="AR52" s="43"/>
      <c r="AS52" s="46"/>
      <c r="AT52" s="43"/>
      <c r="AU52" s="47"/>
      <c r="AV52" s="136">
        <f t="shared" si="33"/>
        <v>0</v>
      </c>
      <c r="AW52" s="137">
        <f t="shared" si="34"/>
        <v>0</v>
      </c>
      <c r="AX52" s="138">
        <f t="shared" si="35"/>
        <v>0</v>
      </c>
      <c r="AY52" s="40"/>
      <c r="AZ52" s="42"/>
      <c r="BA52" s="46"/>
      <c r="BB52" s="43"/>
      <c r="BC52" s="46"/>
      <c r="BD52" s="43"/>
      <c r="BE52" s="47"/>
      <c r="BF52" s="45"/>
      <c r="BG52" s="46"/>
      <c r="BH52" s="43"/>
      <c r="BI52" s="46"/>
      <c r="BJ52" s="43"/>
      <c r="BK52" s="47"/>
      <c r="BL52" s="136">
        <f t="shared" si="36"/>
        <v>0</v>
      </c>
      <c r="BM52" s="137">
        <f t="shared" si="37"/>
        <v>0</v>
      </c>
      <c r="BN52" s="138">
        <f t="shared" si="38"/>
        <v>0</v>
      </c>
      <c r="BO52" s="40"/>
      <c r="BP52" s="42"/>
      <c r="BQ52" s="46"/>
      <c r="BR52" s="43"/>
      <c r="BS52" s="46"/>
      <c r="BT52" s="43"/>
      <c r="BU52" s="47"/>
      <c r="BV52" s="45"/>
      <c r="BW52" s="46"/>
      <c r="BX52" s="43"/>
      <c r="BY52" s="46"/>
      <c r="BZ52" s="43"/>
      <c r="CA52" s="47"/>
      <c r="CB52" s="136">
        <f t="shared" si="39"/>
        <v>0</v>
      </c>
      <c r="CC52" s="137">
        <f t="shared" si="40"/>
        <v>0</v>
      </c>
      <c r="CD52" s="138">
        <f t="shared" si="41"/>
        <v>0</v>
      </c>
      <c r="CE52" s="40"/>
      <c r="CF52" s="42"/>
      <c r="CG52" s="46"/>
      <c r="CH52" s="43"/>
      <c r="CI52" s="46"/>
      <c r="CJ52" s="43"/>
      <c r="CK52" s="47"/>
      <c r="CL52" s="45"/>
      <c r="CM52" s="46"/>
      <c r="CN52" s="43"/>
      <c r="CO52" s="46"/>
      <c r="CP52" s="43"/>
      <c r="CQ52" s="47"/>
      <c r="CR52" s="136">
        <f t="shared" si="42"/>
        <v>0</v>
      </c>
      <c r="CS52" s="137">
        <f t="shared" si="43"/>
        <v>0</v>
      </c>
      <c r="CT52" s="138">
        <f t="shared" si="44"/>
        <v>0</v>
      </c>
      <c r="CU52" s="40"/>
      <c r="CV52" s="45">
        <f t="shared" si="45"/>
        <v>0</v>
      </c>
      <c r="CW52" s="46" t="e">
        <f t="shared" si="46"/>
        <v>#DIV/0!</v>
      </c>
      <c r="CX52" s="46">
        <f t="shared" si="47"/>
        <v>0</v>
      </c>
      <c r="CY52" s="46" t="e">
        <f t="shared" si="48"/>
        <v>#DIV/0!</v>
      </c>
      <c r="CZ52" s="43">
        <f t="shared" si="49"/>
        <v>0</v>
      </c>
      <c r="DA52" s="47" t="e">
        <f t="shared" si="50"/>
        <v>#DIV/0!</v>
      </c>
      <c r="DB52" s="45">
        <f t="shared" si="51"/>
        <v>0</v>
      </c>
      <c r="DC52" s="46" t="e">
        <f t="shared" si="52"/>
        <v>#DIV/0!</v>
      </c>
      <c r="DD52" s="43">
        <f t="shared" si="53"/>
        <v>0</v>
      </c>
      <c r="DE52" s="46" t="e">
        <f t="shared" si="54"/>
        <v>#DIV/0!</v>
      </c>
      <c r="DF52" s="43">
        <f t="shared" si="55"/>
        <v>0</v>
      </c>
      <c r="DG52" s="47" t="e">
        <f t="shared" si="56"/>
        <v>#DIV/0!</v>
      </c>
      <c r="DH52" s="172"/>
      <c r="DI52" s="185" t="s">
        <v>43</v>
      </c>
      <c r="DJ52" s="45">
        <f t="shared" si="57"/>
        <v>0</v>
      </c>
      <c r="DK52" s="43">
        <f t="shared" si="58"/>
        <v>0</v>
      </c>
      <c r="DL52" s="44">
        <f t="shared" si="59"/>
        <v>0</v>
      </c>
      <c r="DM52"/>
    </row>
    <row r="53" spans="1:119" s="59" customFormat="1" ht="15.6" x14ac:dyDescent="0.3">
      <c r="A53" s="32">
        <v>41</v>
      </c>
      <c r="B53" s="32" t="s">
        <v>44</v>
      </c>
      <c r="C53" s="41"/>
      <c r="D53" s="42"/>
      <c r="E53" s="46"/>
      <c r="F53" s="43"/>
      <c r="G53" s="46"/>
      <c r="H53" s="43"/>
      <c r="I53" s="47"/>
      <c r="J53" s="45"/>
      <c r="K53" s="46"/>
      <c r="L53" s="43"/>
      <c r="M53" s="46"/>
      <c r="N53" s="43"/>
      <c r="O53" s="47"/>
      <c r="P53" s="136">
        <f t="shared" si="27"/>
        <v>0</v>
      </c>
      <c r="Q53" s="137">
        <f t="shared" si="28"/>
        <v>0</v>
      </c>
      <c r="R53" s="138">
        <f t="shared" si="29"/>
        <v>0</v>
      </c>
      <c r="S53" s="38"/>
      <c r="T53" s="5"/>
      <c r="U53" s="7"/>
      <c r="V53" s="5"/>
      <c r="W53" s="7"/>
      <c r="X53" s="5"/>
      <c r="Y53" s="7"/>
      <c r="Z53" s="45"/>
      <c r="AA53" s="46"/>
      <c r="AB53" s="43"/>
      <c r="AC53" s="46"/>
      <c r="AD53" s="43"/>
      <c r="AE53" s="47"/>
      <c r="AF53" s="136">
        <f t="shared" si="30"/>
        <v>0</v>
      </c>
      <c r="AG53" s="137">
        <f t="shared" si="31"/>
        <v>0</v>
      </c>
      <c r="AH53" s="138">
        <f t="shared" si="32"/>
        <v>0</v>
      </c>
      <c r="AI53" s="40"/>
      <c r="AJ53" s="42"/>
      <c r="AK53" s="46"/>
      <c r="AL53" s="43"/>
      <c r="AM53" s="46"/>
      <c r="AN53" s="43"/>
      <c r="AO53" s="47"/>
      <c r="AP53" s="45"/>
      <c r="AQ53" s="46"/>
      <c r="AR53" s="43"/>
      <c r="AS53" s="46"/>
      <c r="AT53" s="43"/>
      <c r="AU53" s="47"/>
      <c r="AV53" s="136">
        <f t="shared" si="33"/>
        <v>0</v>
      </c>
      <c r="AW53" s="137">
        <f t="shared" si="34"/>
        <v>0</v>
      </c>
      <c r="AX53" s="138">
        <f t="shared" si="35"/>
        <v>0</v>
      </c>
      <c r="AY53" s="40"/>
      <c r="AZ53" s="42"/>
      <c r="BA53" s="46"/>
      <c r="BB53" s="43"/>
      <c r="BC53" s="46"/>
      <c r="BD53" s="43"/>
      <c r="BE53" s="47"/>
      <c r="BF53" s="45"/>
      <c r="BG53" s="46"/>
      <c r="BH53" s="43"/>
      <c r="BI53" s="46"/>
      <c r="BJ53" s="43"/>
      <c r="BK53" s="47"/>
      <c r="BL53" s="136">
        <f t="shared" si="36"/>
        <v>0</v>
      </c>
      <c r="BM53" s="137">
        <f t="shared" si="37"/>
        <v>0</v>
      </c>
      <c r="BN53" s="138">
        <f t="shared" si="38"/>
        <v>0</v>
      </c>
      <c r="BO53" s="40"/>
      <c r="BP53" s="42"/>
      <c r="BQ53" s="46"/>
      <c r="BR53" s="43"/>
      <c r="BS53" s="46"/>
      <c r="BT53" s="43"/>
      <c r="BU53" s="47"/>
      <c r="BV53" s="45"/>
      <c r="BW53" s="46"/>
      <c r="BX53" s="43"/>
      <c r="BY53" s="46"/>
      <c r="BZ53" s="43"/>
      <c r="CA53" s="47"/>
      <c r="CB53" s="136">
        <f t="shared" si="39"/>
        <v>0</v>
      </c>
      <c r="CC53" s="137">
        <f t="shared" si="40"/>
        <v>0</v>
      </c>
      <c r="CD53" s="138">
        <f t="shared" si="41"/>
        <v>0</v>
      </c>
      <c r="CE53" s="40"/>
      <c r="CF53" s="42"/>
      <c r="CG53" s="46"/>
      <c r="CH53" s="43"/>
      <c r="CI53" s="46"/>
      <c r="CJ53" s="43"/>
      <c r="CK53" s="47"/>
      <c r="CL53" s="45"/>
      <c r="CM53" s="46"/>
      <c r="CN53" s="43"/>
      <c r="CO53" s="46"/>
      <c r="CP53" s="43"/>
      <c r="CQ53" s="47"/>
      <c r="CR53" s="136">
        <f t="shared" si="42"/>
        <v>0</v>
      </c>
      <c r="CS53" s="137">
        <f t="shared" si="43"/>
        <v>0</v>
      </c>
      <c r="CT53" s="138">
        <f t="shared" si="44"/>
        <v>0</v>
      </c>
      <c r="CU53" s="40"/>
      <c r="CV53" s="45">
        <f t="shared" si="45"/>
        <v>0</v>
      </c>
      <c r="CW53" s="46" t="e">
        <f t="shared" si="46"/>
        <v>#DIV/0!</v>
      </c>
      <c r="CX53" s="46">
        <f t="shared" si="47"/>
        <v>0</v>
      </c>
      <c r="CY53" s="46" t="e">
        <f t="shared" si="48"/>
        <v>#DIV/0!</v>
      </c>
      <c r="CZ53" s="43">
        <f t="shared" si="49"/>
        <v>0</v>
      </c>
      <c r="DA53" s="47" t="e">
        <f t="shared" si="50"/>
        <v>#DIV/0!</v>
      </c>
      <c r="DB53" s="45">
        <f t="shared" si="51"/>
        <v>0</v>
      </c>
      <c r="DC53" s="46" t="e">
        <f t="shared" si="52"/>
        <v>#DIV/0!</v>
      </c>
      <c r="DD53" s="43">
        <f t="shared" si="53"/>
        <v>0</v>
      </c>
      <c r="DE53" s="46" t="e">
        <f t="shared" si="54"/>
        <v>#DIV/0!</v>
      </c>
      <c r="DF53" s="43">
        <f t="shared" si="55"/>
        <v>0</v>
      </c>
      <c r="DG53" s="47" t="e">
        <f t="shared" si="56"/>
        <v>#DIV/0!</v>
      </c>
      <c r="DH53" s="172"/>
      <c r="DI53" s="185" t="s">
        <v>44</v>
      </c>
      <c r="DJ53" s="45">
        <f t="shared" si="57"/>
        <v>0</v>
      </c>
      <c r="DK53" s="43">
        <f t="shared" si="58"/>
        <v>0</v>
      </c>
      <c r="DL53" s="44">
        <f t="shared" si="59"/>
        <v>0</v>
      </c>
      <c r="DM53"/>
    </row>
    <row r="54" spans="1:119" s="59" customFormat="1" ht="15.6" x14ac:dyDescent="0.3">
      <c r="A54" s="32">
        <v>42</v>
      </c>
      <c r="B54" s="32" t="s">
        <v>45</v>
      </c>
      <c r="C54" s="41"/>
      <c r="D54" s="42"/>
      <c r="E54" s="46"/>
      <c r="F54" s="43"/>
      <c r="G54" s="46"/>
      <c r="H54" s="43"/>
      <c r="I54" s="47"/>
      <c r="J54" s="45"/>
      <c r="K54" s="46"/>
      <c r="L54" s="43"/>
      <c r="M54" s="46"/>
      <c r="N54" s="43"/>
      <c r="O54" s="47"/>
      <c r="P54" s="136">
        <f t="shared" si="27"/>
        <v>0</v>
      </c>
      <c r="Q54" s="137">
        <f t="shared" si="28"/>
        <v>0</v>
      </c>
      <c r="R54" s="138">
        <f t="shared" si="29"/>
        <v>0</v>
      </c>
      <c r="S54" s="38"/>
      <c r="T54" s="5"/>
      <c r="U54" s="7"/>
      <c r="V54" s="5"/>
      <c r="W54" s="7"/>
      <c r="X54" s="5"/>
      <c r="Y54" s="7"/>
      <c r="Z54" s="45"/>
      <c r="AA54" s="46"/>
      <c r="AB54" s="43"/>
      <c r="AC54" s="46"/>
      <c r="AD54" s="43"/>
      <c r="AE54" s="47"/>
      <c r="AF54" s="136">
        <f t="shared" si="30"/>
        <v>0</v>
      </c>
      <c r="AG54" s="137">
        <f t="shared" si="31"/>
        <v>0</v>
      </c>
      <c r="AH54" s="138">
        <f t="shared" si="32"/>
        <v>0</v>
      </c>
      <c r="AI54" s="40"/>
      <c r="AJ54" s="42"/>
      <c r="AK54" s="46"/>
      <c r="AL54" s="43"/>
      <c r="AM54" s="46"/>
      <c r="AN54" s="43"/>
      <c r="AO54" s="47"/>
      <c r="AP54" s="45"/>
      <c r="AQ54" s="46"/>
      <c r="AR54" s="43"/>
      <c r="AS54" s="46"/>
      <c r="AT54" s="43"/>
      <c r="AU54" s="47"/>
      <c r="AV54" s="136">
        <f t="shared" si="33"/>
        <v>0</v>
      </c>
      <c r="AW54" s="137">
        <f t="shared" si="34"/>
        <v>0</v>
      </c>
      <c r="AX54" s="138">
        <f t="shared" si="35"/>
        <v>0</v>
      </c>
      <c r="AY54" s="40"/>
      <c r="AZ54" s="42"/>
      <c r="BA54" s="46"/>
      <c r="BB54" s="43"/>
      <c r="BC54" s="46"/>
      <c r="BD54" s="43"/>
      <c r="BE54" s="47"/>
      <c r="BF54" s="45"/>
      <c r="BG54" s="46"/>
      <c r="BH54" s="43"/>
      <c r="BI54" s="46"/>
      <c r="BJ54" s="43"/>
      <c r="BK54" s="47"/>
      <c r="BL54" s="136">
        <f t="shared" si="36"/>
        <v>0</v>
      </c>
      <c r="BM54" s="137">
        <f t="shared" si="37"/>
        <v>0</v>
      </c>
      <c r="BN54" s="138">
        <f t="shared" si="38"/>
        <v>0</v>
      </c>
      <c r="BO54" s="40"/>
      <c r="BP54" s="42"/>
      <c r="BQ54" s="46"/>
      <c r="BR54" s="43"/>
      <c r="BS54" s="46"/>
      <c r="BT54" s="43"/>
      <c r="BU54" s="47"/>
      <c r="BV54" s="45"/>
      <c r="BW54" s="46"/>
      <c r="BX54" s="43"/>
      <c r="BY54" s="46"/>
      <c r="BZ54" s="43"/>
      <c r="CA54" s="47"/>
      <c r="CB54" s="136">
        <f t="shared" si="39"/>
        <v>0</v>
      </c>
      <c r="CC54" s="137">
        <f t="shared" si="40"/>
        <v>0</v>
      </c>
      <c r="CD54" s="138">
        <f t="shared" si="41"/>
        <v>0</v>
      </c>
      <c r="CE54" s="40"/>
      <c r="CF54" s="42"/>
      <c r="CG54" s="46"/>
      <c r="CH54" s="43"/>
      <c r="CI54" s="46"/>
      <c r="CJ54" s="43"/>
      <c r="CK54" s="47"/>
      <c r="CL54" s="45"/>
      <c r="CM54" s="46"/>
      <c r="CN54" s="43"/>
      <c r="CO54" s="46"/>
      <c r="CP54" s="43"/>
      <c r="CQ54" s="47"/>
      <c r="CR54" s="136">
        <f t="shared" si="42"/>
        <v>0</v>
      </c>
      <c r="CS54" s="137">
        <f t="shared" si="43"/>
        <v>0</v>
      </c>
      <c r="CT54" s="138">
        <f t="shared" si="44"/>
        <v>0</v>
      </c>
      <c r="CU54" s="40"/>
      <c r="CV54" s="45">
        <f t="shared" si="45"/>
        <v>0</v>
      </c>
      <c r="CW54" s="46" t="e">
        <f t="shared" si="46"/>
        <v>#DIV/0!</v>
      </c>
      <c r="CX54" s="46">
        <f t="shared" si="47"/>
        <v>0</v>
      </c>
      <c r="CY54" s="46" t="e">
        <f t="shared" si="48"/>
        <v>#DIV/0!</v>
      </c>
      <c r="CZ54" s="43">
        <f t="shared" si="49"/>
        <v>0</v>
      </c>
      <c r="DA54" s="47" t="e">
        <f t="shared" si="50"/>
        <v>#DIV/0!</v>
      </c>
      <c r="DB54" s="45">
        <f t="shared" si="51"/>
        <v>0</v>
      </c>
      <c r="DC54" s="46" t="e">
        <f t="shared" si="52"/>
        <v>#DIV/0!</v>
      </c>
      <c r="DD54" s="43">
        <f t="shared" si="53"/>
        <v>0</v>
      </c>
      <c r="DE54" s="46" t="e">
        <f t="shared" si="54"/>
        <v>#DIV/0!</v>
      </c>
      <c r="DF54" s="43">
        <f t="shared" si="55"/>
        <v>0</v>
      </c>
      <c r="DG54" s="47" t="e">
        <f t="shared" si="56"/>
        <v>#DIV/0!</v>
      </c>
      <c r="DH54" s="172"/>
      <c r="DI54" s="185" t="s">
        <v>45</v>
      </c>
      <c r="DJ54" s="45">
        <f t="shared" si="57"/>
        <v>0</v>
      </c>
      <c r="DK54" s="43">
        <f t="shared" si="58"/>
        <v>0</v>
      </c>
      <c r="DL54" s="44">
        <f t="shared" si="59"/>
        <v>0</v>
      </c>
      <c r="DM54"/>
    </row>
    <row r="55" spans="1:119" s="59" customFormat="1" ht="15.6" x14ac:dyDescent="0.3">
      <c r="A55" s="32">
        <v>43</v>
      </c>
      <c r="B55" s="32" t="s">
        <v>179</v>
      </c>
      <c r="C55" s="41"/>
      <c r="D55" s="42"/>
      <c r="E55" s="46"/>
      <c r="F55" s="43"/>
      <c r="G55" s="46"/>
      <c r="H55" s="43"/>
      <c r="I55" s="47"/>
      <c r="J55" s="45"/>
      <c r="K55" s="46"/>
      <c r="L55" s="43"/>
      <c r="M55" s="46"/>
      <c r="N55" s="43"/>
      <c r="O55" s="47"/>
      <c r="P55" s="136">
        <f t="shared" si="27"/>
        <v>0</v>
      </c>
      <c r="Q55" s="137">
        <f t="shared" si="28"/>
        <v>0</v>
      </c>
      <c r="R55" s="138">
        <f t="shared" si="29"/>
        <v>0</v>
      </c>
      <c r="S55" s="38"/>
      <c r="T55" s="5"/>
      <c r="U55" s="7"/>
      <c r="V55" s="5"/>
      <c r="W55" s="7"/>
      <c r="X55" s="5"/>
      <c r="Y55" s="7"/>
      <c r="Z55" s="45"/>
      <c r="AA55" s="46"/>
      <c r="AB55" s="43"/>
      <c r="AC55" s="46"/>
      <c r="AD55" s="43"/>
      <c r="AE55" s="47"/>
      <c r="AF55" s="136">
        <f t="shared" si="30"/>
        <v>0</v>
      </c>
      <c r="AG55" s="137">
        <f t="shared" si="31"/>
        <v>0</v>
      </c>
      <c r="AH55" s="138">
        <f t="shared" si="32"/>
        <v>0</v>
      </c>
      <c r="AI55" s="40"/>
      <c r="AJ55" s="42"/>
      <c r="AK55" s="46"/>
      <c r="AL55" s="43"/>
      <c r="AM55" s="46"/>
      <c r="AN55" s="43"/>
      <c r="AO55" s="47"/>
      <c r="AP55" s="45"/>
      <c r="AQ55" s="46"/>
      <c r="AR55" s="43"/>
      <c r="AS55" s="46"/>
      <c r="AT55" s="43"/>
      <c r="AU55" s="47"/>
      <c r="AV55" s="136">
        <f t="shared" si="33"/>
        <v>0</v>
      </c>
      <c r="AW55" s="137">
        <f t="shared" si="34"/>
        <v>0</v>
      </c>
      <c r="AX55" s="138">
        <f t="shared" si="35"/>
        <v>0</v>
      </c>
      <c r="AY55" s="40"/>
      <c r="AZ55" s="42"/>
      <c r="BA55" s="46"/>
      <c r="BB55" s="43"/>
      <c r="BC55" s="46"/>
      <c r="BD55" s="43"/>
      <c r="BE55" s="47"/>
      <c r="BF55" s="45"/>
      <c r="BG55" s="46"/>
      <c r="BH55" s="43"/>
      <c r="BI55" s="46"/>
      <c r="BJ55" s="43"/>
      <c r="BK55" s="47"/>
      <c r="BL55" s="136">
        <f t="shared" si="36"/>
        <v>0</v>
      </c>
      <c r="BM55" s="137">
        <f t="shared" si="37"/>
        <v>0</v>
      </c>
      <c r="BN55" s="138">
        <f t="shared" si="38"/>
        <v>0</v>
      </c>
      <c r="BO55" s="40"/>
      <c r="BP55" s="42"/>
      <c r="BQ55" s="46"/>
      <c r="BR55" s="43"/>
      <c r="BS55" s="46"/>
      <c r="BT55" s="43"/>
      <c r="BU55" s="47"/>
      <c r="BV55" s="45"/>
      <c r="BW55" s="46"/>
      <c r="BX55" s="43"/>
      <c r="BY55" s="46"/>
      <c r="BZ55" s="43"/>
      <c r="CA55" s="47"/>
      <c r="CB55" s="136">
        <f t="shared" si="39"/>
        <v>0</v>
      </c>
      <c r="CC55" s="137">
        <f t="shared" si="40"/>
        <v>0</v>
      </c>
      <c r="CD55" s="138">
        <f t="shared" si="41"/>
        <v>0</v>
      </c>
      <c r="CE55" s="40"/>
      <c r="CF55" s="42"/>
      <c r="CG55" s="46"/>
      <c r="CH55" s="43"/>
      <c r="CI55" s="46"/>
      <c r="CJ55" s="43"/>
      <c r="CK55" s="47"/>
      <c r="CL55" s="45"/>
      <c r="CM55" s="46"/>
      <c r="CN55" s="43"/>
      <c r="CO55" s="46"/>
      <c r="CP55" s="43"/>
      <c r="CQ55" s="47"/>
      <c r="CR55" s="136">
        <f t="shared" si="42"/>
        <v>0</v>
      </c>
      <c r="CS55" s="137">
        <f t="shared" si="43"/>
        <v>0</v>
      </c>
      <c r="CT55" s="138">
        <f t="shared" si="44"/>
        <v>0</v>
      </c>
      <c r="CU55" s="40"/>
      <c r="CV55" s="45">
        <f t="shared" si="45"/>
        <v>0</v>
      </c>
      <c r="CW55" s="46" t="e">
        <f t="shared" si="46"/>
        <v>#DIV/0!</v>
      </c>
      <c r="CX55" s="46">
        <f t="shared" si="47"/>
        <v>0</v>
      </c>
      <c r="CY55" s="46" t="e">
        <f t="shared" si="48"/>
        <v>#DIV/0!</v>
      </c>
      <c r="CZ55" s="43">
        <f t="shared" si="49"/>
        <v>0</v>
      </c>
      <c r="DA55" s="47" t="e">
        <f t="shared" si="50"/>
        <v>#DIV/0!</v>
      </c>
      <c r="DB55" s="45">
        <f t="shared" si="51"/>
        <v>0</v>
      </c>
      <c r="DC55" s="46" t="e">
        <f t="shared" si="52"/>
        <v>#DIV/0!</v>
      </c>
      <c r="DD55" s="43">
        <f t="shared" si="53"/>
        <v>0</v>
      </c>
      <c r="DE55" s="46" t="e">
        <f t="shared" si="54"/>
        <v>#DIV/0!</v>
      </c>
      <c r="DF55" s="43">
        <f t="shared" si="55"/>
        <v>0</v>
      </c>
      <c r="DG55" s="47" t="e">
        <f t="shared" si="56"/>
        <v>#DIV/0!</v>
      </c>
      <c r="DH55" s="172"/>
      <c r="DI55" s="185" t="s">
        <v>179</v>
      </c>
      <c r="DJ55" s="45">
        <f t="shared" si="57"/>
        <v>0</v>
      </c>
      <c r="DK55" s="43">
        <f t="shared" si="58"/>
        <v>0</v>
      </c>
      <c r="DL55" s="44">
        <f t="shared" si="59"/>
        <v>0</v>
      </c>
      <c r="DM55"/>
    </row>
    <row r="56" spans="1:119" s="59" customFormat="1" ht="15.6" x14ac:dyDescent="0.3">
      <c r="A56" s="32">
        <v>44</v>
      </c>
      <c r="B56" s="32" t="s">
        <v>46</v>
      </c>
      <c r="C56" s="41"/>
      <c r="D56" s="42"/>
      <c r="E56" s="46"/>
      <c r="F56" s="43"/>
      <c r="G56" s="46"/>
      <c r="H56" s="43"/>
      <c r="I56" s="47"/>
      <c r="J56" s="45"/>
      <c r="K56" s="46"/>
      <c r="L56" s="43"/>
      <c r="M56" s="46"/>
      <c r="N56" s="43"/>
      <c r="O56" s="47"/>
      <c r="P56" s="136">
        <f t="shared" si="27"/>
        <v>0</v>
      </c>
      <c r="Q56" s="137">
        <f t="shared" si="28"/>
        <v>0</v>
      </c>
      <c r="R56" s="138">
        <f t="shared" si="29"/>
        <v>0</v>
      </c>
      <c r="S56" s="38"/>
      <c r="T56" s="5"/>
      <c r="U56" s="7"/>
      <c r="V56" s="5"/>
      <c r="W56" s="7"/>
      <c r="X56" s="5"/>
      <c r="Y56" s="7"/>
      <c r="Z56" s="45"/>
      <c r="AA56" s="46"/>
      <c r="AB56" s="43"/>
      <c r="AC56" s="46"/>
      <c r="AD56" s="43"/>
      <c r="AE56" s="47"/>
      <c r="AF56" s="136">
        <f t="shared" si="30"/>
        <v>0</v>
      </c>
      <c r="AG56" s="137">
        <f t="shared" si="31"/>
        <v>0</v>
      </c>
      <c r="AH56" s="138">
        <f t="shared" si="32"/>
        <v>0</v>
      </c>
      <c r="AI56" s="40"/>
      <c r="AJ56" s="42"/>
      <c r="AK56" s="46"/>
      <c r="AL56" s="43"/>
      <c r="AM56" s="46"/>
      <c r="AN56" s="43"/>
      <c r="AO56" s="47"/>
      <c r="AP56" s="45"/>
      <c r="AQ56" s="46"/>
      <c r="AR56" s="43"/>
      <c r="AS56" s="46"/>
      <c r="AT56" s="43"/>
      <c r="AU56" s="47"/>
      <c r="AV56" s="136">
        <f t="shared" si="33"/>
        <v>0</v>
      </c>
      <c r="AW56" s="137">
        <f t="shared" si="34"/>
        <v>0</v>
      </c>
      <c r="AX56" s="138">
        <f t="shared" si="35"/>
        <v>0</v>
      </c>
      <c r="AY56" s="40"/>
      <c r="AZ56" s="42"/>
      <c r="BA56" s="46"/>
      <c r="BB56" s="43"/>
      <c r="BC56" s="46"/>
      <c r="BD56" s="43"/>
      <c r="BE56" s="47"/>
      <c r="BF56" s="45"/>
      <c r="BG56" s="46"/>
      <c r="BH56" s="43"/>
      <c r="BI56" s="46"/>
      <c r="BJ56" s="43"/>
      <c r="BK56" s="47"/>
      <c r="BL56" s="136">
        <f t="shared" si="36"/>
        <v>0</v>
      </c>
      <c r="BM56" s="137">
        <f t="shared" si="37"/>
        <v>0</v>
      </c>
      <c r="BN56" s="138">
        <f t="shared" si="38"/>
        <v>0</v>
      </c>
      <c r="BO56" s="40"/>
      <c r="BP56" s="42"/>
      <c r="BQ56" s="46"/>
      <c r="BR56" s="43"/>
      <c r="BS56" s="46"/>
      <c r="BT56" s="43"/>
      <c r="BU56" s="47"/>
      <c r="BV56" s="45"/>
      <c r="BW56" s="46"/>
      <c r="BX56" s="43"/>
      <c r="BY56" s="46"/>
      <c r="BZ56" s="43"/>
      <c r="CA56" s="47"/>
      <c r="CB56" s="136">
        <f t="shared" si="39"/>
        <v>0</v>
      </c>
      <c r="CC56" s="137">
        <f t="shared" si="40"/>
        <v>0</v>
      </c>
      <c r="CD56" s="138">
        <f t="shared" si="41"/>
        <v>0</v>
      </c>
      <c r="CE56" s="40"/>
      <c r="CF56" s="42"/>
      <c r="CG56" s="46"/>
      <c r="CH56" s="43"/>
      <c r="CI56" s="46"/>
      <c r="CJ56" s="43"/>
      <c r="CK56" s="47"/>
      <c r="CL56" s="45"/>
      <c r="CM56" s="46"/>
      <c r="CN56" s="43"/>
      <c r="CO56" s="46"/>
      <c r="CP56" s="43"/>
      <c r="CQ56" s="47"/>
      <c r="CR56" s="136">
        <f t="shared" si="42"/>
        <v>0</v>
      </c>
      <c r="CS56" s="137">
        <f t="shared" si="43"/>
        <v>0</v>
      </c>
      <c r="CT56" s="138">
        <f t="shared" si="44"/>
        <v>0</v>
      </c>
      <c r="CU56" s="40"/>
      <c r="CV56" s="45">
        <f t="shared" si="45"/>
        <v>0</v>
      </c>
      <c r="CW56" s="46" t="e">
        <f t="shared" si="46"/>
        <v>#DIV/0!</v>
      </c>
      <c r="CX56" s="46">
        <f t="shared" si="47"/>
        <v>0</v>
      </c>
      <c r="CY56" s="46" t="e">
        <f t="shared" si="48"/>
        <v>#DIV/0!</v>
      </c>
      <c r="CZ56" s="43">
        <f t="shared" si="49"/>
        <v>0</v>
      </c>
      <c r="DA56" s="47" t="e">
        <f t="shared" si="50"/>
        <v>#DIV/0!</v>
      </c>
      <c r="DB56" s="45">
        <f t="shared" si="51"/>
        <v>0</v>
      </c>
      <c r="DC56" s="46" t="e">
        <f t="shared" si="52"/>
        <v>#DIV/0!</v>
      </c>
      <c r="DD56" s="43">
        <f t="shared" si="53"/>
        <v>0</v>
      </c>
      <c r="DE56" s="46" t="e">
        <f t="shared" si="54"/>
        <v>#DIV/0!</v>
      </c>
      <c r="DF56" s="43">
        <f t="shared" si="55"/>
        <v>0</v>
      </c>
      <c r="DG56" s="47" t="e">
        <f t="shared" si="56"/>
        <v>#DIV/0!</v>
      </c>
      <c r="DH56" s="172"/>
      <c r="DI56" s="185" t="s">
        <v>46</v>
      </c>
      <c r="DJ56" s="45">
        <f t="shared" si="57"/>
        <v>0</v>
      </c>
      <c r="DK56" s="43">
        <f t="shared" si="58"/>
        <v>0</v>
      </c>
      <c r="DL56" s="44">
        <f t="shared" si="59"/>
        <v>0</v>
      </c>
      <c r="DM56"/>
    </row>
    <row r="57" spans="1:119" s="59" customFormat="1" ht="15.6" x14ac:dyDescent="0.3">
      <c r="A57" s="32">
        <v>45</v>
      </c>
      <c r="B57" s="32" t="s">
        <v>57</v>
      </c>
      <c r="C57" s="41"/>
      <c r="D57" s="42"/>
      <c r="E57" s="46"/>
      <c r="F57" s="43"/>
      <c r="G57" s="46"/>
      <c r="H57" s="43"/>
      <c r="I57" s="47"/>
      <c r="J57" s="45"/>
      <c r="K57" s="46"/>
      <c r="L57" s="43"/>
      <c r="M57" s="46"/>
      <c r="N57" s="43"/>
      <c r="O57" s="47"/>
      <c r="P57" s="136">
        <f t="shared" si="27"/>
        <v>0</v>
      </c>
      <c r="Q57" s="137">
        <f t="shared" si="28"/>
        <v>0</v>
      </c>
      <c r="R57" s="138">
        <f t="shared" si="29"/>
        <v>0</v>
      </c>
      <c r="S57" s="38"/>
      <c r="T57" s="5"/>
      <c r="U57" s="7"/>
      <c r="V57" s="5"/>
      <c r="W57" s="7"/>
      <c r="X57" s="5"/>
      <c r="Y57" s="7"/>
      <c r="Z57" s="45"/>
      <c r="AA57" s="46"/>
      <c r="AB57" s="43"/>
      <c r="AC57" s="46"/>
      <c r="AD57" s="43"/>
      <c r="AE57" s="47"/>
      <c r="AF57" s="136">
        <f t="shared" si="30"/>
        <v>0</v>
      </c>
      <c r="AG57" s="137">
        <f t="shared" si="31"/>
        <v>0</v>
      </c>
      <c r="AH57" s="138">
        <f t="shared" si="32"/>
        <v>0</v>
      </c>
      <c r="AI57" s="40"/>
      <c r="AJ57" s="42"/>
      <c r="AK57" s="46"/>
      <c r="AL57" s="43"/>
      <c r="AM57" s="46"/>
      <c r="AN57" s="43"/>
      <c r="AO57" s="47"/>
      <c r="AP57" s="45"/>
      <c r="AQ57" s="46"/>
      <c r="AR57" s="43"/>
      <c r="AS57" s="46"/>
      <c r="AT57" s="43"/>
      <c r="AU57" s="47"/>
      <c r="AV57" s="136">
        <f t="shared" si="33"/>
        <v>0</v>
      </c>
      <c r="AW57" s="137">
        <f t="shared" si="34"/>
        <v>0</v>
      </c>
      <c r="AX57" s="138">
        <f t="shared" si="35"/>
        <v>0</v>
      </c>
      <c r="AY57" s="40"/>
      <c r="AZ57" s="42"/>
      <c r="BA57" s="46"/>
      <c r="BB57" s="43"/>
      <c r="BC57" s="46"/>
      <c r="BD57" s="43"/>
      <c r="BE57" s="47"/>
      <c r="BF57" s="45"/>
      <c r="BG57" s="46"/>
      <c r="BH57" s="43"/>
      <c r="BI57" s="46"/>
      <c r="BJ57" s="43"/>
      <c r="BK57" s="47"/>
      <c r="BL57" s="136">
        <f t="shared" si="36"/>
        <v>0</v>
      </c>
      <c r="BM57" s="137">
        <f t="shared" si="37"/>
        <v>0</v>
      </c>
      <c r="BN57" s="138">
        <f t="shared" si="38"/>
        <v>0</v>
      </c>
      <c r="BO57" s="40"/>
      <c r="BP57" s="42"/>
      <c r="BQ57" s="46"/>
      <c r="BR57" s="43"/>
      <c r="BS57" s="46"/>
      <c r="BT57" s="43"/>
      <c r="BU57" s="47"/>
      <c r="BV57" s="45"/>
      <c r="BW57" s="46"/>
      <c r="BX57" s="43"/>
      <c r="BY57" s="46"/>
      <c r="BZ57" s="43"/>
      <c r="CA57" s="47"/>
      <c r="CB57" s="136">
        <f t="shared" si="39"/>
        <v>0</v>
      </c>
      <c r="CC57" s="137">
        <f t="shared" si="40"/>
        <v>0</v>
      </c>
      <c r="CD57" s="138">
        <f t="shared" si="41"/>
        <v>0</v>
      </c>
      <c r="CE57" s="40"/>
      <c r="CF57" s="42"/>
      <c r="CG57" s="46"/>
      <c r="CH57" s="43"/>
      <c r="CI57" s="46"/>
      <c r="CJ57" s="43"/>
      <c r="CK57" s="47"/>
      <c r="CL57" s="45"/>
      <c r="CM57" s="46"/>
      <c r="CN57" s="43"/>
      <c r="CO57" s="46"/>
      <c r="CP57" s="43"/>
      <c r="CQ57" s="47"/>
      <c r="CR57" s="136">
        <f t="shared" si="42"/>
        <v>0</v>
      </c>
      <c r="CS57" s="137">
        <f t="shared" si="43"/>
        <v>0</v>
      </c>
      <c r="CT57" s="138">
        <f t="shared" si="44"/>
        <v>0</v>
      </c>
      <c r="CU57" s="40"/>
      <c r="CV57" s="45">
        <f t="shared" si="45"/>
        <v>0</v>
      </c>
      <c r="CW57" s="46" t="e">
        <f t="shared" si="46"/>
        <v>#DIV/0!</v>
      </c>
      <c r="CX57" s="46">
        <f t="shared" si="47"/>
        <v>0</v>
      </c>
      <c r="CY57" s="46" t="e">
        <f t="shared" si="48"/>
        <v>#DIV/0!</v>
      </c>
      <c r="CZ57" s="43">
        <f t="shared" si="49"/>
        <v>0</v>
      </c>
      <c r="DA57" s="47" t="e">
        <f t="shared" si="50"/>
        <v>#DIV/0!</v>
      </c>
      <c r="DB57" s="45">
        <f t="shared" si="51"/>
        <v>0</v>
      </c>
      <c r="DC57" s="46" t="e">
        <f t="shared" si="52"/>
        <v>#DIV/0!</v>
      </c>
      <c r="DD57" s="43">
        <f t="shared" si="53"/>
        <v>0</v>
      </c>
      <c r="DE57" s="46" t="e">
        <f t="shared" si="54"/>
        <v>#DIV/0!</v>
      </c>
      <c r="DF57" s="43">
        <f t="shared" si="55"/>
        <v>0</v>
      </c>
      <c r="DG57" s="47" t="e">
        <f t="shared" si="56"/>
        <v>#DIV/0!</v>
      </c>
      <c r="DH57" s="172"/>
      <c r="DI57" s="185" t="s">
        <v>57</v>
      </c>
      <c r="DJ57" s="45">
        <f t="shared" si="57"/>
        <v>0</v>
      </c>
      <c r="DK57" s="43">
        <f t="shared" si="58"/>
        <v>0</v>
      </c>
      <c r="DL57" s="44">
        <f t="shared" si="59"/>
        <v>0</v>
      </c>
      <c r="DM57"/>
    </row>
    <row r="58" spans="1:119" s="59" customFormat="1" ht="15.6" x14ac:dyDescent="0.3">
      <c r="A58" s="32">
        <v>46</v>
      </c>
      <c r="B58" s="32" t="s">
        <v>58</v>
      </c>
      <c r="C58" s="41"/>
      <c r="D58" s="42"/>
      <c r="E58" s="46"/>
      <c r="F58" s="43"/>
      <c r="G58" s="46"/>
      <c r="H58" s="43"/>
      <c r="I58" s="47"/>
      <c r="J58" s="45"/>
      <c r="K58" s="46"/>
      <c r="L58" s="43"/>
      <c r="M58" s="46"/>
      <c r="N58" s="43"/>
      <c r="O58" s="47"/>
      <c r="P58" s="136">
        <f t="shared" si="27"/>
        <v>0</v>
      </c>
      <c r="Q58" s="137">
        <f t="shared" si="28"/>
        <v>0</v>
      </c>
      <c r="R58" s="138">
        <f t="shared" si="29"/>
        <v>0</v>
      </c>
      <c r="S58" s="38"/>
      <c r="T58" s="5"/>
      <c r="U58" s="7"/>
      <c r="V58" s="5"/>
      <c r="W58" s="7"/>
      <c r="X58" s="5"/>
      <c r="Y58" s="7"/>
      <c r="Z58" s="45"/>
      <c r="AA58" s="46"/>
      <c r="AB58" s="43"/>
      <c r="AC58" s="46"/>
      <c r="AD58" s="43"/>
      <c r="AE58" s="47"/>
      <c r="AF58" s="136">
        <f t="shared" si="30"/>
        <v>0</v>
      </c>
      <c r="AG58" s="137">
        <f t="shared" si="31"/>
        <v>0</v>
      </c>
      <c r="AH58" s="138">
        <f t="shared" si="32"/>
        <v>0</v>
      </c>
      <c r="AI58" s="40"/>
      <c r="AJ58" s="42"/>
      <c r="AK58" s="46"/>
      <c r="AL58" s="43"/>
      <c r="AM58" s="46"/>
      <c r="AN58" s="43"/>
      <c r="AO58" s="47"/>
      <c r="AP58" s="45"/>
      <c r="AQ58" s="46"/>
      <c r="AR58" s="43"/>
      <c r="AS58" s="46"/>
      <c r="AT58" s="43"/>
      <c r="AU58" s="47"/>
      <c r="AV58" s="136">
        <f t="shared" si="33"/>
        <v>0</v>
      </c>
      <c r="AW58" s="137">
        <f t="shared" si="34"/>
        <v>0</v>
      </c>
      <c r="AX58" s="138">
        <f t="shared" si="35"/>
        <v>0</v>
      </c>
      <c r="AY58" s="40"/>
      <c r="AZ58" s="42"/>
      <c r="BA58" s="46"/>
      <c r="BB58" s="43"/>
      <c r="BC58" s="46"/>
      <c r="BD58" s="43"/>
      <c r="BE58" s="47"/>
      <c r="BF58" s="45"/>
      <c r="BG58" s="46"/>
      <c r="BH58" s="43"/>
      <c r="BI58" s="46"/>
      <c r="BJ58" s="43"/>
      <c r="BK58" s="47"/>
      <c r="BL58" s="136">
        <f t="shared" si="36"/>
        <v>0</v>
      </c>
      <c r="BM58" s="137">
        <f t="shared" si="37"/>
        <v>0</v>
      </c>
      <c r="BN58" s="138">
        <f t="shared" si="38"/>
        <v>0</v>
      </c>
      <c r="BO58" s="40"/>
      <c r="BP58" s="42"/>
      <c r="BQ58" s="46"/>
      <c r="BR58" s="43"/>
      <c r="BS58" s="46"/>
      <c r="BT58" s="43"/>
      <c r="BU58" s="47"/>
      <c r="BV58" s="45"/>
      <c r="BW58" s="46"/>
      <c r="BX58" s="43"/>
      <c r="BY58" s="46"/>
      <c r="BZ58" s="43"/>
      <c r="CA58" s="47"/>
      <c r="CB58" s="136">
        <f t="shared" si="39"/>
        <v>0</v>
      </c>
      <c r="CC58" s="137">
        <f t="shared" si="40"/>
        <v>0</v>
      </c>
      <c r="CD58" s="138">
        <f t="shared" si="41"/>
        <v>0</v>
      </c>
      <c r="CE58" s="40"/>
      <c r="CF58" s="42"/>
      <c r="CG58" s="46"/>
      <c r="CH58" s="43"/>
      <c r="CI58" s="46"/>
      <c r="CJ58" s="43"/>
      <c r="CK58" s="47"/>
      <c r="CL58" s="45"/>
      <c r="CM58" s="46"/>
      <c r="CN58" s="43"/>
      <c r="CO58" s="46"/>
      <c r="CP58" s="43"/>
      <c r="CQ58" s="47"/>
      <c r="CR58" s="136">
        <f t="shared" si="42"/>
        <v>0</v>
      </c>
      <c r="CS58" s="137">
        <f t="shared" si="43"/>
        <v>0</v>
      </c>
      <c r="CT58" s="138">
        <f t="shared" si="44"/>
        <v>0</v>
      </c>
      <c r="CU58" s="40"/>
      <c r="CV58" s="45">
        <f t="shared" si="45"/>
        <v>0</v>
      </c>
      <c r="CW58" s="46" t="e">
        <f t="shared" si="46"/>
        <v>#DIV/0!</v>
      </c>
      <c r="CX58" s="46">
        <f t="shared" si="47"/>
        <v>0</v>
      </c>
      <c r="CY58" s="46" t="e">
        <f t="shared" si="48"/>
        <v>#DIV/0!</v>
      </c>
      <c r="CZ58" s="43">
        <f t="shared" si="49"/>
        <v>0</v>
      </c>
      <c r="DA58" s="47" t="e">
        <f t="shared" si="50"/>
        <v>#DIV/0!</v>
      </c>
      <c r="DB58" s="45">
        <f t="shared" si="51"/>
        <v>0</v>
      </c>
      <c r="DC58" s="46" t="e">
        <f t="shared" si="52"/>
        <v>#DIV/0!</v>
      </c>
      <c r="DD58" s="43">
        <f t="shared" si="53"/>
        <v>0</v>
      </c>
      <c r="DE58" s="46" t="e">
        <f t="shared" si="54"/>
        <v>#DIV/0!</v>
      </c>
      <c r="DF58" s="43">
        <f t="shared" si="55"/>
        <v>0</v>
      </c>
      <c r="DG58" s="47" t="e">
        <f t="shared" si="56"/>
        <v>#DIV/0!</v>
      </c>
      <c r="DH58" s="172"/>
      <c r="DI58" s="185" t="s">
        <v>58</v>
      </c>
      <c r="DJ58" s="45">
        <f t="shared" si="57"/>
        <v>0</v>
      </c>
      <c r="DK58" s="43">
        <f t="shared" si="58"/>
        <v>0</v>
      </c>
      <c r="DL58" s="44">
        <f t="shared" si="59"/>
        <v>0</v>
      </c>
      <c r="DM58"/>
    </row>
    <row r="59" spans="1:119" s="59" customFormat="1" ht="15.6" x14ac:dyDescent="0.3">
      <c r="A59" s="32">
        <v>47</v>
      </c>
      <c r="B59" s="32" t="s">
        <v>6</v>
      </c>
      <c r="C59" s="41"/>
      <c r="D59" s="42"/>
      <c r="E59" s="46"/>
      <c r="F59" s="43"/>
      <c r="G59" s="46"/>
      <c r="H59" s="43"/>
      <c r="I59" s="47"/>
      <c r="J59" s="45"/>
      <c r="K59" s="46"/>
      <c r="L59" s="43"/>
      <c r="M59" s="46"/>
      <c r="N59" s="43"/>
      <c r="O59" s="47"/>
      <c r="P59" s="136">
        <f t="shared" si="27"/>
        <v>0</v>
      </c>
      <c r="Q59" s="137">
        <f t="shared" si="28"/>
        <v>0</v>
      </c>
      <c r="R59" s="138">
        <f t="shared" si="29"/>
        <v>0</v>
      </c>
      <c r="S59" s="38"/>
      <c r="T59" s="5"/>
      <c r="U59" s="7"/>
      <c r="V59" s="5"/>
      <c r="W59" s="7"/>
      <c r="X59" s="5"/>
      <c r="Y59" s="7"/>
      <c r="Z59" s="45"/>
      <c r="AA59" s="46"/>
      <c r="AB59" s="43"/>
      <c r="AC59" s="46"/>
      <c r="AD59" s="43"/>
      <c r="AE59" s="47"/>
      <c r="AF59" s="136">
        <f t="shared" si="30"/>
        <v>0</v>
      </c>
      <c r="AG59" s="137">
        <f t="shared" si="31"/>
        <v>0</v>
      </c>
      <c r="AH59" s="138">
        <f t="shared" si="32"/>
        <v>0</v>
      </c>
      <c r="AI59" s="40"/>
      <c r="AJ59" s="42"/>
      <c r="AK59" s="46"/>
      <c r="AL59" s="43"/>
      <c r="AM59" s="46"/>
      <c r="AN59" s="43"/>
      <c r="AO59" s="47"/>
      <c r="AP59" s="45"/>
      <c r="AQ59" s="46"/>
      <c r="AR59" s="43"/>
      <c r="AS59" s="46"/>
      <c r="AT59" s="43"/>
      <c r="AU59" s="47"/>
      <c r="AV59" s="136">
        <f t="shared" si="33"/>
        <v>0</v>
      </c>
      <c r="AW59" s="137">
        <f t="shared" si="34"/>
        <v>0</v>
      </c>
      <c r="AX59" s="138">
        <f t="shared" si="35"/>
        <v>0</v>
      </c>
      <c r="AY59" s="40"/>
      <c r="AZ59" s="42"/>
      <c r="BA59" s="46"/>
      <c r="BB59" s="43"/>
      <c r="BC59" s="46"/>
      <c r="BD59" s="43"/>
      <c r="BE59" s="47"/>
      <c r="BF59" s="45"/>
      <c r="BG59" s="46"/>
      <c r="BH59" s="43"/>
      <c r="BI59" s="46"/>
      <c r="BJ59" s="43"/>
      <c r="BK59" s="47"/>
      <c r="BL59" s="136">
        <f t="shared" si="36"/>
        <v>0</v>
      </c>
      <c r="BM59" s="137">
        <f t="shared" si="37"/>
        <v>0</v>
      </c>
      <c r="BN59" s="138">
        <f t="shared" si="38"/>
        <v>0</v>
      </c>
      <c r="BO59" s="40"/>
      <c r="BP59" s="42"/>
      <c r="BQ59" s="46"/>
      <c r="BR59" s="43"/>
      <c r="BS59" s="46"/>
      <c r="BT59" s="43"/>
      <c r="BU59" s="47"/>
      <c r="BV59" s="45"/>
      <c r="BW59" s="46"/>
      <c r="BX59" s="43"/>
      <c r="BY59" s="46"/>
      <c r="BZ59" s="43"/>
      <c r="CA59" s="47"/>
      <c r="CB59" s="136">
        <f t="shared" si="39"/>
        <v>0</v>
      </c>
      <c r="CC59" s="137">
        <f t="shared" si="40"/>
        <v>0</v>
      </c>
      <c r="CD59" s="138">
        <f t="shared" si="41"/>
        <v>0</v>
      </c>
      <c r="CE59" s="40"/>
      <c r="CF59" s="42"/>
      <c r="CG59" s="46"/>
      <c r="CH59" s="43"/>
      <c r="CI59" s="46"/>
      <c r="CJ59" s="43"/>
      <c r="CK59" s="47"/>
      <c r="CL59" s="45"/>
      <c r="CM59" s="46"/>
      <c r="CN59" s="43"/>
      <c r="CO59" s="46"/>
      <c r="CP59" s="43"/>
      <c r="CQ59" s="47"/>
      <c r="CR59" s="136">
        <f t="shared" si="42"/>
        <v>0</v>
      </c>
      <c r="CS59" s="137">
        <f t="shared" si="43"/>
        <v>0</v>
      </c>
      <c r="CT59" s="138">
        <f t="shared" si="44"/>
        <v>0</v>
      </c>
      <c r="CU59" s="40"/>
      <c r="CV59" s="45">
        <f t="shared" si="45"/>
        <v>0</v>
      </c>
      <c r="CW59" s="46" t="e">
        <f t="shared" si="46"/>
        <v>#DIV/0!</v>
      </c>
      <c r="CX59" s="46">
        <f t="shared" si="47"/>
        <v>0</v>
      </c>
      <c r="CY59" s="46" t="e">
        <f t="shared" si="48"/>
        <v>#DIV/0!</v>
      </c>
      <c r="CZ59" s="43">
        <f t="shared" si="49"/>
        <v>0</v>
      </c>
      <c r="DA59" s="47" t="e">
        <f t="shared" si="50"/>
        <v>#DIV/0!</v>
      </c>
      <c r="DB59" s="45">
        <f t="shared" si="51"/>
        <v>0</v>
      </c>
      <c r="DC59" s="46" t="e">
        <f t="shared" si="52"/>
        <v>#DIV/0!</v>
      </c>
      <c r="DD59" s="43">
        <f t="shared" si="53"/>
        <v>0</v>
      </c>
      <c r="DE59" s="46" t="e">
        <f t="shared" si="54"/>
        <v>#DIV/0!</v>
      </c>
      <c r="DF59" s="43">
        <f t="shared" si="55"/>
        <v>0</v>
      </c>
      <c r="DG59" s="47" t="e">
        <f t="shared" si="56"/>
        <v>#DIV/0!</v>
      </c>
      <c r="DH59" s="172"/>
      <c r="DI59" s="185" t="s">
        <v>6</v>
      </c>
      <c r="DJ59" s="45">
        <f t="shared" si="57"/>
        <v>0</v>
      </c>
      <c r="DK59" s="43">
        <f t="shared" si="58"/>
        <v>0</v>
      </c>
      <c r="DL59" s="44">
        <f t="shared" si="59"/>
        <v>0</v>
      </c>
      <c r="DM59"/>
    </row>
    <row r="60" spans="1:119" s="59" customFormat="1" ht="15.6" x14ac:dyDescent="0.3">
      <c r="A60" s="32">
        <v>48</v>
      </c>
      <c r="B60" s="32" t="s">
        <v>7</v>
      </c>
      <c r="C60" s="41"/>
      <c r="D60" s="42"/>
      <c r="E60" s="46"/>
      <c r="F60" s="43"/>
      <c r="G60" s="46"/>
      <c r="H60" s="43"/>
      <c r="I60" s="47"/>
      <c r="J60" s="45"/>
      <c r="K60" s="46"/>
      <c r="L60" s="43"/>
      <c r="M60" s="46"/>
      <c r="N60" s="43"/>
      <c r="O60" s="47"/>
      <c r="P60" s="136">
        <f t="shared" si="27"/>
        <v>0</v>
      </c>
      <c r="Q60" s="137">
        <f t="shared" si="28"/>
        <v>0</v>
      </c>
      <c r="R60" s="138">
        <f t="shared" si="29"/>
        <v>0</v>
      </c>
      <c r="S60" s="38"/>
      <c r="T60" s="5"/>
      <c r="U60" s="7"/>
      <c r="V60" s="5"/>
      <c r="W60" s="7"/>
      <c r="X60" s="5"/>
      <c r="Y60" s="7"/>
      <c r="Z60" s="45"/>
      <c r="AA60" s="46"/>
      <c r="AB60" s="43"/>
      <c r="AC60" s="46"/>
      <c r="AD60" s="43"/>
      <c r="AE60" s="47"/>
      <c r="AF60" s="136">
        <f t="shared" si="30"/>
        <v>0</v>
      </c>
      <c r="AG60" s="137">
        <f t="shared" si="31"/>
        <v>0</v>
      </c>
      <c r="AH60" s="138">
        <f t="shared" si="32"/>
        <v>0</v>
      </c>
      <c r="AI60" s="40"/>
      <c r="AJ60" s="42"/>
      <c r="AK60" s="46"/>
      <c r="AL60" s="43"/>
      <c r="AM60" s="46"/>
      <c r="AN60" s="43"/>
      <c r="AO60" s="47"/>
      <c r="AP60" s="45"/>
      <c r="AQ60" s="46"/>
      <c r="AR60" s="43"/>
      <c r="AS60" s="46"/>
      <c r="AT60" s="43"/>
      <c r="AU60" s="47"/>
      <c r="AV60" s="136">
        <f t="shared" si="33"/>
        <v>0</v>
      </c>
      <c r="AW60" s="137">
        <f t="shared" si="34"/>
        <v>0</v>
      </c>
      <c r="AX60" s="138">
        <f t="shared" si="35"/>
        <v>0</v>
      </c>
      <c r="AY60" s="40"/>
      <c r="AZ60" s="42"/>
      <c r="BA60" s="46"/>
      <c r="BB60" s="43"/>
      <c r="BC60" s="46"/>
      <c r="BD60" s="43"/>
      <c r="BE60" s="47"/>
      <c r="BF60" s="45"/>
      <c r="BG60" s="46"/>
      <c r="BH60" s="43"/>
      <c r="BI60" s="46"/>
      <c r="BJ60" s="43"/>
      <c r="BK60" s="47"/>
      <c r="BL60" s="136">
        <f t="shared" si="36"/>
        <v>0</v>
      </c>
      <c r="BM60" s="137">
        <f t="shared" si="37"/>
        <v>0</v>
      </c>
      <c r="BN60" s="138">
        <f t="shared" si="38"/>
        <v>0</v>
      </c>
      <c r="BO60" s="40"/>
      <c r="BP60" s="42"/>
      <c r="BQ60" s="46"/>
      <c r="BR60" s="43"/>
      <c r="BS60" s="46"/>
      <c r="BT60" s="43"/>
      <c r="BU60" s="47"/>
      <c r="BV60" s="45"/>
      <c r="BW60" s="46"/>
      <c r="BX60" s="43"/>
      <c r="BY60" s="46"/>
      <c r="BZ60" s="43"/>
      <c r="CA60" s="47"/>
      <c r="CB60" s="136">
        <f t="shared" si="39"/>
        <v>0</v>
      </c>
      <c r="CC60" s="137">
        <f t="shared" si="40"/>
        <v>0</v>
      </c>
      <c r="CD60" s="138">
        <f t="shared" si="41"/>
        <v>0</v>
      </c>
      <c r="CE60" s="40"/>
      <c r="CF60" s="42"/>
      <c r="CG60" s="46"/>
      <c r="CH60" s="43"/>
      <c r="CI60" s="46"/>
      <c r="CJ60" s="43"/>
      <c r="CK60" s="47"/>
      <c r="CL60" s="45"/>
      <c r="CM60" s="46"/>
      <c r="CN60" s="43"/>
      <c r="CO60" s="46"/>
      <c r="CP60" s="43"/>
      <c r="CQ60" s="47"/>
      <c r="CR60" s="136">
        <f t="shared" si="42"/>
        <v>0</v>
      </c>
      <c r="CS60" s="137">
        <f t="shared" si="43"/>
        <v>0</v>
      </c>
      <c r="CT60" s="138">
        <f t="shared" si="44"/>
        <v>0</v>
      </c>
      <c r="CU60" s="40"/>
      <c r="CV60" s="45">
        <f t="shared" si="45"/>
        <v>0</v>
      </c>
      <c r="CW60" s="46" t="e">
        <f t="shared" si="46"/>
        <v>#DIV/0!</v>
      </c>
      <c r="CX60" s="46">
        <f t="shared" si="47"/>
        <v>0</v>
      </c>
      <c r="CY60" s="46" t="e">
        <f t="shared" si="48"/>
        <v>#DIV/0!</v>
      </c>
      <c r="CZ60" s="43">
        <f t="shared" si="49"/>
        <v>0</v>
      </c>
      <c r="DA60" s="47" t="e">
        <f t="shared" si="50"/>
        <v>#DIV/0!</v>
      </c>
      <c r="DB60" s="45">
        <f t="shared" si="51"/>
        <v>0</v>
      </c>
      <c r="DC60" s="46" t="e">
        <f t="shared" si="52"/>
        <v>#DIV/0!</v>
      </c>
      <c r="DD60" s="43">
        <f t="shared" si="53"/>
        <v>0</v>
      </c>
      <c r="DE60" s="46" t="e">
        <f t="shared" si="54"/>
        <v>#DIV/0!</v>
      </c>
      <c r="DF60" s="43">
        <f t="shared" si="55"/>
        <v>0</v>
      </c>
      <c r="DG60" s="47" t="e">
        <f t="shared" si="56"/>
        <v>#DIV/0!</v>
      </c>
      <c r="DH60" s="172"/>
      <c r="DI60" s="185" t="s">
        <v>7</v>
      </c>
      <c r="DJ60" s="45">
        <f t="shared" si="57"/>
        <v>0</v>
      </c>
      <c r="DK60" s="43">
        <f t="shared" si="58"/>
        <v>0</v>
      </c>
      <c r="DL60" s="44">
        <f t="shared" si="59"/>
        <v>0</v>
      </c>
      <c r="DM60"/>
    </row>
    <row r="61" spans="1:119" s="59" customFormat="1" ht="15.6" x14ac:dyDescent="0.3">
      <c r="A61" s="32">
        <v>49</v>
      </c>
      <c r="B61" s="32" t="s">
        <v>172</v>
      </c>
      <c r="C61" s="49"/>
      <c r="D61" s="50"/>
      <c r="E61" s="54"/>
      <c r="F61" s="51"/>
      <c r="G61" s="54"/>
      <c r="H61" s="51"/>
      <c r="I61" s="55"/>
      <c r="J61" s="53"/>
      <c r="K61" s="54"/>
      <c r="L61" s="51"/>
      <c r="M61" s="54"/>
      <c r="N61" s="51"/>
      <c r="O61" s="55"/>
      <c r="P61" s="142">
        <f t="shared" si="27"/>
        <v>0</v>
      </c>
      <c r="Q61" s="143">
        <f t="shared" si="28"/>
        <v>0</v>
      </c>
      <c r="R61" s="144">
        <f t="shared" si="29"/>
        <v>0</v>
      </c>
      <c r="S61" s="38"/>
      <c r="T61" s="222"/>
      <c r="U61" s="223"/>
      <c r="V61" s="222"/>
      <c r="W61" s="223"/>
      <c r="X61" s="222"/>
      <c r="Y61" s="223"/>
      <c r="Z61" s="53"/>
      <c r="AA61" s="54"/>
      <c r="AB61" s="51"/>
      <c r="AC61" s="54"/>
      <c r="AD61" s="51"/>
      <c r="AE61" s="55"/>
      <c r="AF61" s="142">
        <f t="shared" si="30"/>
        <v>0</v>
      </c>
      <c r="AG61" s="143">
        <f t="shared" si="31"/>
        <v>0</v>
      </c>
      <c r="AH61" s="144">
        <f t="shared" si="32"/>
        <v>0</v>
      </c>
      <c r="AI61" s="40"/>
      <c r="AJ61" s="50"/>
      <c r="AK61" s="54"/>
      <c r="AL61" s="51"/>
      <c r="AM61" s="54"/>
      <c r="AN61" s="51"/>
      <c r="AO61" s="55"/>
      <c r="AP61" s="53"/>
      <c r="AQ61" s="54"/>
      <c r="AR61" s="51"/>
      <c r="AS61" s="54"/>
      <c r="AT61" s="51"/>
      <c r="AU61" s="55"/>
      <c r="AV61" s="142">
        <f t="shared" si="33"/>
        <v>0</v>
      </c>
      <c r="AW61" s="143">
        <f t="shared" si="34"/>
        <v>0</v>
      </c>
      <c r="AX61" s="144">
        <f t="shared" si="35"/>
        <v>0</v>
      </c>
      <c r="AY61" s="40"/>
      <c r="AZ61" s="50"/>
      <c r="BA61" s="54"/>
      <c r="BB61" s="51"/>
      <c r="BC61" s="54"/>
      <c r="BD61" s="51"/>
      <c r="BE61" s="55"/>
      <c r="BF61" s="53"/>
      <c r="BG61" s="54"/>
      <c r="BH61" s="51"/>
      <c r="BI61" s="54"/>
      <c r="BJ61" s="51"/>
      <c r="BK61" s="55"/>
      <c r="BL61" s="142">
        <f t="shared" si="36"/>
        <v>0</v>
      </c>
      <c r="BM61" s="143">
        <f t="shared" si="37"/>
        <v>0</v>
      </c>
      <c r="BN61" s="144">
        <f t="shared" si="38"/>
        <v>0</v>
      </c>
      <c r="BO61" s="40"/>
      <c r="BP61" s="50"/>
      <c r="BQ61" s="54"/>
      <c r="BR61" s="51"/>
      <c r="BS61" s="54"/>
      <c r="BT61" s="51"/>
      <c r="BU61" s="55"/>
      <c r="BV61" s="53"/>
      <c r="BW61" s="54"/>
      <c r="BX61" s="51"/>
      <c r="BY61" s="54"/>
      <c r="BZ61" s="51"/>
      <c r="CA61" s="55"/>
      <c r="CB61" s="142">
        <f t="shared" si="39"/>
        <v>0</v>
      </c>
      <c r="CC61" s="143">
        <f t="shared" si="40"/>
        <v>0</v>
      </c>
      <c r="CD61" s="144">
        <f t="shared" si="41"/>
        <v>0</v>
      </c>
      <c r="CE61" s="40"/>
      <c r="CF61" s="50"/>
      <c r="CG61" s="54"/>
      <c r="CH61" s="51"/>
      <c r="CI61" s="54"/>
      <c r="CJ61" s="51"/>
      <c r="CK61" s="55"/>
      <c r="CL61" s="53"/>
      <c r="CM61" s="54"/>
      <c r="CN61" s="51"/>
      <c r="CO61" s="54"/>
      <c r="CP61" s="51"/>
      <c r="CQ61" s="55"/>
      <c r="CR61" s="142">
        <f t="shared" si="42"/>
        <v>0</v>
      </c>
      <c r="CS61" s="143">
        <f t="shared" si="43"/>
        <v>0</v>
      </c>
      <c r="CT61" s="144">
        <f t="shared" si="44"/>
        <v>0</v>
      </c>
      <c r="CU61" s="40"/>
      <c r="CV61" s="53">
        <f>SUM(CV20:CV60)</f>
        <v>0</v>
      </c>
      <c r="CW61" s="54" t="e">
        <f t="shared" si="46"/>
        <v>#DIV/0!</v>
      </c>
      <c r="CX61" s="54">
        <f>SUM(CX20:CX60)</f>
        <v>0</v>
      </c>
      <c r="CY61" s="54" t="e">
        <f t="shared" si="48"/>
        <v>#DIV/0!</v>
      </c>
      <c r="CZ61" s="51">
        <f t="shared" si="49"/>
        <v>0</v>
      </c>
      <c r="DA61" s="55" t="e">
        <f t="shared" si="50"/>
        <v>#DIV/0!</v>
      </c>
      <c r="DB61" s="53">
        <f>SUM(DB20:DB60)</f>
        <v>0</v>
      </c>
      <c r="DC61" s="54" t="e">
        <f t="shared" si="52"/>
        <v>#DIV/0!</v>
      </c>
      <c r="DD61" s="51">
        <f>SUM(DD20:DD60)</f>
        <v>0</v>
      </c>
      <c r="DE61" s="54" t="e">
        <f t="shared" si="54"/>
        <v>#DIV/0!</v>
      </c>
      <c r="DF61" s="51">
        <f>SUM(DF20:DF60)</f>
        <v>0</v>
      </c>
      <c r="DG61" s="55" t="e">
        <f t="shared" si="56"/>
        <v>#DIV/0!</v>
      </c>
      <c r="DH61" s="173"/>
      <c r="DI61" s="185" t="s">
        <v>172</v>
      </c>
      <c r="DJ61" s="53">
        <f>SUM(DJ20:DJ60)</f>
        <v>0</v>
      </c>
      <c r="DK61" s="51">
        <f>SUM(DK20:DK60)</f>
        <v>0</v>
      </c>
      <c r="DL61" s="52">
        <f t="shared" si="59"/>
        <v>0</v>
      </c>
      <c r="DM61"/>
      <c r="DN61" s="65"/>
      <c r="DO61" s="56"/>
    </row>
    <row r="62" spans="1:119" s="59" customFormat="1" ht="15.6" x14ac:dyDescent="0.3">
      <c r="A62" s="32">
        <v>50</v>
      </c>
      <c r="B62" s="32" t="s">
        <v>8</v>
      </c>
      <c r="C62" s="41"/>
      <c r="D62" s="42"/>
      <c r="E62" s="46"/>
      <c r="F62" s="43"/>
      <c r="G62" s="46"/>
      <c r="H62" s="43"/>
      <c r="I62" s="47"/>
      <c r="J62" s="45"/>
      <c r="K62" s="46"/>
      <c r="L62" s="43"/>
      <c r="M62" s="46"/>
      <c r="N62" s="43"/>
      <c r="O62" s="47"/>
      <c r="P62" s="136">
        <f t="shared" si="27"/>
        <v>0</v>
      </c>
      <c r="Q62" s="137">
        <f t="shared" si="28"/>
        <v>0</v>
      </c>
      <c r="R62" s="138">
        <f t="shared" si="29"/>
        <v>0</v>
      </c>
      <c r="S62" s="38"/>
      <c r="T62" s="5"/>
      <c r="U62" s="7"/>
      <c r="V62" s="5"/>
      <c r="W62" s="7"/>
      <c r="X62" s="5"/>
      <c r="Y62" s="7"/>
      <c r="Z62" s="45"/>
      <c r="AA62" s="46"/>
      <c r="AB62" s="43"/>
      <c r="AC62" s="46"/>
      <c r="AD62" s="43"/>
      <c r="AE62" s="47"/>
      <c r="AF62" s="136">
        <f t="shared" si="30"/>
        <v>0</v>
      </c>
      <c r="AG62" s="137">
        <f t="shared" si="31"/>
        <v>0</v>
      </c>
      <c r="AH62" s="138">
        <f t="shared" si="32"/>
        <v>0</v>
      </c>
      <c r="AI62" s="40"/>
      <c r="AJ62" s="42"/>
      <c r="AK62" s="46"/>
      <c r="AL62" s="43"/>
      <c r="AM62" s="46"/>
      <c r="AN62" s="43"/>
      <c r="AO62" s="47"/>
      <c r="AP62" s="45"/>
      <c r="AQ62" s="46"/>
      <c r="AR62" s="43"/>
      <c r="AS62" s="46"/>
      <c r="AT62" s="43"/>
      <c r="AU62" s="47"/>
      <c r="AV62" s="136">
        <f t="shared" si="33"/>
        <v>0</v>
      </c>
      <c r="AW62" s="137">
        <f t="shared" si="34"/>
        <v>0</v>
      </c>
      <c r="AX62" s="138">
        <f t="shared" si="35"/>
        <v>0</v>
      </c>
      <c r="AY62" s="40"/>
      <c r="AZ62" s="42"/>
      <c r="BA62" s="46"/>
      <c r="BB62" s="43"/>
      <c r="BC62" s="46"/>
      <c r="BD62" s="43"/>
      <c r="BE62" s="47"/>
      <c r="BF62" s="45"/>
      <c r="BG62" s="46"/>
      <c r="BH62" s="43"/>
      <c r="BI62" s="46"/>
      <c r="BJ62" s="43"/>
      <c r="BK62" s="47"/>
      <c r="BL62" s="136">
        <f t="shared" si="36"/>
        <v>0</v>
      </c>
      <c r="BM62" s="137">
        <f t="shared" si="37"/>
        <v>0</v>
      </c>
      <c r="BN62" s="138">
        <f t="shared" si="38"/>
        <v>0</v>
      </c>
      <c r="BO62" s="40"/>
      <c r="BP62" s="42"/>
      <c r="BQ62" s="46"/>
      <c r="BR62" s="43"/>
      <c r="BS62" s="46"/>
      <c r="BT62" s="43"/>
      <c r="BU62" s="47"/>
      <c r="BV62" s="45"/>
      <c r="BW62" s="46"/>
      <c r="BX62" s="43"/>
      <c r="BY62" s="46"/>
      <c r="BZ62" s="43"/>
      <c r="CA62" s="47"/>
      <c r="CB62" s="136">
        <f t="shared" si="39"/>
        <v>0</v>
      </c>
      <c r="CC62" s="137">
        <f t="shared" si="40"/>
        <v>0</v>
      </c>
      <c r="CD62" s="138">
        <f t="shared" si="41"/>
        <v>0</v>
      </c>
      <c r="CE62" s="40"/>
      <c r="CF62" s="42"/>
      <c r="CG62" s="46"/>
      <c r="CH62" s="43"/>
      <c r="CI62" s="46"/>
      <c r="CJ62" s="43"/>
      <c r="CK62" s="47"/>
      <c r="CL62" s="45"/>
      <c r="CM62" s="46"/>
      <c r="CN62" s="43"/>
      <c r="CO62" s="46"/>
      <c r="CP62" s="43"/>
      <c r="CQ62" s="47"/>
      <c r="CR62" s="136">
        <f t="shared" si="42"/>
        <v>0</v>
      </c>
      <c r="CS62" s="137">
        <f t="shared" si="43"/>
        <v>0</v>
      </c>
      <c r="CT62" s="138">
        <f t="shared" si="44"/>
        <v>0</v>
      </c>
      <c r="CU62" s="40"/>
      <c r="CV62" s="45">
        <f>+D62+T62+AJ62+AZ62+BP62+CF62</f>
        <v>0</v>
      </c>
      <c r="CW62" s="46" t="e">
        <f t="shared" si="46"/>
        <v>#DIV/0!</v>
      </c>
      <c r="CX62" s="46">
        <f>+F62+V62+AL62+BB62+BR62+CH62</f>
        <v>0</v>
      </c>
      <c r="CY62" s="46" t="e">
        <f t="shared" si="48"/>
        <v>#DIV/0!</v>
      </c>
      <c r="CZ62" s="43">
        <f t="shared" si="49"/>
        <v>0</v>
      </c>
      <c r="DA62" s="47" t="e">
        <f t="shared" si="50"/>
        <v>#DIV/0!</v>
      </c>
      <c r="DB62" s="45">
        <f t="shared" ref="DB62" si="60">+J62+Z62+AP62+BF62+BV62+CL62</f>
        <v>0</v>
      </c>
      <c r="DC62" s="46" t="e">
        <f t="shared" si="52"/>
        <v>#DIV/0!</v>
      </c>
      <c r="DD62" s="43">
        <f>+L62+AB62+AR62+BH62+BX62+CN62</f>
        <v>0</v>
      </c>
      <c r="DE62" s="46" t="e">
        <f t="shared" si="54"/>
        <v>#DIV/0!</v>
      </c>
      <c r="DF62" s="43">
        <f>+DB62+DD62</f>
        <v>0</v>
      </c>
      <c r="DG62" s="47" t="e">
        <f t="shared" si="56"/>
        <v>#DIV/0!</v>
      </c>
      <c r="DH62" s="172"/>
      <c r="DI62" s="185" t="s">
        <v>8</v>
      </c>
      <c r="DJ62" s="45">
        <f t="shared" ref="DJ62" si="61">+CZ62</f>
        <v>0</v>
      </c>
      <c r="DK62" s="43">
        <f t="shared" ref="DK62" si="62">+DF62</f>
        <v>0</v>
      </c>
      <c r="DL62" s="44">
        <f t="shared" si="59"/>
        <v>0</v>
      </c>
      <c r="DM62"/>
    </row>
    <row r="63" spans="1:119" s="59" customFormat="1" ht="15.6" x14ac:dyDescent="0.3">
      <c r="A63" s="32">
        <v>51</v>
      </c>
      <c r="B63" s="32" t="s">
        <v>173</v>
      </c>
      <c r="C63" s="49"/>
      <c r="D63" s="50"/>
      <c r="E63" s="54"/>
      <c r="F63" s="51"/>
      <c r="G63" s="54"/>
      <c r="H63" s="51"/>
      <c r="I63" s="55"/>
      <c r="J63" s="53"/>
      <c r="K63" s="54"/>
      <c r="L63" s="51"/>
      <c r="M63" s="54"/>
      <c r="N63" s="51"/>
      <c r="O63" s="55"/>
      <c r="P63" s="142">
        <f t="shared" si="27"/>
        <v>0</v>
      </c>
      <c r="Q63" s="143">
        <f t="shared" si="28"/>
        <v>0</v>
      </c>
      <c r="R63" s="144">
        <f t="shared" si="29"/>
        <v>0</v>
      </c>
      <c r="S63" s="38"/>
      <c r="T63" s="222"/>
      <c r="U63" s="223"/>
      <c r="V63" s="222"/>
      <c r="W63" s="223"/>
      <c r="X63" s="222"/>
      <c r="Y63" s="223"/>
      <c r="Z63" s="53"/>
      <c r="AA63" s="54"/>
      <c r="AB63" s="51"/>
      <c r="AC63" s="54"/>
      <c r="AD63" s="51"/>
      <c r="AE63" s="55"/>
      <c r="AF63" s="142">
        <f t="shared" si="30"/>
        <v>0</v>
      </c>
      <c r="AG63" s="143">
        <f t="shared" si="31"/>
        <v>0</v>
      </c>
      <c r="AH63" s="144">
        <f t="shared" si="32"/>
        <v>0</v>
      </c>
      <c r="AI63" s="40"/>
      <c r="AJ63" s="50"/>
      <c r="AK63" s="54"/>
      <c r="AL63" s="51"/>
      <c r="AM63" s="54"/>
      <c r="AN63" s="51"/>
      <c r="AO63" s="55"/>
      <c r="AP63" s="53"/>
      <c r="AQ63" s="54"/>
      <c r="AR63" s="51"/>
      <c r="AS63" s="54"/>
      <c r="AT63" s="51"/>
      <c r="AU63" s="55"/>
      <c r="AV63" s="142">
        <f t="shared" si="33"/>
        <v>0</v>
      </c>
      <c r="AW63" s="143">
        <f t="shared" si="34"/>
        <v>0</v>
      </c>
      <c r="AX63" s="144">
        <f t="shared" si="35"/>
        <v>0</v>
      </c>
      <c r="AY63" s="40"/>
      <c r="AZ63" s="50"/>
      <c r="BA63" s="54"/>
      <c r="BB63" s="51"/>
      <c r="BC63" s="54"/>
      <c r="BD63" s="51"/>
      <c r="BE63" s="55"/>
      <c r="BF63" s="53"/>
      <c r="BG63" s="54"/>
      <c r="BH63" s="51"/>
      <c r="BI63" s="54"/>
      <c r="BJ63" s="51"/>
      <c r="BK63" s="55"/>
      <c r="BL63" s="142">
        <f t="shared" si="36"/>
        <v>0</v>
      </c>
      <c r="BM63" s="143">
        <f t="shared" si="37"/>
        <v>0</v>
      </c>
      <c r="BN63" s="144">
        <f t="shared" si="38"/>
        <v>0</v>
      </c>
      <c r="BO63" s="40"/>
      <c r="BP63" s="50"/>
      <c r="BQ63" s="54"/>
      <c r="BR63" s="51"/>
      <c r="BS63" s="54"/>
      <c r="BT63" s="51"/>
      <c r="BU63" s="55"/>
      <c r="BV63" s="53"/>
      <c r="BW63" s="54"/>
      <c r="BX63" s="51"/>
      <c r="BY63" s="54"/>
      <c r="BZ63" s="51"/>
      <c r="CA63" s="55"/>
      <c r="CB63" s="142">
        <f t="shared" si="39"/>
        <v>0</v>
      </c>
      <c r="CC63" s="143">
        <f t="shared" si="40"/>
        <v>0</v>
      </c>
      <c r="CD63" s="144">
        <f t="shared" si="41"/>
        <v>0</v>
      </c>
      <c r="CE63" s="40"/>
      <c r="CF63" s="50"/>
      <c r="CG63" s="54"/>
      <c r="CH63" s="51"/>
      <c r="CI63" s="54"/>
      <c r="CJ63" s="51"/>
      <c r="CK63" s="55"/>
      <c r="CL63" s="53"/>
      <c r="CM63" s="54"/>
      <c r="CN63" s="51"/>
      <c r="CO63" s="54"/>
      <c r="CP63" s="51"/>
      <c r="CQ63" s="55"/>
      <c r="CR63" s="142">
        <f t="shared" si="42"/>
        <v>0</v>
      </c>
      <c r="CS63" s="143">
        <f t="shared" si="43"/>
        <v>0</v>
      </c>
      <c r="CT63" s="144">
        <f t="shared" si="44"/>
        <v>0</v>
      </c>
      <c r="CU63" s="40"/>
      <c r="CV63" s="53">
        <f>+CV61-CV62</f>
        <v>0</v>
      </c>
      <c r="CW63" s="54" t="e">
        <f t="shared" si="46"/>
        <v>#DIV/0!</v>
      </c>
      <c r="CX63" s="54">
        <f>+CX61-CX62</f>
        <v>0</v>
      </c>
      <c r="CY63" s="54" t="e">
        <f t="shared" si="48"/>
        <v>#DIV/0!</v>
      </c>
      <c r="CZ63" s="51">
        <f t="shared" si="49"/>
        <v>0</v>
      </c>
      <c r="DA63" s="55" t="e">
        <f t="shared" si="50"/>
        <v>#DIV/0!</v>
      </c>
      <c r="DB63" s="53">
        <f>+DB61-DB62</f>
        <v>0</v>
      </c>
      <c r="DC63" s="54" t="e">
        <f t="shared" si="52"/>
        <v>#DIV/0!</v>
      </c>
      <c r="DD63" s="51">
        <f>+DD61-DD62</f>
        <v>0</v>
      </c>
      <c r="DE63" s="54" t="e">
        <f t="shared" si="54"/>
        <v>#DIV/0!</v>
      </c>
      <c r="DF63" s="51">
        <f>+DF61-DF62</f>
        <v>0</v>
      </c>
      <c r="DG63" s="55" t="e">
        <f t="shared" si="56"/>
        <v>#DIV/0!</v>
      </c>
      <c r="DH63" s="173"/>
      <c r="DI63" s="185" t="s">
        <v>173</v>
      </c>
      <c r="DJ63" s="53">
        <f>+DJ61-DJ62</f>
        <v>0</v>
      </c>
      <c r="DK63" s="51">
        <f t="shared" ref="DK63:DL63" si="63">+DK61-DK62</f>
        <v>0</v>
      </c>
      <c r="DL63" s="52">
        <f t="shared" si="63"/>
        <v>0</v>
      </c>
      <c r="DM63"/>
      <c r="DO63" s="56"/>
    </row>
    <row r="64" spans="1:119" s="59" customFormat="1" ht="15.6" x14ac:dyDescent="0.3">
      <c r="A64" s="32"/>
      <c r="B64" s="58" t="s">
        <v>64</v>
      </c>
      <c r="C64" s="41"/>
      <c r="D64" s="42"/>
      <c r="E64" s="46"/>
      <c r="F64" s="46"/>
      <c r="G64" s="46"/>
      <c r="H64" s="46"/>
      <c r="I64" s="47"/>
      <c r="J64" s="45"/>
      <c r="K64" s="46"/>
      <c r="L64" s="46"/>
      <c r="M64" s="46"/>
      <c r="N64" s="46"/>
      <c r="O64" s="47"/>
      <c r="P64" s="145"/>
      <c r="Q64" s="146"/>
      <c r="R64" s="147"/>
      <c r="S64" s="38"/>
      <c r="T64" s="5"/>
      <c r="U64" s="7"/>
      <c r="V64" s="5"/>
      <c r="W64" s="7"/>
      <c r="X64" s="7"/>
      <c r="Y64" s="7"/>
      <c r="Z64" s="45"/>
      <c r="AA64" s="46"/>
      <c r="AB64" s="46"/>
      <c r="AC64" s="46"/>
      <c r="AD64" s="46"/>
      <c r="AE64" s="47"/>
      <c r="AF64" s="145"/>
      <c r="AG64" s="146"/>
      <c r="AH64" s="147"/>
      <c r="AI64" s="40"/>
      <c r="AJ64" s="42"/>
      <c r="AK64" s="46"/>
      <c r="AL64" s="46"/>
      <c r="AM64" s="46"/>
      <c r="AN64" s="46"/>
      <c r="AO64" s="47"/>
      <c r="AP64" s="45"/>
      <c r="AQ64" s="46"/>
      <c r="AR64" s="46"/>
      <c r="AS64" s="46"/>
      <c r="AT64" s="46"/>
      <c r="AU64" s="47"/>
      <c r="AV64" s="145"/>
      <c r="AW64" s="146"/>
      <c r="AX64" s="147"/>
      <c r="AY64" s="40"/>
      <c r="AZ64" s="42"/>
      <c r="BA64" s="46"/>
      <c r="BB64" s="46"/>
      <c r="BC64" s="46"/>
      <c r="BD64" s="46"/>
      <c r="BE64" s="47"/>
      <c r="BF64" s="45"/>
      <c r="BG64" s="46"/>
      <c r="BH64" s="46"/>
      <c r="BI64" s="46"/>
      <c r="BJ64" s="46"/>
      <c r="BK64" s="47"/>
      <c r="BL64" s="145"/>
      <c r="BM64" s="146"/>
      <c r="BN64" s="147"/>
      <c r="BO64" s="40"/>
      <c r="BP64" s="42"/>
      <c r="BQ64" s="46"/>
      <c r="BR64" s="46"/>
      <c r="BS64" s="46"/>
      <c r="BT64" s="46"/>
      <c r="BU64" s="47"/>
      <c r="BV64" s="45"/>
      <c r="BW64" s="46"/>
      <c r="BX64" s="46"/>
      <c r="BY64" s="46"/>
      <c r="BZ64" s="46"/>
      <c r="CA64" s="47"/>
      <c r="CB64" s="145"/>
      <c r="CC64" s="146"/>
      <c r="CD64" s="147"/>
      <c r="CE64" s="40"/>
      <c r="CF64" s="42"/>
      <c r="CG64" s="46"/>
      <c r="CH64" s="46"/>
      <c r="CI64" s="46"/>
      <c r="CJ64" s="46"/>
      <c r="CK64" s="47"/>
      <c r="CL64" s="45"/>
      <c r="CM64" s="46"/>
      <c r="CN64" s="46"/>
      <c r="CO64" s="46"/>
      <c r="CP64" s="46"/>
      <c r="CQ64" s="47"/>
      <c r="CR64" s="145"/>
      <c r="CS64" s="146"/>
      <c r="CT64" s="147"/>
      <c r="CU64" s="40"/>
      <c r="CV64" s="45"/>
      <c r="CW64" s="46"/>
      <c r="CX64" s="46"/>
      <c r="CY64" s="46"/>
      <c r="CZ64" s="43"/>
      <c r="DA64" s="47"/>
      <c r="DB64" s="57"/>
      <c r="DC64" s="46"/>
      <c r="DD64" s="46"/>
      <c r="DE64" s="46"/>
      <c r="DF64" s="46"/>
      <c r="DG64" s="47"/>
      <c r="DH64" s="172"/>
      <c r="DI64" s="187" t="s">
        <v>64</v>
      </c>
      <c r="DJ64" s="45"/>
      <c r="DK64" s="43"/>
      <c r="DL64" s="44"/>
      <c r="DM64"/>
    </row>
    <row r="65" spans="1:119" s="59" customFormat="1" ht="15.6" x14ac:dyDescent="0.3">
      <c r="A65" s="32"/>
      <c r="B65" s="31" t="s">
        <v>65</v>
      </c>
      <c r="C65" s="41"/>
      <c r="D65" s="42"/>
      <c r="E65" s="46"/>
      <c r="F65" s="46"/>
      <c r="G65" s="46"/>
      <c r="H65" s="46"/>
      <c r="I65" s="47"/>
      <c r="J65" s="45"/>
      <c r="K65" s="46"/>
      <c r="L65" s="46"/>
      <c r="M65" s="46"/>
      <c r="N65" s="46"/>
      <c r="O65" s="47"/>
      <c r="P65" s="145"/>
      <c r="Q65" s="146"/>
      <c r="R65" s="147"/>
      <c r="S65" s="38"/>
      <c r="T65" s="5"/>
      <c r="U65" s="7"/>
      <c r="V65" s="5"/>
      <c r="W65" s="7"/>
      <c r="X65" s="7"/>
      <c r="Y65" s="7"/>
      <c r="Z65" s="45"/>
      <c r="AA65" s="46"/>
      <c r="AB65" s="46"/>
      <c r="AC65" s="46"/>
      <c r="AD65" s="46"/>
      <c r="AE65" s="47"/>
      <c r="AF65" s="145"/>
      <c r="AG65" s="146"/>
      <c r="AH65" s="147"/>
      <c r="AI65" s="40"/>
      <c r="AJ65" s="42"/>
      <c r="AK65" s="46"/>
      <c r="AL65" s="46"/>
      <c r="AM65" s="46"/>
      <c r="AN65" s="46"/>
      <c r="AO65" s="47"/>
      <c r="AP65" s="45"/>
      <c r="AQ65" s="46"/>
      <c r="AR65" s="46"/>
      <c r="AS65" s="46"/>
      <c r="AT65" s="46"/>
      <c r="AU65" s="47"/>
      <c r="AV65" s="145"/>
      <c r="AW65" s="146"/>
      <c r="AX65" s="147"/>
      <c r="AY65" s="40"/>
      <c r="AZ65" s="42"/>
      <c r="BA65" s="46"/>
      <c r="BB65" s="46"/>
      <c r="BC65" s="46"/>
      <c r="BD65" s="46"/>
      <c r="BE65" s="47"/>
      <c r="BF65" s="45"/>
      <c r="BG65" s="46"/>
      <c r="BH65" s="46"/>
      <c r="BI65" s="46"/>
      <c r="BJ65" s="46"/>
      <c r="BK65" s="47"/>
      <c r="BL65" s="145"/>
      <c r="BM65" s="146"/>
      <c r="BN65" s="147"/>
      <c r="BO65" s="40"/>
      <c r="BP65" s="42"/>
      <c r="BQ65" s="46"/>
      <c r="BR65" s="46"/>
      <c r="BS65" s="46"/>
      <c r="BT65" s="46"/>
      <c r="BU65" s="47"/>
      <c r="BV65" s="45"/>
      <c r="BW65" s="46"/>
      <c r="BX65" s="46"/>
      <c r="BY65" s="46"/>
      <c r="BZ65" s="46"/>
      <c r="CA65" s="47"/>
      <c r="CB65" s="145"/>
      <c r="CC65" s="146"/>
      <c r="CD65" s="147"/>
      <c r="CE65" s="40"/>
      <c r="CF65" s="42"/>
      <c r="CG65" s="46"/>
      <c r="CH65" s="46"/>
      <c r="CI65" s="46"/>
      <c r="CJ65" s="46"/>
      <c r="CK65" s="47"/>
      <c r="CL65" s="45"/>
      <c r="CM65" s="46"/>
      <c r="CN65" s="46"/>
      <c r="CO65" s="46"/>
      <c r="CP65" s="46"/>
      <c r="CQ65" s="47"/>
      <c r="CR65" s="145"/>
      <c r="CS65" s="146"/>
      <c r="CT65" s="147"/>
      <c r="CU65" s="40"/>
      <c r="CV65" s="45"/>
      <c r="CW65" s="46"/>
      <c r="CX65" s="46"/>
      <c r="CY65" s="46"/>
      <c r="CZ65" s="43"/>
      <c r="DA65" s="47"/>
      <c r="DB65" s="57"/>
      <c r="DC65" s="46"/>
      <c r="DD65" s="46"/>
      <c r="DE65" s="46"/>
      <c r="DF65" s="46"/>
      <c r="DG65" s="47"/>
      <c r="DH65" s="172"/>
      <c r="DI65" s="184" t="s">
        <v>65</v>
      </c>
      <c r="DJ65" s="45"/>
      <c r="DK65" s="43"/>
      <c r="DL65" s="44"/>
      <c r="DM65"/>
      <c r="DO65" s="66"/>
    </row>
    <row r="66" spans="1:119" s="59" customFormat="1" ht="15.6" x14ac:dyDescent="0.3">
      <c r="A66" s="32">
        <v>52</v>
      </c>
      <c r="B66" s="32" t="s">
        <v>66</v>
      </c>
      <c r="C66" s="41"/>
      <c r="D66" s="42"/>
      <c r="E66" s="46"/>
      <c r="F66" s="43"/>
      <c r="G66" s="46"/>
      <c r="H66" s="43"/>
      <c r="I66" s="47"/>
      <c r="J66" s="45"/>
      <c r="K66" s="46"/>
      <c r="L66" s="43"/>
      <c r="M66" s="46"/>
      <c r="N66" s="43"/>
      <c r="O66" s="47"/>
      <c r="P66" s="136">
        <f t="shared" ref="P66:P73" si="64">+D66+J66</f>
        <v>0</v>
      </c>
      <c r="Q66" s="137">
        <f t="shared" ref="Q66:Q73" si="65">+F66+L66</f>
        <v>0</v>
      </c>
      <c r="R66" s="138">
        <f t="shared" ref="R66:R73" si="66">+P66+Q66</f>
        <v>0</v>
      </c>
      <c r="S66" s="38"/>
      <c r="T66" s="5"/>
      <c r="U66" s="7"/>
      <c r="V66" s="5"/>
      <c r="W66" s="7"/>
      <c r="X66" s="5"/>
      <c r="Y66" s="7"/>
      <c r="Z66" s="45"/>
      <c r="AA66" s="46"/>
      <c r="AB66" s="43"/>
      <c r="AC66" s="46"/>
      <c r="AD66" s="43"/>
      <c r="AE66" s="47"/>
      <c r="AF66" s="136">
        <f t="shared" ref="AF66:AF73" si="67">+T66+Z66</f>
        <v>0</v>
      </c>
      <c r="AG66" s="137">
        <f t="shared" ref="AG66:AG73" si="68">+V66+AB66</f>
        <v>0</v>
      </c>
      <c r="AH66" s="138">
        <f t="shared" ref="AH66:AH73" si="69">+AF66+AG66</f>
        <v>0</v>
      </c>
      <c r="AI66" s="40"/>
      <c r="AJ66" s="42"/>
      <c r="AK66" s="46"/>
      <c r="AL66" s="43"/>
      <c r="AM66" s="46"/>
      <c r="AN66" s="43"/>
      <c r="AO66" s="47"/>
      <c r="AP66" s="45"/>
      <c r="AQ66" s="46"/>
      <c r="AR66" s="43"/>
      <c r="AS66" s="46"/>
      <c r="AT66" s="43"/>
      <c r="AU66" s="47"/>
      <c r="AV66" s="136">
        <f t="shared" ref="AV66:AV73" si="70">+AJ66+AP66</f>
        <v>0</v>
      </c>
      <c r="AW66" s="137">
        <f t="shared" ref="AW66:AW73" si="71">+AL66+AR66</f>
        <v>0</v>
      </c>
      <c r="AX66" s="138">
        <f t="shared" ref="AX66:AX73" si="72">+AV66+AW66</f>
        <v>0</v>
      </c>
      <c r="AY66" s="40"/>
      <c r="AZ66" s="42"/>
      <c r="BA66" s="46"/>
      <c r="BB66" s="43"/>
      <c r="BC66" s="46"/>
      <c r="BD66" s="43"/>
      <c r="BE66" s="47"/>
      <c r="BF66" s="45"/>
      <c r="BG66" s="46"/>
      <c r="BH66" s="43"/>
      <c r="BI66" s="46"/>
      <c r="BJ66" s="43"/>
      <c r="BK66" s="47"/>
      <c r="BL66" s="136">
        <f t="shared" ref="BL66:BL73" si="73">+AZ66+BF66</f>
        <v>0</v>
      </c>
      <c r="BM66" s="137">
        <f t="shared" ref="BM66:BM73" si="74">+BB66+BH66</f>
        <v>0</v>
      </c>
      <c r="BN66" s="138">
        <f t="shared" ref="BN66:BN73" si="75">+BL66+BM66</f>
        <v>0</v>
      </c>
      <c r="BO66" s="40"/>
      <c r="BP66" s="42"/>
      <c r="BQ66" s="46"/>
      <c r="BR66" s="43"/>
      <c r="BS66" s="46"/>
      <c r="BT66" s="43"/>
      <c r="BU66" s="47"/>
      <c r="BV66" s="45"/>
      <c r="BW66" s="46"/>
      <c r="BX66" s="43"/>
      <c r="BY66" s="46"/>
      <c r="BZ66" s="43"/>
      <c r="CA66" s="47"/>
      <c r="CB66" s="136">
        <f t="shared" ref="CB66:CB73" si="76">+BP66+BV66</f>
        <v>0</v>
      </c>
      <c r="CC66" s="137">
        <f t="shared" ref="CC66:CC73" si="77">+BR66+BX66</f>
        <v>0</v>
      </c>
      <c r="CD66" s="138">
        <f t="shared" ref="CD66:CD73" si="78">+CB66+CC66</f>
        <v>0</v>
      </c>
      <c r="CE66" s="40"/>
      <c r="CF66" s="42"/>
      <c r="CG66" s="46"/>
      <c r="CH66" s="43"/>
      <c r="CI66" s="46"/>
      <c r="CJ66" s="43"/>
      <c r="CK66" s="47"/>
      <c r="CL66" s="45"/>
      <c r="CM66" s="46"/>
      <c r="CN66" s="43"/>
      <c r="CO66" s="46"/>
      <c r="CP66" s="43"/>
      <c r="CQ66" s="47"/>
      <c r="CR66" s="136">
        <f t="shared" ref="CR66:CR73" si="79">+CF66+CL66</f>
        <v>0</v>
      </c>
      <c r="CS66" s="137">
        <f t="shared" ref="CS66:CS73" si="80">+CH66+CN66</f>
        <v>0</v>
      </c>
      <c r="CT66" s="138">
        <f t="shared" ref="CT66:CT73" si="81">+CR66+CS66</f>
        <v>0</v>
      </c>
      <c r="CU66" s="40"/>
      <c r="CV66" s="45">
        <f t="shared" ref="CV66:CV72" si="82">+D66+T66+AJ66+AZ66+BP66+CF66</f>
        <v>0</v>
      </c>
      <c r="CW66" s="46" t="e">
        <f>+CV66/$CV$111</f>
        <v>#DIV/0!</v>
      </c>
      <c r="CX66" s="46">
        <f t="shared" ref="CX66:CX72" si="83">+F66+V66+AL66+BB66+BR66+CH66</f>
        <v>0</v>
      </c>
      <c r="CY66" s="46" t="e">
        <f t="shared" ref="CY66:CY73" si="84">+CX66/$CX$111</f>
        <v>#DIV/0!</v>
      </c>
      <c r="CZ66" s="43">
        <f t="shared" ref="CZ66:CZ73" si="85">+CV66+CX66</f>
        <v>0</v>
      </c>
      <c r="DA66" s="47" t="e">
        <f t="shared" ref="DA66:DA73" si="86">+CZ66/$CZ$111</f>
        <v>#DIV/0!</v>
      </c>
      <c r="DB66" s="45">
        <f t="shared" ref="DB66:DB72" si="87">+J66+Z66+AP66+BF66+BV66+CL66</f>
        <v>0</v>
      </c>
      <c r="DC66" s="46" t="e">
        <f t="shared" ref="DC66:DC102" si="88">+DB66/$DB$111</f>
        <v>#DIV/0!</v>
      </c>
      <c r="DD66" s="43">
        <f t="shared" ref="DD66:DD72" si="89">+L66+AB66+AR66+BH66+BX66+CN66</f>
        <v>0</v>
      </c>
      <c r="DE66" s="46" t="e">
        <f t="shared" ref="DE66:DE73" si="90">+DD66/$DD$111</f>
        <v>#DIV/0!</v>
      </c>
      <c r="DF66" s="43">
        <f t="shared" ref="DF66:DF72" si="91">+DB66+DD66</f>
        <v>0</v>
      </c>
      <c r="DG66" s="47" t="e">
        <f t="shared" ref="DG66:DG73" si="92">+DF66/$DF$111</f>
        <v>#DIV/0!</v>
      </c>
      <c r="DH66" s="172"/>
      <c r="DI66" s="185" t="s">
        <v>66</v>
      </c>
      <c r="DJ66" s="45">
        <f t="shared" ref="DJ66:DJ72" si="93">+CZ66</f>
        <v>0</v>
      </c>
      <c r="DK66" s="43">
        <f t="shared" ref="DK66:DK72" si="94">+DF66</f>
        <v>0</v>
      </c>
      <c r="DL66" s="44">
        <f t="shared" ref="DL66:DL72" si="95">+DJ66+DK66</f>
        <v>0</v>
      </c>
      <c r="DM66"/>
    </row>
    <row r="67" spans="1:119" s="59" customFormat="1" ht="15.6" x14ac:dyDescent="0.3">
      <c r="A67" s="32">
        <v>53</v>
      </c>
      <c r="B67" s="32" t="s">
        <v>67</v>
      </c>
      <c r="C67" s="41"/>
      <c r="D67" s="42"/>
      <c r="E67" s="46"/>
      <c r="F67" s="43"/>
      <c r="G67" s="46"/>
      <c r="H67" s="43"/>
      <c r="I67" s="47"/>
      <c r="J67" s="45"/>
      <c r="K67" s="46"/>
      <c r="L67" s="43"/>
      <c r="M67" s="46"/>
      <c r="N67" s="43"/>
      <c r="O67" s="47"/>
      <c r="P67" s="136">
        <f t="shared" si="64"/>
        <v>0</v>
      </c>
      <c r="Q67" s="137">
        <f t="shared" si="65"/>
        <v>0</v>
      </c>
      <c r="R67" s="138">
        <f t="shared" si="66"/>
        <v>0</v>
      </c>
      <c r="S67" s="38"/>
      <c r="T67" s="5"/>
      <c r="U67" s="7"/>
      <c r="V67" s="5"/>
      <c r="W67" s="7"/>
      <c r="X67" s="5"/>
      <c r="Y67" s="7"/>
      <c r="Z67" s="45"/>
      <c r="AA67" s="46"/>
      <c r="AB67" s="43"/>
      <c r="AC67" s="46"/>
      <c r="AD67" s="43"/>
      <c r="AE67" s="47"/>
      <c r="AF67" s="136">
        <f t="shared" si="67"/>
        <v>0</v>
      </c>
      <c r="AG67" s="137">
        <f t="shared" si="68"/>
        <v>0</v>
      </c>
      <c r="AH67" s="138">
        <f t="shared" si="69"/>
        <v>0</v>
      </c>
      <c r="AI67" s="40"/>
      <c r="AJ67" s="42"/>
      <c r="AK67" s="46"/>
      <c r="AL67" s="43"/>
      <c r="AM67" s="46"/>
      <c r="AN67" s="43"/>
      <c r="AO67" s="47"/>
      <c r="AP67" s="45"/>
      <c r="AQ67" s="46"/>
      <c r="AR67" s="43"/>
      <c r="AS67" s="46"/>
      <c r="AT67" s="43"/>
      <c r="AU67" s="47"/>
      <c r="AV67" s="136">
        <f t="shared" si="70"/>
        <v>0</v>
      </c>
      <c r="AW67" s="137">
        <f t="shared" si="71"/>
        <v>0</v>
      </c>
      <c r="AX67" s="138">
        <f t="shared" si="72"/>
        <v>0</v>
      </c>
      <c r="AY67" s="40"/>
      <c r="AZ67" s="42"/>
      <c r="BA67" s="46"/>
      <c r="BB67" s="43"/>
      <c r="BC67" s="46"/>
      <c r="BD67" s="43"/>
      <c r="BE67" s="47"/>
      <c r="BF67" s="45"/>
      <c r="BG67" s="46"/>
      <c r="BH67" s="43"/>
      <c r="BI67" s="46"/>
      <c r="BJ67" s="43"/>
      <c r="BK67" s="47"/>
      <c r="BL67" s="136">
        <f t="shared" si="73"/>
        <v>0</v>
      </c>
      <c r="BM67" s="137">
        <f t="shared" si="74"/>
        <v>0</v>
      </c>
      <c r="BN67" s="138">
        <f t="shared" si="75"/>
        <v>0</v>
      </c>
      <c r="BO67" s="40"/>
      <c r="BP67" s="42"/>
      <c r="BQ67" s="46"/>
      <c r="BR67" s="43"/>
      <c r="BS67" s="46"/>
      <c r="BT67" s="43"/>
      <c r="BU67" s="47"/>
      <c r="BV67" s="45"/>
      <c r="BW67" s="46"/>
      <c r="BX67" s="43"/>
      <c r="BY67" s="46"/>
      <c r="BZ67" s="43"/>
      <c r="CA67" s="47"/>
      <c r="CB67" s="136">
        <f t="shared" si="76"/>
        <v>0</v>
      </c>
      <c r="CC67" s="137">
        <f t="shared" si="77"/>
        <v>0</v>
      </c>
      <c r="CD67" s="138">
        <f t="shared" si="78"/>
        <v>0</v>
      </c>
      <c r="CE67" s="40"/>
      <c r="CF67" s="42"/>
      <c r="CG67" s="46"/>
      <c r="CH67" s="43"/>
      <c r="CI67" s="46"/>
      <c r="CJ67" s="43"/>
      <c r="CK67" s="47"/>
      <c r="CL67" s="45"/>
      <c r="CM67" s="46"/>
      <c r="CN67" s="43"/>
      <c r="CO67" s="46"/>
      <c r="CP67" s="43"/>
      <c r="CQ67" s="47"/>
      <c r="CR67" s="136">
        <f t="shared" si="79"/>
        <v>0</v>
      </c>
      <c r="CS67" s="137">
        <f t="shared" si="80"/>
        <v>0</v>
      </c>
      <c r="CT67" s="138">
        <f t="shared" si="81"/>
        <v>0</v>
      </c>
      <c r="CU67" s="40"/>
      <c r="CV67" s="45">
        <f t="shared" si="82"/>
        <v>0</v>
      </c>
      <c r="CW67" s="46" t="e">
        <f t="shared" ref="CW67:CW102" si="96">+CV67/$CV$111</f>
        <v>#DIV/0!</v>
      </c>
      <c r="CX67" s="46">
        <f t="shared" si="83"/>
        <v>0</v>
      </c>
      <c r="CY67" s="46" t="e">
        <f t="shared" si="84"/>
        <v>#DIV/0!</v>
      </c>
      <c r="CZ67" s="43">
        <f t="shared" si="85"/>
        <v>0</v>
      </c>
      <c r="DA67" s="47" t="e">
        <f t="shared" si="86"/>
        <v>#DIV/0!</v>
      </c>
      <c r="DB67" s="45">
        <f t="shared" si="87"/>
        <v>0</v>
      </c>
      <c r="DC67" s="46" t="e">
        <f t="shared" si="88"/>
        <v>#DIV/0!</v>
      </c>
      <c r="DD67" s="43">
        <f t="shared" si="89"/>
        <v>0</v>
      </c>
      <c r="DE67" s="46" t="e">
        <f t="shared" si="90"/>
        <v>#DIV/0!</v>
      </c>
      <c r="DF67" s="43">
        <f t="shared" si="91"/>
        <v>0</v>
      </c>
      <c r="DG67" s="47" t="e">
        <f t="shared" si="92"/>
        <v>#DIV/0!</v>
      </c>
      <c r="DH67" s="172"/>
      <c r="DI67" s="185" t="s">
        <v>67</v>
      </c>
      <c r="DJ67" s="45">
        <f t="shared" si="93"/>
        <v>0</v>
      </c>
      <c r="DK67" s="43">
        <f t="shared" si="94"/>
        <v>0</v>
      </c>
      <c r="DL67" s="44">
        <f t="shared" si="95"/>
        <v>0</v>
      </c>
      <c r="DM67"/>
    </row>
    <row r="68" spans="1:119" s="59" customFormat="1" ht="15.6" x14ac:dyDescent="0.3">
      <c r="A68" s="32">
        <v>54</v>
      </c>
      <c r="B68" s="32" t="s">
        <v>68</v>
      </c>
      <c r="C68" s="41"/>
      <c r="D68" s="42"/>
      <c r="E68" s="46"/>
      <c r="F68" s="43"/>
      <c r="G68" s="46"/>
      <c r="H68" s="43"/>
      <c r="I68" s="47"/>
      <c r="J68" s="45"/>
      <c r="K68" s="46"/>
      <c r="L68" s="43"/>
      <c r="M68" s="46"/>
      <c r="N68" s="43"/>
      <c r="O68" s="47"/>
      <c r="P68" s="136">
        <f t="shared" si="64"/>
        <v>0</v>
      </c>
      <c r="Q68" s="137">
        <f t="shared" si="65"/>
        <v>0</v>
      </c>
      <c r="R68" s="138">
        <f t="shared" si="66"/>
        <v>0</v>
      </c>
      <c r="S68" s="38"/>
      <c r="T68" s="5"/>
      <c r="U68" s="7"/>
      <c r="V68" s="5"/>
      <c r="W68" s="7"/>
      <c r="X68" s="5"/>
      <c r="Y68" s="7"/>
      <c r="Z68" s="45"/>
      <c r="AA68" s="46"/>
      <c r="AB68" s="43"/>
      <c r="AC68" s="46"/>
      <c r="AD68" s="43"/>
      <c r="AE68" s="47"/>
      <c r="AF68" s="136">
        <f t="shared" si="67"/>
        <v>0</v>
      </c>
      <c r="AG68" s="137">
        <f t="shared" si="68"/>
        <v>0</v>
      </c>
      <c r="AH68" s="138">
        <f t="shared" si="69"/>
        <v>0</v>
      </c>
      <c r="AI68" s="40"/>
      <c r="AJ68" s="42"/>
      <c r="AK68" s="46"/>
      <c r="AL68" s="43"/>
      <c r="AM68" s="46"/>
      <c r="AN68" s="43"/>
      <c r="AO68" s="47"/>
      <c r="AP68" s="45"/>
      <c r="AQ68" s="46"/>
      <c r="AR68" s="43"/>
      <c r="AS68" s="46"/>
      <c r="AT68" s="43"/>
      <c r="AU68" s="47"/>
      <c r="AV68" s="136">
        <f t="shared" si="70"/>
        <v>0</v>
      </c>
      <c r="AW68" s="137">
        <f t="shared" si="71"/>
        <v>0</v>
      </c>
      <c r="AX68" s="138">
        <f t="shared" si="72"/>
        <v>0</v>
      </c>
      <c r="AY68" s="40"/>
      <c r="AZ68" s="42"/>
      <c r="BA68" s="46"/>
      <c r="BB68" s="43"/>
      <c r="BC68" s="46"/>
      <c r="BD68" s="43"/>
      <c r="BE68" s="47"/>
      <c r="BF68" s="45"/>
      <c r="BG68" s="46"/>
      <c r="BH68" s="43"/>
      <c r="BI68" s="46"/>
      <c r="BJ68" s="43"/>
      <c r="BK68" s="47"/>
      <c r="BL68" s="136">
        <f t="shared" si="73"/>
        <v>0</v>
      </c>
      <c r="BM68" s="137">
        <f t="shared" si="74"/>
        <v>0</v>
      </c>
      <c r="BN68" s="138">
        <f t="shared" si="75"/>
        <v>0</v>
      </c>
      <c r="BO68" s="40"/>
      <c r="BP68" s="42"/>
      <c r="BQ68" s="46"/>
      <c r="BR68" s="43"/>
      <c r="BS68" s="46"/>
      <c r="BT68" s="43"/>
      <c r="BU68" s="47"/>
      <c r="BV68" s="45"/>
      <c r="BW68" s="46"/>
      <c r="BX68" s="43"/>
      <c r="BY68" s="46"/>
      <c r="BZ68" s="43"/>
      <c r="CA68" s="47"/>
      <c r="CB68" s="136">
        <f t="shared" si="76"/>
        <v>0</v>
      </c>
      <c r="CC68" s="137">
        <f t="shared" si="77"/>
        <v>0</v>
      </c>
      <c r="CD68" s="138">
        <f t="shared" si="78"/>
        <v>0</v>
      </c>
      <c r="CE68" s="40"/>
      <c r="CF68" s="42"/>
      <c r="CG68" s="46"/>
      <c r="CH68" s="43"/>
      <c r="CI68" s="46"/>
      <c r="CJ68" s="43"/>
      <c r="CK68" s="47"/>
      <c r="CL68" s="45"/>
      <c r="CM68" s="46"/>
      <c r="CN68" s="43"/>
      <c r="CO68" s="46"/>
      <c r="CP68" s="43"/>
      <c r="CQ68" s="47"/>
      <c r="CR68" s="136">
        <f t="shared" si="79"/>
        <v>0</v>
      </c>
      <c r="CS68" s="137">
        <f t="shared" si="80"/>
        <v>0</v>
      </c>
      <c r="CT68" s="138">
        <f t="shared" si="81"/>
        <v>0</v>
      </c>
      <c r="CU68" s="40"/>
      <c r="CV68" s="45">
        <f t="shared" si="82"/>
        <v>0</v>
      </c>
      <c r="CW68" s="46" t="e">
        <f t="shared" si="96"/>
        <v>#DIV/0!</v>
      </c>
      <c r="CX68" s="46">
        <f t="shared" si="83"/>
        <v>0</v>
      </c>
      <c r="CY68" s="46" t="e">
        <f t="shared" si="84"/>
        <v>#DIV/0!</v>
      </c>
      <c r="CZ68" s="43">
        <f t="shared" si="85"/>
        <v>0</v>
      </c>
      <c r="DA68" s="47" t="e">
        <f t="shared" si="86"/>
        <v>#DIV/0!</v>
      </c>
      <c r="DB68" s="45">
        <f t="shared" si="87"/>
        <v>0</v>
      </c>
      <c r="DC68" s="46" t="e">
        <f t="shared" si="88"/>
        <v>#DIV/0!</v>
      </c>
      <c r="DD68" s="43">
        <f t="shared" si="89"/>
        <v>0</v>
      </c>
      <c r="DE68" s="46" t="e">
        <f t="shared" si="90"/>
        <v>#DIV/0!</v>
      </c>
      <c r="DF68" s="43">
        <f t="shared" si="91"/>
        <v>0</v>
      </c>
      <c r="DG68" s="47" t="e">
        <f t="shared" si="92"/>
        <v>#DIV/0!</v>
      </c>
      <c r="DH68" s="172"/>
      <c r="DI68" s="185" t="s">
        <v>68</v>
      </c>
      <c r="DJ68" s="45">
        <f t="shared" si="93"/>
        <v>0</v>
      </c>
      <c r="DK68" s="43">
        <f t="shared" si="94"/>
        <v>0</v>
      </c>
      <c r="DL68" s="44">
        <f t="shared" si="95"/>
        <v>0</v>
      </c>
      <c r="DM68"/>
    </row>
    <row r="69" spans="1:119" s="59" customFormat="1" ht="15.6" x14ac:dyDescent="0.3">
      <c r="A69" s="32">
        <v>55</v>
      </c>
      <c r="B69" s="32" t="s">
        <v>69</v>
      </c>
      <c r="C69" s="41"/>
      <c r="D69" s="42"/>
      <c r="E69" s="46"/>
      <c r="F69" s="43"/>
      <c r="G69" s="46"/>
      <c r="H69" s="43"/>
      <c r="I69" s="47"/>
      <c r="J69" s="45"/>
      <c r="K69" s="46"/>
      <c r="L69" s="43"/>
      <c r="M69" s="46"/>
      <c r="N69" s="43"/>
      <c r="O69" s="47"/>
      <c r="P69" s="136">
        <f t="shared" si="64"/>
        <v>0</v>
      </c>
      <c r="Q69" s="137">
        <f t="shared" si="65"/>
        <v>0</v>
      </c>
      <c r="R69" s="138">
        <f t="shared" si="66"/>
        <v>0</v>
      </c>
      <c r="S69" s="38"/>
      <c r="T69" s="5"/>
      <c r="U69" s="7"/>
      <c r="V69" s="5"/>
      <c r="W69" s="7"/>
      <c r="X69" s="5"/>
      <c r="Y69" s="7"/>
      <c r="Z69" s="45"/>
      <c r="AA69" s="46"/>
      <c r="AB69" s="43"/>
      <c r="AC69" s="46"/>
      <c r="AD69" s="43"/>
      <c r="AE69" s="47"/>
      <c r="AF69" s="136">
        <f t="shared" si="67"/>
        <v>0</v>
      </c>
      <c r="AG69" s="137">
        <f t="shared" si="68"/>
        <v>0</v>
      </c>
      <c r="AH69" s="138">
        <f t="shared" si="69"/>
        <v>0</v>
      </c>
      <c r="AI69" s="40"/>
      <c r="AJ69" s="42"/>
      <c r="AK69" s="46"/>
      <c r="AL69" s="43"/>
      <c r="AM69" s="46"/>
      <c r="AN69" s="43"/>
      <c r="AO69" s="47"/>
      <c r="AP69" s="45"/>
      <c r="AQ69" s="46"/>
      <c r="AR69" s="43"/>
      <c r="AS69" s="46"/>
      <c r="AT69" s="43"/>
      <c r="AU69" s="47"/>
      <c r="AV69" s="136">
        <f t="shared" si="70"/>
        <v>0</v>
      </c>
      <c r="AW69" s="137">
        <f t="shared" si="71"/>
        <v>0</v>
      </c>
      <c r="AX69" s="138">
        <f t="shared" si="72"/>
        <v>0</v>
      </c>
      <c r="AY69" s="40"/>
      <c r="AZ69" s="42"/>
      <c r="BA69" s="46"/>
      <c r="BB69" s="43"/>
      <c r="BC69" s="46"/>
      <c r="BD69" s="43"/>
      <c r="BE69" s="47"/>
      <c r="BF69" s="45"/>
      <c r="BG69" s="46"/>
      <c r="BH69" s="43"/>
      <c r="BI69" s="46"/>
      <c r="BJ69" s="43"/>
      <c r="BK69" s="47"/>
      <c r="BL69" s="136">
        <f t="shared" si="73"/>
        <v>0</v>
      </c>
      <c r="BM69" s="137">
        <f t="shared" si="74"/>
        <v>0</v>
      </c>
      <c r="BN69" s="138">
        <f t="shared" si="75"/>
        <v>0</v>
      </c>
      <c r="BO69" s="40"/>
      <c r="BP69" s="42"/>
      <c r="BQ69" s="46"/>
      <c r="BR69" s="43"/>
      <c r="BS69" s="46"/>
      <c r="BT69" s="43"/>
      <c r="BU69" s="47"/>
      <c r="BV69" s="45"/>
      <c r="BW69" s="46"/>
      <c r="BX69" s="43"/>
      <c r="BY69" s="46"/>
      <c r="BZ69" s="43"/>
      <c r="CA69" s="47"/>
      <c r="CB69" s="136">
        <f t="shared" si="76"/>
        <v>0</v>
      </c>
      <c r="CC69" s="137">
        <f t="shared" si="77"/>
        <v>0</v>
      </c>
      <c r="CD69" s="138">
        <f t="shared" si="78"/>
        <v>0</v>
      </c>
      <c r="CE69" s="40"/>
      <c r="CF69" s="42"/>
      <c r="CG69" s="46"/>
      <c r="CH69" s="43"/>
      <c r="CI69" s="46"/>
      <c r="CJ69" s="43"/>
      <c r="CK69" s="47"/>
      <c r="CL69" s="45"/>
      <c r="CM69" s="46"/>
      <c r="CN69" s="43"/>
      <c r="CO69" s="46"/>
      <c r="CP69" s="43"/>
      <c r="CQ69" s="47"/>
      <c r="CR69" s="136">
        <f t="shared" si="79"/>
        <v>0</v>
      </c>
      <c r="CS69" s="137">
        <f t="shared" si="80"/>
        <v>0</v>
      </c>
      <c r="CT69" s="138">
        <f t="shared" si="81"/>
        <v>0</v>
      </c>
      <c r="CU69" s="40"/>
      <c r="CV69" s="45">
        <f t="shared" si="82"/>
        <v>0</v>
      </c>
      <c r="CW69" s="46" t="e">
        <f t="shared" si="96"/>
        <v>#DIV/0!</v>
      </c>
      <c r="CX69" s="46">
        <f t="shared" si="83"/>
        <v>0</v>
      </c>
      <c r="CY69" s="46" t="e">
        <f t="shared" si="84"/>
        <v>#DIV/0!</v>
      </c>
      <c r="CZ69" s="43">
        <f t="shared" si="85"/>
        <v>0</v>
      </c>
      <c r="DA69" s="47" t="e">
        <f t="shared" si="86"/>
        <v>#DIV/0!</v>
      </c>
      <c r="DB69" s="45">
        <f t="shared" si="87"/>
        <v>0</v>
      </c>
      <c r="DC69" s="46" t="e">
        <f t="shared" si="88"/>
        <v>#DIV/0!</v>
      </c>
      <c r="DD69" s="43">
        <f t="shared" si="89"/>
        <v>0</v>
      </c>
      <c r="DE69" s="46" t="e">
        <f t="shared" si="90"/>
        <v>#DIV/0!</v>
      </c>
      <c r="DF69" s="43">
        <f t="shared" si="91"/>
        <v>0</v>
      </c>
      <c r="DG69" s="47" t="e">
        <f t="shared" si="92"/>
        <v>#DIV/0!</v>
      </c>
      <c r="DH69" s="172"/>
      <c r="DI69" s="185" t="s">
        <v>69</v>
      </c>
      <c r="DJ69" s="45">
        <f t="shared" si="93"/>
        <v>0</v>
      </c>
      <c r="DK69" s="43">
        <f t="shared" si="94"/>
        <v>0</v>
      </c>
      <c r="DL69" s="44">
        <f t="shared" si="95"/>
        <v>0</v>
      </c>
      <c r="DM69"/>
    </row>
    <row r="70" spans="1:119" s="59" customFormat="1" ht="15.6" x14ac:dyDescent="0.3">
      <c r="A70" s="32">
        <v>56</v>
      </c>
      <c r="B70" s="32" t="s">
        <v>70</v>
      </c>
      <c r="C70" s="41"/>
      <c r="D70" s="42"/>
      <c r="E70" s="46"/>
      <c r="F70" s="43"/>
      <c r="G70" s="46"/>
      <c r="H70" s="43"/>
      <c r="I70" s="47"/>
      <c r="J70" s="45"/>
      <c r="K70" s="46"/>
      <c r="L70" s="43"/>
      <c r="M70" s="46"/>
      <c r="N70" s="43"/>
      <c r="O70" s="47"/>
      <c r="P70" s="136">
        <f t="shared" si="64"/>
        <v>0</v>
      </c>
      <c r="Q70" s="137">
        <f t="shared" si="65"/>
        <v>0</v>
      </c>
      <c r="R70" s="138">
        <f t="shared" si="66"/>
        <v>0</v>
      </c>
      <c r="S70" s="38"/>
      <c r="T70" s="5"/>
      <c r="U70" s="7"/>
      <c r="V70" s="5"/>
      <c r="W70" s="7"/>
      <c r="X70" s="5"/>
      <c r="Y70" s="7"/>
      <c r="Z70" s="45"/>
      <c r="AA70" s="46"/>
      <c r="AB70" s="43"/>
      <c r="AC70" s="46"/>
      <c r="AD70" s="43"/>
      <c r="AE70" s="47"/>
      <c r="AF70" s="136">
        <f t="shared" si="67"/>
        <v>0</v>
      </c>
      <c r="AG70" s="137">
        <f t="shared" si="68"/>
        <v>0</v>
      </c>
      <c r="AH70" s="138">
        <f t="shared" si="69"/>
        <v>0</v>
      </c>
      <c r="AI70" s="40"/>
      <c r="AJ70" s="42"/>
      <c r="AK70" s="46"/>
      <c r="AL70" s="43"/>
      <c r="AM70" s="46"/>
      <c r="AN70" s="43"/>
      <c r="AO70" s="47"/>
      <c r="AP70" s="45"/>
      <c r="AQ70" s="46"/>
      <c r="AR70" s="43"/>
      <c r="AS70" s="46"/>
      <c r="AT70" s="43"/>
      <c r="AU70" s="47"/>
      <c r="AV70" s="136">
        <f t="shared" si="70"/>
        <v>0</v>
      </c>
      <c r="AW70" s="137">
        <f t="shared" si="71"/>
        <v>0</v>
      </c>
      <c r="AX70" s="138">
        <f t="shared" si="72"/>
        <v>0</v>
      </c>
      <c r="AY70" s="40"/>
      <c r="AZ70" s="42"/>
      <c r="BA70" s="46"/>
      <c r="BB70" s="43"/>
      <c r="BC70" s="46"/>
      <c r="BD70" s="43"/>
      <c r="BE70" s="47"/>
      <c r="BF70" s="45"/>
      <c r="BG70" s="46"/>
      <c r="BH70" s="43"/>
      <c r="BI70" s="46"/>
      <c r="BJ70" s="43"/>
      <c r="BK70" s="47"/>
      <c r="BL70" s="136">
        <f t="shared" si="73"/>
        <v>0</v>
      </c>
      <c r="BM70" s="137">
        <f t="shared" si="74"/>
        <v>0</v>
      </c>
      <c r="BN70" s="138">
        <f t="shared" si="75"/>
        <v>0</v>
      </c>
      <c r="BO70" s="40"/>
      <c r="BP70" s="42"/>
      <c r="BQ70" s="46"/>
      <c r="BR70" s="43"/>
      <c r="BS70" s="46"/>
      <c r="BT70" s="43"/>
      <c r="BU70" s="47"/>
      <c r="BV70" s="45"/>
      <c r="BW70" s="46"/>
      <c r="BX70" s="43"/>
      <c r="BY70" s="46"/>
      <c r="BZ70" s="43"/>
      <c r="CA70" s="47"/>
      <c r="CB70" s="136">
        <f t="shared" si="76"/>
        <v>0</v>
      </c>
      <c r="CC70" s="137">
        <f t="shared" si="77"/>
        <v>0</v>
      </c>
      <c r="CD70" s="138">
        <f t="shared" si="78"/>
        <v>0</v>
      </c>
      <c r="CE70" s="40"/>
      <c r="CF70" s="42"/>
      <c r="CG70" s="46"/>
      <c r="CH70" s="43"/>
      <c r="CI70" s="46"/>
      <c r="CJ70" s="43"/>
      <c r="CK70" s="47"/>
      <c r="CL70" s="45"/>
      <c r="CM70" s="46"/>
      <c r="CN70" s="43"/>
      <c r="CO70" s="46"/>
      <c r="CP70" s="43"/>
      <c r="CQ70" s="47"/>
      <c r="CR70" s="136">
        <f t="shared" si="79"/>
        <v>0</v>
      </c>
      <c r="CS70" s="137">
        <f t="shared" si="80"/>
        <v>0</v>
      </c>
      <c r="CT70" s="138">
        <f t="shared" si="81"/>
        <v>0</v>
      </c>
      <c r="CU70" s="40"/>
      <c r="CV70" s="45">
        <f t="shared" si="82"/>
        <v>0</v>
      </c>
      <c r="CW70" s="46" t="e">
        <f t="shared" si="96"/>
        <v>#DIV/0!</v>
      </c>
      <c r="CX70" s="46">
        <f t="shared" si="83"/>
        <v>0</v>
      </c>
      <c r="CY70" s="46" t="e">
        <f t="shared" si="84"/>
        <v>#DIV/0!</v>
      </c>
      <c r="CZ70" s="43">
        <f t="shared" si="85"/>
        <v>0</v>
      </c>
      <c r="DA70" s="47" t="e">
        <f t="shared" si="86"/>
        <v>#DIV/0!</v>
      </c>
      <c r="DB70" s="45">
        <f t="shared" si="87"/>
        <v>0</v>
      </c>
      <c r="DC70" s="46" t="e">
        <f t="shared" si="88"/>
        <v>#DIV/0!</v>
      </c>
      <c r="DD70" s="43">
        <f t="shared" si="89"/>
        <v>0</v>
      </c>
      <c r="DE70" s="46" t="e">
        <f t="shared" si="90"/>
        <v>#DIV/0!</v>
      </c>
      <c r="DF70" s="43">
        <f t="shared" si="91"/>
        <v>0</v>
      </c>
      <c r="DG70" s="47" t="e">
        <f t="shared" si="92"/>
        <v>#DIV/0!</v>
      </c>
      <c r="DH70" s="172"/>
      <c r="DI70" s="185" t="s">
        <v>70</v>
      </c>
      <c r="DJ70" s="45">
        <f t="shared" si="93"/>
        <v>0</v>
      </c>
      <c r="DK70" s="43">
        <f t="shared" si="94"/>
        <v>0</v>
      </c>
      <c r="DL70" s="44">
        <f t="shared" si="95"/>
        <v>0</v>
      </c>
      <c r="DM70"/>
    </row>
    <row r="71" spans="1:119" s="59" customFormat="1" ht="15.6" x14ac:dyDescent="0.3">
      <c r="A71" s="32">
        <v>57</v>
      </c>
      <c r="B71" s="32" t="s">
        <v>71</v>
      </c>
      <c r="C71" s="41"/>
      <c r="D71" s="42"/>
      <c r="E71" s="46"/>
      <c r="F71" s="43"/>
      <c r="G71" s="46"/>
      <c r="H71" s="43"/>
      <c r="I71" s="47"/>
      <c r="J71" s="45"/>
      <c r="K71" s="46"/>
      <c r="L71" s="43"/>
      <c r="M71" s="46"/>
      <c r="N71" s="43"/>
      <c r="O71" s="47"/>
      <c r="P71" s="136">
        <f t="shared" si="64"/>
        <v>0</v>
      </c>
      <c r="Q71" s="137">
        <f t="shared" si="65"/>
        <v>0</v>
      </c>
      <c r="R71" s="138">
        <f t="shared" si="66"/>
        <v>0</v>
      </c>
      <c r="S71" s="38"/>
      <c r="T71" s="5"/>
      <c r="U71" s="7"/>
      <c r="V71" s="5"/>
      <c r="W71" s="7"/>
      <c r="X71" s="5"/>
      <c r="Y71" s="7"/>
      <c r="Z71" s="45"/>
      <c r="AA71" s="46"/>
      <c r="AB71" s="43"/>
      <c r="AC71" s="46"/>
      <c r="AD71" s="43"/>
      <c r="AE71" s="47"/>
      <c r="AF71" s="136">
        <f t="shared" si="67"/>
        <v>0</v>
      </c>
      <c r="AG71" s="137">
        <f t="shared" si="68"/>
        <v>0</v>
      </c>
      <c r="AH71" s="138">
        <f t="shared" si="69"/>
        <v>0</v>
      </c>
      <c r="AI71" s="40"/>
      <c r="AJ71" s="42"/>
      <c r="AK71" s="46"/>
      <c r="AL71" s="43"/>
      <c r="AM71" s="46"/>
      <c r="AN71" s="43"/>
      <c r="AO71" s="47"/>
      <c r="AP71" s="45"/>
      <c r="AQ71" s="46"/>
      <c r="AR71" s="43"/>
      <c r="AS71" s="46"/>
      <c r="AT71" s="43"/>
      <c r="AU71" s="47"/>
      <c r="AV71" s="136">
        <f t="shared" si="70"/>
        <v>0</v>
      </c>
      <c r="AW71" s="137">
        <f t="shared" si="71"/>
        <v>0</v>
      </c>
      <c r="AX71" s="138">
        <f t="shared" si="72"/>
        <v>0</v>
      </c>
      <c r="AY71" s="40"/>
      <c r="AZ71" s="42"/>
      <c r="BA71" s="46"/>
      <c r="BB71" s="43"/>
      <c r="BC71" s="46"/>
      <c r="BD71" s="43"/>
      <c r="BE71" s="47"/>
      <c r="BF71" s="45"/>
      <c r="BG71" s="46"/>
      <c r="BH71" s="43"/>
      <c r="BI71" s="46"/>
      <c r="BJ71" s="43"/>
      <c r="BK71" s="47"/>
      <c r="BL71" s="136">
        <f t="shared" si="73"/>
        <v>0</v>
      </c>
      <c r="BM71" s="137">
        <f t="shared" si="74"/>
        <v>0</v>
      </c>
      <c r="BN71" s="138">
        <f t="shared" si="75"/>
        <v>0</v>
      </c>
      <c r="BO71" s="40"/>
      <c r="BP71" s="42"/>
      <c r="BQ71" s="46"/>
      <c r="BR71" s="43"/>
      <c r="BS71" s="46"/>
      <c r="BT71" s="43"/>
      <c r="BU71" s="47"/>
      <c r="BV71" s="45"/>
      <c r="BW71" s="46"/>
      <c r="BX71" s="43"/>
      <c r="BY71" s="46"/>
      <c r="BZ71" s="43"/>
      <c r="CA71" s="47"/>
      <c r="CB71" s="136">
        <f t="shared" si="76"/>
        <v>0</v>
      </c>
      <c r="CC71" s="137">
        <f t="shared" si="77"/>
        <v>0</v>
      </c>
      <c r="CD71" s="138">
        <f t="shared" si="78"/>
        <v>0</v>
      </c>
      <c r="CE71" s="40"/>
      <c r="CF71" s="42"/>
      <c r="CG71" s="46"/>
      <c r="CH71" s="43"/>
      <c r="CI71" s="46"/>
      <c r="CJ71" s="43"/>
      <c r="CK71" s="47"/>
      <c r="CL71" s="45"/>
      <c r="CM71" s="46"/>
      <c r="CN71" s="43"/>
      <c r="CO71" s="46"/>
      <c r="CP71" s="43"/>
      <c r="CQ71" s="47"/>
      <c r="CR71" s="136">
        <f t="shared" si="79"/>
        <v>0</v>
      </c>
      <c r="CS71" s="137">
        <f t="shared" si="80"/>
        <v>0</v>
      </c>
      <c r="CT71" s="138">
        <f t="shared" si="81"/>
        <v>0</v>
      </c>
      <c r="CU71" s="40"/>
      <c r="CV71" s="45">
        <f t="shared" si="82"/>
        <v>0</v>
      </c>
      <c r="CW71" s="46" t="e">
        <f t="shared" si="96"/>
        <v>#DIV/0!</v>
      </c>
      <c r="CX71" s="46">
        <f t="shared" si="83"/>
        <v>0</v>
      </c>
      <c r="CY71" s="46" t="e">
        <f t="shared" si="84"/>
        <v>#DIV/0!</v>
      </c>
      <c r="CZ71" s="43">
        <f t="shared" si="85"/>
        <v>0</v>
      </c>
      <c r="DA71" s="47" t="e">
        <f t="shared" si="86"/>
        <v>#DIV/0!</v>
      </c>
      <c r="DB71" s="45">
        <f t="shared" si="87"/>
        <v>0</v>
      </c>
      <c r="DC71" s="46" t="e">
        <f t="shared" si="88"/>
        <v>#DIV/0!</v>
      </c>
      <c r="DD71" s="43">
        <f t="shared" si="89"/>
        <v>0</v>
      </c>
      <c r="DE71" s="46" t="e">
        <f t="shared" si="90"/>
        <v>#DIV/0!</v>
      </c>
      <c r="DF71" s="43">
        <f t="shared" si="91"/>
        <v>0</v>
      </c>
      <c r="DG71" s="47" t="e">
        <f t="shared" si="92"/>
        <v>#DIV/0!</v>
      </c>
      <c r="DH71" s="172"/>
      <c r="DI71" s="185" t="s">
        <v>71</v>
      </c>
      <c r="DJ71" s="45">
        <f t="shared" si="93"/>
        <v>0</v>
      </c>
      <c r="DK71" s="43">
        <f t="shared" si="94"/>
        <v>0</v>
      </c>
      <c r="DL71" s="44">
        <f t="shared" si="95"/>
        <v>0</v>
      </c>
      <c r="DM71"/>
    </row>
    <row r="72" spans="1:119" s="59" customFormat="1" ht="15.6" x14ac:dyDescent="0.3">
      <c r="A72" s="32">
        <v>58</v>
      </c>
      <c r="B72" s="32" t="s">
        <v>72</v>
      </c>
      <c r="C72" s="41"/>
      <c r="D72" s="42"/>
      <c r="E72" s="46"/>
      <c r="F72" s="43"/>
      <c r="G72" s="46"/>
      <c r="H72" s="43"/>
      <c r="I72" s="47"/>
      <c r="J72" s="45"/>
      <c r="K72" s="46"/>
      <c r="L72" s="43"/>
      <c r="M72" s="46"/>
      <c r="N72" s="43"/>
      <c r="O72" s="47"/>
      <c r="P72" s="136">
        <f t="shared" si="64"/>
        <v>0</v>
      </c>
      <c r="Q72" s="137">
        <f t="shared" si="65"/>
        <v>0</v>
      </c>
      <c r="R72" s="138">
        <f t="shared" si="66"/>
        <v>0</v>
      </c>
      <c r="S72" s="38"/>
      <c r="T72" s="5"/>
      <c r="U72" s="7"/>
      <c r="V72" s="5"/>
      <c r="W72" s="7"/>
      <c r="X72" s="5"/>
      <c r="Y72" s="7"/>
      <c r="Z72" s="45"/>
      <c r="AA72" s="46"/>
      <c r="AB72" s="43"/>
      <c r="AC72" s="46"/>
      <c r="AD72" s="43"/>
      <c r="AE72" s="47"/>
      <c r="AF72" s="136">
        <f t="shared" si="67"/>
        <v>0</v>
      </c>
      <c r="AG72" s="137">
        <f t="shared" si="68"/>
        <v>0</v>
      </c>
      <c r="AH72" s="138">
        <f t="shared" si="69"/>
        <v>0</v>
      </c>
      <c r="AI72" s="40"/>
      <c r="AJ72" s="42"/>
      <c r="AK72" s="46"/>
      <c r="AL72" s="43"/>
      <c r="AM72" s="46"/>
      <c r="AN72" s="43"/>
      <c r="AO72" s="47"/>
      <c r="AP72" s="45"/>
      <c r="AQ72" s="46"/>
      <c r="AR72" s="43"/>
      <c r="AS72" s="46"/>
      <c r="AT72" s="43"/>
      <c r="AU72" s="47"/>
      <c r="AV72" s="136">
        <f t="shared" si="70"/>
        <v>0</v>
      </c>
      <c r="AW72" s="137">
        <f t="shared" si="71"/>
        <v>0</v>
      </c>
      <c r="AX72" s="138">
        <f t="shared" si="72"/>
        <v>0</v>
      </c>
      <c r="AY72" s="40"/>
      <c r="AZ72" s="42"/>
      <c r="BA72" s="46"/>
      <c r="BB72" s="43"/>
      <c r="BC72" s="46"/>
      <c r="BD72" s="43"/>
      <c r="BE72" s="47"/>
      <c r="BF72" s="45"/>
      <c r="BG72" s="46"/>
      <c r="BH72" s="43"/>
      <c r="BI72" s="46"/>
      <c r="BJ72" s="43"/>
      <c r="BK72" s="47"/>
      <c r="BL72" s="136">
        <f t="shared" si="73"/>
        <v>0</v>
      </c>
      <c r="BM72" s="137">
        <f t="shared" si="74"/>
        <v>0</v>
      </c>
      <c r="BN72" s="138">
        <f t="shared" si="75"/>
        <v>0</v>
      </c>
      <c r="BO72" s="40"/>
      <c r="BP72" s="42"/>
      <c r="BQ72" s="46"/>
      <c r="BR72" s="43"/>
      <c r="BS72" s="46"/>
      <c r="BT72" s="43"/>
      <c r="BU72" s="47"/>
      <c r="BV72" s="45"/>
      <c r="BW72" s="46"/>
      <c r="BX72" s="43"/>
      <c r="BY72" s="46"/>
      <c r="BZ72" s="43"/>
      <c r="CA72" s="47"/>
      <c r="CB72" s="136">
        <f t="shared" si="76"/>
        <v>0</v>
      </c>
      <c r="CC72" s="137">
        <f t="shared" si="77"/>
        <v>0</v>
      </c>
      <c r="CD72" s="138">
        <f t="shared" si="78"/>
        <v>0</v>
      </c>
      <c r="CE72" s="40"/>
      <c r="CF72" s="42"/>
      <c r="CG72" s="46"/>
      <c r="CH72" s="43"/>
      <c r="CI72" s="46"/>
      <c r="CJ72" s="43"/>
      <c r="CK72" s="47"/>
      <c r="CL72" s="45"/>
      <c r="CM72" s="46"/>
      <c r="CN72" s="43"/>
      <c r="CO72" s="46"/>
      <c r="CP72" s="43"/>
      <c r="CQ72" s="47"/>
      <c r="CR72" s="136">
        <f t="shared" si="79"/>
        <v>0</v>
      </c>
      <c r="CS72" s="137">
        <f t="shared" si="80"/>
        <v>0</v>
      </c>
      <c r="CT72" s="138">
        <f t="shared" si="81"/>
        <v>0</v>
      </c>
      <c r="CU72" s="40"/>
      <c r="CV72" s="45">
        <f t="shared" si="82"/>
        <v>0</v>
      </c>
      <c r="CW72" s="46" t="e">
        <f t="shared" si="96"/>
        <v>#DIV/0!</v>
      </c>
      <c r="CX72" s="46">
        <f t="shared" si="83"/>
        <v>0</v>
      </c>
      <c r="CY72" s="46" t="e">
        <f t="shared" si="84"/>
        <v>#DIV/0!</v>
      </c>
      <c r="CZ72" s="43">
        <f t="shared" si="85"/>
        <v>0</v>
      </c>
      <c r="DA72" s="47" t="e">
        <f t="shared" si="86"/>
        <v>#DIV/0!</v>
      </c>
      <c r="DB72" s="45">
        <f t="shared" si="87"/>
        <v>0</v>
      </c>
      <c r="DC72" s="46" t="e">
        <f t="shared" si="88"/>
        <v>#DIV/0!</v>
      </c>
      <c r="DD72" s="43">
        <f t="shared" si="89"/>
        <v>0</v>
      </c>
      <c r="DE72" s="46" t="e">
        <f t="shared" si="90"/>
        <v>#DIV/0!</v>
      </c>
      <c r="DF72" s="43">
        <f t="shared" si="91"/>
        <v>0</v>
      </c>
      <c r="DG72" s="47" t="e">
        <f t="shared" si="92"/>
        <v>#DIV/0!</v>
      </c>
      <c r="DH72" s="172"/>
      <c r="DI72" s="185" t="s">
        <v>72</v>
      </c>
      <c r="DJ72" s="45">
        <f t="shared" si="93"/>
        <v>0</v>
      </c>
      <c r="DK72" s="43">
        <f t="shared" si="94"/>
        <v>0</v>
      </c>
      <c r="DL72" s="44">
        <f t="shared" si="95"/>
        <v>0</v>
      </c>
      <c r="DM72"/>
    </row>
    <row r="73" spans="1:119" s="59" customFormat="1" ht="15.6" x14ac:dyDescent="0.3">
      <c r="A73" s="32">
        <v>59</v>
      </c>
      <c r="B73" s="32" t="s">
        <v>174</v>
      </c>
      <c r="C73" s="49"/>
      <c r="D73" s="50"/>
      <c r="E73" s="54"/>
      <c r="F73" s="51"/>
      <c r="G73" s="54"/>
      <c r="H73" s="51"/>
      <c r="I73" s="55"/>
      <c r="J73" s="53"/>
      <c r="K73" s="54"/>
      <c r="L73" s="51"/>
      <c r="M73" s="54"/>
      <c r="N73" s="51"/>
      <c r="O73" s="55"/>
      <c r="P73" s="142">
        <f t="shared" si="64"/>
        <v>0</v>
      </c>
      <c r="Q73" s="143">
        <f t="shared" si="65"/>
        <v>0</v>
      </c>
      <c r="R73" s="144">
        <f t="shared" si="66"/>
        <v>0</v>
      </c>
      <c r="S73" s="38"/>
      <c r="T73" s="222"/>
      <c r="U73" s="223"/>
      <c r="V73" s="222"/>
      <c r="W73" s="223"/>
      <c r="X73" s="222"/>
      <c r="Y73" s="223"/>
      <c r="Z73" s="53"/>
      <c r="AA73" s="54"/>
      <c r="AB73" s="51"/>
      <c r="AC73" s="54"/>
      <c r="AD73" s="51"/>
      <c r="AE73" s="55"/>
      <c r="AF73" s="142">
        <f t="shared" si="67"/>
        <v>0</v>
      </c>
      <c r="AG73" s="143">
        <f t="shared" si="68"/>
        <v>0</v>
      </c>
      <c r="AH73" s="144">
        <f t="shared" si="69"/>
        <v>0</v>
      </c>
      <c r="AI73" s="40"/>
      <c r="AJ73" s="50"/>
      <c r="AK73" s="54"/>
      <c r="AL73" s="51"/>
      <c r="AM73" s="54"/>
      <c r="AN73" s="43"/>
      <c r="AO73" s="55"/>
      <c r="AP73" s="53"/>
      <c r="AQ73" s="54"/>
      <c r="AR73" s="51"/>
      <c r="AS73" s="54"/>
      <c r="AT73" s="51"/>
      <c r="AU73" s="55"/>
      <c r="AV73" s="142">
        <f t="shared" si="70"/>
        <v>0</v>
      </c>
      <c r="AW73" s="143">
        <f t="shared" si="71"/>
        <v>0</v>
      </c>
      <c r="AX73" s="144">
        <f t="shared" si="72"/>
        <v>0</v>
      </c>
      <c r="AY73" s="40"/>
      <c r="AZ73" s="50"/>
      <c r="BA73" s="54"/>
      <c r="BB73" s="51"/>
      <c r="BC73" s="54"/>
      <c r="BD73" s="43"/>
      <c r="BE73" s="55"/>
      <c r="BF73" s="53"/>
      <c r="BG73" s="54"/>
      <c r="BH73" s="51"/>
      <c r="BI73" s="54"/>
      <c r="BJ73" s="51"/>
      <c r="BK73" s="55"/>
      <c r="BL73" s="142">
        <f t="shared" si="73"/>
        <v>0</v>
      </c>
      <c r="BM73" s="143">
        <f t="shared" si="74"/>
        <v>0</v>
      </c>
      <c r="BN73" s="144">
        <f t="shared" si="75"/>
        <v>0</v>
      </c>
      <c r="BO73" s="40"/>
      <c r="BP73" s="50"/>
      <c r="BQ73" s="54"/>
      <c r="BR73" s="51"/>
      <c r="BS73" s="54"/>
      <c r="BT73" s="51"/>
      <c r="BU73" s="55"/>
      <c r="BV73" s="53"/>
      <c r="BW73" s="54"/>
      <c r="BX73" s="51"/>
      <c r="BY73" s="54"/>
      <c r="BZ73" s="51"/>
      <c r="CA73" s="55"/>
      <c r="CB73" s="142">
        <f t="shared" si="76"/>
        <v>0</v>
      </c>
      <c r="CC73" s="143">
        <f t="shared" si="77"/>
        <v>0</v>
      </c>
      <c r="CD73" s="144">
        <f t="shared" si="78"/>
        <v>0</v>
      </c>
      <c r="CE73" s="40"/>
      <c r="CF73" s="50"/>
      <c r="CG73" s="54"/>
      <c r="CH73" s="51"/>
      <c r="CI73" s="54"/>
      <c r="CJ73" s="43"/>
      <c r="CK73" s="55"/>
      <c r="CL73" s="53"/>
      <c r="CM73" s="54"/>
      <c r="CN73" s="51"/>
      <c r="CO73" s="54"/>
      <c r="CP73" s="51"/>
      <c r="CQ73" s="55"/>
      <c r="CR73" s="142">
        <f t="shared" si="79"/>
        <v>0</v>
      </c>
      <c r="CS73" s="143">
        <f t="shared" si="80"/>
        <v>0</v>
      </c>
      <c r="CT73" s="144">
        <f t="shared" si="81"/>
        <v>0</v>
      </c>
      <c r="CU73" s="40"/>
      <c r="CV73" s="53">
        <f>SUM(CV66:CV72)</f>
        <v>0</v>
      </c>
      <c r="CW73" s="54" t="e">
        <f t="shared" si="96"/>
        <v>#DIV/0!</v>
      </c>
      <c r="CX73" s="54">
        <f>SUM(CX66:CX72)</f>
        <v>0</v>
      </c>
      <c r="CY73" s="54" t="e">
        <f t="shared" si="84"/>
        <v>#DIV/0!</v>
      </c>
      <c r="CZ73" s="51">
        <f t="shared" si="85"/>
        <v>0</v>
      </c>
      <c r="DA73" s="55" t="e">
        <f t="shared" si="86"/>
        <v>#DIV/0!</v>
      </c>
      <c r="DB73" s="53">
        <f>SUM(DB66:DB72)</f>
        <v>0</v>
      </c>
      <c r="DC73" s="54" t="e">
        <f t="shared" si="88"/>
        <v>#DIV/0!</v>
      </c>
      <c r="DD73" s="51">
        <f>SUM(DD66:DD72)</f>
        <v>0</v>
      </c>
      <c r="DE73" s="54" t="e">
        <f t="shared" si="90"/>
        <v>#DIV/0!</v>
      </c>
      <c r="DF73" s="51">
        <f>SUM(DF66:DF72)</f>
        <v>0</v>
      </c>
      <c r="DG73" s="55" t="e">
        <f t="shared" si="92"/>
        <v>#DIV/0!</v>
      </c>
      <c r="DH73" s="173"/>
      <c r="DI73" s="185" t="s">
        <v>174</v>
      </c>
      <c r="DJ73" s="53">
        <f t="shared" ref="DJ73:DK73" si="97">SUM(DJ66:DJ72)</f>
        <v>0</v>
      </c>
      <c r="DK73" s="51">
        <f t="shared" si="97"/>
        <v>0</v>
      </c>
      <c r="DL73" s="52">
        <f>SUM(DL66:DL72)</f>
        <v>0</v>
      </c>
      <c r="DM73"/>
      <c r="DO73" s="56"/>
    </row>
    <row r="74" spans="1:119" s="59" customFormat="1" ht="15.6" x14ac:dyDescent="0.3">
      <c r="A74" s="32"/>
      <c r="B74" s="31" t="s">
        <v>73</v>
      </c>
      <c r="C74" s="41"/>
      <c r="D74" s="42"/>
      <c r="E74" s="46"/>
      <c r="F74" s="46"/>
      <c r="G74" s="46"/>
      <c r="H74" s="46"/>
      <c r="I74" s="47"/>
      <c r="J74" s="45"/>
      <c r="K74" s="46"/>
      <c r="L74" s="43"/>
      <c r="M74" s="46"/>
      <c r="N74" s="43"/>
      <c r="O74" s="47"/>
      <c r="P74" s="145"/>
      <c r="Q74" s="146"/>
      <c r="R74" s="147"/>
      <c r="S74" s="38"/>
      <c r="T74" s="5"/>
      <c r="U74" s="7"/>
      <c r="V74" s="5"/>
      <c r="W74" s="7"/>
      <c r="X74" s="7"/>
      <c r="Y74" s="7"/>
      <c r="Z74" s="45"/>
      <c r="AA74" s="46"/>
      <c r="AB74" s="43"/>
      <c r="AC74" s="46"/>
      <c r="AD74" s="43"/>
      <c r="AE74" s="47"/>
      <c r="AF74" s="145"/>
      <c r="AG74" s="146"/>
      <c r="AH74" s="147"/>
      <c r="AI74" s="40"/>
      <c r="AJ74" s="42"/>
      <c r="AK74" s="46"/>
      <c r="AL74" s="46"/>
      <c r="AM74" s="46"/>
      <c r="AN74" s="46"/>
      <c r="AO74" s="47"/>
      <c r="AP74" s="45"/>
      <c r="AQ74" s="46"/>
      <c r="AR74" s="43"/>
      <c r="AS74" s="46"/>
      <c r="AT74" s="43"/>
      <c r="AU74" s="47"/>
      <c r="AV74" s="145"/>
      <c r="AW74" s="146"/>
      <c r="AX74" s="147"/>
      <c r="AY74" s="40"/>
      <c r="AZ74" s="42"/>
      <c r="BA74" s="46"/>
      <c r="BB74" s="46"/>
      <c r="BC74" s="46"/>
      <c r="BD74" s="46"/>
      <c r="BE74" s="47"/>
      <c r="BF74" s="45"/>
      <c r="BG74" s="46"/>
      <c r="BH74" s="43"/>
      <c r="BI74" s="46"/>
      <c r="BJ74" s="43"/>
      <c r="BK74" s="47"/>
      <c r="BL74" s="145"/>
      <c r="BM74" s="146"/>
      <c r="BN74" s="147"/>
      <c r="BO74" s="40"/>
      <c r="BP74" s="42"/>
      <c r="BQ74" s="46"/>
      <c r="BR74" s="46"/>
      <c r="BS74" s="46"/>
      <c r="BT74" s="46"/>
      <c r="BU74" s="47"/>
      <c r="BV74" s="45"/>
      <c r="BW74" s="46"/>
      <c r="BX74" s="43"/>
      <c r="BY74" s="46"/>
      <c r="BZ74" s="43"/>
      <c r="CA74" s="47"/>
      <c r="CB74" s="145"/>
      <c r="CC74" s="146"/>
      <c r="CD74" s="147"/>
      <c r="CE74" s="40"/>
      <c r="CF74" s="42"/>
      <c r="CG74" s="46"/>
      <c r="CH74" s="46"/>
      <c r="CI74" s="46"/>
      <c r="CJ74" s="46"/>
      <c r="CK74" s="47"/>
      <c r="CL74" s="45"/>
      <c r="CM74" s="46"/>
      <c r="CN74" s="43"/>
      <c r="CO74" s="46"/>
      <c r="CP74" s="43"/>
      <c r="CQ74" s="47"/>
      <c r="CR74" s="145"/>
      <c r="CS74" s="146"/>
      <c r="CT74" s="147"/>
      <c r="CU74" s="40"/>
      <c r="CV74" s="45"/>
      <c r="CW74" s="46"/>
      <c r="CX74" s="46"/>
      <c r="CY74" s="46"/>
      <c r="CZ74" s="43"/>
      <c r="DA74" s="47"/>
      <c r="DB74" s="57"/>
      <c r="DC74" s="46"/>
      <c r="DD74" s="43"/>
      <c r="DE74" s="46"/>
      <c r="DF74" s="43"/>
      <c r="DG74" s="47"/>
      <c r="DH74" s="172"/>
      <c r="DI74" s="184" t="s">
        <v>73</v>
      </c>
      <c r="DJ74" s="45"/>
      <c r="DK74" s="43"/>
      <c r="DL74" s="44"/>
      <c r="DM74"/>
    </row>
    <row r="75" spans="1:119" s="59" customFormat="1" ht="15.6" x14ac:dyDescent="0.3">
      <c r="A75" s="32">
        <v>60</v>
      </c>
      <c r="B75" s="32" t="s">
        <v>74</v>
      </c>
      <c r="C75" s="41"/>
      <c r="D75" s="42"/>
      <c r="E75" s="46"/>
      <c r="F75" s="46"/>
      <c r="G75" s="46"/>
      <c r="H75" s="43"/>
      <c r="I75" s="47"/>
      <c r="J75" s="45"/>
      <c r="K75" s="46"/>
      <c r="L75" s="43"/>
      <c r="M75" s="46"/>
      <c r="N75" s="43"/>
      <c r="O75" s="47"/>
      <c r="P75" s="136">
        <f t="shared" ref="P75:P96" si="98">+D75+J75</f>
        <v>0</v>
      </c>
      <c r="Q75" s="137">
        <f t="shared" ref="Q75:Q96" si="99">+F75+L75</f>
        <v>0</v>
      </c>
      <c r="R75" s="138">
        <f t="shared" ref="R75:R96" si="100">+P75+Q75</f>
        <v>0</v>
      </c>
      <c r="S75" s="38"/>
      <c r="T75" s="5"/>
      <c r="U75" s="7"/>
      <c r="V75" s="5"/>
      <c r="W75" s="7"/>
      <c r="X75" s="5"/>
      <c r="Y75" s="7"/>
      <c r="Z75" s="45"/>
      <c r="AA75" s="46"/>
      <c r="AB75" s="43"/>
      <c r="AC75" s="46"/>
      <c r="AD75" s="43"/>
      <c r="AE75" s="47"/>
      <c r="AF75" s="136">
        <f t="shared" ref="AF75:AF96" si="101">+T75+Z75</f>
        <v>0</v>
      </c>
      <c r="AG75" s="137">
        <f t="shared" ref="AG75:AG96" si="102">+V75+AB75</f>
        <v>0</v>
      </c>
      <c r="AH75" s="138">
        <f t="shared" ref="AH75:AH96" si="103">+AF75+AG75</f>
        <v>0</v>
      </c>
      <c r="AI75" s="40"/>
      <c r="AJ75" s="42"/>
      <c r="AK75" s="46"/>
      <c r="AL75" s="43"/>
      <c r="AM75" s="46"/>
      <c r="AN75" s="43"/>
      <c r="AO75" s="47"/>
      <c r="AP75" s="45"/>
      <c r="AQ75" s="46"/>
      <c r="AR75" s="43"/>
      <c r="AS75" s="46"/>
      <c r="AT75" s="43"/>
      <c r="AU75" s="47"/>
      <c r="AV75" s="136">
        <f t="shared" ref="AV75:AV96" si="104">+AJ75+AP75</f>
        <v>0</v>
      </c>
      <c r="AW75" s="137">
        <f t="shared" ref="AW75:AW96" si="105">+AL75+AR75</f>
        <v>0</v>
      </c>
      <c r="AX75" s="138">
        <f t="shared" ref="AX75:AX96" si="106">+AV75+AW75</f>
        <v>0</v>
      </c>
      <c r="AY75" s="40"/>
      <c r="AZ75" s="42"/>
      <c r="BA75" s="46"/>
      <c r="BB75" s="46"/>
      <c r="BC75" s="46"/>
      <c r="BD75" s="43"/>
      <c r="BE75" s="47"/>
      <c r="BF75" s="45"/>
      <c r="BG75" s="46"/>
      <c r="BH75" s="43"/>
      <c r="BI75" s="46"/>
      <c r="BJ75" s="43"/>
      <c r="BK75" s="47"/>
      <c r="BL75" s="136">
        <f t="shared" ref="BL75:BL96" si="107">+AZ75+BF75</f>
        <v>0</v>
      </c>
      <c r="BM75" s="137">
        <f t="shared" ref="BM75:BM96" si="108">+BB75+BH75</f>
        <v>0</v>
      </c>
      <c r="BN75" s="138">
        <f t="shared" ref="BN75:BN96" si="109">+BL75+BM75</f>
        <v>0</v>
      </c>
      <c r="BO75" s="40"/>
      <c r="BP75" s="42"/>
      <c r="BQ75" s="46"/>
      <c r="BR75" s="46"/>
      <c r="BS75" s="46"/>
      <c r="BT75" s="43"/>
      <c r="BU75" s="47"/>
      <c r="BV75" s="45"/>
      <c r="BW75" s="46"/>
      <c r="BX75" s="43"/>
      <c r="BY75" s="46"/>
      <c r="BZ75" s="43"/>
      <c r="CA75" s="47"/>
      <c r="CB75" s="136">
        <f t="shared" ref="CB75:CB96" si="110">+BP75+BV75</f>
        <v>0</v>
      </c>
      <c r="CC75" s="137">
        <f t="shared" ref="CC75:CC96" si="111">+BR75+BX75</f>
        <v>0</v>
      </c>
      <c r="CD75" s="138">
        <f t="shared" ref="CD75:CD96" si="112">+CB75+CC75</f>
        <v>0</v>
      </c>
      <c r="CE75" s="40"/>
      <c r="CF75" s="42"/>
      <c r="CG75" s="46"/>
      <c r="CH75" s="46"/>
      <c r="CI75" s="46"/>
      <c r="CJ75" s="43"/>
      <c r="CK75" s="47"/>
      <c r="CL75" s="45"/>
      <c r="CM75" s="46"/>
      <c r="CN75" s="43"/>
      <c r="CO75" s="46"/>
      <c r="CP75" s="43"/>
      <c r="CQ75" s="47"/>
      <c r="CR75" s="136">
        <f t="shared" ref="CR75:CR96" si="113">+CF75+CL75</f>
        <v>0</v>
      </c>
      <c r="CS75" s="137">
        <f t="shared" ref="CS75:CS96" si="114">+CH75+CN75</f>
        <v>0</v>
      </c>
      <c r="CT75" s="138">
        <f t="shared" ref="CT75:CT96" si="115">+CR75+CS75</f>
        <v>0</v>
      </c>
      <c r="CU75" s="40"/>
      <c r="CV75" s="45">
        <f t="shared" ref="CV75:CV94" si="116">+D75+T75+AJ75+AZ75+BP75+CF75</f>
        <v>0</v>
      </c>
      <c r="CW75" s="46" t="e">
        <f t="shared" si="96"/>
        <v>#DIV/0!</v>
      </c>
      <c r="CX75" s="46">
        <f t="shared" ref="CX75:CX94" si="117">+F75+V75+AL75+BB75+BR75+CH75</f>
        <v>0</v>
      </c>
      <c r="CY75" s="46" t="e">
        <f t="shared" ref="CY75:CY96" si="118">+CX75/$CX$111</f>
        <v>#DIV/0!</v>
      </c>
      <c r="CZ75" s="43">
        <f t="shared" ref="CZ75:CZ96" si="119">+CV75+CX75</f>
        <v>0</v>
      </c>
      <c r="DA75" s="47" t="e">
        <f t="shared" ref="DA75:DA96" si="120">+CZ75/$CZ$111</f>
        <v>#DIV/0!</v>
      </c>
      <c r="DB75" s="45">
        <f t="shared" ref="DB75:DB94" si="121">+J75+Z75+AP75+BF75+BV75+CL75</f>
        <v>0</v>
      </c>
      <c r="DC75" s="46" t="e">
        <f t="shared" si="88"/>
        <v>#DIV/0!</v>
      </c>
      <c r="DD75" s="43">
        <f t="shared" ref="DD75:DD94" si="122">+L75+AB75+AR75+BH75+BX75+CN75</f>
        <v>0</v>
      </c>
      <c r="DE75" s="46" t="e">
        <f t="shared" ref="DE75:DE96" si="123">+DD75/$DD$111</f>
        <v>#DIV/0!</v>
      </c>
      <c r="DF75" s="43">
        <f t="shared" ref="DF75:DF94" si="124">+DB75+DD75</f>
        <v>0</v>
      </c>
      <c r="DG75" s="47" t="e">
        <f t="shared" ref="DG75:DG96" si="125">+DF75/$DF$111</f>
        <v>#DIV/0!</v>
      </c>
      <c r="DH75" s="172"/>
      <c r="DI75" s="185" t="s">
        <v>74</v>
      </c>
      <c r="DJ75" s="45">
        <f t="shared" ref="DJ75:DJ94" si="126">+CZ75</f>
        <v>0</v>
      </c>
      <c r="DK75" s="43">
        <f t="shared" ref="DK75:DK94" si="127">+DF75</f>
        <v>0</v>
      </c>
      <c r="DL75" s="44">
        <f t="shared" ref="DL75:DL94" si="128">+DJ75+DK75</f>
        <v>0</v>
      </c>
      <c r="DM75"/>
    </row>
    <row r="76" spans="1:119" s="59" customFormat="1" ht="15.6" x14ac:dyDescent="0.3">
      <c r="A76" s="32">
        <v>61</v>
      </c>
      <c r="B76" s="32" t="s">
        <v>75</v>
      </c>
      <c r="C76" s="41"/>
      <c r="D76" s="42"/>
      <c r="E76" s="46"/>
      <c r="F76" s="46"/>
      <c r="G76" s="46"/>
      <c r="H76" s="43"/>
      <c r="I76" s="47"/>
      <c r="J76" s="45"/>
      <c r="K76" s="46"/>
      <c r="L76" s="43"/>
      <c r="M76" s="46"/>
      <c r="N76" s="43"/>
      <c r="O76" s="47"/>
      <c r="P76" s="136">
        <f t="shared" si="98"/>
        <v>0</v>
      </c>
      <c r="Q76" s="137">
        <f t="shared" si="99"/>
        <v>0</v>
      </c>
      <c r="R76" s="138">
        <f t="shared" si="100"/>
        <v>0</v>
      </c>
      <c r="S76" s="38"/>
      <c r="T76" s="5"/>
      <c r="U76" s="7"/>
      <c r="V76" s="5"/>
      <c r="W76" s="7"/>
      <c r="X76" s="5"/>
      <c r="Y76" s="7"/>
      <c r="Z76" s="45"/>
      <c r="AA76" s="46"/>
      <c r="AB76" s="43"/>
      <c r="AC76" s="46"/>
      <c r="AD76" s="43"/>
      <c r="AE76" s="47"/>
      <c r="AF76" s="136">
        <f t="shared" si="101"/>
        <v>0</v>
      </c>
      <c r="AG76" s="137">
        <f t="shared" si="102"/>
        <v>0</v>
      </c>
      <c r="AH76" s="138">
        <f t="shared" si="103"/>
        <v>0</v>
      </c>
      <c r="AI76" s="40"/>
      <c r="AJ76" s="42"/>
      <c r="AK76" s="46"/>
      <c r="AL76" s="43"/>
      <c r="AM76" s="46"/>
      <c r="AN76" s="43"/>
      <c r="AO76" s="47"/>
      <c r="AP76" s="45"/>
      <c r="AQ76" s="46"/>
      <c r="AR76" s="43"/>
      <c r="AS76" s="46"/>
      <c r="AT76" s="43"/>
      <c r="AU76" s="47"/>
      <c r="AV76" s="136">
        <f t="shared" si="104"/>
        <v>0</v>
      </c>
      <c r="AW76" s="137">
        <f t="shared" si="105"/>
        <v>0</v>
      </c>
      <c r="AX76" s="138">
        <f t="shared" si="106"/>
        <v>0</v>
      </c>
      <c r="AY76" s="40"/>
      <c r="AZ76" s="42"/>
      <c r="BA76" s="46"/>
      <c r="BB76" s="46"/>
      <c r="BC76" s="46"/>
      <c r="BD76" s="43"/>
      <c r="BE76" s="47"/>
      <c r="BF76" s="45"/>
      <c r="BG76" s="46"/>
      <c r="BH76" s="43"/>
      <c r="BI76" s="46"/>
      <c r="BJ76" s="43"/>
      <c r="BK76" s="47"/>
      <c r="BL76" s="136">
        <f t="shared" si="107"/>
        <v>0</v>
      </c>
      <c r="BM76" s="137">
        <f t="shared" si="108"/>
        <v>0</v>
      </c>
      <c r="BN76" s="138">
        <f t="shared" si="109"/>
        <v>0</v>
      </c>
      <c r="BO76" s="40"/>
      <c r="BP76" s="42"/>
      <c r="BQ76" s="46"/>
      <c r="BR76" s="46"/>
      <c r="BS76" s="46"/>
      <c r="BT76" s="43"/>
      <c r="BU76" s="47"/>
      <c r="BV76" s="45"/>
      <c r="BW76" s="46"/>
      <c r="BX76" s="43"/>
      <c r="BY76" s="46"/>
      <c r="BZ76" s="43"/>
      <c r="CA76" s="47"/>
      <c r="CB76" s="136">
        <f t="shared" si="110"/>
        <v>0</v>
      </c>
      <c r="CC76" s="137">
        <f t="shared" si="111"/>
        <v>0</v>
      </c>
      <c r="CD76" s="138">
        <f t="shared" si="112"/>
        <v>0</v>
      </c>
      <c r="CE76" s="40"/>
      <c r="CF76" s="42"/>
      <c r="CG76" s="46"/>
      <c r="CH76" s="46"/>
      <c r="CI76" s="46"/>
      <c r="CJ76" s="43"/>
      <c r="CK76" s="47"/>
      <c r="CL76" s="45"/>
      <c r="CM76" s="46"/>
      <c r="CN76" s="43"/>
      <c r="CO76" s="46"/>
      <c r="CP76" s="43"/>
      <c r="CQ76" s="47"/>
      <c r="CR76" s="136">
        <f t="shared" si="113"/>
        <v>0</v>
      </c>
      <c r="CS76" s="137">
        <f t="shared" si="114"/>
        <v>0</v>
      </c>
      <c r="CT76" s="138">
        <f t="shared" si="115"/>
        <v>0</v>
      </c>
      <c r="CU76" s="40"/>
      <c r="CV76" s="45">
        <f t="shared" si="116"/>
        <v>0</v>
      </c>
      <c r="CW76" s="46" t="e">
        <f t="shared" si="96"/>
        <v>#DIV/0!</v>
      </c>
      <c r="CX76" s="46">
        <f t="shared" si="117"/>
        <v>0</v>
      </c>
      <c r="CY76" s="46" t="e">
        <f t="shared" si="118"/>
        <v>#DIV/0!</v>
      </c>
      <c r="CZ76" s="43">
        <f t="shared" si="119"/>
        <v>0</v>
      </c>
      <c r="DA76" s="47" t="e">
        <f t="shared" si="120"/>
        <v>#DIV/0!</v>
      </c>
      <c r="DB76" s="45">
        <f t="shared" si="121"/>
        <v>0</v>
      </c>
      <c r="DC76" s="46" t="e">
        <f t="shared" si="88"/>
        <v>#DIV/0!</v>
      </c>
      <c r="DD76" s="43">
        <f t="shared" si="122"/>
        <v>0</v>
      </c>
      <c r="DE76" s="46" t="e">
        <f t="shared" si="123"/>
        <v>#DIV/0!</v>
      </c>
      <c r="DF76" s="43">
        <f t="shared" si="124"/>
        <v>0</v>
      </c>
      <c r="DG76" s="47" t="e">
        <f t="shared" si="125"/>
        <v>#DIV/0!</v>
      </c>
      <c r="DH76" s="172"/>
      <c r="DI76" s="185" t="s">
        <v>75</v>
      </c>
      <c r="DJ76" s="45">
        <f t="shared" si="126"/>
        <v>0</v>
      </c>
      <c r="DK76" s="43">
        <f t="shared" si="127"/>
        <v>0</v>
      </c>
      <c r="DL76" s="44">
        <f t="shared" si="128"/>
        <v>0</v>
      </c>
      <c r="DM76"/>
    </row>
    <row r="77" spans="1:119" s="59" customFormat="1" ht="15.6" x14ac:dyDescent="0.3">
      <c r="A77" s="32">
        <v>62</v>
      </c>
      <c r="B77" s="32" t="s">
        <v>76</v>
      </c>
      <c r="C77" s="41"/>
      <c r="D77" s="42"/>
      <c r="E77" s="46"/>
      <c r="F77" s="46"/>
      <c r="G77" s="46"/>
      <c r="H77" s="43"/>
      <c r="I77" s="47"/>
      <c r="J77" s="45"/>
      <c r="K77" s="46"/>
      <c r="L77" s="43"/>
      <c r="M77" s="46"/>
      <c r="N77" s="43"/>
      <c r="O77" s="47"/>
      <c r="P77" s="136">
        <f t="shared" si="98"/>
        <v>0</v>
      </c>
      <c r="Q77" s="137">
        <f t="shared" si="99"/>
        <v>0</v>
      </c>
      <c r="R77" s="138">
        <f t="shared" si="100"/>
        <v>0</v>
      </c>
      <c r="S77" s="38"/>
      <c r="T77" s="5"/>
      <c r="U77" s="7"/>
      <c r="V77" s="5"/>
      <c r="W77" s="7"/>
      <c r="X77" s="5"/>
      <c r="Y77" s="7"/>
      <c r="Z77" s="45"/>
      <c r="AA77" s="46"/>
      <c r="AB77" s="43"/>
      <c r="AC77" s="46"/>
      <c r="AD77" s="43"/>
      <c r="AE77" s="47"/>
      <c r="AF77" s="136">
        <f t="shared" si="101"/>
        <v>0</v>
      </c>
      <c r="AG77" s="137">
        <f t="shared" si="102"/>
        <v>0</v>
      </c>
      <c r="AH77" s="138">
        <f t="shared" si="103"/>
        <v>0</v>
      </c>
      <c r="AI77" s="40"/>
      <c r="AJ77" s="42"/>
      <c r="AK77" s="46"/>
      <c r="AL77" s="43"/>
      <c r="AM77" s="46"/>
      <c r="AN77" s="43"/>
      <c r="AO77" s="47"/>
      <c r="AP77" s="45"/>
      <c r="AQ77" s="46"/>
      <c r="AR77" s="43"/>
      <c r="AS77" s="46"/>
      <c r="AT77" s="43"/>
      <c r="AU77" s="47"/>
      <c r="AV77" s="136">
        <f t="shared" si="104"/>
        <v>0</v>
      </c>
      <c r="AW77" s="137">
        <f t="shared" si="105"/>
        <v>0</v>
      </c>
      <c r="AX77" s="138">
        <f t="shared" si="106"/>
        <v>0</v>
      </c>
      <c r="AY77" s="40"/>
      <c r="AZ77" s="42"/>
      <c r="BA77" s="46"/>
      <c r="BB77" s="46"/>
      <c r="BC77" s="46"/>
      <c r="BD77" s="43"/>
      <c r="BE77" s="47"/>
      <c r="BF77" s="45"/>
      <c r="BG77" s="46"/>
      <c r="BH77" s="43"/>
      <c r="BI77" s="46"/>
      <c r="BJ77" s="43"/>
      <c r="BK77" s="47"/>
      <c r="BL77" s="136">
        <f t="shared" si="107"/>
        <v>0</v>
      </c>
      <c r="BM77" s="137">
        <f t="shared" si="108"/>
        <v>0</v>
      </c>
      <c r="BN77" s="138">
        <f t="shared" si="109"/>
        <v>0</v>
      </c>
      <c r="BO77" s="40"/>
      <c r="BP77" s="42"/>
      <c r="BQ77" s="46"/>
      <c r="BR77" s="46"/>
      <c r="BS77" s="46"/>
      <c r="BT77" s="43"/>
      <c r="BU77" s="47"/>
      <c r="BV77" s="45"/>
      <c r="BW77" s="46"/>
      <c r="BX77" s="43"/>
      <c r="BY77" s="46"/>
      <c r="BZ77" s="43"/>
      <c r="CA77" s="47"/>
      <c r="CB77" s="136">
        <f t="shared" si="110"/>
        <v>0</v>
      </c>
      <c r="CC77" s="137">
        <f t="shared" si="111"/>
        <v>0</v>
      </c>
      <c r="CD77" s="138">
        <f t="shared" si="112"/>
        <v>0</v>
      </c>
      <c r="CE77" s="40"/>
      <c r="CF77" s="42"/>
      <c r="CG77" s="46"/>
      <c r="CH77" s="46"/>
      <c r="CI77" s="46"/>
      <c r="CJ77" s="43"/>
      <c r="CK77" s="47"/>
      <c r="CL77" s="45"/>
      <c r="CM77" s="46"/>
      <c r="CN77" s="43"/>
      <c r="CO77" s="46"/>
      <c r="CP77" s="43"/>
      <c r="CQ77" s="47"/>
      <c r="CR77" s="136">
        <f t="shared" si="113"/>
        <v>0</v>
      </c>
      <c r="CS77" s="137">
        <f t="shared" si="114"/>
        <v>0</v>
      </c>
      <c r="CT77" s="138">
        <f t="shared" si="115"/>
        <v>0</v>
      </c>
      <c r="CU77" s="40"/>
      <c r="CV77" s="45">
        <f t="shared" si="116"/>
        <v>0</v>
      </c>
      <c r="CW77" s="46" t="e">
        <f t="shared" si="96"/>
        <v>#DIV/0!</v>
      </c>
      <c r="CX77" s="46">
        <f t="shared" si="117"/>
        <v>0</v>
      </c>
      <c r="CY77" s="46" t="e">
        <f t="shared" si="118"/>
        <v>#DIV/0!</v>
      </c>
      <c r="CZ77" s="43">
        <f t="shared" si="119"/>
        <v>0</v>
      </c>
      <c r="DA77" s="47" t="e">
        <f t="shared" si="120"/>
        <v>#DIV/0!</v>
      </c>
      <c r="DB77" s="45">
        <f t="shared" si="121"/>
        <v>0</v>
      </c>
      <c r="DC77" s="46" t="e">
        <f t="shared" si="88"/>
        <v>#DIV/0!</v>
      </c>
      <c r="DD77" s="43">
        <f t="shared" si="122"/>
        <v>0</v>
      </c>
      <c r="DE77" s="46" t="e">
        <f t="shared" si="123"/>
        <v>#DIV/0!</v>
      </c>
      <c r="DF77" s="43">
        <f t="shared" si="124"/>
        <v>0</v>
      </c>
      <c r="DG77" s="47" t="e">
        <f t="shared" si="125"/>
        <v>#DIV/0!</v>
      </c>
      <c r="DH77" s="172"/>
      <c r="DI77" s="185" t="s">
        <v>76</v>
      </c>
      <c r="DJ77" s="45">
        <f t="shared" si="126"/>
        <v>0</v>
      </c>
      <c r="DK77" s="43">
        <f t="shared" si="127"/>
        <v>0</v>
      </c>
      <c r="DL77" s="44">
        <f t="shared" si="128"/>
        <v>0</v>
      </c>
      <c r="DM77"/>
    </row>
    <row r="78" spans="1:119" s="59" customFormat="1" ht="15.6" x14ac:dyDescent="0.3">
      <c r="A78" s="32">
        <v>63</v>
      </c>
      <c r="B78" s="32" t="s">
        <v>77</v>
      </c>
      <c r="C78" s="41"/>
      <c r="D78" s="42"/>
      <c r="E78" s="46"/>
      <c r="F78" s="46"/>
      <c r="G78" s="46"/>
      <c r="H78" s="43"/>
      <c r="I78" s="47"/>
      <c r="J78" s="45"/>
      <c r="K78" s="46"/>
      <c r="L78" s="43"/>
      <c r="M78" s="46"/>
      <c r="N78" s="43"/>
      <c r="O78" s="47"/>
      <c r="P78" s="136">
        <f t="shared" si="98"/>
        <v>0</v>
      </c>
      <c r="Q78" s="137">
        <f t="shared" si="99"/>
        <v>0</v>
      </c>
      <c r="R78" s="138">
        <f t="shared" si="100"/>
        <v>0</v>
      </c>
      <c r="S78" s="38"/>
      <c r="T78" s="5"/>
      <c r="U78" s="7"/>
      <c r="V78" s="5"/>
      <c r="W78" s="7"/>
      <c r="X78" s="5"/>
      <c r="Y78" s="7"/>
      <c r="Z78" s="45"/>
      <c r="AA78" s="46"/>
      <c r="AB78" s="43"/>
      <c r="AC78" s="46"/>
      <c r="AD78" s="43"/>
      <c r="AE78" s="47"/>
      <c r="AF78" s="136">
        <f t="shared" si="101"/>
        <v>0</v>
      </c>
      <c r="AG78" s="137">
        <f t="shared" si="102"/>
        <v>0</v>
      </c>
      <c r="AH78" s="138">
        <f t="shared" si="103"/>
        <v>0</v>
      </c>
      <c r="AI78" s="40"/>
      <c r="AJ78" s="42"/>
      <c r="AK78" s="46"/>
      <c r="AL78" s="43"/>
      <c r="AM78" s="46"/>
      <c r="AN78" s="43"/>
      <c r="AO78" s="47"/>
      <c r="AP78" s="45"/>
      <c r="AQ78" s="46"/>
      <c r="AR78" s="43"/>
      <c r="AS78" s="46"/>
      <c r="AT78" s="43"/>
      <c r="AU78" s="47"/>
      <c r="AV78" s="136">
        <f t="shared" si="104"/>
        <v>0</v>
      </c>
      <c r="AW78" s="137">
        <f t="shared" si="105"/>
        <v>0</v>
      </c>
      <c r="AX78" s="138">
        <f t="shared" si="106"/>
        <v>0</v>
      </c>
      <c r="AY78" s="40"/>
      <c r="AZ78" s="42"/>
      <c r="BA78" s="46"/>
      <c r="BB78" s="46"/>
      <c r="BC78" s="46"/>
      <c r="BD78" s="43"/>
      <c r="BE78" s="47"/>
      <c r="BF78" s="45"/>
      <c r="BG78" s="46"/>
      <c r="BH78" s="43"/>
      <c r="BI78" s="46"/>
      <c r="BJ78" s="43"/>
      <c r="BK78" s="47"/>
      <c r="BL78" s="136">
        <f t="shared" si="107"/>
        <v>0</v>
      </c>
      <c r="BM78" s="137">
        <f t="shared" si="108"/>
        <v>0</v>
      </c>
      <c r="BN78" s="138">
        <f t="shared" si="109"/>
        <v>0</v>
      </c>
      <c r="BO78" s="40"/>
      <c r="BP78" s="42"/>
      <c r="BQ78" s="46"/>
      <c r="BR78" s="46"/>
      <c r="BS78" s="46"/>
      <c r="BT78" s="43"/>
      <c r="BU78" s="47"/>
      <c r="BV78" s="45"/>
      <c r="BW78" s="46"/>
      <c r="BX78" s="43"/>
      <c r="BY78" s="46"/>
      <c r="BZ78" s="43"/>
      <c r="CA78" s="47"/>
      <c r="CB78" s="136">
        <f t="shared" si="110"/>
        <v>0</v>
      </c>
      <c r="CC78" s="137">
        <f t="shared" si="111"/>
        <v>0</v>
      </c>
      <c r="CD78" s="138">
        <f t="shared" si="112"/>
        <v>0</v>
      </c>
      <c r="CE78" s="40"/>
      <c r="CF78" s="42"/>
      <c r="CG78" s="46"/>
      <c r="CH78" s="46"/>
      <c r="CI78" s="46"/>
      <c r="CJ78" s="43"/>
      <c r="CK78" s="47"/>
      <c r="CL78" s="45"/>
      <c r="CM78" s="46"/>
      <c r="CN78" s="43"/>
      <c r="CO78" s="46"/>
      <c r="CP78" s="43"/>
      <c r="CQ78" s="47"/>
      <c r="CR78" s="136">
        <f t="shared" si="113"/>
        <v>0</v>
      </c>
      <c r="CS78" s="137">
        <f t="shared" si="114"/>
        <v>0</v>
      </c>
      <c r="CT78" s="138">
        <f t="shared" si="115"/>
        <v>0</v>
      </c>
      <c r="CU78" s="40"/>
      <c r="CV78" s="45">
        <f t="shared" si="116"/>
        <v>0</v>
      </c>
      <c r="CW78" s="46" t="e">
        <f t="shared" si="96"/>
        <v>#DIV/0!</v>
      </c>
      <c r="CX78" s="46">
        <f t="shared" si="117"/>
        <v>0</v>
      </c>
      <c r="CY78" s="46" t="e">
        <f t="shared" si="118"/>
        <v>#DIV/0!</v>
      </c>
      <c r="CZ78" s="43">
        <f t="shared" si="119"/>
        <v>0</v>
      </c>
      <c r="DA78" s="47" t="e">
        <f t="shared" si="120"/>
        <v>#DIV/0!</v>
      </c>
      <c r="DB78" s="45">
        <f t="shared" si="121"/>
        <v>0</v>
      </c>
      <c r="DC78" s="46" t="e">
        <f t="shared" si="88"/>
        <v>#DIV/0!</v>
      </c>
      <c r="DD78" s="43">
        <f t="shared" si="122"/>
        <v>0</v>
      </c>
      <c r="DE78" s="46" t="e">
        <f t="shared" si="123"/>
        <v>#DIV/0!</v>
      </c>
      <c r="DF78" s="43">
        <f t="shared" si="124"/>
        <v>0</v>
      </c>
      <c r="DG78" s="47" t="e">
        <f t="shared" si="125"/>
        <v>#DIV/0!</v>
      </c>
      <c r="DH78" s="172"/>
      <c r="DI78" s="185" t="s">
        <v>77</v>
      </c>
      <c r="DJ78" s="45">
        <f t="shared" si="126"/>
        <v>0</v>
      </c>
      <c r="DK78" s="43">
        <f t="shared" si="127"/>
        <v>0</v>
      </c>
      <c r="DL78" s="44">
        <f t="shared" si="128"/>
        <v>0</v>
      </c>
      <c r="DM78"/>
    </row>
    <row r="79" spans="1:119" s="59" customFormat="1" ht="15.6" x14ac:dyDescent="0.3">
      <c r="A79" s="32">
        <v>64</v>
      </c>
      <c r="B79" s="32" t="s">
        <v>78</v>
      </c>
      <c r="C79" s="41"/>
      <c r="D79" s="42"/>
      <c r="E79" s="46"/>
      <c r="F79" s="46"/>
      <c r="G79" s="46"/>
      <c r="H79" s="43"/>
      <c r="I79" s="47"/>
      <c r="J79" s="45"/>
      <c r="K79" s="46"/>
      <c r="L79" s="43"/>
      <c r="M79" s="46"/>
      <c r="N79" s="43"/>
      <c r="O79" s="47"/>
      <c r="P79" s="136">
        <f t="shared" si="98"/>
        <v>0</v>
      </c>
      <c r="Q79" s="137">
        <f t="shared" si="99"/>
        <v>0</v>
      </c>
      <c r="R79" s="138">
        <f t="shared" si="100"/>
        <v>0</v>
      </c>
      <c r="S79" s="38"/>
      <c r="T79" s="5"/>
      <c r="U79" s="7"/>
      <c r="V79" s="5"/>
      <c r="W79" s="7"/>
      <c r="X79" s="5"/>
      <c r="Y79" s="7"/>
      <c r="Z79" s="45"/>
      <c r="AA79" s="46"/>
      <c r="AB79" s="43"/>
      <c r="AC79" s="46"/>
      <c r="AD79" s="43"/>
      <c r="AE79" s="47"/>
      <c r="AF79" s="136">
        <f t="shared" si="101"/>
        <v>0</v>
      </c>
      <c r="AG79" s="137">
        <f t="shared" si="102"/>
        <v>0</v>
      </c>
      <c r="AH79" s="138">
        <f t="shared" si="103"/>
        <v>0</v>
      </c>
      <c r="AI79" s="40"/>
      <c r="AJ79" s="42"/>
      <c r="AK79" s="46"/>
      <c r="AL79" s="43"/>
      <c r="AM79" s="46"/>
      <c r="AN79" s="43"/>
      <c r="AO79" s="47"/>
      <c r="AP79" s="45"/>
      <c r="AQ79" s="46"/>
      <c r="AR79" s="43"/>
      <c r="AS79" s="46"/>
      <c r="AT79" s="43"/>
      <c r="AU79" s="47"/>
      <c r="AV79" s="136">
        <f t="shared" si="104"/>
        <v>0</v>
      </c>
      <c r="AW79" s="137">
        <f t="shared" si="105"/>
        <v>0</v>
      </c>
      <c r="AX79" s="138">
        <f t="shared" si="106"/>
        <v>0</v>
      </c>
      <c r="AY79" s="40"/>
      <c r="AZ79" s="42"/>
      <c r="BA79" s="46"/>
      <c r="BB79" s="46"/>
      <c r="BC79" s="46"/>
      <c r="BD79" s="43"/>
      <c r="BE79" s="47"/>
      <c r="BF79" s="45"/>
      <c r="BG79" s="46"/>
      <c r="BH79" s="43"/>
      <c r="BI79" s="46"/>
      <c r="BJ79" s="43"/>
      <c r="BK79" s="47"/>
      <c r="BL79" s="136">
        <f t="shared" si="107"/>
        <v>0</v>
      </c>
      <c r="BM79" s="137">
        <f t="shared" si="108"/>
        <v>0</v>
      </c>
      <c r="BN79" s="138">
        <f t="shared" si="109"/>
        <v>0</v>
      </c>
      <c r="BO79" s="40"/>
      <c r="BP79" s="42"/>
      <c r="BQ79" s="46"/>
      <c r="BR79" s="46"/>
      <c r="BS79" s="46"/>
      <c r="BT79" s="43"/>
      <c r="BU79" s="47"/>
      <c r="BV79" s="45"/>
      <c r="BW79" s="46"/>
      <c r="BX79" s="43"/>
      <c r="BY79" s="46"/>
      <c r="BZ79" s="43"/>
      <c r="CA79" s="47"/>
      <c r="CB79" s="136">
        <f t="shared" si="110"/>
        <v>0</v>
      </c>
      <c r="CC79" s="137">
        <f t="shared" si="111"/>
        <v>0</v>
      </c>
      <c r="CD79" s="138">
        <f t="shared" si="112"/>
        <v>0</v>
      </c>
      <c r="CE79" s="40"/>
      <c r="CF79" s="42"/>
      <c r="CG79" s="46"/>
      <c r="CH79" s="46"/>
      <c r="CI79" s="46"/>
      <c r="CJ79" s="43"/>
      <c r="CK79" s="47"/>
      <c r="CL79" s="45"/>
      <c r="CM79" s="46"/>
      <c r="CN79" s="43"/>
      <c r="CO79" s="46"/>
      <c r="CP79" s="43"/>
      <c r="CQ79" s="47"/>
      <c r="CR79" s="136">
        <f t="shared" si="113"/>
        <v>0</v>
      </c>
      <c r="CS79" s="137">
        <f t="shared" si="114"/>
        <v>0</v>
      </c>
      <c r="CT79" s="138">
        <f t="shared" si="115"/>
        <v>0</v>
      </c>
      <c r="CU79" s="40"/>
      <c r="CV79" s="45">
        <f t="shared" si="116"/>
        <v>0</v>
      </c>
      <c r="CW79" s="46" t="e">
        <f t="shared" si="96"/>
        <v>#DIV/0!</v>
      </c>
      <c r="CX79" s="46">
        <f t="shared" si="117"/>
        <v>0</v>
      </c>
      <c r="CY79" s="46" t="e">
        <f t="shared" si="118"/>
        <v>#DIV/0!</v>
      </c>
      <c r="CZ79" s="43">
        <f t="shared" si="119"/>
        <v>0</v>
      </c>
      <c r="DA79" s="47" t="e">
        <f t="shared" si="120"/>
        <v>#DIV/0!</v>
      </c>
      <c r="DB79" s="45">
        <f t="shared" si="121"/>
        <v>0</v>
      </c>
      <c r="DC79" s="46" t="e">
        <f t="shared" si="88"/>
        <v>#DIV/0!</v>
      </c>
      <c r="DD79" s="43">
        <f t="shared" si="122"/>
        <v>0</v>
      </c>
      <c r="DE79" s="46" t="e">
        <f t="shared" si="123"/>
        <v>#DIV/0!</v>
      </c>
      <c r="DF79" s="43">
        <f t="shared" si="124"/>
        <v>0</v>
      </c>
      <c r="DG79" s="47" t="e">
        <f t="shared" si="125"/>
        <v>#DIV/0!</v>
      </c>
      <c r="DH79" s="172"/>
      <c r="DI79" s="185" t="s">
        <v>78</v>
      </c>
      <c r="DJ79" s="45">
        <f t="shared" si="126"/>
        <v>0</v>
      </c>
      <c r="DK79" s="43">
        <f t="shared" si="127"/>
        <v>0</v>
      </c>
      <c r="DL79" s="44">
        <f t="shared" si="128"/>
        <v>0</v>
      </c>
      <c r="DM79"/>
    </row>
    <row r="80" spans="1:119" s="59" customFormat="1" ht="15.6" x14ac:dyDescent="0.3">
      <c r="A80" s="32">
        <v>65</v>
      </c>
      <c r="B80" s="32" t="s">
        <v>79</v>
      </c>
      <c r="C80" s="41"/>
      <c r="D80" s="42"/>
      <c r="E80" s="46"/>
      <c r="F80" s="46"/>
      <c r="G80" s="46"/>
      <c r="H80" s="43"/>
      <c r="I80" s="47"/>
      <c r="J80" s="45"/>
      <c r="K80" s="46"/>
      <c r="L80" s="43"/>
      <c r="M80" s="46"/>
      <c r="N80" s="43"/>
      <c r="O80" s="47"/>
      <c r="P80" s="136">
        <f t="shared" si="98"/>
        <v>0</v>
      </c>
      <c r="Q80" s="137">
        <f t="shared" si="99"/>
        <v>0</v>
      </c>
      <c r="R80" s="138">
        <f t="shared" si="100"/>
        <v>0</v>
      </c>
      <c r="S80" s="38"/>
      <c r="T80" s="5"/>
      <c r="U80" s="7"/>
      <c r="V80" s="5"/>
      <c r="W80" s="7"/>
      <c r="X80" s="5"/>
      <c r="Y80" s="7"/>
      <c r="Z80" s="45"/>
      <c r="AA80" s="46"/>
      <c r="AB80" s="43"/>
      <c r="AC80" s="46"/>
      <c r="AD80" s="43"/>
      <c r="AE80" s="47"/>
      <c r="AF80" s="136">
        <f t="shared" si="101"/>
        <v>0</v>
      </c>
      <c r="AG80" s="137">
        <f t="shared" si="102"/>
        <v>0</v>
      </c>
      <c r="AH80" s="138">
        <f t="shared" si="103"/>
        <v>0</v>
      </c>
      <c r="AI80" s="40"/>
      <c r="AJ80" s="42"/>
      <c r="AK80" s="46"/>
      <c r="AL80" s="43"/>
      <c r="AM80" s="46"/>
      <c r="AN80" s="43"/>
      <c r="AO80" s="47"/>
      <c r="AP80" s="45"/>
      <c r="AQ80" s="46"/>
      <c r="AR80" s="43"/>
      <c r="AS80" s="46"/>
      <c r="AT80" s="43"/>
      <c r="AU80" s="47"/>
      <c r="AV80" s="136">
        <f t="shared" si="104"/>
        <v>0</v>
      </c>
      <c r="AW80" s="137">
        <f t="shared" si="105"/>
        <v>0</v>
      </c>
      <c r="AX80" s="138">
        <f t="shared" si="106"/>
        <v>0</v>
      </c>
      <c r="AY80" s="40"/>
      <c r="AZ80" s="42"/>
      <c r="BA80" s="46"/>
      <c r="BB80" s="46"/>
      <c r="BC80" s="46"/>
      <c r="BD80" s="43"/>
      <c r="BE80" s="47"/>
      <c r="BF80" s="45"/>
      <c r="BG80" s="46"/>
      <c r="BH80" s="43"/>
      <c r="BI80" s="46"/>
      <c r="BJ80" s="43"/>
      <c r="BK80" s="47"/>
      <c r="BL80" s="136">
        <f t="shared" si="107"/>
        <v>0</v>
      </c>
      <c r="BM80" s="137">
        <f t="shared" si="108"/>
        <v>0</v>
      </c>
      <c r="BN80" s="138">
        <f t="shared" si="109"/>
        <v>0</v>
      </c>
      <c r="BO80" s="40"/>
      <c r="BP80" s="42"/>
      <c r="BQ80" s="46"/>
      <c r="BR80" s="46"/>
      <c r="BS80" s="46"/>
      <c r="BT80" s="43"/>
      <c r="BU80" s="47"/>
      <c r="BV80" s="45"/>
      <c r="BW80" s="46"/>
      <c r="BX80" s="43"/>
      <c r="BY80" s="46"/>
      <c r="BZ80" s="43"/>
      <c r="CA80" s="47"/>
      <c r="CB80" s="136">
        <f t="shared" si="110"/>
        <v>0</v>
      </c>
      <c r="CC80" s="137">
        <f t="shared" si="111"/>
        <v>0</v>
      </c>
      <c r="CD80" s="138">
        <f t="shared" si="112"/>
        <v>0</v>
      </c>
      <c r="CE80" s="40"/>
      <c r="CF80" s="42"/>
      <c r="CG80" s="46"/>
      <c r="CH80" s="46"/>
      <c r="CI80" s="46"/>
      <c r="CJ80" s="43"/>
      <c r="CK80" s="47"/>
      <c r="CL80" s="45"/>
      <c r="CM80" s="46"/>
      <c r="CN80" s="43"/>
      <c r="CO80" s="46"/>
      <c r="CP80" s="43"/>
      <c r="CQ80" s="47"/>
      <c r="CR80" s="136">
        <f t="shared" si="113"/>
        <v>0</v>
      </c>
      <c r="CS80" s="137">
        <f t="shared" si="114"/>
        <v>0</v>
      </c>
      <c r="CT80" s="138">
        <f t="shared" si="115"/>
        <v>0</v>
      </c>
      <c r="CU80" s="40"/>
      <c r="CV80" s="45">
        <f t="shared" si="116"/>
        <v>0</v>
      </c>
      <c r="CW80" s="46" t="e">
        <f t="shared" si="96"/>
        <v>#DIV/0!</v>
      </c>
      <c r="CX80" s="46">
        <f t="shared" si="117"/>
        <v>0</v>
      </c>
      <c r="CY80" s="46" t="e">
        <f t="shared" si="118"/>
        <v>#DIV/0!</v>
      </c>
      <c r="CZ80" s="43">
        <f t="shared" si="119"/>
        <v>0</v>
      </c>
      <c r="DA80" s="47" t="e">
        <f t="shared" si="120"/>
        <v>#DIV/0!</v>
      </c>
      <c r="DB80" s="45">
        <f t="shared" si="121"/>
        <v>0</v>
      </c>
      <c r="DC80" s="46" t="e">
        <f t="shared" si="88"/>
        <v>#DIV/0!</v>
      </c>
      <c r="DD80" s="43">
        <f t="shared" si="122"/>
        <v>0</v>
      </c>
      <c r="DE80" s="46" t="e">
        <f t="shared" si="123"/>
        <v>#DIV/0!</v>
      </c>
      <c r="DF80" s="43">
        <f t="shared" si="124"/>
        <v>0</v>
      </c>
      <c r="DG80" s="47" t="e">
        <f t="shared" si="125"/>
        <v>#DIV/0!</v>
      </c>
      <c r="DH80" s="172"/>
      <c r="DI80" s="185" t="s">
        <v>79</v>
      </c>
      <c r="DJ80" s="45">
        <f t="shared" si="126"/>
        <v>0</v>
      </c>
      <c r="DK80" s="43">
        <f t="shared" si="127"/>
        <v>0</v>
      </c>
      <c r="DL80" s="44">
        <f t="shared" si="128"/>
        <v>0</v>
      </c>
      <c r="DM80"/>
    </row>
    <row r="81" spans="1:119" s="59" customFormat="1" ht="15.6" x14ac:dyDescent="0.3">
      <c r="A81" s="32">
        <v>66</v>
      </c>
      <c r="B81" s="32" t="s">
        <v>80</v>
      </c>
      <c r="C81" s="41"/>
      <c r="D81" s="42"/>
      <c r="E81" s="46"/>
      <c r="F81" s="46"/>
      <c r="G81" s="46"/>
      <c r="H81" s="43"/>
      <c r="I81" s="47"/>
      <c r="J81" s="45"/>
      <c r="K81" s="46"/>
      <c r="L81" s="43"/>
      <c r="M81" s="46"/>
      <c r="N81" s="43"/>
      <c r="O81" s="47"/>
      <c r="P81" s="136">
        <f t="shared" si="98"/>
        <v>0</v>
      </c>
      <c r="Q81" s="137">
        <f t="shared" si="99"/>
        <v>0</v>
      </c>
      <c r="R81" s="138">
        <f t="shared" si="100"/>
        <v>0</v>
      </c>
      <c r="S81" s="38"/>
      <c r="T81" s="5"/>
      <c r="U81" s="7"/>
      <c r="V81" s="5"/>
      <c r="W81" s="7"/>
      <c r="X81" s="5"/>
      <c r="Y81" s="7"/>
      <c r="Z81" s="45"/>
      <c r="AA81" s="46"/>
      <c r="AB81" s="43"/>
      <c r="AC81" s="46"/>
      <c r="AD81" s="43"/>
      <c r="AE81" s="47"/>
      <c r="AF81" s="136">
        <f t="shared" si="101"/>
        <v>0</v>
      </c>
      <c r="AG81" s="137">
        <f t="shared" si="102"/>
        <v>0</v>
      </c>
      <c r="AH81" s="138">
        <f t="shared" si="103"/>
        <v>0</v>
      </c>
      <c r="AI81" s="40"/>
      <c r="AJ81" s="42"/>
      <c r="AK81" s="46"/>
      <c r="AL81" s="43"/>
      <c r="AM81" s="46"/>
      <c r="AN81" s="43"/>
      <c r="AO81" s="47"/>
      <c r="AP81" s="45"/>
      <c r="AQ81" s="46"/>
      <c r="AR81" s="43"/>
      <c r="AS81" s="46"/>
      <c r="AT81" s="43"/>
      <c r="AU81" s="47"/>
      <c r="AV81" s="136">
        <f t="shared" si="104"/>
        <v>0</v>
      </c>
      <c r="AW81" s="137">
        <f t="shared" si="105"/>
        <v>0</v>
      </c>
      <c r="AX81" s="138">
        <f t="shared" si="106"/>
        <v>0</v>
      </c>
      <c r="AY81" s="40"/>
      <c r="AZ81" s="42"/>
      <c r="BA81" s="46"/>
      <c r="BB81" s="46"/>
      <c r="BC81" s="46"/>
      <c r="BD81" s="43"/>
      <c r="BE81" s="47"/>
      <c r="BF81" s="45"/>
      <c r="BG81" s="46"/>
      <c r="BH81" s="43"/>
      <c r="BI81" s="46"/>
      <c r="BJ81" s="43"/>
      <c r="BK81" s="47"/>
      <c r="BL81" s="136">
        <f t="shared" si="107"/>
        <v>0</v>
      </c>
      <c r="BM81" s="137">
        <f t="shared" si="108"/>
        <v>0</v>
      </c>
      <c r="BN81" s="138">
        <f t="shared" si="109"/>
        <v>0</v>
      </c>
      <c r="BO81" s="40"/>
      <c r="BP81" s="42"/>
      <c r="BQ81" s="46"/>
      <c r="BR81" s="46"/>
      <c r="BS81" s="46"/>
      <c r="BT81" s="43"/>
      <c r="BU81" s="47"/>
      <c r="BV81" s="45"/>
      <c r="BW81" s="46"/>
      <c r="BX81" s="43"/>
      <c r="BY81" s="46"/>
      <c r="BZ81" s="43"/>
      <c r="CA81" s="47"/>
      <c r="CB81" s="136">
        <f t="shared" si="110"/>
        <v>0</v>
      </c>
      <c r="CC81" s="137">
        <f t="shared" si="111"/>
        <v>0</v>
      </c>
      <c r="CD81" s="138">
        <f t="shared" si="112"/>
        <v>0</v>
      </c>
      <c r="CE81" s="40"/>
      <c r="CF81" s="42"/>
      <c r="CG81" s="46"/>
      <c r="CH81" s="46"/>
      <c r="CI81" s="46"/>
      <c r="CJ81" s="43"/>
      <c r="CK81" s="47"/>
      <c r="CL81" s="45"/>
      <c r="CM81" s="46"/>
      <c r="CN81" s="43"/>
      <c r="CO81" s="46"/>
      <c r="CP81" s="43"/>
      <c r="CQ81" s="47"/>
      <c r="CR81" s="136">
        <f t="shared" si="113"/>
        <v>0</v>
      </c>
      <c r="CS81" s="137">
        <f t="shared" si="114"/>
        <v>0</v>
      </c>
      <c r="CT81" s="138">
        <f t="shared" si="115"/>
        <v>0</v>
      </c>
      <c r="CU81" s="40"/>
      <c r="CV81" s="45">
        <f t="shared" si="116"/>
        <v>0</v>
      </c>
      <c r="CW81" s="46" t="e">
        <f t="shared" si="96"/>
        <v>#DIV/0!</v>
      </c>
      <c r="CX81" s="46">
        <f t="shared" si="117"/>
        <v>0</v>
      </c>
      <c r="CY81" s="46" t="e">
        <f t="shared" si="118"/>
        <v>#DIV/0!</v>
      </c>
      <c r="CZ81" s="43">
        <f t="shared" si="119"/>
        <v>0</v>
      </c>
      <c r="DA81" s="47" t="e">
        <f t="shared" si="120"/>
        <v>#DIV/0!</v>
      </c>
      <c r="DB81" s="45">
        <f t="shared" si="121"/>
        <v>0</v>
      </c>
      <c r="DC81" s="46" t="e">
        <f t="shared" si="88"/>
        <v>#DIV/0!</v>
      </c>
      <c r="DD81" s="43">
        <f t="shared" si="122"/>
        <v>0</v>
      </c>
      <c r="DE81" s="46" t="e">
        <f t="shared" si="123"/>
        <v>#DIV/0!</v>
      </c>
      <c r="DF81" s="43">
        <f t="shared" si="124"/>
        <v>0</v>
      </c>
      <c r="DG81" s="47" t="e">
        <f t="shared" si="125"/>
        <v>#DIV/0!</v>
      </c>
      <c r="DH81" s="172"/>
      <c r="DI81" s="185" t="s">
        <v>80</v>
      </c>
      <c r="DJ81" s="45">
        <f t="shared" si="126"/>
        <v>0</v>
      </c>
      <c r="DK81" s="43">
        <f t="shared" si="127"/>
        <v>0</v>
      </c>
      <c r="DL81" s="44">
        <f t="shared" si="128"/>
        <v>0</v>
      </c>
      <c r="DM81"/>
    </row>
    <row r="82" spans="1:119" s="59" customFormat="1" ht="15.6" x14ac:dyDescent="0.3">
      <c r="A82" s="32">
        <v>67</v>
      </c>
      <c r="B82" s="32" t="s">
        <v>81</v>
      </c>
      <c r="C82" s="41"/>
      <c r="D82" s="42"/>
      <c r="E82" s="46"/>
      <c r="F82" s="46"/>
      <c r="G82" s="46"/>
      <c r="H82" s="43"/>
      <c r="I82" s="47"/>
      <c r="J82" s="45"/>
      <c r="K82" s="46"/>
      <c r="L82" s="43"/>
      <c r="M82" s="46"/>
      <c r="N82" s="43"/>
      <c r="O82" s="47"/>
      <c r="P82" s="136">
        <f t="shared" si="98"/>
        <v>0</v>
      </c>
      <c r="Q82" s="137">
        <f t="shared" si="99"/>
        <v>0</v>
      </c>
      <c r="R82" s="138">
        <f t="shared" si="100"/>
        <v>0</v>
      </c>
      <c r="S82" s="38"/>
      <c r="T82" s="5"/>
      <c r="U82" s="7"/>
      <c r="V82" s="5"/>
      <c r="W82" s="7"/>
      <c r="X82" s="5"/>
      <c r="Y82" s="7"/>
      <c r="Z82" s="45"/>
      <c r="AA82" s="46"/>
      <c r="AB82" s="43"/>
      <c r="AC82" s="46"/>
      <c r="AD82" s="43"/>
      <c r="AE82" s="47"/>
      <c r="AF82" s="136">
        <f t="shared" si="101"/>
        <v>0</v>
      </c>
      <c r="AG82" s="137">
        <f t="shared" si="102"/>
        <v>0</v>
      </c>
      <c r="AH82" s="138">
        <f t="shared" si="103"/>
        <v>0</v>
      </c>
      <c r="AI82" s="40"/>
      <c r="AJ82" s="42"/>
      <c r="AK82" s="46"/>
      <c r="AL82" s="43"/>
      <c r="AM82" s="46"/>
      <c r="AN82" s="43"/>
      <c r="AO82" s="47"/>
      <c r="AP82" s="45"/>
      <c r="AQ82" s="46"/>
      <c r="AR82" s="43"/>
      <c r="AS82" s="46"/>
      <c r="AT82" s="43"/>
      <c r="AU82" s="47"/>
      <c r="AV82" s="136">
        <f t="shared" si="104"/>
        <v>0</v>
      </c>
      <c r="AW82" s="137">
        <f t="shared" si="105"/>
        <v>0</v>
      </c>
      <c r="AX82" s="138">
        <f t="shared" si="106"/>
        <v>0</v>
      </c>
      <c r="AY82" s="40"/>
      <c r="AZ82" s="42"/>
      <c r="BA82" s="46"/>
      <c r="BB82" s="46"/>
      <c r="BC82" s="46"/>
      <c r="BD82" s="43"/>
      <c r="BE82" s="47"/>
      <c r="BF82" s="45"/>
      <c r="BG82" s="46"/>
      <c r="BH82" s="43"/>
      <c r="BI82" s="46"/>
      <c r="BJ82" s="43"/>
      <c r="BK82" s="47"/>
      <c r="BL82" s="136">
        <f t="shared" si="107"/>
        <v>0</v>
      </c>
      <c r="BM82" s="137">
        <f t="shared" si="108"/>
        <v>0</v>
      </c>
      <c r="BN82" s="138">
        <f t="shared" si="109"/>
        <v>0</v>
      </c>
      <c r="BO82" s="40"/>
      <c r="BP82" s="42"/>
      <c r="BQ82" s="46"/>
      <c r="BR82" s="46"/>
      <c r="BS82" s="46"/>
      <c r="BT82" s="43"/>
      <c r="BU82" s="47"/>
      <c r="BV82" s="45"/>
      <c r="BW82" s="46"/>
      <c r="BX82" s="43"/>
      <c r="BY82" s="46"/>
      <c r="BZ82" s="43"/>
      <c r="CA82" s="47"/>
      <c r="CB82" s="136">
        <f t="shared" si="110"/>
        <v>0</v>
      </c>
      <c r="CC82" s="137">
        <f t="shared" si="111"/>
        <v>0</v>
      </c>
      <c r="CD82" s="138">
        <f t="shared" si="112"/>
        <v>0</v>
      </c>
      <c r="CE82" s="40"/>
      <c r="CF82" s="42"/>
      <c r="CG82" s="46"/>
      <c r="CH82" s="46"/>
      <c r="CI82" s="46"/>
      <c r="CJ82" s="43"/>
      <c r="CK82" s="47"/>
      <c r="CL82" s="45"/>
      <c r="CM82" s="46"/>
      <c r="CN82" s="43"/>
      <c r="CO82" s="46"/>
      <c r="CP82" s="43"/>
      <c r="CQ82" s="47"/>
      <c r="CR82" s="136">
        <f t="shared" si="113"/>
        <v>0</v>
      </c>
      <c r="CS82" s="137">
        <f t="shared" si="114"/>
        <v>0</v>
      </c>
      <c r="CT82" s="138">
        <f t="shared" si="115"/>
        <v>0</v>
      </c>
      <c r="CU82" s="40"/>
      <c r="CV82" s="45">
        <f t="shared" si="116"/>
        <v>0</v>
      </c>
      <c r="CW82" s="46" t="e">
        <f t="shared" si="96"/>
        <v>#DIV/0!</v>
      </c>
      <c r="CX82" s="46">
        <f t="shared" si="117"/>
        <v>0</v>
      </c>
      <c r="CY82" s="46" t="e">
        <f t="shared" si="118"/>
        <v>#DIV/0!</v>
      </c>
      <c r="CZ82" s="43">
        <f t="shared" si="119"/>
        <v>0</v>
      </c>
      <c r="DA82" s="47" t="e">
        <f t="shared" si="120"/>
        <v>#DIV/0!</v>
      </c>
      <c r="DB82" s="45">
        <f t="shared" si="121"/>
        <v>0</v>
      </c>
      <c r="DC82" s="46" t="e">
        <f t="shared" si="88"/>
        <v>#DIV/0!</v>
      </c>
      <c r="DD82" s="43">
        <f t="shared" si="122"/>
        <v>0</v>
      </c>
      <c r="DE82" s="46" t="e">
        <f t="shared" si="123"/>
        <v>#DIV/0!</v>
      </c>
      <c r="DF82" s="43">
        <f t="shared" si="124"/>
        <v>0</v>
      </c>
      <c r="DG82" s="47" t="e">
        <f t="shared" si="125"/>
        <v>#DIV/0!</v>
      </c>
      <c r="DH82" s="172"/>
      <c r="DI82" s="185" t="s">
        <v>81</v>
      </c>
      <c r="DJ82" s="45">
        <f t="shared" si="126"/>
        <v>0</v>
      </c>
      <c r="DK82" s="43">
        <f t="shared" si="127"/>
        <v>0</v>
      </c>
      <c r="DL82" s="44">
        <f t="shared" si="128"/>
        <v>0</v>
      </c>
      <c r="DM82"/>
    </row>
    <row r="83" spans="1:119" s="59" customFormat="1" ht="15.6" x14ac:dyDescent="0.3">
      <c r="A83" s="32">
        <v>68</v>
      </c>
      <c r="B83" s="32" t="s">
        <v>82</v>
      </c>
      <c r="C83" s="41"/>
      <c r="D83" s="42"/>
      <c r="E83" s="46"/>
      <c r="F83" s="46"/>
      <c r="G83" s="46"/>
      <c r="H83" s="43"/>
      <c r="I83" s="47"/>
      <c r="J83" s="45"/>
      <c r="K83" s="46"/>
      <c r="L83" s="43"/>
      <c r="M83" s="46"/>
      <c r="N83" s="43"/>
      <c r="O83" s="47"/>
      <c r="P83" s="136">
        <f t="shared" si="98"/>
        <v>0</v>
      </c>
      <c r="Q83" s="137">
        <f t="shared" si="99"/>
        <v>0</v>
      </c>
      <c r="R83" s="138">
        <f t="shared" si="100"/>
        <v>0</v>
      </c>
      <c r="S83" s="38"/>
      <c r="T83" s="5"/>
      <c r="U83" s="7"/>
      <c r="V83" s="5"/>
      <c r="W83" s="7"/>
      <c r="X83" s="5"/>
      <c r="Y83" s="7"/>
      <c r="Z83" s="45"/>
      <c r="AA83" s="46"/>
      <c r="AB83" s="43"/>
      <c r="AC83" s="46"/>
      <c r="AD83" s="43"/>
      <c r="AE83" s="47"/>
      <c r="AF83" s="136">
        <f t="shared" si="101"/>
        <v>0</v>
      </c>
      <c r="AG83" s="137">
        <f t="shared" si="102"/>
        <v>0</v>
      </c>
      <c r="AH83" s="138">
        <f t="shared" si="103"/>
        <v>0</v>
      </c>
      <c r="AI83" s="40"/>
      <c r="AJ83" s="42"/>
      <c r="AK83" s="46"/>
      <c r="AL83" s="43"/>
      <c r="AM83" s="46"/>
      <c r="AN83" s="43"/>
      <c r="AO83" s="47"/>
      <c r="AP83" s="45"/>
      <c r="AQ83" s="46"/>
      <c r="AR83" s="43"/>
      <c r="AS83" s="46"/>
      <c r="AT83" s="43"/>
      <c r="AU83" s="47"/>
      <c r="AV83" s="136">
        <f t="shared" si="104"/>
        <v>0</v>
      </c>
      <c r="AW83" s="137">
        <f t="shared" si="105"/>
        <v>0</v>
      </c>
      <c r="AX83" s="138">
        <f t="shared" si="106"/>
        <v>0</v>
      </c>
      <c r="AY83" s="40"/>
      <c r="AZ83" s="42"/>
      <c r="BA83" s="46"/>
      <c r="BB83" s="46"/>
      <c r="BC83" s="46"/>
      <c r="BD83" s="43"/>
      <c r="BE83" s="47"/>
      <c r="BF83" s="45"/>
      <c r="BG83" s="46"/>
      <c r="BH83" s="43"/>
      <c r="BI83" s="46"/>
      <c r="BJ83" s="43"/>
      <c r="BK83" s="47"/>
      <c r="BL83" s="136">
        <f t="shared" si="107"/>
        <v>0</v>
      </c>
      <c r="BM83" s="137">
        <f t="shared" si="108"/>
        <v>0</v>
      </c>
      <c r="BN83" s="138">
        <f t="shared" si="109"/>
        <v>0</v>
      </c>
      <c r="BO83" s="40"/>
      <c r="BP83" s="42"/>
      <c r="BQ83" s="46"/>
      <c r="BR83" s="46"/>
      <c r="BS83" s="46"/>
      <c r="BT83" s="43"/>
      <c r="BU83" s="47"/>
      <c r="BV83" s="45"/>
      <c r="BW83" s="46"/>
      <c r="BX83" s="43"/>
      <c r="BY83" s="46"/>
      <c r="BZ83" s="43"/>
      <c r="CA83" s="47"/>
      <c r="CB83" s="136">
        <f t="shared" si="110"/>
        <v>0</v>
      </c>
      <c r="CC83" s="137">
        <f t="shared" si="111"/>
        <v>0</v>
      </c>
      <c r="CD83" s="138">
        <f t="shared" si="112"/>
        <v>0</v>
      </c>
      <c r="CE83" s="40"/>
      <c r="CF83" s="42"/>
      <c r="CG83" s="46"/>
      <c r="CH83" s="46"/>
      <c r="CI83" s="46"/>
      <c r="CJ83" s="43"/>
      <c r="CK83" s="47"/>
      <c r="CL83" s="45"/>
      <c r="CM83" s="46"/>
      <c r="CN83" s="43"/>
      <c r="CO83" s="46"/>
      <c r="CP83" s="43"/>
      <c r="CQ83" s="47"/>
      <c r="CR83" s="136">
        <f t="shared" si="113"/>
        <v>0</v>
      </c>
      <c r="CS83" s="137">
        <f t="shared" si="114"/>
        <v>0</v>
      </c>
      <c r="CT83" s="138">
        <f t="shared" si="115"/>
        <v>0</v>
      </c>
      <c r="CU83" s="40"/>
      <c r="CV83" s="45">
        <f t="shared" si="116"/>
        <v>0</v>
      </c>
      <c r="CW83" s="46" t="e">
        <f t="shared" si="96"/>
        <v>#DIV/0!</v>
      </c>
      <c r="CX83" s="46">
        <f t="shared" si="117"/>
        <v>0</v>
      </c>
      <c r="CY83" s="46" t="e">
        <f t="shared" si="118"/>
        <v>#DIV/0!</v>
      </c>
      <c r="CZ83" s="43">
        <f t="shared" si="119"/>
        <v>0</v>
      </c>
      <c r="DA83" s="47" t="e">
        <f t="shared" si="120"/>
        <v>#DIV/0!</v>
      </c>
      <c r="DB83" s="45">
        <f t="shared" si="121"/>
        <v>0</v>
      </c>
      <c r="DC83" s="46" t="e">
        <f t="shared" si="88"/>
        <v>#DIV/0!</v>
      </c>
      <c r="DD83" s="43">
        <f t="shared" si="122"/>
        <v>0</v>
      </c>
      <c r="DE83" s="46" t="e">
        <f t="shared" si="123"/>
        <v>#DIV/0!</v>
      </c>
      <c r="DF83" s="43">
        <f t="shared" si="124"/>
        <v>0</v>
      </c>
      <c r="DG83" s="47" t="e">
        <f t="shared" si="125"/>
        <v>#DIV/0!</v>
      </c>
      <c r="DH83" s="172"/>
      <c r="DI83" s="185" t="s">
        <v>82</v>
      </c>
      <c r="DJ83" s="45">
        <f t="shared" si="126"/>
        <v>0</v>
      </c>
      <c r="DK83" s="43">
        <f t="shared" si="127"/>
        <v>0</v>
      </c>
      <c r="DL83" s="44">
        <f t="shared" si="128"/>
        <v>0</v>
      </c>
      <c r="DM83"/>
    </row>
    <row r="84" spans="1:119" s="59" customFormat="1" ht="15.6" x14ac:dyDescent="0.3">
      <c r="A84" s="32">
        <v>69</v>
      </c>
      <c r="B84" s="32" t="s">
        <v>83</v>
      </c>
      <c r="C84" s="41"/>
      <c r="D84" s="42"/>
      <c r="E84" s="46"/>
      <c r="F84" s="46"/>
      <c r="G84" s="46"/>
      <c r="H84" s="43"/>
      <c r="I84" s="47"/>
      <c r="J84" s="45"/>
      <c r="K84" s="46"/>
      <c r="L84" s="43"/>
      <c r="M84" s="46"/>
      <c r="N84" s="43"/>
      <c r="O84" s="47"/>
      <c r="P84" s="136">
        <f t="shared" si="98"/>
        <v>0</v>
      </c>
      <c r="Q84" s="137">
        <f t="shared" si="99"/>
        <v>0</v>
      </c>
      <c r="R84" s="138">
        <f t="shared" si="100"/>
        <v>0</v>
      </c>
      <c r="S84" s="38"/>
      <c r="T84" s="5"/>
      <c r="U84" s="7"/>
      <c r="V84" s="5"/>
      <c r="W84" s="7"/>
      <c r="X84" s="5"/>
      <c r="Y84" s="7"/>
      <c r="Z84" s="45"/>
      <c r="AA84" s="46"/>
      <c r="AB84" s="43"/>
      <c r="AC84" s="46"/>
      <c r="AD84" s="43"/>
      <c r="AE84" s="47"/>
      <c r="AF84" s="136">
        <f t="shared" si="101"/>
        <v>0</v>
      </c>
      <c r="AG84" s="137">
        <f t="shared" si="102"/>
        <v>0</v>
      </c>
      <c r="AH84" s="138">
        <f t="shared" si="103"/>
        <v>0</v>
      </c>
      <c r="AI84" s="40"/>
      <c r="AJ84" s="42"/>
      <c r="AK84" s="46"/>
      <c r="AL84" s="43"/>
      <c r="AM84" s="46"/>
      <c r="AN84" s="43"/>
      <c r="AO84" s="47"/>
      <c r="AP84" s="45"/>
      <c r="AQ84" s="46"/>
      <c r="AR84" s="43"/>
      <c r="AS84" s="46"/>
      <c r="AT84" s="43"/>
      <c r="AU84" s="47"/>
      <c r="AV84" s="136">
        <f t="shared" si="104"/>
        <v>0</v>
      </c>
      <c r="AW84" s="137">
        <f t="shared" si="105"/>
        <v>0</v>
      </c>
      <c r="AX84" s="138">
        <f t="shared" si="106"/>
        <v>0</v>
      </c>
      <c r="AY84" s="40"/>
      <c r="AZ84" s="42"/>
      <c r="BA84" s="46"/>
      <c r="BB84" s="46"/>
      <c r="BC84" s="46"/>
      <c r="BD84" s="43"/>
      <c r="BE84" s="47"/>
      <c r="BF84" s="45"/>
      <c r="BG84" s="46"/>
      <c r="BH84" s="43"/>
      <c r="BI84" s="46"/>
      <c r="BJ84" s="43"/>
      <c r="BK84" s="47"/>
      <c r="BL84" s="136">
        <f t="shared" si="107"/>
        <v>0</v>
      </c>
      <c r="BM84" s="137">
        <f t="shared" si="108"/>
        <v>0</v>
      </c>
      <c r="BN84" s="138">
        <f t="shared" si="109"/>
        <v>0</v>
      </c>
      <c r="BO84" s="40"/>
      <c r="BP84" s="42"/>
      <c r="BQ84" s="46"/>
      <c r="BR84" s="46"/>
      <c r="BS84" s="46"/>
      <c r="BT84" s="43"/>
      <c r="BU84" s="47"/>
      <c r="BV84" s="45"/>
      <c r="BW84" s="46"/>
      <c r="BX84" s="43"/>
      <c r="BY84" s="46"/>
      <c r="BZ84" s="43"/>
      <c r="CA84" s="47"/>
      <c r="CB84" s="136">
        <f t="shared" si="110"/>
        <v>0</v>
      </c>
      <c r="CC84" s="137">
        <f t="shared" si="111"/>
        <v>0</v>
      </c>
      <c r="CD84" s="138">
        <f t="shared" si="112"/>
        <v>0</v>
      </c>
      <c r="CE84" s="40"/>
      <c r="CF84" s="42"/>
      <c r="CG84" s="46"/>
      <c r="CH84" s="46"/>
      <c r="CI84" s="46"/>
      <c r="CJ84" s="43"/>
      <c r="CK84" s="47"/>
      <c r="CL84" s="45"/>
      <c r="CM84" s="46"/>
      <c r="CN84" s="43"/>
      <c r="CO84" s="46"/>
      <c r="CP84" s="43"/>
      <c r="CQ84" s="47"/>
      <c r="CR84" s="136">
        <f t="shared" si="113"/>
        <v>0</v>
      </c>
      <c r="CS84" s="137">
        <f t="shared" si="114"/>
        <v>0</v>
      </c>
      <c r="CT84" s="138">
        <f t="shared" si="115"/>
        <v>0</v>
      </c>
      <c r="CU84" s="40"/>
      <c r="CV84" s="45">
        <f t="shared" si="116"/>
        <v>0</v>
      </c>
      <c r="CW84" s="46" t="e">
        <f t="shared" si="96"/>
        <v>#DIV/0!</v>
      </c>
      <c r="CX84" s="46">
        <f t="shared" si="117"/>
        <v>0</v>
      </c>
      <c r="CY84" s="46" t="e">
        <f t="shared" si="118"/>
        <v>#DIV/0!</v>
      </c>
      <c r="CZ84" s="43">
        <f t="shared" si="119"/>
        <v>0</v>
      </c>
      <c r="DA84" s="47" t="e">
        <f t="shared" si="120"/>
        <v>#DIV/0!</v>
      </c>
      <c r="DB84" s="45">
        <f t="shared" si="121"/>
        <v>0</v>
      </c>
      <c r="DC84" s="46" t="e">
        <f t="shared" si="88"/>
        <v>#DIV/0!</v>
      </c>
      <c r="DD84" s="43">
        <f t="shared" si="122"/>
        <v>0</v>
      </c>
      <c r="DE84" s="46" t="e">
        <f t="shared" si="123"/>
        <v>#DIV/0!</v>
      </c>
      <c r="DF84" s="43">
        <f t="shared" si="124"/>
        <v>0</v>
      </c>
      <c r="DG84" s="47" t="e">
        <f t="shared" si="125"/>
        <v>#DIV/0!</v>
      </c>
      <c r="DH84" s="172"/>
      <c r="DI84" s="185" t="s">
        <v>83</v>
      </c>
      <c r="DJ84" s="45">
        <f t="shared" si="126"/>
        <v>0</v>
      </c>
      <c r="DK84" s="43">
        <f t="shared" si="127"/>
        <v>0</v>
      </c>
      <c r="DL84" s="44">
        <f t="shared" si="128"/>
        <v>0</v>
      </c>
      <c r="DM84"/>
    </row>
    <row r="85" spans="1:119" s="59" customFormat="1" ht="15.6" x14ac:dyDescent="0.3">
      <c r="A85" s="32">
        <v>70</v>
      </c>
      <c r="B85" s="32" t="s">
        <v>84</v>
      </c>
      <c r="C85" s="41"/>
      <c r="D85" s="42"/>
      <c r="E85" s="46"/>
      <c r="F85" s="46"/>
      <c r="G85" s="46"/>
      <c r="H85" s="43"/>
      <c r="I85" s="47"/>
      <c r="J85" s="45"/>
      <c r="K85" s="46"/>
      <c r="L85" s="43"/>
      <c r="M85" s="46"/>
      <c r="N85" s="43"/>
      <c r="O85" s="47"/>
      <c r="P85" s="136">
        <f t="shared" si="98"/>
        <v>0</v>
      </c>
      <c r="Q85" s="137">
        <f t="shared" si="99"/>
        <v>0</v>
      </c>
      <c r="R85" s="138">
        <f t="shared" si="100"/>
        <v>0</v>
      </c>
      <c r="S85" s="38"/>
      <c r="T85" s="5"/>
      <c r="U85" s="7"/>
      <c r="V85" s="5"/>
      <c r="W85" s="7"/>
      <c r="X85" s="5"/>
      <c r="Y85" s="7"/>
      <c r="Z85" s="45"/>
      <c r="AA85" s="46"/>
      <c r="AB85" s="43"/>
      <c r="AC85" s="46"/>
      <c r="AD85" s="43"/>
      <c r="AE85" s="47"/>
      <c r="AF85" s="136">
        <f t="shared" si="101"/>
        <v>0</v>
      </c>
      <c r="AG85" s="137">
        <f t="shared" si="102"/>
        <v>0</v>
      </c>
      <c r="AH85" s="138">
        <f t="shared" si="103"/>
        <v>0</v>
      </c>
      <c r="AI85" s="40"/>
      <c r="AJ85" s="42"/>
      <c r="AK85" s="46"/>
      <c r="AL85" s="43"/>
      <c r="AM85" s="46"/>
      <c r="AN85" s="43"/>
      <c r="AO85" s="47"/>
      <c r="AP85" s="45"/>
      <c r="AQ85" s="46"/>
      <c r="AR85" s="43"/>
      <c r="AS85" s="46"/>
      <c r="AT85" s="43"/>
      <c r="AU85" s="47"/>
      <c r="AV85" s="136">
        <f t="shared" si="104"/>
        <v>0</v>
      </c>
      <c r="AW85" s="137">
        <f t="shared" si="105"/>
        <v>0</v>
      </c>
      <c r="AX85" s="138">
        <f t="shared" si="106"/>
        <v>0</v>
      </c>
      <c r="AY85" s="40"/>
      <c r="AZ85" s="42"/>
      <c r="BA85" s="46"/>
      <c r="BB85" s="46"/>
      <c r="BC85" s="46"/>
      <c r="BD85" s="43"/>
      <c r="BE85" s="47"/>
      <c r="BF85" s="45"/>
      <c r="BG85" s="46"/>
      <c r="BH85" s="43"/>
      <c r="BI85" s="46"/>
      <c r="BJ85" s="43"/>
      <c r="BK85" s="47"/>
      <c r="BL85" s="136">
        <f t="shared" si="107"/>
        <v>0</v>
      </c>
      <c r="BM85" s="137">
        <f t="shared" si="108"/>
        <v>0</v>
      </c>
      <c r="BN85" s="138">
        <f t="shared" si="109"/>
        <v>0</v>
      </c>
      <c r="BO85" s="40"/>
      <c r="BP85" s="42"/>
      <c r="BQ85" s="46"/>
      <c r="BR85" s="46"/>
      <c r="BS85" s="46"/>
      <c r="BT85" s="43"/>
      <c r="BU85" s="47"/>
      <c r="BV85" s="45"/>
      <c r="BW85" s="46"/>
      <c r="BX85" s="43"/>
      <c r="BY85" s="46"/>
      <c r="BZ85" s="43"/>
      <c r="CA85" s="47"/>
      <c r="CB85" s="136">
        <f t="shared" si="110"/>
        <v>0</v>
      </c>
      <c r="CC85" s="137">
        <f t="shared" si="111"/>
        <v>0</v>
      </c>
      <c r="CD85" s="138">
        <f t="shared" si="112"/>
        <v>0</v>
      </c>
      <c r="CE85" s="40"/>
      <c r="CF85" s="42"/>
      <c r="CG85" s="46"/>
      <c r="CH85" s="46"/>
      <c r="CI85" s="46"/>
      <c r="CJ85" s="43"/>
      <c r="CK85" s="47"/>
      <c r="CL85" s="45"/>
      <c r="CM85" s="46"/>
      <c r="CN85" s="43"/>
      <c r="CO85" s="46"/>
      <c r="CP85" s="43"/>
      <c r="CQ85" s="47"/>
      <c r="CR85" s="136">
        <f t="shared" si="113"/>
        <v>0</v>
      </c>
      <c r="CS85" s="137">
        <f t="shared" si="114"/>
        <v>0</v>
      </c>
      <c r="CT85" s="138">
        <f t="shared" si="115"/>
        <v>0</v>
      </c>
      <c r="CU85" s="40"/>
      <c r="CV85" s="45">
        <f t="shared" si="116"/>
        <v>0</v>
      </c>
      <c r="CW85" s="46" t="e">
        <f t="shared" si="96"/>
        <v>#DIV/0!</v>
      </c>
      <c r="CX85" s="46">
        <f t="shared" si="117"/>
        <v>0</v>
      </c>
      <c r="CY85" s="46" t="e">
        <f t="shared" si="118"/>
        <v>#DIV/0!</v>
      </c>
      <c r="CZ85" s="43">
        <f t="shared" si="119"/>
        <v>0</v>
      </c>
      <c r="DA85" s="47" t="e">
        <f t="shared" si="120"/>
        <v>#DIV/0!</v>
      </c>
      <c r="DB85" s="45">
        <f t="shared" si="121"/>
        <v>0</v>
      </c>
      <c r="DC85" s="46" t="e">
        <f t="shared" si="88"/>
        <v>#DIV/0!</v>
      </c>
      <c r="DD85" s="43">
        <f t="shared" si="122"/>
        <v>0</v>
      </c>
      <c r="DE85" s="46" t="e">
        <f t="shared" si="123"/>
        <v>#DIV/0!</v>
      </c>
      <c r="DF85" s="43">
        <f t="shared" si="124"/>
        <v>0</v>
      </c>
      <c r="DG85" s="47" t="e">
        <f t="shared" si="125"/>
        <v>#DIV/0!</v>
      </c>
      <c r="DH85" s="172"/>
      <c r="DI85" s="185" t="s">
        <v>84</v>
      </c>
      <c r="DJ85" s="45">
        <f t="shared" si="126"/>
        <v>0</v>
      </c>
      <c r="DK85" s="43">
        <f t="shared" si="127"/>
        <v>0</v>
      </c>
      <c r="DL85" s="44">
        <f t="shared" si="128"/>
        <v>0</v>
      </c>
      <c r="DM85"/>
    </row>
    <row r="86" spans="1:119" s="59" customFormat="1" ht="15.6" x14ac:dyDescent="0.3">
      <c r="A86" s="32">
        <v>71</v>
      </c>
      <c r="B86" s="32" t="s">
        <v>85</v>
      </c>
      <c r="C86" s="41"/>
      <c r="D86" s="42"/>
      <c r="E86" s="46"/>
      <c r="F86" s="46"/>
      <c r="G86" s="46"/>
      <c r="H86" s="43"/>
      <c r="I86" s="47"/>
      <c r="J86" s="45"/>
      <c r="K86" s="46"/>
      <c r="L86" s="43"/>
      <c r="M86" s="46"/>
      <c r="N86" s="43"/>
      <c r="O86" s="47"/>
      <c r="P86" s="136">
        <f t="shared" si="98"/>
        <v>0</v>
      </c>
      <c r="Q86" s="137">
        <f t="shared" si="99"/>
        <v>0</v>
      </c>
      <c r="R86" s="138">
        <f t="shared" si="100"/>
        <v>0</v>
      </c>
      <c r="S86" s="38"/>
      <c r="T86" s="5"/>
      <c r="U86" s="7"/>
      <c r="V86" s="5"/>
      <c r="W86" s="7"/>
      <c r="X86" s="5"/>
      <c r="Y86" s="7"/>
      <c r="Z86" s="45"/>
      <c r="AA86" s="46"/>
      <c r="AB86" s="43"/>
      <c r="AC86" s="46"/>
      <c r="AD86" s="43"/>
      <c r="AE86" s="47"/>
      <c r="AF86" s="136">
        <f t="shared" si="101"/>
        <v>0</v>
      </c>
      <c r="AG86" s="137">
        <f t="shared" si="102"/>
        <v>0</v>
      </c>
      <c r="AH86" s="138">
        <f t="shared" si="103"/>
        <v>0</v>
      </c>
      <c r="AI86" s="40"/>
      <c r="AJ86" s="42"/>
      <c r="AK86" s="46"/>
      <c r="AL86" s="43"/>
      <c r="AM86" s="46"/>
      <c r="AN86" s="43"/>
      <c r="AO86" s="47"/>
      <c r="AP86" s="45"/>
      <c r="AQ86" s="46"/>
      <c r="AR86" s="43"/>
      <c r="AS86" s="46"/>
      <c r="AT86" s="43"/>
      <c r="AU86" s="47"/>
      <c r="AV86" s="136">
        <f t="shared" si="104"/>
        <v>0</v>
      </c>
      <c r="AW86" s="137">
        <f t="shared" si="105"/>
        <v>0</v>
      </c>
      <c r="AX86" s="138">
        <f t="shared" si="106"/>
        <v>0</v>
      </c>
      <c r="AY86" s="40"/>
      <c r="AZ86" s="42"/>
      <c r="BA86" s="46"/>
      <c r="BB86" s="46"/>
      <c r="BC86" s="46"/>
      <c r="BD86" s="43"/>
      <c r="BE86" s="47"/>
      <c r="BF86" s="45"/>
      <c r="BG86" s="46"/>
      <c r="BH86" s="43"/>
      <c r="BI86" s="46"/>
      <c r="BJ86" s="43"/>
      <c r="BK86" s="47"/>
      <c r="BL86" s="136">
        <f t="shared" si="107"/>
        <v>0</v>
      </c>
      <c r="BM86" s="137">
        <f t="shared" si="108"/>
        <v>0</v>
      </c>
      <c r="BN86" s="138">
        <f t="shared" si="109"/>
        <v>0</v>
      </c>
      <c r="BO86" s="40"/>
      <c r="BP86" s="42"/>
      <c r="BQ86" s="46"/>
      <c r="BR86" s="46"/>
      <c r="BS86" s="46"/>
      <c r="BT86" s="43"/>
      <c r="BU86" s="47"/>
      <c r="BV86" s="45"/>
      <c r="BW86" s="46"/>
      <c r="BX86" s="43"/>
      <c r="BY86" s="46"/>
      <c r="BZ86" s="43"/>
      <c r="CA86" s="47"/>
      <c r="CB86" s="136">
        <f t="shared" si="110"/>
        <v>0</v>
      </c>
      <c r="CC86" s="137">
        <f t="shared" si="111"/>
        <v>0</v>
      </c>
      <c r="CD86" s="138">
        <f t="shared" si="112"/>
        <v>0</v>
      </c>
      <c r="CE86" s="40"/>
      <c r="CF86" s="42"/>
      <c r="CG86" s="46"/>
      <c r="CH86" s="46"/>
      <c r="CI86" s="46"/>
      <c r="CJ86" s="43"/>
      <c r="CK86" s="47"/>
      <c r="CL86" s="45"/>
      <c r="CM86" s="46"/>
      <c r="CN86" s="43"/>
      <c r="CO86" s="46"/>
      <c r="CP86" s="43"/>
      <c r="CQ86" s="47"/>
      <c r="CR86" s="136">
        <f t="shared" si="113"/>
        <v>0</v>
      </c>
      <c r="CS86" s="137">
        <f t="shared" si="114"/>
        <v>0</v>
      </c>
      <c r="CT86" s="138">
        <f t="shared" si="115"/>
        <v>0</v>
      </c>
      <c r="CU86" s="40"/>
      <c r="CV86" s="45">
        <f t="shared" si="116"/>
        <v>0</v>
      </c>
      <c r="CW86" s="46" t="e">
        <f t="shared" si="96"/>
        <v>#DIV/0!</v>
      </c>
      <c r="CX86" s="46">
        <f t="shared" si="117"/>
        <v>0</v>
      </c>
      <c r="CY86" s="46" t="e">
        <f t="shared" si="118"/>
        <v>#DIV/0!</v>
      </c>
      <c r="CZ86" s="43">
        <f t="shared" si="119"/>
        <v>0</v>
      </c>
      <c r="DA86" s="47" t="e">
        <f t="shared" si="120"/>
        <v>#DIV/0!</v>
      </c>
      <c r="DB86" s="45">
        <f t="shared" si="121"/>
        <v>0</v>
      </c>
      <c r="DC86" s="46" t="e">
        <f t="shared" si="88"/>
        <v>#DIV/0!</v>
      </c>
      <c r="DD86" s="43">
        <f t="shared" si="122"/>
        <v>0</v>
      </c>
      <c r="DE86" s="46" t="e">
        <f t="shared" si="123"/>
        <v>#DIV/0!</v>
      </c>
      <c r="DF86" s="43">
        <f t="shared" si="124"/>
        <v>0</v>
      </c>
      <c r="DG86" s="47" t="e">
        <f t="shared" si="125"/>
        <v>#DIV/0!</v>
      </c>
      <c r="DH86" s="172"/>
      <c r="DI86" s="185" t="s">
        <v>85</v>
      </c>
      <c r="DJ86" s="45">
        <f t="shared" si="126"/>
        <v>0</v>
      </c>
      <c r="DK86" s="43">
        <f t="shared" si="127"/>
        <v>0</v>
      </c>
      <c r="DL86" s="44">
        <f t="shared" si="128"/>
        <v>0</v>
      </c>
      <c r="DM86"/>
    </row>
    <row r="87" spans="1:119" s="59" customFormat="1" ht="15.6" x14ac:dyDescent="0.3">
      <c r="A87" s="32">
        <v>72</v>
      </c>
      <c r="B87" s="32" t="s">
        <v>86</v>
      </c>
      <c r="C87" s="41"/>
      <c r="D87" s="42"/>
      <c r="E87" s="46"/>
      <c r="F87" s="46"/>
      <c r="G87" s="46"/>
      <c r="H87" s="43"/>
      <c r="I87" s="47"/>
      <c r="J87" s="45"/>
      <c r="K87" s="46"/>
      <c r="L87" s="43"/>
      <c r="M87" s="46"/>
      <c r="N87" s="43"/>
      <c r="O87" s="47"/>
      <c r="P87" s="136">
        <f t="shared" si="98"/>
        <v>0</v>
      </c>
      <c r="Q87" s="137">
        <f t="shared" si="99"/>
        <v>0</v>
      </c>
      <c r="R87" s="138">
        <f t="shared" si="100"/>
        <v>0</v>
      </c>
      <c r="S87" s="38"/>
      <c r="T87" s="5"/>
      <c r="U87" s="7"/>
      <c r="V87" s="5"/>
      <c r="W87" s="7"/>
      <c r="X87" s="5"/>
      <c r="Y87" s="7"/>
      <c r="Z87" s="45"/>
      <c r="AA87" s="46"/>
      <c r="AB87" s="43"/>
      <c r="AC87" s="46"/>
      <c r="AD87" s="43"/>
      <c r="AE87" s="47"/>
      <c r="AF87" s="136">
        <f t="shared" si="101"/>
        <v>0</v>
      </c>
      <c r="AG87" s="137">
        <f t="shared" si="102"/>
        <v>0</v>
      </c>
      <c r="AH87" s="138">
        <f t="shared" si="103"/>
        <v>0</v>
      </c>
      <c r="AI87" s="40"/>
      <c r="AJ87" s="42"/>
      <c r="AK87" s="46"/>
      <c r="AL87" s="43"/>
      <c r="AM87" s="46"/>
      <c r="AN87" s="43"/>
      <c r="AO87" s="47"/>
      <c r="AP87" s="45"/>
      <c r="AQ87" s="46"/>
      <c r="AR87" s="43"/>
      <c r="AS87" s="46"/>
      <c r="AT87" s="43"/>
      <c r="AU87" s="47"/>
      <c r="AV87" s="136">
        <f t="shared" si="104"/>
        <v>0</v>
      </c>
      <c r="AW87" s="137">
        <f t="shared" si="105"/>
        <v>0</v>
      </c>
      <c r="AX87" s="138">
        <f t="shared" si="106"/>
        <v>0</v>
      </c>
      <c r="AY87" s="40"/>
      <c r="AZ87" s="42"/>
      <c r="BA87" s="46"/>
      <c r="BB87" s="46"/>
      <c r="BC87" s="46"/>
      <c r="BD87" s="43"/>
      <c r="BE87" s="47"/>
      <c r="BF87" s="45"/>
      <c r="BG87" s="46"/>
      <c r="BH87" s="43"/>
      <c r="BI87" s="46"/>
      <c r="BJ87" s="43"/>
      <c r="BK87" s="47"/>
      <c r="BL87" s="136">
        <f t="shared" si="107"/>
        <v>0</v>
      </c>
      <c r="BM87" s="137">
        <f t="shared" si="108"/>
        <v>0</v>
      </c>
      <c r="BN87" s="138">
        <f t="shared" si="109"/>
        <v>0</v>
      </c>
      <c r="BO87" s="40"/>
      <c r="BP87" s="42"/>
      <c r="BQ87" s="46"/>
      <c r="BR87" s="46"/>
      <c r="BS87" s="46"/>
      <c r="BT87" s="43"/>
      <c r="BU87" s="47"/>
      <c r="BV87" s="45"/>
      <c r="BW87" s="46"/>
      <c r="BX87" s="43"/>
      <c r="BY87" s="46"/>
      <c r="BZ87" s="43"/>
      <c r="CA87" s="47"/>
      <c r="CB87" s="136">
        <f t="shared" si="110"/>
        <v>0</v>
      </c>
      <c r="CC87" s="137">
        <f t="shared" si="111"/>
        <v>0</v>
      </c>
      <c r="CD87" s="138">
        <f t="shared" si="112"/>
        <v>0</v>
      </c>
      <c r="CE87" s="40"/>
      <c r="CF87" s="42"/>
      <c r="CG87" s="46"/>
      <c r="CH87" s="46"/>
      <c r="CI87" s="46"/>
      <c r="CJ87" s="43"/>
      <c r="CK87" s="47"/>
      <c r="CL87" s="45"/>
      <c r="CM87" s="46"/>
      <c r="CN87" s="43"/>
      <c r="CO87" s="46"/>
      <c r="CP87" s="43"/>
      <c r="CQ87" s="47"/>
      <c r="CR87" s="136">
        <f t="shared" si="113"/>
        <v>0</v>
      </c>
      <c r="CS87" s="137">
        <f t="shared" si="114"/>
        <v>0</v>
      </c>
      <c r="CT87" s="138">
        <f t="shared" si="115"/>
        <v>0</v>
      </c>
      <c r="CU87" s="40"/>
      <c r="CV87" s="45">
        <f t="shared" si="116"/>
        <v>0</v>
      </c>
      <c r="CW87" s="46" t="e">
        <f t="shared" si="96"/>
        <v>#DIV/0!</v>
      </c>
      <c r="CX87" s="46">
        <f t="shared" si="117"/>
        <v>0</v>
      </c>
      <c r="CY87" s="46" t="e">
        <f t="shared" si="118"/>
        <v>#DIV/0!</v>
      </c>
      <c r="CZ87" s="43">
        <f t="shared" si="119"/>
        <v>0</v>
      </c>
      <c r="DA87" s="47" t="e">
        <f t="shared" si="120"/>
        <v>#DIV/0!</v>
      </c>
      <c r="DB87" s="45">
        <f t="shared" si="121"/>
        <v>0</v>
      </c>
      <c r="DC87" s="46" t="e">
        <f t="shared" si="88"/>
        <v>#DIV/0!</v>
      </c>
      <c r="DD87" s="43">
        <f t="shared" si="122"/>
        <v>0</v>
      </c>
      <c r="DE87" s="46" t="e">
        <f t="shared" si="123"/>
        <v>#DIV/0!</v>
      </c>
      <c r="DF87" s="43">
        <f t="shared" si="124"/>
        <v>0</v>
      </c>
      <c r="DG87" s="47" t="e">
        <f t="shared" si="125"/>
        <v>#DIV/0!</v>
      </c>
      <c r="DH87" s="172"/>
      <c r="DI87" s="185" t="s">
        <v>86</v>
      </c>
      <c r="DJ87" s="45">
        <f t="shared" si="126"/>
        <v>0</v>
      </c>
      <c r="DK87" s="43">
        <f t="shared" si="127"/>
        <v>0</v>
      </c>
      <c r="DL87" s="44">
        <f t="shared" si="128"/>
        <v>0</v>
      </c>
      <c r="DM87"/>
    </row>
    <row r="88" spans="1:119" s="59" customFormat="1" ht="15.6" x14ac:dyDescent="0.3">
      <c r="A88" s="32">
        <v>73</v>
      </c>
      <c r="B88" s="32" t="s">
        <v>87</v>
      </c>
      <c r="C88" s="41"/>
      <c r="D88" s="42"/>
      <c r="E88" s="46"/>
      <c r="F88" s="46"/>
      <c r="G88" s="46"/>
      <c r="H88" s="43"/>
      <c r="I88" s="47"/>
      <c r="J88" s="45"/>
      <c r="K88" s="46"/>
      <c r="L88" s="43"/>
      <c r="M88" s="46"/>
      <c r="N88" s="43"/>
      <c r="O88" s="47"/>
      <c r="P88" s="136">
        <f t="shared" si="98"/>
        <v>0</v>
      </c>
      <c r="Q88" s="137">
        <f t="shared" si="99"/>
        <v>0</v>
      </c>
      <c r="R88" s="138">
        <f t="shared" si="100"/>
        <v>0</v>
      </c>
      <c r="S88" s="38"/>
      <c r="T88" s="5"/>
      <c r="U88" s="7"/>
      <c r="V88" s="5"/>
      <c r="W88" s="7"/>
      <c r="X88" s="5"/>
      <c r="Y88" s="7"/>
      <c r="Z88" s="45"/>
      <c r="AA88" s="46"/>
      <c r="AB88" s="43"/>
      <c r="AC88" s="46"/>
      <c r="AD88" s="43"/>
      <c r="AE88" s="47"/>
      <c r="AF88" s="136">
        <f t="shared" si="101"/>
        <v>0</v>
      </c>
      <c r="AG88" s="137">
        <f t="shared" si="102"/>
        <v>0</v>
      </c>
      <c r="AH88" s="138">
        <f t="shared" si="103"/>
        <v>0</v>
      </c>
      <c r="AI88" s="40"/>
      <c r="AJ88" s="42"/>
      <c r="AK88" s="46"/>
      <c r="AL88" s="43"/>
      <c r="AM88" s="46"/>
      <c r="AN88" s="43"/>
      <c r="AO88" s="47"/>
      <c r="AP88" s="45"/>
      <c r="AQ88" s="46"/>
      <c r="AR88" s="43"/>
      <c r="AS88" s="46"/>
      <c r="AT88" s="43"/>
      <c r="AU88" s="47"/>
      <c r="AV88" s="136">
        <f t="shared" si="104"/>
        <v>0</v>
      </c>
      <c r="AW88" s="137">
        <f t="shared" si="105"/>
        <v>0</v>
      </c>
      <c r="AX88" s="138">
        <f t="shared" si="106"/>
        <v>0</v>
      </c>
      <c r="AY88" s="40"/>
      <c r="AZ88" s="42"/>
      <c r="BA88" s="46"/>
      <c r="BB88" s="46"/>
      <c r="BC88" s="46"/>
      <c r="BD88" s="43"/>
      <c r="BE88" s="47"/>
      <c r="BF88" s="45"/>
      <c r="BG88" s="46"/>
      <c r="BH88" s="43"/>
      <c r="BI88" s="46"/>
      <c r="BJ88" s="43"/>
      <c r="BK88" s="47"/>
      <c r="BL88" s="136">
        <f t="shared" si="107"/>
        <v>0</v>
      </c>
      <c r="BM88" s="137">
        <f t="shared" si="108"/>
        <v>0</v>
      </c>
      <c r="BN88" s="138">
        <f t="shared" si="109"/>
        <v>0</v>
      </c>
      <c r="BO88" s="40"/>
      <c r="BP88" s="42"/>
      <c r="BQ88" s="46"/>
      <c r="BR88" s="46"/>
      <c r="BS88" s="46"/>
      <c r="BT88" s="43"/>
      <c r="BU88" s="47"/>
      <c r="BV88" s="45"/>
      <c r="BW88" s="46"/>
      <c r="BX88" s="43"/>
      <c r="BY88" s="46"/>
      <c r="BZ88" s="43"/>
      <c r="CA88" s="47"/>
      <c r="CB88" s="136">
        <f t="shared" si="110"/>
        <v>0</v>
      </c>
      <c r="CC88" s="137">
        <f t="shared" si="111"/>
        <v>0</v>
      </c>
      <c r="CD88" s="138">
        <f t="shared" si="112"/>
        <v>0</v>
      </c>
      <c r="CE88" s="40"/>
      <c r="CF88" s="42"/>
      <c r="CG88" s="46"/>
      <c r="CH88" s="46"/>
      <c r="CI88" s="46"/>
      <c r="CJ88" s="43"/>
      <c r="CK88" s="47"/>
      <c r="CL88" s="45"/>
      <c r="CM88" s="46"/>
      <c r="CN88" s="43"/>
      <c r="CO88" s="46"/>
      <c r="CP88" s="43"/>
      <c r="CQ88" s="47"/>
      <c r="CR88" s="136">
        <f t="shared" si="113"/>
        <v>0</v>
      </c>
      <c r="CS88" s="137">
        <f t="shared" si="114"/>
        <v>0</v>
      </c>
      <c r="CT88" s="138">
        <f t="shared" si="115"/>
        <v>0</v>
      </c>
      <c r="CU88" s="40"/>
      <c r="CV88" s="45">
        <f t="shared" si="116"/>
        <v>0</v>
      </c>
      <c r="CW88" s="46" t="e">
        <f t="shared" si="96"/>
        <v>#DIV/0!</v>
      </c>
      <c r="CX88" s="46">
        <f t="shared" si="117"/>
        <v>0</v>
      </c>
      <c r="CY88" s="46" t="e">
        <f t="shared" si="118"/>
        <v>#DIV/0!</v>
      </c>
      <c r="CZ88" s="43">
        <f t="shared" si="119"/>
        <v>0</v>
      </c>
      <c r="DA88" s="47" t="e">
        <f t="shared" si="120"/>
        <v>#DIV/0!</v>
      </c>
      <c r="DB88" s="45">
        <f t="shared" si="121"/>
        <v>0</v>
      </c>
      <c r="DC88" s="46" t="e">
        <f t="shared" si="88"/>
        <v>#DIV/0!</v>
      </c>
      <c r="DD88" s="43">
        <f t="shared" si="122"/>
        <v>0</v>
      </c>
      <c r="DE88" s="46" t="e">
        <f t="shared" si="123"/>
        <v>#DIV/0!</v>
      </c>
      <c r="DF88" s="43">
        <f t="shared" si="124"/>
        <v>0</v>
      </c>
      <c r="DG88" s="47" t="e">
        <f t="shared" si="125"/>
        <v>#DIV/0!</v>
      </c>
      <c r="DH88" s="172"/>
      <c r="DI88" s="185" t="s">
        <v>87</v>
      </c>
      <c r="DJ88" s="45">
        <f t="shared" si="126"/>
        <v>0</v>
      </c>
      <c r="DK88" s="43">
        <f t="shared" si="127"/>
        <v>0</v>
      </c>
      <c r="DL88" s="44">
        <f t="shared" si="128"/>
        <v>0</v>
      </c>
      <c r="DM88"/>
    </row>
    <row r="89" spans="1:119" s="59" customFormat="1" ht="15.6" x14ac:dyDescent="0.3">
      <c r="A89" s="32">
        <v>74</v>
      </c>
      <c r="B89" s="32" t="s">
        <v>88</v>
      </c>
      <c r="C89" s="41"/>
      <c r="D89" s="42"/>
      <c r="E89" s="46"/>
      <c r="F89" s="46"/>
      <c r="G89" s="46"/>
      <c r="H89" s="43"/>
      <c r="I89" s="47"/>
      <c r="J89" s="45"/>
      <c r="K89" s="46"/>
      <c r="L89" s="43"/>
      <c r="M89" s="46"/>
      <c r="N89" s="43"/>
      <c r="O89" s="47"/>
      <c r="P89" s="136">
        <f t="shared" si="98"/>
        <v>0</v>
      </c>
      <c r="Q89" s="137">
        <f t="shared" si="99"/>
        <v>0</v>
      </c>
      <c r="R89" s="138">
        <f t="shared" si="100"/>
        <v>0</v>
      </c>
      <c r="S89" s="38"/>
      <c r="T89" s="5"/>
      <c r="U89" s="7"/>
      <c r="V89" s="5"/>
      <c r="W89" s="7"/>
      <c r="X89" s="5"/>
      <c r="Y89" s="7"/>
      <c r="Z89" s="45"/>
      <c r="AA89" s="46"/>
      <c r="AB89" s="43"/>
      <c r="AC89" s="46"/>
      <c r="AD89" s="43"/>
      <c r="AE89" s="47"/>
      <c r="AF89" s="136">
        <f t="shared" si="101"/>
        <v>0</v>
      </c>
      <c r="AG89" s="137">
        <f t="shared" si="102"/>
        <v>0</v>
      </c>
      <c r="AH89" s="138">
        <f t="shared" si="103"/>
        <v>0</v>
      </c>
      <c r="AI89" s="40"/>
      <c r="AJ89" s="42"/>
      <c r="AK89" s="46"/>
      <c r="AL89" s="43"/>
      <c r="AM89" s="46"/>
      <c r="AN89" s="43"/>
      <c r="AO89" s="47"/>
      <c r="AP89" s="45"/>
      <c r="AQ89" s="46"/>
      <c r="AR89" s="43"/>
      <c r="AS89" s="46"/>
      <c r="AT89" s="43"/>
      <c r="AU89" s="47"/>
      <c r="AV89" s="136">
        <f t="shared" si="104"/>
        <v>0</v>
      </c>
      <c r="AW89" s="137">
        <f t="shared" si="105"/>
        <v>0</v>
      </c>
      <c r="AX89" s="138">
        <f t="shared" si="106"/>
        <v>0</v>
      </c>
      <c r="AY89" s="40"/>
      <c r="AZ89" s="42"/>
      <c r="BA89" s="46"/>
      <c r="BB89" s="46"/>
      <c r="BC89" s="46"/>
      <c r="BD89" s="43"/>
      <c r="BE89" s="47"/>
      <c r="BF89" s="45"/>
      <c r="BG89" s="46"/>
      <c r="BH89" s="43"/>
      <c r="BI89" s="46"/>
      <c r="BJ89" s="43"/>
      <c r="BK89" s="47"/>
      <c r="BL89" s="136">
        <f t="shared" si="107"/>
        <v>0</v>
      </c>
      <c r="BM89" s="137">
        <f t="shared" si="108"/>
        <v>0</v>
      </c>
      <c r="BN89" s="138">
        <f t="shared" si="109"/>
        <v>0</v>
      </c>
      <c r="BO89" s="40"/>
      <c r="BP89" s="42"/>
      <c r="BQ89" s="46"/>
      <c r="BR89" s="46"/>
      <c r="BS89" s="46"/>
      <c r="BT89" s="43"/>
      <c r="BU89" s="47"/>
      <c r="BV89" s="45"/>
      <c r="BW89" s="46"/>
      <c r="BX89" s="43"/>
      <c r="BY89" s="46"/>
      <c r="BZ89" s="43"/>
      <c r="CA89" s="47"/>
      <c r="CB89" s="136">
        <f t="shared" si="110"/>
        <v>0</v>
      </c>
      <c r="CC89" s="137">
        <f t="shared" si="111"/>
        <v>0</v>
      </c>
      <c r="CD89" s="138">
        <f t="shared" si="112"/>
        <v>0</v>
      </c>
      <c r="CE89" s="40"/>
      <c r="CF89" s="42"/>
      <c r="CG89" s="46"/>
      <c r="CH89" s="46"/>
      <c r="CI89" s="46"/>
      <c r="CJ89" s="43"/>
      <c r="CK89" s="47"/>
      <c r="CL89" s="45"/>
      <c r="CM89" s="46"/>
      <c r="CN89" s="43"/>
      <c r="CO89" s="46"/>
      <c r="CP89" s="43"/>
      <c r="CQ89" s="47"/>
      <c r="CR89" s="136">
        <f t="shared" si="113"/>
        <v>0</v>
      </c>
      <c r="CS89" s="137">
        <f t="shared" si="114"/>
        <v>0</v>
      </c>
      <c r="CT89" s="138">
        <f t="shared" si="115"/>
        <v>0</v>
      </c>
      <c r="CU89" s="40"/>
      <c r="CV89" s="45">
        <f t="shared" si="116"/>
        <v>0</v>
      </c>
      <c r="CW89" s="46" t="e">
        <f t="shared" si="96"/>
        <v>#DIV/0!</v>
      </c>
      <c r="CX89" s="46">
        <f t="shared" si="117"/>
        <v>0</v>
      </c>
      <c r="CY89" s="46" t="e">
        <f t="shared" si="118"/>
        <v>#DIV/0!</v>
      </c>
      <c r="CZ89" s="43">
        <f t="shared" si="119"/>
        <v>0</v>
      </c>
      <c r="DA89" s="47" t="e">
        <f t="shared" si="120"/>
        <v>#DIV/0!</v>
      </c>
      <c r="DB89" s="45">
        <f t="shared" si="121"/>
        <v>0</v>
      </c>
      <c r="DC89" s="46" t="e">
        <f t="shared" si="88"/>
        <v>#DIV/0!</v>
      </c>
      <c r="DD89" s="43">
        <f t="shared" si="122"/>
        <v>0</v>
      </c>
      <c r="DE89" s="46" t="e">
        <f t="shared" si="123"/>
        <v>#DIV/0!</v>
      </c>
      <c r="DF89" s="43">
        <f t="shared" si="124"/>
        <v>0</v>
      </c>
      <c r="DG89" s="47" t="e">
        <f t="shared" si="125"/>
        <v>#DIV/0!</v>
      </c>
      <c r="DH89" s="172"/>
      <c r="DI89" s="185" t="s">
        <v>88</v>
      </c>
      <c r="DJ89" s="45">
        <f t="shared" si="126"/>
        <v>0</v>
      </c>
      <c r="DK89" s="43">
        <f t="shared" si="127"/>
        <v>0</v>
      </c>
      <c r="DL89" s="44">
        <f t="shared" si="128"/>
        <v>0</v>
      </c>
      <c r="DM89"/>
    </row>
    <row r="90" spans="1:119" s="59" customFormat="1" ht="15.6" x14ac:dyDescent="0.3">
      <c r="A90" s="32">
        <v>75</v>
      </c>
      <c r="B90" s="32" t="s">
        <v>89</v>
      </c>
      <c r="C90" s="41"/>
      <c r="D90" s="42"/>
      <c r="E90" s="46"/>
      <c r="F90" s="46"/>
      <c r="G90" s="46"/>
      <c r="H90" s="43"/>
      <c r="I90" s="47"/>
      <c r="J90" s="45"/>
      <c r="K90" s="46"/>
      <c r="L90" s="43"/>
      <c r="M90" s="46"/>
      <c r="N90" s="43"/>
      <c r="O90" s="47"/>
      <c r="P90" s="136">
        <f t="shared" si="98"/>
        <v>0</v>
      </c>
      <c r="Q90" s="137">
        <f t="shared" si="99"/>
        <v>0</v>
      </c>
      <c r="R90" s="138">
        <f t="shared" si="100"/>
        <v>0</v>
      </c>
      <c r="S90" s="38"/>
      <c r="T90" s="5"/>
      <c r="U90" s="7"/>
      <c r="V90" s="5"/>
      <c r="W90" s="7"/>
      <c r="X90" s="5"/>
      <c r="Y90" s="7"/>
      <c r="Z90" s="45"/>
      <c r="AA90" s="46"/>
      <c r="AB90" s="43"/>
      <c r="AC90" s="46"/>
      <c r="AD90" s="43"/>
      <c r="AE90" s="47"/>
      <c r="AF90" s="136">
        <f t="shared" si="101"/>
        <v>0</v>
      </c>
      <c r="AG90" s="137">
        <f t="shared" si="102"/>
        <v>0</v>
      </c>
      <c r="AH90" s="138">
        <f t="shared" si="103"/>
        <v>0</v>
      </c>
      <c r="AI90" s="40"/>
      <c r="AJ90" s="42"/>
      <c r="AK90" s="46"/>
      <c r="AL90" s="43"/>
      <c r="AM90" s="46"/>
      <c r="AN90" s="43"/>
      <c r="AO90" s="47"/>
      <c r="AP90" s="45"/>
      <c r="AQ90" s="46"/>
      <c r="AR90" s="43"/>
      <c r="AS90" s="46"/>
      <c r="AT90" s="43"/>
      <c r="AU90" s="47"/>
      <c r="AV90" s="136">
        <f t="shared" si="104"/>
        <v>0</v>
      </c>
      <c r="AW90" s="137">
        <f t="shared" si="105"/>
        <v>0</v>
      </c>
      <c r="AX90" s="138">
        <f t="shared" si="106"/>
        <v>0</v>
      </c>
      <c r="AY90" s="40"/>
      <c r="AZ90" s="42"/>
      <c r="BA90" s="46"/>
      <c r="BB90" s="46"/>
      <c r="BC90" s="46"/>
      <c r="BD90" s="43"/>
      <c r="BE90" s="47"/>
      <c r="BF90" s="45"/>
      <c r="BG90" s="46"/>
      <c r="BH90" s="43"/>
      <c r="BI90" s="46"/>
      <c r="BJ90" s="43"/>
      <c r="BK90" s="47"/>
      <c r="BL90" s="136">
        <f t="shared" si="107"/>
        <v>0</v>
      </c>
      <c r="BM90" s="137">
        <f t="shared" si="108"/>
        <v>0</v>
      </c>
      <c r="BN90" s="138">
        <f t="shared" si="109"/>
        <v>0</v>
      </c>
      <c r="BO90" s="40"/>
      <c r="BP90" s="42"/>
      <c r="BQ90" s="46"/>
      <c r="BR90" s="46"/>
      <c r="BS90" s="46"/>
      <c r="BT90" s="43"/>
      <c r="BU90" s="47"/>
      <c r="BV90" s="45"/>
      <c r="BW90" s="46"/>
      <c r="BX90" s="43"/>
      <c r="BY90" s="46"/>
      <c r="BZ90" s="43"/>
      <c r="CA90" s="47"/>
      <c r="CB90" s="136">
        <f t="shared" si="110"/>
        <v>0</v>
      </c>
      <c r="CC90" s="137">
        <f t="shared" si="111"/>
        <v>0</v>
      </c>
      <c r="CD90" s="138">
        <f t="shared" si="112"/>
        <v>0</v>
      </c>
      <c r="CE90" s="40"/>
      <c r="CF90" s="42"/>
      <c r="CG90" s="46"/>
      <c r="CH90" s="46"/>
      <c r="CI90" s="46"/>
      <c r="CJ90" s="43"/>
      <c r="CK90" s="47"/>
      <c r="CL90" s="45"/>
      <c r="CM90" s="46"/>
      <c r="CN90" s="43"/>
      <c r="CO90" s="46"/>
      <c r="CP90" s="43"/>
      <c r="CQ90" s="47"/>
      <c r="CR90" s="136">
        <f t="shared" si="113"/>
        <v>0</v>
      </c>
      <c r="CS90" s="137">
        <f t="shared" si="114"/>
        <v>0</v>
      </c>
      <c r="CT90" s="138">
        <f t="shared" si="115"/>
        <v>0</v>
      </c>
      <c r="CU90" s="40"/>
      <c r="CV90" s="45">
        <f t="shared" si="116"/>
        <v>0</v>
      </c>
      <c r="CW90" s="46" t="e">
        <f t="shared" si="96"/>
        <v>#DIV/0!</v>
      </c>
      <c r="CX90" s="46">
        <f t="shared" si="117"/>
        <v>0</v>
      </c>
      <c r="CY90" s="46" t="e">
        <f t="shared" si="118"/>
        <v>#DIV/0!</v>
      </c>
      <c r="CZ90" s="43">
        <f t="shared" si="119"/>
        <v>0</v>
      </c>
      <c r="DA90" s="47" t="e">
        <f t="shared" si="120"/>
        <v>#DIV/0!</v>
      </c>
      <c r="DB90" s="45">
        <f t="shared" si="121"/>
        <v>0</v>
      </c>
      <c r="DC90" s="46" t="e">
        <f t="shared" si="88"/>
        <v>#DIV/0!</v>
      </c>
      <c r="DD90" s="43">
        <f t="shared" si="122"/>
        <v>0</v>
      </c>
      <c r="DE90" s="46" t="e">
        <f t="shared" si="123"/>
        <v>#DIV/0!</v>
      </c>
      <c r="DF90" s="43">
        <f t="shared" si="124"/>
        <v>0</v>
      </c>
      <c r="DG90" s="47" t="e">
        <f t="shared" si="125"/>
        <v>#DIV/0!</v>
      </c>
      <c r="DH90" s="172"/>
      <c r="DI90" s="185" t="s">
        <v>89</v>
      </c>
      <c r="DJ90" s="45">
        <f t="shared" si="126"/>
        <v>0</v>
      </c>
      <c r="DK90" s="43">
        <f t="shared" si="127"/>
        <v>0</v>
      </c>
      <c r="DL90" s="44">
        <f t="shared" si="128"/>
        <v>0</v>
      </c>
      <c r="DM90"/>
    </row>
    <row r="91" spans="1:119" s="59" customFormat="1" ht="15.6" x14ac:dyDescent="0.3">
      <c r="A91" s="32">
        <v>76</v>
      </c>
      <c r="B91" s="32" t="s">
        <v>100</v>
      </c>
      <c r="C91" s="41"/>
      <c r="D91" s="42"/>
      <c r="E91" s="46"/>
      <c r="F91" s="46"/>
      <c r="G91" s="46"/>
      <c r="H91" s="43"/>
      <c r="I91" s="47"/>
      <c r="J91" s="45"/>
      <c r="K91" s="46"/>
      <c r="L91" s="43"/>
      <c r="M91" s="46"/>
      <c r="N91" s="43"/>
      <c r="O91" s="47"/>
      <c r="P91" s="136">
        <f t="shared" si="98"/>
        <v>0</v>
      </c>
      <c r="Q91" s="137">
        <f t="shared" si="99"/>
        <v>0</v>
      </c>
      <c r="R91" s="138">
        <f t="shared" si="100"/>
        <v>0</v>
      </c>
      <c r="S91" s="38"/>
      <c r="T91" s="5"/>
      <c r="U91" s="7"/>
      <c r="V91" s="5"/>
      <c r="W91" s="7"/>
      <c r="X91" s="5"/>
      <c r="Y91" s="7"/>
      <c r="Z91" s="45"/>
      <c r="AA91" s="46"/>
      <c r="AB91" s="43"/>
      <c r="AC91" s="46"/>
      <c r="AD91" s="43"/>
      <c r="AE91" s="47"/>
      <c r="AF91" s="136">
        <f t="shared" si="101"/>
        <v>0</v>
      </c>
      <c r="AG91" s="137">
        <f t="shared" si="102"/>
        <v>0</v>
      </c>
      <c r="AH91" s="138">
        <f t="shared" si="103"/>
        <v>0</v>
      </c>
      <c r="AI91" s="40"/>
      <c r="AJ91" s="42"/>
      <c r="AK91" s="46"/>
      <c r="AL91" s="43"/>
      <c r="AM91" s="46"/>
      <c r="AN91" s="43"/>
      <c r="AO91" s="47"/>
      <c r="AP91" s="45"/>
      <c r="AQ91" s="46"/>
      <c r="AR91" s="43"/>
      <c r="AS91" s="46"/>
      <c r="AT91" s="43"/>
      <c r="AU91" s="47"/>
      <c r="AV91" s="136">
        <f t="shared" si="104"/>
        <v>0</v>
      </c>
      <c r="AW91" s="137">
        <f t="shared" si="105"/>
        <v>0</v>
      </c>
      <c r="AX91" s="138">
        <f t="shared" si="106"/>
        <v>0</v>
      </c>
      <c r="AY91" s="40"/>
      <c r="AZ91" s="42"/>
      <c r="BA91" s="46"/>
      <c r="BB91" s="46"/>
      <c r="BC91" s="46"/>
      <c r="BD91" s="43"/>
      <c r="BE91" s="47"/>
      <c r="BF91" s="45"/>
      <c r="BG91" s="46"/>
      <c r="BH91" s="43"/>
      <c r="BI91" s="46"/>
      <c r="BJ91" s="43"/>
      <c r="BK91" s="47"/>
      <c r="BL91" s="136">
        <f t="shared" si="107"/>
        <v>0</v>
      </c>
      <c r="BM91" s="137">
        <f t="shared" si="108"/>
        <v>0</v>
      </c>
      <c r="BN91" s="138">
        <f t="shared" si="109"/>
        <v>0</v>
      </c>
      <c r="BO91" s="40"/>
      <c r="BP91" s="42"/>
      <c r="BQ91" s="46"/>
      <c r="BR91" s="46"/>
      <c r="BS91" s="46"/>
      <c r="BT91" s="43"/>
      <c r="BU91" s="47"/>
      <c r="BV91" s="45"/>
      <c r="BW91" s="46"/>
      <c r="BX91" s="43"/>
      <c r="BY91" s="46"/>
      <c r="BZ91" s="43"/>
      <c r="CA91" s="47"/>
      <c r="CB91" s="136">
        <f t="shared" si="110"/>
        <v>0</v>
      </c>
      <c r="CC91" s="137">
        <f t="shared" si="111"/>
        <v>0</v>
      </c>
      <c r="CD91" s="138">
        <f t="shared" si="112"/>
        <v>0</v>
      </c>
      <c r="CE91" s="40"/>
      <c r="CF91" s="42"/>
      <c r="CG91" s="46"/>
      <c r="CH91" s="46"/>
      <c r="CI91" s="46"/>
      <c r="CJ91" s="43"/>
      <c r="CK91" s="47"/>
      <c r="CL91" s="45"/>
      <c r="CM91" s="46"/>
      <c r="CN91" s="43"/>
      <c r="CO91" s="46"/>
      <c r="CP91" s="43"/>
      <c r="CQ91" s="47"/>
      <c r="CR91" s="136">
        <f t="shared" si="113"/>
        <v>0</v>
      </c>
      <c r="CS91" s="137">
        <f t="shared" si="114"/>
        <v>0</v>
      </c>
      <c r="CT91" s="138">
        <f t="shared" si="115"/>
        <v>0</v>
      </c>
      <c r="CU91" s="40"/>
      <c r="CV91" s="45">
        <f t="shared" si="116"/>
        <v>0</v>
      </c>
      <c r="CW91" s="46" t="e">
        <f t="shared" si="96"/>
        <v>#DIV/0!</v>
      </c>
      <c r="CX91" s="46">
        <f t="shared" si="117"/>
        <v>0</v>
      </c>
      <c r="CY91" s="46" t="e">
        <f t="shared" si="118"/>
        <v>#DIV/0!</v>
      </c>
      <c r="CZ91" s="43">
        <f t="shared" si="119"/>
        <v>0</v>
      </c>
      <c r="DA91" s="47" t="e">
        <f t="shared" si="120"/>
        <v>#DIV/0!</v>
      </c>
      <c r="DB91" s="45">
        <f t="shared" si="121"/>
        <v>0</v>
      </c>
      <c r="DC91" s="46" t="e">
        <f t="shared" si="88"/>
        <v>#DIV/0!</v>
      </c>
      <c r="DD91" s="43">
        <f t="shared" si="122"/>
        <v>0</v>
      </c>
      <c r="DE91" s="46" t="e">
        <f t="shared" si="123"/>
        <v>#DIV/0!</v>
      </c>
      <c r="DF91" s="43">
        <f t="shared" si="124"/>
        <v>0</v>
      </c>
      <c r="DG91" s="47" t="e">
        <f t="shared" si="125"/>
        <v>#DIV/0!</v>
      </c>
      <c r="DH91" s="172"/>
      <c r="DI91" s="185" t="s">
        <v>100</v>
      </c>
      <c r="DJ91" s="45">
        <f t="shared" si="126"/>
        <v>0</v>
      </c>
      <c r="DK91" s="43">
        <f t="shared" si="127"/>
        <v>0</v>
      </c>
      <c r="DL91" s="44">
        <f t="shared" si="128"/>
        <v>0</v>
      </c>
      <c r="DM91"/>
    </row>
    <row r="92" spans="1:119" s="59" customFormat="1" ht="15.6" x14ac:dyDescent="0.3">
      <c r="A92" s="32">
        <v>77</v>
      </c>
      <c r="B92" s="32" t="s">
        <v>101</v>
      </c>
      <c r="C92" s="41"/>
      <c r="D92" s="42"/>
      <c r="E92" s="46"/>
      <c r="F92" s="46"/>
      <c r="G92" s="46"/>
      <c r="H92" s="43"/>
      <c r="I92" s="47"/>
      <c r="J92" s="45"/>
      <c r="K92" s="46"/>
      <c r="L92" s="43"/>
      <c r="M92" s="46"/>
      <c r="N92" s="43"/>
      <c r="O92" s="47"/>
      <c r="P92" s="136">
        <f t="shared" si="98"/>
        <v>0</v>
      </c>
      <c r="Q92" s="137">
        <f t="shared" si="99"/>
        <v>0</v>
      </c>
      <c r="R92" s="138">
        <f t="shared" si="100"/>
        <v>0</v>
      </c>
      <c r="S92" s="38"/>
      <c r="T92" s="5"/>
      <c r="U92" s="7"/>
      <c r="V92" s="5"/>
      <c r="W92" s="7"/>
      <c r="X92" s="5"/>
      <c r="Y92" s="7"/>
      <c r="Z92" s="45"/>
      <c r="AA92" s="46"/>
      <c r="AB92" s="43"/>
      <c r="AC92" s="46"/>
      <c r="AD92" s="43"/>
      <c r="AE92" s="47"/>
      <c r="AF92" s="136">
        <f t="shared" si="101"/>
        <v>0</v>
      </c>
      <c r="AG92" s="137">
        <f t="shared" si="102"/>
        <v>0</v>
      </c>
      <c r="AH92" s="138">
        <f t="shared" si="103"/>
        <v>0</v>
      </c>
      <c r="AI92" s="40"/>
      <c r="AJ92" s="42"/>
      <c r="AK92" s="46"/>
      <c r="AL92" s="43"/>
      <c r="AM92" s="46"/>
      <c r="AN92" s="43"/>
      <c r="AO92" s="47"/>
      <c r="AP92" s="45"/>
      <c r="AQ92" s="46"/>
      <c r="AR92" s="43"/>
      <c r="AS92" s="46"/>
      <c r="AT92" s="43"/>
      <c r="AU92" s="47"/>
      <c r="AV92" s="136">
        <f t="shared" si="104"/>
        <v>0</v>
      </c>
      <c r="AW92" s="137">
        <f t="shared" si="105"/>
        <v>0</v>
      </c>
      <c r="AX92" s="138">
        <f t="shared" si="106"/>
        <v>0</v>
      </c>
      <c r="AY92" s="40"/>
      <c r="AZ92" s="42"/>
      <c r="BA92" s="46"/>
      <c r="BB92" s="46"/>
      <c r="BC92" s="46"/>
      <c r="BD92" s="43"/>
      <c r="BE92" s="47"/>
      <c r="BF92" s="45"/>
      <c r="BG92" s="46"/>
      <c r="BH92" s="43"/>
      <c r="BI92" s="46"/>
      <c r="BJ92" s="43"/>
      <c r="BK92" s="47"/>
      <c r="BL92" s="136">
        <f t="shared" si="107"/>
        <v>0</v>
      </c>
      <c r="BM92" s="137">
        <f t="shared" si="108"/>
        <v>0</v>
      </c>
      <c r="BN92" s="138">
        <f t="shared" si="109"/>
        <v>0</v>
      </c>
      <c r="BO92" s="40"/>
      <c r="BP92" s="42"/>
      <c r="BQ92" s="46"/>
      <c r="BR92" s="46"/>
      <c r="BS92" s="46"/>
      <c r="BT92" s="43"/>
      <c r="BU92" s="47"/>
      <c r="BV92" s="45"/>
      <c r="BW92" s="46"/>
      <c r="BX92" s="43"/>
      <c r="BY92" s="46"/>
      <c r="BZ92" s="43"/>
      <c r="CA92" s="47"/>
      <c r="CB92" s="136">
        <f t="shared" si="110"/>
        <v>0</v>
      </c>
      <c r="CC92" s="137">
        <f t="shared" si="111"/>
        <v>0</v>
      </c>
      <c r="CD92" s="138">
        <f t="shared" si="112"/>
        <v>0</v>
      </c>
      <c r="CE92" s="40"/>
      <c r="CF92" s="42"/>
      <c r="CG92" s="46"/>
      <c r="CH92" s="46"/>
      <c r="CI92" s="46"/>
      <c r="CJ92" s="43"/>
      <c r="CK92" s="47"/>
      <c r="CL92" s="45"/>
      <c r="CM92" s="46"/>
      <c r="CN92" s="43"/>
      <c r="CO92" s="46"/>
      <c r="CP92" s="43"/>
      <c r="CQ92" s="47"/>
      <c r="CR92" s="136">
        <f t="shared" si="113"/>
        <v>0</v>
      </c>
      <c r="CS92" s="137">
        <f t="shared" si="114"/>
        <v>0</v>
      </c>
      <c r="CT92" s="138">
        <f t="shared" si="115"/>
        <v>0</v>
      </c>
      <c r="CU92" s="40"/>
      <c r="CV92" s="45">
        <f t="shared" si="116"/>
        <v>0</v>
      </c>
      <c r="CW92" s="46" t="e">
        <f t="shared" si="96"/>
        <v>#DIV/0!</v>
      </c>
      <c r="CX92" s="46">
        <f t="shared" si="117"/>
        <v>0</v>
      </c>
      <c r="CY92" s="46" t="e">
        <f t="shared" si="118"/>
        <v>#DIV/0!</v>
      </c>
      <c r="CZ92" s="43">
        <f t="shared" si="119"/>
        <v>0</v>
      </c>
      <c r="DA92" s="47" t="e">
        <f t="shared" si="120"/>
        <v>#DIV/0!</v>
      </c>
      <c r="DB92" s="45">
        <f t="shared" si="121"/>
        <v>0</v>
      </c>
      <c r="DC92" s="46" t="e">
        <f t="shared" si="88"/>
        <v>#DIV/0!</v>
      </c>
      <c r="DD92" s="43">
        <f t="shared" si="122"/>
        <v>0</v>
      </c>
      <c r="DE92" s="46" t="e">
        <f t="shared" si="123"/>
        <v>#DIV/0!</v>
      </c>
      <c r="DF92" s="43">
        <f t="shared" si="124"/>
        <v>0</v>
      </c>
      <c r="DG92" s="47" t="e">
        <f t="shared" si="125"/>
        <v>#DIV/0!</v>
      </c>
      <c r="DH92" s="172"/>
      <c r="DI92" s="185" t="s">
        <v>101</v>
      </c>
      <c r="DJ92" s="45">
        <f t="shared" si="126"/>
        <v>0</v>
      </c>
      <c r="DK92" s="43">
        <f t="shared" si="127"/>
        <v>0</v>
      </c>
      <c r="DL92" s="44">
        <f t="shared" si="128"/>
        <v>0</v>
      </c>
      <c r="DM92"/>
    </row>
    <row r="93" spans="1:119" s="59" customFormat="1" ht="15.6" x14ac:dyDescent="0.3">
      <c r="A93" s="32">
        <v>78</v>
      </c>
      <c r="B93" s="32" t="s">
        <v>90</v>
      </c>
      <c r="C93" s="41"/>
      <c r="D93" s="42"/>
      <c r="E93" s="46"/>
      <c r="F93" s="46"/>
      <c r="G93" s="46"/>
      <c r="H93" s="43"/>
      <c r="I93" s="47"/>
      <c r="J93" s="45"/>
      <c r="K93" s="46"/>
      <c r="L93" s="43"/>
      <c r="M93" s="46"/>
      <c r="N93" s="43"/>
      <c r="O93" s="47"/>
      <c r="P93" s="136">
        <f t="shared" si="98"/>
        <v>0</v>
      </c>
      <c r="Q93" s="137">
        <f t="shared" si="99"/>
        <v>0</v>
      </c>
      <c r="R93" s="138">
        <f t="shared" si="100"/>
        <v>0</v>
      </c>
      <c r="S93" s="38"/>
      <c r="T93" s="5"/>
      <c r="U93" s="7"/>
      <c r="V93" s="5"/>
      <c r="W93" s="7"/>
      <c r="X93" s="5"/>
      <c r="Y93" s="7"/>
      <c r="Z93" s="45"/>
      <c r="AA93" s="46"/>
      <c r="AB93" s="43"/>
      <c r="AC93" s="46"/>
      <c r="AD93" s="43"/>
      <c r="AE93" s="47"/>
      <c r="AF93" s="136">
        <f t="shared" si="101"/>
        <v>0</v>
      </c>
      <c r="AG93" s="137">
        <f t="shared" si="102"/>
        <v>0</v>
      </c>
      <c r="AH93" s="138">
        <f t="shared" si="103"/>
        <v>0</v>
      </c>
      <c r="AI93" s="40"/>
      <c r="AJ93" s="42"/>
      <c r="AK93" s="46"/>
      <c r="AL93" s="43"/>
      <c r="AM93" s="46"/>
      <c r="AN93" s="43"/>
      <c r="AO93" s="47"/>
      <c r="AP93" s="45"/>
      <c r="AQ93" s="46"/>
      <c r="AR93" s="43"/>
      <c r="AS93" s="46"/>
      <c r="AT93" s="43"/>
      <c r="AU93" s="47"/>
      <c r="AV93" s="136">
        <f t="shared" si="104"/>
        <v>0</v>
      </c>
      <c r="AW93" s="146">
        <f t="shared" si="105"/>
        <v>0</v>
      </c>
      <c r="AX93" s="138">
        <f t="shared" si="106"/>
        <v>0</v>
      </c>
      <c r="AY93" s="40"/>
      <c r="AZ93" s="42"/>
      <c r="BA93" s="46"/>
      <c r="BB93" s="46"/>
      <c r="BC93" s="46"/>
      <c r="BD93" s="43"/>
      <c r="BE93" s="47"/>
      <c r="BF93" s="45"/>
      <c r="BG93" s="46"/>
      <c r="BH93" s="43"/>
      <c r="BI93" s="46"/>
      <c r="BJ93" s="43"/>
      <c r="BK93" s="47"/>
      <c r="BL93" s="136">
        <f t="shared" si="107"/>
        <v>0</v>
      </c>
      <c r="BM93" s="137">
        <f t="shared" si="108"/>
        <v>0</v>
      </c>
      <c r="BN93" s="138">
        <f t="shared" si="109"/>
        <v>0</v>
      </c>
      <c r="BO93" s="40"/>
      <c r="BP93" s="42"/>
      <c r="BQ93" s="46"/>
      <c r="BR93" s="46"/>
      <c r="BS93" s="46"/>
      <c r="BT93" s="43"/>
      <c r="BU93" s="47"/>
      <c r="BV93" s="45"/>
      <c r="BW93" s="46"/>
      <c r="BX93" s="43"/>
      <c r="BY93" s="46"/>
      <c r="BZ93" s="43"/>
      <c r="CA93" s="47"/>
      <c r="CB93" s="136">
        <f t="shared" si="110"/>
        <v>0</v>
      </c>
      <c r="CC93" s="137">
        <f t="shared" si="111"/>
        <v>0</v>
      </c>
      <c r="CD93" s="138">
        <f t="shared" si="112"/>
        <v>0</v>
      </c>
      <c r="CE93" s="40"/>
      <c r="CF93" s="42"/>
      <c r="CG93" s="46"/>
      <c r="CH93" s="46"/>
      <c r="CI93" s="46"/>
      <c r="CJ93" s="43"/>
      <c r="CK93" s="47"/>
      <c r="CL93" s="45"/>
      <c r="CM93" s="46"/>
      <c r="CN93" s="43"/>
      <c r="CO93" s="46"/>
      <c r="CP93" s="43"/>
      <c r="CQ93" s="47"/>
      <c r="CR93" s="136">
        <f t="shared" si="113"/>
        <v>0</v>
      </c>
      <c r="CS93" s="137">
        <f t="shared" si="114"/>
        <v>0</v>
      </c>
      <c r="CT93" s="138">
        <f t="shared" si="115"/>
        <v>0</v>
      </c>
      <c r="CU93" s="40"/>
      <c r="CV93" s="45">
        <f t="shared" si="116"/>
        <v>0</v>
      </c>
      <c r="CW93" s="46" t="e">
        <f t="shared" si="96"/>
        <v>#DIV/0!</v>
      </c>
      <c r="CX93" s="46">
        <f t="shared" si="117"/>
        <v>0</v>
      </c>
      <c r="CY93" s="46" t="e">
        <f t="shared" si="118"/>
        <v>#DIV/0!</v>
      </c>
      <c r="CZ93" s="43">
        <f t="shared" si="119"/>
        <v>0</v>
      </c>
      <c r="DA93" s="47" t="e">
        <f t="shared" si="120"/>
        <v>#DIV/0!</v>
      </c>
      <c r="DB93" s="45">
        <f t="shared" si="121"/>
        <v>0</v>
      </c>
      <c r="DC93" s="46" t="e">
        <f t="shared" si="88"/>
        <v>#DIV/0!</v>
      </c>
      <c r="DD93" s="43">
        <f t="shared" si="122"/>
        <v>0</v>
      </c>
      <c r="DE93" s="46" t="e">
        <f t="shared" si="123"/>
        <v>#DIV/0!</v>
      </c>
      <c r="DF93" s="43">
        <f t="shared" si="124"/>
        <v>0</v>
      </c>
      <c r="DG93" s="47" t="e">
        <f t="shared" si="125"/>
        <v>#DIV/0!</v>
      </c>
      <c r="DH93" s="172"/>
      <c r="DI93" s="185" t="s">
        <v>90</v>
      </c>
      <c r="DJ93" s="45">
        <f t="shared" si="126"/>
        <v>0</v>
      </c>
      <c r="DK93" s="43">
        <f t="shared" si="127"/>
        <v>0</v>
      </c>
      <c r="DL93" s="44">
        <f t="shared" si="128"/>
        <v>0</v>
      </c>
      <c r="DM93"/>
    </row>
    <row r="94" spans="1:119" s="59" customFormat="1" ht="15.6" x14ac:dyDescent="0.3">
      <c r="A94" s="32">
        <v>79</v>
      </c>
      <c r="B94" s="32" t="s">
        <v>91</v>
      </c>
      <c r="C94" s="41"/>
      <c r="D94" s="42"/>
      <c r="E94" s="46"/>
      <c r="F94" s="46"/>
      <c r="G94" s="46"/>
      <c r="H94" s="43"/>
      <c r="I94" s="47"/>
      <c r="J94" s="45"/>
      <c r="K94" s="46"/>
      <c r="L94" s="43"/>
      <c r="M94" s="46"/>
      <c r="N94" s="43"/>
      <c r="O94" s="47"/>
      <c r="P94" s="136">
        <f t="shared" si="98"/>
        <v>0</v>
      </c>
      <c r="Q94" s="137">
        <f t="shared" si="99"/>
        <v>0</v>
      </c>
      <c r="R94" s="138">
        <f t="shared" si="100"/>
        <v>0</v>
      </c>
      <c r="S94" s="38"/>
      <c r="T94" s="5"/>
      <c r="U94" s="7"/>
      <c r="V94" s="5"/>
      <c r="W94" s="7"/>
      <c r="X94" s="5"/>
      <c r="Y94" s="7"/>
      <c r="Z94" s="45"/>
      <c r="AA94" s="46"/>
      <c r="AB94" s="43"/>
      <c r="AC94" s="46"/>
      <c r="AD94" s="43"/>
      <c r="AE94" s="47"/>
      <c r="AF94" s="136">
        <f t="shared" si="101"/>
        <v>0</v>
      </c>
      <c r="AG94" s="137">
        <f t="shared" si="102"/>
        <v>0</v>
      </c>
      <c r="AH94" s="138">
        <f t="shared" si="103"/>
        <v>0</v>
      </c>
      <c r="AI94" s="40"/>
      <c r="AJ94" s="42"/>
      <c r="AK94" s="46"/>
      <c r="AL94" s="43"/>
      <c r="AM94" s="46"/>
      <c r="AN94" s="43"/>
      <c r="AO94" s="47"/>
      <c r="AP94" s="45"/>
      <c r="AQ94" s="46"/>
      <c r="AR94" s="43"/>
      <c r="AS94" s="46"/>
      <c r="AT94" s="43"/>
      <c r="AU94" s="47"/>
      <c r="AV94" s="136">
        <f t="shared" si="104"/>
        <v>0</v>
      </c>
      <c r="AW94" s="137">
        <f t="shared" si="105"/>
        <v>0</v>
      </c>
      <c r="AX94" s="138">
        <f t="shared" si="106"/>
        <v>0</v>
      </c>
      <c r="AY94" s="40"/>
      <c r="AZ94" s="42"/>
      <c r="BA94" s="46"/>
      <c r="BB94" s="46"/>
      <c r="BC94" s="46"/>
      <c r="BD94" s="43"/>
      <c r="BE94" s="47"/>
      <c r="BF94" s="45"/>
      <c r="BG94" s="46"/>
      <c r="BH94" s="43"/>
      <c r="BI94" s="46"/>
      <c r="BJ94" s="43"/>
      <c r="BK94" s="47"/>
      <c r="BL94" s="136">
        <f t="shared" si="107"/>
        <v>0</v>
      </c>
      <c r="BM94" s="137">
        <f t="shared" si="108"/>
        <v>0</v>
      </c>
      <c r="BN94" s="138">
        <f t="shared" si="109"/>
        <v>0</v>
      </c>
      <c r="BO94" s="40"/>
      <c r="BP94" s="42"/>
      <c r="BQ94" s="46"/>
      <c r="BR94" s="46"/>
      <c r="BS94" s="46"/>
      <c r="BT94" s="43"/>
      <c r="BU94" s="47"/>
      <c r="BV94" s="45"/>
      <c r="BW94" s="46"/>
      <c r="BX94" s="43"/>
      <c r="BY94" s="46"/>
      <c r="BZ94" s="43"/>
      <c r="CA94" s="47"/>
      <c r="CB94" s="136">
        <f t="shared" si="110"/>
        <v>0</v>
      </c>
      <c r="CC94" s="137">
        <f t="shared" si="111"/>
        <v>0</v>
      </c>
      <c r="CD94" s="138">
        <f t="shared" si="112"/>
        <v>0</v>
      </c>
      <c r="CE94" s="40"/>
      <c r="CF94" s="42"/>
      <c r="CG94" s="46"/>
      <c r="CH94" s="46"/>
      <c r="CI94" s="46"/>
      <c r="CJ94" s="43"/>
      <c r="CK94" s="47"/>
      <c r="CL94" s="45"/>
      <c r="CM94" s="46"/>
      <c r="CN94" s="43"/>
      <c r="CO94" s="46"/>
      <c r="CP94" s="43"/>
      <c r="CQ94" s="47"/>
      <c r="CR94" s="136">
        <f t="shared" si="113"/>
        <v>0</v>
      </c>
      <c r="CS94" s="137">
        <f t="shared" si="114"/>
        <v>0</v>
      </c>
      <c r="CT94" s="138">
        <f t="shared" si="115"/>
        <v>0</v>
      </c>
      <c r="CU94" s="40"/>
      <c r="CV94" s="45">
        <f t="shared" si="116"/>
        <v>0</v>
      </c>
      <c r="CW94" s="46" t="e">
        <f t="shared" si="96"/>
        <v>#DIV/0!</v>
      </c>
      <c r="CX94" s="46">
        <f t="shared" si="117"/>
        <v>0</v>
      </c>
      <c r="CY94" s="46" t="e">
        <f t="shared" si="118"/>
        <v>#DIV/0!</v>
      </c>
      <c r="CZ94" s="43">
        <f t="shared" si="119"/>
        <v>0</v>
      </c>
      <c r="DA94" s="47" t="e">
        <f t="shared" si="120"/>
        <v>#DIV/0!</v>
      </c>
      <c r="DB94" s="45">
        <f t="shared" si="121"/>
        <v>0</v>
      </c>
      <c r="DC94" s="46" t="e">
        <f t="shared" si="88"/>
        <v>#DIV/0!</v>
      </c>
      <c r="DD94" s="43">
        <f t="shared" si="122"/>
        <v>0</v>
      </c>
      <c r="DE94" s="46" t="e">
        <f t="shared" si="123"/>
        <v>#DIV/0!</v>
      </c>
      <c r="DF94" s="43">
        <f t="shared" si="124"/>
        <v>0</v>
      </c>
      <c r="DG94" s="47" t="e">
        <f t="shared" si="125"/>
        <v>#DIV/0!</v>
      </c>
      <c r="DH94" s="172"/>
      <c r="DI94" s="185" t="s">
        <v>91</v>
      </c>
      <c r="DJ94" s="45">
        <f t="shared" si="126"/>
        <v>0</v>
      </c>
      <c r="DK94" s="43">
        <f t="shared" si="127"/>
        <v>0</v>
      </c>
      <c r="DL94" s="44">
        <f t="shared" si="128"/>
        <v>0</v>
      </c>
      <c r="DM94"/>
    </row>
    <row r="95" spans="1:119" s="59" customFormat="1" ht="15.6" x14ac:dyDescent="0.3">
      <c r="A95" s="32">
        <v>80</v>
      </c>
      <c r="B95" s="32" t="s">
        <v>175</v>
      </c>
      <c r="C95" s="49"/>
      <c r="D95" s="50"/>
      <c r="E95" s="54"/>
      <c r="F95" s="51"/>
      <c r="G95" s="54"/>
      <c r="H95" s="51"/>
      <c r="I95" s="55"/>
      <c r="J95" s="53"/>
      <c r="K95" s="54"/>
      <c r="L95" s="51"/>
      <c r="M95" s="54"/>
      <c r="N95" s="51"/>
      <c r="O95" s="55"/>
      <c r="P95" s="142">
        <f t="shared" si="98"/>
        <v>0</v>
      </c>
      <c r="Q95" s="148">
        <f t="shared" si="99"/>
        <v>0</v>
      </c>
      <c r="R95" s="149">
        <f t="shared" si="100"/>
        <v>0</v>
      </c>
      <c r="S95" s="38"/>
      <c r="T95" s="9"/>
      <c r="U95" s="10"/>
      <c r="V95" s="9"/>
      <c r="W95" s="10"/>
      <c r="X95" s="9"/>
      <c r="Y95" s="10"/>
      <c r="Z95" s="53"/>
      <c r="AA95" s="54"/>
      <c r="AB95" s="51"/>
      <c r="AC95" s="54"/>
      <c r="AD95" s="51"/>
      <c r="AE95" s="55"/>
      <c r="AF95" s="142">
        <f t="shared" si="101"/>
        <v>0</v>
      </c>
      <c r="AG95" s="148">
        <f t="shared" si="102"/>
        <v>0</v>
      </c>
      <c r="AH95" s="149">
        <f t="shared" si="103"/>
        <v>0</v>
      </c>
      <c r="AI95" s="40"/>
      <c r="AJ95" s="50"/>
      <c r="AK95" s="54"/>
      <c r="AL95" s="51"/>
      <c r="AM95" s="54"/>
      <c r="AN95" s="51"/>
      <c r="AO95" s="55"/>
      <c r="AP95" s="53"/>
      <c r="AQ95" s="54"/>
      <c r="AR95" s="51"/>
      <c r="AS95" s="54"/>
      <c r="AT95" s="51"/>
      <c r="AU95" s="55"/>
      <c r="AV95" s="142">
        <f t="shared" si="104"/>
        <v>0</v>
      </c>
      <c r="AW95" s="148">
        <f t="shared" si="105"/>
        <v>0</v>
      </c>
      <c r="AX95" s="149">
        <f t="shared" si="106"/>
        <v>0</v>
      </c>
      <c r="AY95" s="40"/>
      <c r="AZ95" s="50"/>
      <c r="BA95" s="54"/>
      <c r="BB95" s="51"/>
      <c r="BC95" s="54"/>
      <c r="BD95" s="51"/>
      <c r="BE95" s="55"/>
      <c r="BF95" s="53"/>
      <c r="BG95" s="54"/>
      <c r="BH95" s="51"/>
      <c r="BI95" s="54"/>
      <c r="BJ95" s="51"/>
      <c r="BK95" s="55"/>
      <c r="BL95" s="142">
        <f t="shared" si="107"/>
        <v>0</v>
      </c>
      <c r="BM95" s="148">
        <f t="shared" si="108"/>
        <v>0</v>
      </c>
      <c r="BN95" s="149">
        <f t="shared" si="109"/>
        <v>0</v>
      </c>
      <c r="BO95" s="40"/>
      <c r="BP95" s="50"/>
      <c r="BQ95" s="54"/>
      <c r="BR95" s="51"/>
      <c r="BS95" s="54"/>
      <c r="BT95" s="51"/>
      <c r="BU95" s="55"/>
      <c r="BV95" s="53"/>
      <c r="BW95" s="54"/>
      <c r="BX95" s="51"/>
      <c r="BY95" s="54"/>
      <c r="BZ95" s="51"/>
      <c r="CA95" s="55"/>
      <c r="CB95" s="142">
        <f t="shared" si="110"/>
        <v>0</v>
      </c>
      <c r="CC95" s="148">
        <f t="shared" si="111"/>
        <v>0</v>
      </c>
      <c r="CD95" s="149">
        <f t="shared" si="112"/>
        <v>0</v>
      </c>
      <c r="CE95" s="40"/>
      <c r="CF95" s="50"/>
      <c r="CG95" s="54"/>
      <c r="CH95" s="51"/>
      <c r="CI95" s="54"/>
      <c r="CJ95" s="51"/>
      <c r="CK95" s="55"/>
      <c r="CL95" s="53"/>
      <c r="CM95" s="54"/>
      <c r="CN95" s="51"/>
      <c r="CO95" s="54"/>
      <c r="CP95" s="51"/>
      <c r="CQ95" s="55"/>
      <c r="CR95" s="142">
        <f t="shared" si="113"/>
        <v>0</v>
      </c>
      <c r="CS95" s="148">
        <f t="shared" si="114"/>
        <v>0</v>
      </c>
      <c r="CT95" s="149">
        <f t="shared" si="115"/>
        <v>0</v>
      </c>
      <c r="CU95" s="40"/>
      <c r="CV95" s="53">
        <f>SUM(CV75:CV94)</f>
        <v>0</v>
      </c>
      <c r="CW95" s="54" t="e">
        <f t="shared" si="96"/>
        <v>#DIV/0!</v>
      </c>
      <c r="CX95" s="54">
        <f>SUM(CX75:CX94)</f>
        <v>0</v>
      </c>
      <c r="CY95" s="54" t="e">
        <f t="shared" si="118"/>
        <v>#DIV/0!</v>
      </c>
      <c r="CZ95" s="51">
        <f t="shared" si="119"/>
        <v>0</v>
      </c>
      <c r="DA95" s="55" t="e">
        <f t="shared" si="120"/>
        <v>#DIV/0!</v>
      </c>
      <c r="DB95" s="53">
        <f>SUM(DB75:DB94)</f>
        <v>0</v>
      </c>
      <c r="DC95" s="54" t="e">
        <f t="shared" si="88"/>
        <v>#DIV/0!</v>
      </c>
      <c r="DD95" s="51">
        <f>SUM(DD75:DD94)</f>
        <v>0</v>
      </c>
      <c r="DE95" s="54" t="e">
        <f t="shared" si="123"/>
        <v>#DIV/0!</v>
      </c>
      <c r="DF95" s="51">
        <f>SUM(DF75:DF94)</f>
        <v>0</v>
      </c>
      <c r="DG95" s="55" t="e">
        <f t="shared" si="125"/>
        <v>#DIV/0!</v>
      </c>
      <c r="DH95" s="173"/>
      <c r="DI95" s="185" t="s">
        <v>175</v>
      </c>
      <c r="DJ95" s="53">
        <f t="shared" ref="DJ95:DK95" si="129">SUM(DJ75:DJ94)</f>
        <v>0</v>
      </c>
      <c r="DK95" s="51">
        <f t="shared" si="129"/>
        <v>0</v>
      </c>
      <c r="DL95" s="52">
        <f>SUM(DL75:DL94)</f>
        <v>0</v>
      </c>
      <c r="DM95"/>
      <c r="DO95" s="56"/>
    </row>
    <row r="96" spans="1:119" s="59" customFormat="1" ht="15.6" x14ac:dyDescent="0.3">
      <c r="A96" s="32">
        <v>81</v>
      </c>
      <c r="B96" s="31" t="s">
        <v>176</v>
      </c>
      <c r="C96" s="49"/>
      <c r="D96" s="50"/>
      <c r="E96" s="54"/>
      <c r="F96" s="51"/>
      <c r="G96" s="54"/>
      <c r="H96" s="51"/>
      <c r="I96" s="55"/>
      <c r="J96" s="53"/>
      <c r="K96" s="54"/>
      <c r="L96" s="51"/>
      <c r="M96" s="54"/>
      <c r="N96" s="51"/>
      <c r="O96" s="55"/>
      <c r="P96" s="142">
        <f t="shared" si="98"/>
        <v>0</v>
      </c>
      <c r="Q96" s="148">
        <f t="shared" si="99"/>
        <v>0</v>
      </c>
      <c r="R96" s="149">
        <f t="shared" si="100"/>
        <v>0</v>
      </c>
      <c r="S96" s="38"/>
      <c r="T96" s="9"/>
      <c r="U96" s="10"/>
      <c r="V96" s="9"/>
      <c r="W96" s="10"/>
      <c r="X96" s="9"/>
      <c r="Y96" s="10"/>
      <c r="Z96" s="53"/>
      <c r="AA96" s="54"/>
      <c r="AB96" s="51"/>
      <c r="AC96" s="54"/>
      <c r="AD96" s="51"/>
      <c r="AE96" s="55"/>
      <c r="AF96" s="142">
        <f t="shared" si="101"/>
        <v>0</v>
      </c>
      <c r="AG96" s="148">
        <f t="shared" si="102"/>
        <v>0</v>
      </c>
      <c r="AH96" s="149">
        <f t="shared" si="103"/>
        <v>0</v>
      </c>
      <c r="AI96" s="40"/>
      <c r="AJ96" s="50"/>
      <c r="AK96" s="54"/>
      <c r="AL96" s="51"/>
      <c r="AM96" s="54"/>
      <c r="AN96" s="51"/>
      <c r="AO96" s="55"/>
      <c r="AP96" s="53"/>
      <c r="AQ96" s="54"/>
      <c r="AR96" s="51"/>
      <c r="AS96" s="54"/>
      <c r="AT96" s="51"/>
      <c r="AU96" s="55"/>
      <c r="AV96" s="142">
        <f t="shared" si="104"/>
        <v>0</v>
      </c>
      <c r="AW96" s="148">
        <f t="shared" si="105"/>
        <v>0</v>
      </c>
      <c r="AX96" s="149">
        <f t="shared" si="106"/>
        <v>0</v>
      </c>
      <c r="AY96" s="40"/>
      <c r="AZ96" s="50"/>
      <c r="BA96" s="54"/>
      <c r="BB96" s="51"/>
      <c r="BC96" s="54"/>
      <c r="BD96" s="51"/>
      <c r="BE96" s="55"/>
      <c r="BF96" s="53"/>
      <c r="BG96" s="54"/>
      <c r="BH96" s="51"/>
      <c r="BI96" s="54"/>
      <c r="BJ96" s="51"/>
      <c r="BK96" s="55"/>
      <c r="BL96" s="142">
        <f t="shared" si="107"/>
        <v>0</v>
      </c>
      <c r="BM96" s="148">
        <f t="shared" si="108"/>
        <v>0</v>
      </c>
      <c r="BN96" s="149">
        <f t="shared" si="109"/>
        <v>0</v>
      </c>
      <c r="BO96" s="40"/>
      <c r="BP96" s="50"/>
      <c r="BQ96" s="54"/>
      <c r="BR96" s="51"/>
      <c r="BS96" s="54"/>
      <c r="BT96" s="51"/>
      <c r="BU96" s="55"/>
      <c r="BV96" s="53"/>
      <c r="BW96" s="54"/>
      <c r="BX96" s="51"/>
      <c r="BY96" s="54"/>
      <c r="BZ96" s="51"/>
      <c r="CA96" s="55"/>
      <c r="CB96" s="142">
        <f t="shared" si="110"/>
        <v>0</v>
      </c>
      <c r="CC96" s="148">
        <f t="shared" si="111"/>
        <v>0</v>
      </c>
      <c r="CD96" s="149">
        <f t="shared" si="112"/>
        <v>0</v>
      </c>
      <c r="CE96" s="40"/>
      <c r="CF96" s="50"/>
      <c r="CG96" s="54"/>
      <c r="CH96" s="51"/>
      <c r="CI96" s="54"/>
      <c r="CJ96" s="51"/>
      <c r="CK96" s="55"/>
      <c r="CL96" s="53"/>
      <c r="CM96" s="54"/>
      <c r="CN96" s="51"/>
      <c r="CO96" s="54"/>
      <c r="CP96" s="51"/>
      <c r="CQ96" s="55"/>
      <c r="CR96" s="142">
        <f t="shared" si="113"/>
        <v>0</v>
      </c>
      <c r="CS96" s="148">
        <f t="shared" si="114"/>
        <v>0</v>
      </c>
      <c r="CT96" s="149">
        <f t="shared" si="115"/>
        <v>0</v>
      </c>
      <c r="CU96" s="40"/>
      <c r="CV96" s="53">
        <f>+CV73+CV95</f>
        <v>0</v>
      </c>
      <c r="CW96" s="54" t="e">
        <f t="shared" si="96"/>
        <v>#DIV/0!</v>
      </c>
      <c r="CX96" s="54">
        <f>+CX73+CX95</f>
        <v>0</v>
      </c>
      <c r="CY96" s="54" t="e">
        <f t="shared" si="118"/>
        <v>#DIV/0!</v>
      </c>
      <c r="CZ96" s="51">
        <f t="shared" si="119"/>
        <v>0</v>
      </c>
      <c r="DA96" s="55" t="e">
        <f t="shared" si="120"/>
        <v>#DIV/0!</v>
      </c>
      <c r="DB96" s="53">
        <f>+DB73+DB95</f>
        <v>0</v>
      </c>
      <c r="DC96" s="54" t="e">
        <f t="shared" si="88"/>
        <v>#DIV/0!</v>
      </c>
      <c r="DD96" s="51">
        <f>+DD73+DD95</f>
        <v>0</v>
      </c>
      <c r="DE96" s="54" t="e">
        <f t="shared" si="123"/>
        <v>#DIV/0!</v>
      </c>
      <c r="DF96" s="51">
        <f>+DF73+DF95</f>
        <v>0</v>
      </c>
      <c r="DG96" s="55" t="e">
        <f t="shared" si="125"/>
        <v>#DIV/0!</v>
      </c>
      <c r="DH96" s="173"/>
      <c r="DI96" s="184" t="s">
        <v>176</v>
      </c>
      <c r="DJ96" s="53">
        <f>+DJ73+DJ95</f>
        <v>0</v>
      </c>
      <c r="DK96" s="51">
        <f t="shared" ref="DK96:DL96" si="130">+DK73+DK95</f>
        <v>0</v>
      </c>
      <c r="DL96" s="52">
        <f t="shared" si="130"/>
        <v>0</v>
      </c>
      <c r="DM96"/>
      <c r="DO96" s="56"/>
    </row>
    <row r="97" spans="1:119" s="59" customFormat="1" ht="15.6" x14ac:dyDescent="0.3">
      <c r="A97" s="32"/>
      <c r="B97" s="31"/>
      <c r="C97" s="41"/>
      <c r="D97" s="42"/>
      <c r="E97" s="46"/>
      <c r="F97" s="46"/>
      <c r="G97" s="46"/>
      <c r="H97" s="46"/>
      <c r="I97" s="47"/>
      <c r="J97" s="45"/>
      <c r="K97" s="46"/>
      <c r="L97" s="43"/>
      <c r="M97" s="46"/>
      <c r="N97" s="43"/>
      <c r="O97" s="47"/>
      <c r="P97" s="145"/>
      <c r="Q97" s="146"/>
      <c r="R97" s="147"/>
      <c r="S97" s="38"/>
      <c r="T97" s="5"/>
      <c r="U97" s="7"/>
      <c r="V97" s="5"/>
      <c r="W97" s="7"/>
      <c r="X97" s="7"/>
      <c r="Y97" s="7"/>
      <c r="Z97" s="45"/>
      <c r="AA97" s="46"/>
      <c r="AB97" s="43"/>
      <c r="AC97" s="46"/>
      <c r="AD97" s="43"/>
      <c r="AE97" s="47"/>
      <c r="AF97" s="145"/>
      <c r="AG97" s="146"/>
      <c r="AH97" s="147"/>
      <c r="AI97" s="40"/>
      <c r="AJ97" s="42"/>
      <c r="AK97" s="46"/>
      <c r="AL97" s="46"/>
      <c r="AM97" s="46"/>
      <c r="AN97" s="46"/>
      <c r="AO97" s="47"/>
      <c r="AP97" s="45"/>
      <c r="AQ97" s="46"/>
      <c r="AR97" s="43"/>
      <c r="AS97" s="46"/>
      <c r="AT97" s="43"/>
      <c r="AU97" s="47"/>
      <c r="AV97" s="145"/>
      <c r="AW97" s="146"/>
      <c r="AX97" s="147"/>
      <c r="AY97" s="40"/>
      <c r="AZ97" s="42"/>
      <c r="BA97" s="46"/>
      <c r="BB97" s="46"/>
      <c r="BC97" s="46"/>
      <c r="BD97" s="46"/>
      <c r="BE97" s="47"/>
      <c r="BF97" s="45"/>
      <c r="BG97" s="46"/>
      <c r="BH97" s="43"/>
      <c r="BI97" s="46"/>
      <c r="BJ97" s="43"/>
      <c r="BK97" s="47"/>
      <c r="BL97" s="145"/>
      <c r="BM97" s="146"/>
      <c r="BN97" s="147"/>
      <c r="BO97" s="40"/>
      <c r="BP97" s="42"/>
      <c r="BQ97" s="46"/>
      <c r="BR97" s="46"/>
      <c r="BS97" s="46"/>
      <c r="BT97" s="46"/>
      <c r="BU97" s="47"/>
      <c r="BV97" s="45"/>
      <c r="BW97" s="46"/>
      <c r="BX97" s="43"/>
      <c r="BY97" s="46"/>
      <c r="BZ97" s="43"/>
      <c r="CA97" s="47"/>
      <c r="CB97" s="145"/>
      <c r="CC97" s="146"/>
      <c r="CD97" s="147"/>
      <c r="CE97" s="40"/>
      <c r="CF97" s="42"/>
      <c r="CG97" s="46"/>
      <c r="CH97" s="46"/>
      <c r="CI97" s="46"/>
      <c r="CJ97" s="46"/>
      <c r="CK97" s="47"/>
      <c r="CL97" s="45"/>
      <c r="CM97" s="46"/>
      <c r="CN97" s="43"/>
      <c r="CO97" s="46"/>
      <c r="CP97" s="43"/>
      <c r="CQ97" s="47"/>
      <c r="CR97" s="145"/>
      <c r="CS97" s="146"/>
      <c r="CT97" s="147"/>
      <c r="CU97" s="40"/>
      <c r="CV97" s="45"/>
      <c r="CW97" s="46"/>
      <c r="CX97" s="46"/>
      <c r="CY97" s="46"/>
      <c r="CZ97" s="43"/>
      <c r="DA97" s="47"/>
      <c r="DB97" s="57"/>
      <c r="DC97" s="46"/>
      <c r="DD97" s="43"/>
      <c r="DE97" s="46"/>
      <c r="DF97" s="43"/>
      <c r="DG97" s="47"/>
      <c r="DH97" s="172"/>
      <c r="DI97" s="184"/>
      <c r="DJ97" s="45"/>
      <c r="DK97" s="43"/>
      <c r="DL97" s="44"/>
      <c r="DM97"/>
      <c r="DO97" s="65"/>
    </row>
    <row r="98" spans="1:119" s="59" customFormat="1" ht="15.6" x14ac:dyDescent="0.3">
      <c r="A98" s="32">
        <v>82</v>
      </c>
      <c r="B98" s="67" t="s">
        <v>54</v>
      </c>
      <c r="C98" s="41"/>
      <c r="D98" s="42"/>
      <c r="E98" s="46"/>
      <c r="F98" s="46"/>
      <c r="G98" s="46"/>
      <c r="H98" s="43"/>
      <c r="I98" s="47"/>
      <c r="J98" s="45"/>
      <c r="K98" s="46"/>
      <c r="L98" s="43"/>
      <c r="M98" s="46"/>
      <c r="N98" s="43"/>
      <c r="O98" s="47"/>
      <c r="P98" s="136">
        <f t="shared" ref="P98:P102" si="131">+D98+J98</f>
        <v>0</v>
      </c>
      <c r="Q98" s="137">
        <f t="shared" ref="Q98:Q102" si="132">+F98+L98</f>
        <v>0</v>
      </c>
      <c r="R98" s="138">
        <f t="shared" ref="R98:R102" si="133">+P98+Q98</f>
        <v>0</v>
      </c>
      <c r="S98" s="38"/>
      <c r="T98" s="5"/>
      <c r="U98" s="7"/>
      <c r="V98" s="5"/>
      <c r="W98" s="7"/>
      <c r="X98" s="5"/>
      <c r="Y98" s="7"/>
      <c r="Z98" s="45"/>
      <c r="AA98" s="46"/>
      <c r="AB98" s="43"/>
      <c r="AC98" s="46"/>
      <c r="AD98" s="43"/>
      <c r="AE98" s="47"/>
      <c r="AF98" s="136">
        <f t="shared" ref="AF98:AF102" si="134">+T98+Z98</f>
        <v>0</v>
      </c>
      <c r="AG98" s="137">
        <f t="shared" ref="AG98:AG102" si="135">+V98+AB98</f>
        <v>0</v>
      </c>
      <c r="AH98" s="138">
        <f t="shared" ref="AH98:AH102" si="136">+AF98+AG98</f>
        <v>0</v>
      </c>
      <c r="AI98" s="40"/>
      <c r="AJ98" s="42"/>
      <c r="AK98" s="46"/>
      <c r="AL98" s="46"/>
      <c r="AM98" s="46"/>
      <c r="AN98" s="43"/>
      <c r="AO98" s="47"/>
      <c r="AP98" s="45"/>
      <c r="AQ98" s="46"/>
      <c r="AR98" s="43"/>
      <c r="AS98" s="46"/>
      <c r="AT98" s="43"/>
      <c r="AU98" s="47"/>
      <c r="AV98" s="136">
        <f t="shared" ref="AV98:AV102" si="137">+AJ98+AP98</f>
        <v>0</v>
      </c>
      <c r="AW98" s="137">
        <f t="shared" ref="AW98:AW102" si="138">+AL98+AR98</f>
        <v>0</v>
      </c>
      <c r="AX98" s="138">
        <f t="shared" ref="AX98:AX101" si="139">+AV98+AW98</f>
        <v>0</v>
      </c>
      <c r="AY98" s="40"/>
      <c r="AZ98" s="42"/>
      <c r="BA98" s="46"/>
      <c r="BB98" s="46"/>
      <c r="BC98" s="46"/>
      <c r="BD98" s="43"/>
      <c r="BE98" s="47"/>
      <c r="BF98" s="45"/>
      <c r="BG98" s="46"/>
      <c r="BH98" s="43"/>
      <c r="BI98" s="46"/>
      <c r="BJ98" s="43"/>
      <c r="BK98" s="47"/>
      <c r="BL98" s="136">
        <f t="shared" ref="BL98:BL102" si="140">+AZ98+BF98</f>
        <v>0</v>
      </c>
      <c r="BM98" s="137">
        <f t="shared" ref="BM98:BM102" si="141">+BB98+BH98</f>
        <v>0</v>
      </c>
      <c r="BN98" s="138">
        <f t="shared" ref="BN98:BN101" si="142">+BL98+BM98</f>
        <v>0</v>
      </c>
      <c r="BO98" s="40"/>
      <c r="BP98" s="42"/>
      <c r="BQ98" s="46"/>
      <c r="BR98" s="46"/>
      <c r="BS98" s="46"/>
      <c r="BT98" s="43"/>
      <c r="BU98" s="47"/>
      <c r="BV98" s="45"/>
      <c r="BW98" s="46"/>
      <c r="BX98" s="43"/>
      <c r="BY98" s="46"/>
      <c r="BZ98" s="43"/>
      <c r="CA98" s="47"/>
      <c r="CB98" s="136">
        <f t="shared" ref="CB98:CB101" si="143">+BP98+BV98</f>
        <v>0</v>
      </c>
      <c r="CC98" s="137">
        <f t="shared" ref="CC98:CC102" si="144">+BR98+BX98</f>
        <v>0</v>
      </c>
      <c r="CD98" s="138">
        <f t="shared" ref="CD98:CD101" si="145">+CB98+CC98</f>
        <v>0</v>
      </c>
      <c r="CE98" s="40"/>
      <c r="CF98" s="42"/>
      <c r="CG98" s="46"/>
      <c r="CH98" s="46"/>
      <c r="CI98" s="46"/>
      <c r="CJ98" s="43"/>
      <c r="CK98" s="47"/>
      <c r="CL98" s="45"/>
      <c r="CM98" s="46"/>
      <c r="CN98" s="43"/>
      <c r="CO98" s="46"/>
      <c r="CP98" s="43"/>
      <c r="CQ98" s="47"/>
      <c r="CR98" s="136">
        <f t="shared" ref="CR98:CR102" si="146">+CF98+CL98</f>
        <v>0</v>
      </c>
      <c r="CS98" s="137">
        <f t="shared" ref="CS98:CS102" si="147">+CH98+CN98</f>
        <v>0</v>
      </c>
      <c r="CT98" s="138">
        <f t="shared" ref="CT98:CT101" si="148">+CR98+CS98</f>
        <v>0</v>
      </c>
      <c r="CU98" s="40"/>
      <c r="CV98" s="45">
        <f>+D98+T98+AJ98+AZ98+BP98+CF98</f>
        <v>0</v>
      </c>
      <c r="CW98" s="46" t="e">
        <f t="shared" si="96"/>
        <v>#DIV/0!</v>
      </c>
      <c r="CX98" s="46">
        <f>+F98+V98+AL98+BB98+BR98+CH98</f>
        <v>0</v>
      </c>
      <c r="CY98" s="46" t="e">
        <f t="shared" ref="CY98:CY102" si="149">+CX98/$CX$111</f>
        <v>#DIV/0!</v>
      </c>
      <c r="CZ98" s="43">
        <f t="shared" ref="CZ98:CZ100" si="150">+CV98+CX98</f>
        <v>0</v>
      </c>
      <c r="DA98" s="47" t="e">
        <f t="shared" ref="DA98:DA102" si="151">+CZ98/$CZ$111</f>
        <v>#DIV/0!</v>
      </c>
      <c r="DB98" s="45">
        <f t="shared" ref="DB98:DB100" si="152">+J98+Z98+AP98+BF98+BV98+CL98</f>
        <v>0</v>
      </c>
      <c r="DC98" s="46" t="e">
        <f t="shared" si="88"/>
        <v>#DIV/0!</v>
      </c>
      <c r="DD98" s="43">
        <f t="shared" ref="DD98:DD100" si="153">+L98+AB98+AR98+BH98+BX98+CN98</f>
        <v>0</v>
      </c>
      <c r="DE98" s="231" t="e">
        <f t="shared" ref="DE98:DE102" si="154">+DD98/$DD$111</f>
        <v>#DIV/0!</v>
      </c>
      <c r="DF98" s="43">
        <f t="shared" ref="DF98:DF100" si="155">+DB98+DD98</f>
        <v>0</v>
      </c>
      <c r="DG98" s="47" t="e">
        <f t="shared" ref="DG98:DG102" si="156">+DF98/$DF$111</f>
        <v>#DIV/0!</v>
      </c>
      <c r="DH98" s="172"/>
      <c r="DI98" s="188" t="s">
        <v>54</v>
      </c>
      <c r="DJ98" s="45">
        <f t="shared" ref="DJ98:DJ100" si="157">+CZ98</f>
        <v>0</v>
      </c>
      <c r="DK98" s="43">
        <f t="shared" ref="DK98:DK100" si="158">+DF98</f>
        <v>0</v>
      </c>
      <c r="DL98" s="44">
        <f t="shared" ref="DL98:DL100" si="159">+DJ98+DK98</f>
        <v>0</v>
      </c>
      <c r="DM98"/>
    </row>
    <row r="99" spans="1:119" s="59" customFormat="1" ht="15.6" x14ac:dyDescent="0.3">
      <c r="A99" s="32">
        <v>83</v>
      </c>
      <c r="B99" s="68" t="s">
        <v>13</v>
      </c>
      <c r="C99" s="41"/>
      <c r="D99" s="42"/>
      <c r="E99" s="46"/>
      <c r="F99" s="46"/>
      <c r="G99" s="46"/>
      <c r="H99" s="43"/>
      <c r="I99" s="47"/>
      <c r="J99" s="45"/>
      <c r="K99" s="46"/>
      <c r="L99" s="43"/>
      <c r="M99" s="46"/>
      <c r="N99" s="43"/>
      <c r="O99" s="47"/>
      <c r="P99" s="136">
        <f t="shared" si="131"/>
        <v>0</v>
      </c>
      <c r="Q99" s="137">
        <f t="shared" si="132"/>
        <v>0</v>
      </c>
      <c r="R99" s="138">
        <f t="shared" si="133"/>
        <v>0</v>
      </c>
      <c r="S99" s="38"/>
      <c r="T99" s="5"/>
      <c r="U99" s="7"/>
      <c r="V99" s="5"/>
      <c r="W99" s="7"/>
      <c r="X99" s="5"/>
      <c r="Y99" s="7"/>
      <c r="Z99" s="45"/>
      <c r="AA99" s="46"/>
      <c r="AB99" s="43"/>
      <c r="AC99" s="46"/>
      <c r="AD99" s="43"/>
      <c r="AE99" s="47"/>
      <c r="AF99" s="136">
        <f t="shared" si="134"/>
        <v>0</v>
      </c>
      <c r="AG99" s="137">
        <f t="shared" si="135"/>
        <v>0</v>
      </c>
      <c r="AH99" s="138">
        <f t="shared" si="136"/>
        <v>0</v>
      </c>
      <c r="AI99" s="40"/>
      <c r="AJ99" s="42"/>
      <c r="AK99" s="46"/>
      <c r="AL99" s="46"/>
      <c r="AM99" s="46"/>
      <c r="AN99" s="43"/>
      <c r="AO99" s="47"/>
      <c r="AP99" s="45"/>
      <c r="AQ99" s="46"/>
      <c r="AR99" s="43"/>
      <c r="AS99" s="46"/>
      <c r="AT99" s="43"/>
      <c r="AU99" s="47"/>
      <c r="AV99" s="136">
        <f t="shared" si="137"/>
        <v>0</v>
      </c>
      <c r="AW99" s="137">
        <f t="shared" si="138"/>
        <v>0</v>
      </c>
      <c r="AX99" s="138">
        <f t="shared" si="139"/>
        <v>0</v>
      </c>
      <c r="AY99" s="40"/>
      <c r="AZ99" s="42"/>
      <c r="BA99" s="46"/>
      <c r="BB99" s="46"/>
      <c r="BC99" s="46"/>
      <c r="BD99" s="43"/>
      <c r="BE99" s="47"/>
      <c r="BF99" s="45"/>
      <c r="BG99" s="46"/>
      <c r="BH99" s="43"/>
      <c r="BI99" s="46"/>
      <c r="BJ99" s="43"/>
      <c r="BK99" s="47"/>
      <c r="BL99" s="136">
        <f t="shared" si="140"/>
        <v>0</v>
      </c>
      <c r="BM99" s="137">
        <f t="shared" si="141"/>
        <v>0</v>
      </c>
      <c r="BN99" s="138">
        <f t="shared" si="142"/>
        <v>0</v>
      </c>
      <c r="BO99" s="40"/>
      <c r="BP99" s="42"/>
      <c r="BQ99" s="46"/>
      <c r="BR99" s="46"/>
      <c r="BS99" s="46"/>
      <c r="BT99" s="43"/>
      <c r="BU99" s="47"/>
      <c r="BV99" s="45"/>
      <c r="BW99" s="46"/>
      <c r="BX99" s="43"/>
      <c r="BY99" s="46"/>
      <c r="BZ99" s="43"/>
      <c r="CA99" s="47"/>
      <c r="CB99" s="136">
        <f t="shared" si="143"/>
        <v>0</v>
      </c>
      <c r="CC99" s="137">
        <f t="shared" si="144"/>
        <v>0</v>
      </c>
      <c r="CD99" s="138">
        <f t="shared" si="145"/>
        <v>0</v>
      </c>
      <c r="CE99" s="40"/>
      <c r="CF99" s="42"/>
      <c r="CG99" s="46"/>
      <c r="CH99" s="46"/>
      <c r="CI99" s="46"/>
      <c r="CJ99" s="43"/>
      <c r="CK99" s="47"/>
      <c r="CL99" s="45"/>
      <c r="CM99" s="46"/>
      <c r="CN99" s="43"/>
      <c r="CO99" s="46"/>
      <c r="CP99" s="43"/>
      <c r="CQ99" s="47"/>
      <c r="CR99" s="136">
        <f t="shared" si="146"/>
        <v>0</v>
      </c>
      <c r="CS99" s="137">
        <f t="shared" si="147"/>
        <v>0</v>
      </c>
      <c r="CT99" s="138">
        <f t="shared" si="148"/>
        <v>0</v>
      </c>
      <c r="CU99" s="40"/>
      <c r="CV99" s="45">
        <f>+D99+T99+AJ99+AZ99+BP99+CF99</f>
        <v>0</v>
      </c>
      <c r="CW99" s="46" t="e">
        <f t="shared" si="96"/>
        <v>#DIV/0!</v>
      </c>
      <c r="CX99" s="46">
        <f>+F99+V99+AL99+BB99+BR99+CH99</f>
        <v>0</v>
      </c>
      <c r="CY99" s="46" t="e">
        <f t="shared" si="149"/>
        <v>#DIV/0!</v>
      </c>
      <c r="CZ99" s="43">
        <f t="shared" si="150"/>
        <v>0</v>
      </c>
      <c r="DA99" s="47" t="e">
        <f t="shared" si="151"/>
        <v>#DIV/0!</v>
      </c>
      <c r="DB99" s="45">
        <f t="shared" si="152"/>
        <v>0</v>
      </c>
      <c r="DC99" s="46" t="e">
        <f t="shared" si="88"/>
        <v>#DIV/0!</v>
      </c>
      <c r="DD99" s="43">
        <f t="shared" si="153"/>
        <v>0</v>
      </c>
      <c r="DE99" s="231" t="e">
        <f t="shared" si="154"/>
        <v>#DIV/0!</v>
      </c>
      <c r="DF99" s="43">
        <f t="shared" si="155"/>
        <v>0</v>
      </c>
      <c r="DG99" s="47" t="e">
        <f t="shared" si="156"/>
        <v>#DIV/0!</v>
      </c>
      <c r="DH99" s="174"/>
      <c r="DI99" s="189" t="s">
        <v>13</v>
      </c>
      <c r="DJ99" s="45">
        <f t="shared" si="157"/>
        <v>0</v>
      </c>
      <c r="DK99" s="43">
        <f t="shared" si="158"/>
        <v>0</v>
      </c>
      <c r="DL99" s="44">
        <f t="shared" si="159"/>
        <v>0</v>
      </c>
      <c r="DM99"/>
    </row>
    <row r="100" spans="1:119" s="59" customFormat="1" ht="15.6" x14ac:dyDescent="0.3">
      <c r="A100" s="32">
        <v>84</v>
      </c>
      <c r="B100" s="32" t="s">
        <v>9</v>
      </c>
      <c r="C100" s="41"/>
      <c r="D100" s="42"/>
      <c r="E100" s="46"/>
      <c r="F100" s="46"/>
      <c r="G100" s="46"/>
      <c r="H100" s="43"/>
      <c r="I100" s="47"/>
      <c r="J100" s="45"/>
      <c r="K100" s="46"/>
      <c r="L100" s="43"/>
      <c r="M100" s="46"/>
      <c r="N100" s="43"/>
      <c r="O100" s="47"/>
      <c r="P100" s="136">
        <f t="shared" si="131"/>
        <v>0</v>
      </c>
      <c r="Q100" s="137">
        <f t="shared" si="132"/>
        <v>0</v>
      </c>
      <c r="R100" s="138">
        <f t="shared" si="133"/>
        <v>0</v>
      </c>
      <c r="S100" s="38"/>
      <c r="T100" s="5"/>
      <c r="U100" s="7"/>
      <c r="V100" s="5"/>
      <c r="W100" s="7"/>
      <c r="X100" s="5"/>
      <c r="Y100" s="7"/>
      <c r="Z100" s="45"/>
      <c r="AA100" s="46"/>
      <c r="AB100" s="43"/>
      <c r="AC100" s="46"/>
      <c r="AD100" s="43"/>
      <c r="AE100" s="47"/>
      <c r="AF100" s="136">
        <f t="shared" si="134"/>
        <v>0</v>
      </c>
      <c r="AG100" s="137">
        <f t="shared" si="135"/>
        <v>0</v>
      </c>
      <c r="AH100" s="138">
        <f t="shared" si="136"/>
        <v>0</v>
      </c>
      <c r="AI100" s="40"/>
      <c r="AJ100" s="42"/>
      <c r="AK100" s="46"/>
      <c r="AL100" s="46"/>
      <c r="AM100" s="46"/>
      <c r="AN100" s="43"/>
      <c r="AO100" s="47"/>
      <c r="AP100" s="45"/>
      <c r="AQ100" s="46"/>
      <c r="AR100" s="43"/>
      <c r="AS100" s="46"/>
      <c r="AT100" s="43"/>
      <c r="AU100" s="47"/>
      <c r="AV100" s="136">
        <f t="shared" si="137"/>
        <v>0</v>
      </c>
      <c r="AW100" s="137">
        <f t="shared" si="138"/>
        <v>0</v>
      </c>
      <c r="AX100" s="138">
        <f t="shared" si="139"/>
        <v>0</v>
      </c>
      <c r="AY100" s="40"/>
      <c r="AZ100" s="42"/>
      <c r="BA100" s="46"/>
      <c r="BB100" s="46"/>
      <c r="BC100" s="46"/>
      <c r="BD100" s="43"/>
      <c r="BE100" s="47"/>
      <c r="BF100" s="45"/>
      <c r="BG100" s="46"/>
      <c r="BH100" s="43"/>
      <c r="BI100" s="46"/>
      <c r="BJ100" s="43"/>
      <c r="BK100" s="47"/>
      <c r="BL100" s="136">
        <f t="shared" si="140"/>
        <v>0</v>
      </c>
      <c r="BM100" s="137">
        <f t="shared" si="141"/>
        <v>0</v>
      </c>
      <c r="BN100" s="138">
        <f t="shared" si="142"/>
        <v>0</v>
      </c>
      <c r="BO100" s="40"/>
      <c r="BP100" s="42"/>
      <c r="BQ100" s="46"/>
      <c r="BR100" s="46"/>
      <c r="BS100" s="46"/>
      <c r="BT100" s="43"/>
      <c r="BU100" s="47"/>
      <c r="BV100" s="45"/>
      <c r="BW100" s="46"/>
      <c r="BX100" s="43"/>
      <c r="BY100" s="46"/>
      <c r="BZ100" s="43"/>
      <c r="CA100" s="47"/>
      <c r="CB100" s="136">
        <f t="shared" si="143"/>
        <v>0</v>
      </c>
      <c r="CC100" s="137">
        <f t="shared" si="144"/>
        <v>0</v>
      </c>
      <c r="CD100" s="138">
        <f t="shared" si="145"/>
        <v>0</v>
      </c>
      <c r="CE100" s="40"/>
      <c r="CF100" s="42"/>
      <c r="CG100" s="46"/>
      <c r="CH100" s="46"/>
      <c r="CI100" s="46"/>
      <c r="CJ100" s="43"/>
      <c r="CK100" s="47"/>
      <c r="CL100" s="45"/>
      <c r="CM100" s="46"/>
      <c r="CN100" s="43"/>
      <c r="CO100" s="46"/>
      <c r="CP100" s="43"/>
      <c r="CQ100" s="47"/>
      <c r="CR100" s="136">
        <f t="shared" si="146"/>
        <v>0</v>
      </c>
      <c r="CS100" s="137">
        <f t="shared" si="147"/>
        <v>0</v>
      </c>
      <c r="CT100" s="138">
        <f t="shared" si="148"/>
        <v>0</v>
      </c>
      <c r="CU100" s="40"/>
      <c r="CV100" s="45">
        <f>+D100+T100+AJ100+AZ100+BP100+CF100</f>
        <v>0</v>
      </c>
      <c r="CW100" s="46" t="e">
        <f t="shared" si="96"/>
        <v>#DIV/0!</v>
      </c>
      <c r="CX100" s="46">
        <f>+F100+V100+AL100+BB100+BR100+CH100</f>
        <v>0</v>
      </c>
      <c r="CY100" s="46" t="e">
        <f t="shared" si="149"/>
        <v>#DIV/0!</v>
      </c>
      <c r="CZ100" s="43">
        <f t="shared" si="150"/>
        <v>0</v>
      </c>
      <c r="DA100" s="47" t="e">
        <f t="shared" si="151"/>
        <v>#DIV/0!</v>
      </c>
      <c r="DB100" s="45">
        <f t="shared" si="152"/>
        <v>0</v>
      </c>
      <c r="DC100" s="46" t="e">
        <f t="shared" si="88"/>
        <v>#DIV/0!</v>
      </c>
      <c r="DD100" s="43">
        <f t="shared" si="153"/>
        <v>0</v>
      </c>
      <c r="DE100" s="231" t="e">
        <f t="shared" si="154"/>
        <v>#DIV/0!</v>
      </c>
      <c r="DF100" s="43">
        <f t="shared" si="155"/>
        <v>0</v>
      </c>
      <c r="DG100" s="47" t="e">
        <f t="shared" si="156"/>
        <v>#DIV/0!</v>
      </c>
      <c r="DH100" s="174"/>
      <c r="DI100" s="185" t="s">
        <v>9</v>
      </c>
      <c r="DJ100" s="45">
        <f t="shared" si="157"/>
        <v>0</v>
      </c>
      <c r="DK100" s="43">
        <f t="shared" si="158"/>
        <v>0</v>
      </c>
      <c r="DL100" s="44">
        <f t="shared" si="159"/>
        <v>0</v>
      </c>
      <c r="DM100"/>
      <c r="DN100" s="59" t="s">
        <v>169</v>
      </c>
    </row>
    <row r="101" spans="1:119" s="24" customFormat="1" ht="16.2" thickBot="1" x14ac:dyDescent="0.35">
      <c r="A101" s="32">
        <v>85</v>
      </c>
      <c r="B101" s="48" t="s">
        <v>177</v>
      </c>
      <c r="C101" s="49"/>
      <c r="D101" s="50"/>
      <c r="E101" s="54"/>
      <c r="F101" s="51"/>
      <c r="G101" s="54"/>
      <c r="H101" s="43"/>
      <c r="I101" s="55"/>
      <c r="J101" s="53"/>
      <c r="K101" s="54"/>
      <c r="L101" s="53"/>
      <c r="M101" s="54"/>
      <c r="N101" s="53"/>
      <c r="O101" s="55"/>
      <c r="P101" s="142">
        <f t="shared" si="131"/>
        <v>0</v>
      </c>
      <c r="Q101" s="148">
        <f t="shared" si="132"/>
        <v>0</v>
      </c>
      <c r="R101" s="149">
        <f t="shared" si="133"/>
        <v>0</v>
      </c>
      <c r="S101" s="38"/>
      <c r="T101" s="9"/>
      <c r="U101" s="10"/>
      <c r="V101" s="9"/>
      <c r="W101" s="10"/>
      <c r="X101" s="5"/>
      <c r="Y101" s="10"/>
      <c r="Z101" s="53"/>
      <c r="AA101" s="54"/>
      <c r="AB101" s="53"/>
      <c r="AC101" s="54"/>
      <c r="AD101" s="53"/>
      <c r="AE101" s="55"/>
      <c r="AF101" s="142">
        <f t="shared" si="134"/>
        <v>0</v>
      </c>
      <c r="AG101" s="148">
        <f t="shared" si="135"/>
        <v>0</v>
      </c>
      <c r="AH101" s="149">
        <f t="shared" si="136"/>
        <v>0</v>
      </c>
      <c r="AI101" s="40"/>
      <c r="AJ101" s="50"/>
      <c r="AK101" s="54"/>
      <c r="AL101" s="51"/>
      <c r="AM101" s="54"/>
      <c r="AN101" s="51"/>
      <c r="AO101" s="55"/>
      <c r="AP101" s="53"/>
      <c r="AQ101" s="54"/>
      <c r="AR101" s="51"/>
      <c r="AS101" s="54"/>
      <c r="AT101" s="51"/>
      <c r="AU101" s="55"/>
      <c r="AV101" s="142">
        <f t="shared" si="137"/>
        <v>0</v>
      </c>
      <c r="AW101" s="148">
        <f t="shared" si="138"/>
        <v>0</v>
      </c>
      <c r="AX101" s="149">
        <f t="shared" si="139"/>
        <v>0</v>
      </c>
      <c r="AY101" s="40"/>
      <c r="AZ101" s="50"/>
      <c r="BA101" s="54"/>
      <c r="BB101" s="51"/>
      <c r="BC101" s="54"/>
      <c r="BD101" s="43"/>
      <c r="BE101" s="55"/>
      <c r="BF101" s="53"/>
      <c r="BG101" s="54"/>
      <c r="BH101" s="51"/>
      <c r="BI101" s="54"/>
      <c r="BJ101" s="51"/>
      <c r="BK101" s="55"/>
      <c r="BL101" s="142">
        <f t="shared" si="140"/>
        <v>0</v>
      </c>
      <c r="BM101" s="148">
        <f t="shared" si="141"/>
        <v>0</v>
      </c>
      <c r="BN101" s="149">
        <f t="shared" si="142"/>
        <v>0</v>
      </c>
      <c r="BO101" s="40"/>
      <c r="BP101" s="50"/>
      <c r="BQ101" s="54"/>
      <c r="BR101" s="51"/>
      <c r="BS101" s="54"/>
      <c r="BT101" s="51"/>
      <c r="BU101" s="55"/>
      <c r="BV101" s="53"/>
      <c r="BW101" s="54"/>
      <c r="BX101" s="53"/>
      <c r="BY101" s="54"/>
      <c r="BZ101" s="53"/>
      <c r="CA101" s="55"/>
      <c r="CB101" s="142">
        <f t="shared" si="143"/>
        <v>0</v>
      </c>
      <c r="CC101" s="148">
        <f t="shared" si="144"/>
        <v>0</v>
      </c>
      <c r="CD101" s="149">
        <f t="shared" si="145"/>
        <v>0</v>
      </c>
      <c r="CE101" s="40"/>
      <c r="CF101" s="50"/>
      <c r="CG101" s="54"/>
      <c r="CH101" s="51"/>
      <c r="CI101" s="54"/>
      <c r="CJ101" s="51"/>
      <c r="CK101" s="55"/>
      <c r="CL101" s="53"/>
      <c r="CM101" s="54"/>
      <c r="CN101" s="51"/>
      <c r="CO101" s="54"/>
      <c r="CP101" s="51"/>
      <c r="CQ101" s="55"/>
      <c r="CR101" s="142">
        <f t="shared" si="146"/>
        <v>0</v>
      </c>
      <c r="CS101" s="148">
        <f t="shared" si="147"/>
        <v>0</v>
      </c>
      <c r="CT101" s="149">
        <f t="shared" si="148"/>
        <v>0</v>
      </c>
      <c r="CU101" s="40"/>
      <c r="CV101" s="69">
        <f>+CV63+CV96+CV98+CV99+CV100</f>
        <v>0</v>
      </c>
      <c r="CW101" s="70" t="e">
        <f t="shared" si="96"/>
        <v>#DIV/0!</v>
      </c>
      <c r="CX101" s="71">
        <f>+CX63+CX96+CX98+CX99+CX100</f>
        <v>0</v>
      </c>
      <c r="CY101" s="70" t="e">
        <f t="shared" si="149"/>
        <v>#DIV/0!</v>
      </c>
      <c r="CZ101" s="71">
        <f>+CZ63+CZ96+CZ98+CZ99+CZ100</f>
        <v>0</v>
      </c>
      <c r="DA101" s="55" t="e">
        <f t="shared" si="151"/>
        <v>#DIV/0!</v>
      </c>
      <c r="DB101" s="53">
        <f>+DB63+DB96+DB98+DB99+DB100</f>
        <v>0</v>
      </c>
      <c r="DC101" s="54" t="e">
        <f t="shared" si="88"/>
        <v>#DIV/0!</v>
      </c>
      <c r="DD101" s="51">
        <f>+DD63+DD96+DD98+DD99+DD100</f>
        <v>0</v>
      </c>
      <c r="DE101" s="230" t="e">
        <f t="shared" si="154"/>
        <v>#DIV/0!</v>
      </c>
      <c r="DF101" s="71">
        <f>+DF63+DF96+DF98+DF99+DF100</f>
        <v>0</v>
      </c>
      <c r="DG101" s="55" t="e">
        <f t="shared" si="156"/>
        <v>#DIV/0!</v>
      </c>
      <c r="DH101" s="201"/>
      <c r="DI101" s="186" t="s">
        <v>177</v>
      </c>
      <c r="DJ101" s="53">
        <f>+DJ63+DJ96+DJ98+DJ99+DJ100</f>
        <v>0</v>
      </c>
      <c r="DK101" s="51">
        <f t="shared" ref="DK101:DL101" si="160">+DK63+DK96+DK98+DK99+DK100</f>
        <v>0</v>
      </c>
      <c r="DL101" s="52">
        <f t="shared" si="160"/>
        <v>0</v>
      </c>
      <c r="DM101"/>
      <c r="DN101" s="56">
        <f>+R102+AH102+AX102+BN102+CD102+CT102</f>
        <v>0</v>
      </c>
      <c r="DO101" s="56"/>
    </row>
    <row r="102" spans="1:119" s="24" customFormat="1" ht="16.2" thickBot="1" x14ac:dyDescent="0.35">
      <c r="A102" s="32">
        <v>86</v>
      </c>
      <c r="B102" s="48" t="s">
        <v>178</v>
      </c>
      <c r="C102" s="41"/>
      <c r="D102" s="72"/>
      <c r="E102" s="73"/>
      <c r="F102" s="74"/>
      <c r="G102" s="73"/>
      <c r="H102" s="74"/>
      <c r="I102" s="75"/>
      <c r="J102" s="74"/>
      <c r="K102" s="73"/>
      <c r="L102" s="74"/>
      <c r="M102" s="73"/>
      <c r="N102" s="74"/>
      <c r="O102" s="75"/>
      <c r="P102" s="116">
        <f t="shared" si="131"/>
        <v>0</v>
      </c>
      <c r="Q102" s="117">
        <f t="shared" si="132"/>
        <v>0</v>
      </c>
      <c r="R102" s="118">
        <f t="shared" si="133"/>
        <v>0</v>
      </c>
      <c r="S102" s="38"/>
      <c r="T102" s="12"/>
      <c r="U102" s="11"/>
      <c r="V102" s="12"/>
      <c r="W102" s="11"/>
      <c r="X102" s="12"/>
      <c r="Y102" s="11"/>
      <c r="Z102" s="74"/>
      <c r="AA102" s="73"/>
      <c r="AB102" s="74"/>
      <c r="AC102" s="73"/>
      <c r="AD102" s="74"/>
      <c r="AE102" s="75"/>
      <c r="AF102" s="116">
        <f t="shared" si="134"/>
        <v>0</v>
      </c>
      <c r="AG102" s="117">
        <f t="shared" si="135"/>
        <v>0</v>
      </c>
      <c r="AH102" s="118">
        <f t="shared" si="136"/>
        <v>0</v>
      </c>
      <c r="AI102" s="40"/>
      <c r="AJ102" s="72"/>
      <c r="AK102" s="73"/>
      <c r="AL102" s="76"/>
      <c r="AM102" s="73"/>
      <c r="AN102" s="76"/>
      <c r="AO102" s="75"/>
      <c r="AP102" s="74"/>
      <c r="AQ102" s="73"/>
      <c r="AR102" s="76"/>
      <c r="AS102" s="73"/>
      <c r="AT102" s="76"/>
      <c r="AU102" s="75"/>
      <c r="AV102" s="116">
        <f t="shared" si="137"/>
        <v>0</v>
      </c>
      <c r="AW102" s="117">
        <f t="shared" si="138"/>
        <v>0</v>
      </c>
      <c r="AX102" s="118">
        <f>+AV102+AW102</f>
        <v>0</v>
      </c>
      <c r="AY102" s="40"/>
      <c r="AZ102" s="72"/>
      <c r="BA102" s="73"/>
      <c r="BB102" s="74"/>
      <c r="BC102" s="73"/>
      <c r="BD102" s="74"/>
      <c r="BE102" s="75"/>
      <c r="BF102" s="74"/>
      <c r="BG102" s="73"/>
      <c r="BH102" s="76"/>
      <c r="BI102" s="73"/>
      <c r="BJ102" s="76"/>
      <c r="BK102" s="75"/>
      <c r="BL102" s="116">
        <f t="shared" si="140"/>
        <v>0</v>
      </c>
      <c r="BM102" s="117">
        <f t="shared" si="141"/>
        <v>0</v>
      </c>
      <c r="BN102" s="118">
        <f>+BL102+BM102</f>
        <v>0</v>
      </c>
      <c r="BO102" s="40"/>
      <c r="BP102" s="72"/>
      <c r="BQ102" s="73"/>
      <c r="BR102" s="76"/>
      <c r="BS102" s="73"/>
      <c r="BT102" s="76"/>
      <c r="BU102" s="75"/>
      <c r="BV102" s="74"/>
      <c r="BW102" s="73"/>
      <c r="BX102" s="74"/>
      <c r="BY102" s="73"/>
      <c r="BZ102" s="74"/>
      <c r="CA102" s="75"/>
      <c r="CB102" s="116">
        <f>+BP102+BV102</f>
        <v>0</v>
      </c>
      <c r="CC102" s="117">
        <f t="shared" si="144"/>
        <v>0</v>
      </c>
      <c r="CD102" s="118">
        <f>+CB102+CC102</f>
        <v>0</v>
      </c>
      <c r="CE102" s="40"/>
      <c r="CF102" s="72"/>
      <c r="CG102" s="73"/>
      <c r="CH102" s="76"/>
      <c r="CI102" s="73"/>
      <c r="CJ102" s="76"/>
      <c r="CK102" s="75"/>
      <c r="CL102" s="74"/>
      <c r="CM102" s="73"/>
      <c r="CN102" s="76"/>
      <c r="CO102" s="73"/>
      <c r="CP102" s="76"/>
      <c r="CQ102" s="75"/>
      <c r="CR102" s="116">
        <f t="shared" si="146"/>
        <v>0</v>
      </c>
      <c r="CS102" s="117">
        <f t="shared" si="147"/>
        <v>0</v>
      </c>
      <c r="CT102" s="118">
        <f>+CR102+CS102</f>
        <v>0</v>
      </c>
      <c r="CU102" s="40"/>
      <c r="CV102" s="77">
        <f>+CV16-CV101</f>
        <v>0</v>
      </c>
      <c r="CW102" s="73" t="e">
        <f t="shared" si="96"/>
        <v>#DIV/0!</v>
      </c>
      <c r="CX102" s="77">
        <f>+CX16-CX101</f>
        <v>0</v>
      </c>
      <c r="CY102" s="78" t="e">
        <f t="shared" si="149"/>
        <v>#DIV/0!</v>
      </c>
      <c r="CZ102" s="77">
        <f>+CZ16-CZ101</f>
        <v>0</v>
      </c>
      <c r="DA102" s="79" t="e">
        <f t="shared" si="151"/>
        <v>#DIV/0!</v>
      </c>
      <c r="DB102" s="77">
        <f>+DB16-DB101</f>
        <v>0</v>
      </c>
      <c r="DC102" s="73" t="e">
        <f t="shared" si="88"/>
        <v>#DIV/0!</v>
      </c>
      <c r="DD102" s="77">
        <f>+DD16-DD101</f>
        <v>0</v>
      </c>
      <c r="DE102" s="79" t="e">
        <f t="shared" si="154"/>
        <v>#DIV/0!</v>
      </c>
      <c r="DF102" s="77">
        <f>+DF16-DF101</f>
        <v>0</v>
      </c>
      <c r="DG102" s="79" t="e">
        <f t="shared" si="156"/>
        <v>#DIV/0!</v>
      </c>
      <c r="DH102" s="201"/>
      <c r="DI102" s="186" t="s">
        <v>178</v>
      </c>
      <c r="DJ102" s="77">
        <f>+DJ16-DJ101</f>
        <v>0</v>
      </c>
      <c r="DK102" s="77">
        <f t="shared" ref="DK102" si="161">+DK16-DK101</f>
        <v>0</v>
      </c>
      <c r="DL102" s="77">
        <f>+DL16-DL101</f>
        <v>0</v>
      </c>
      <c r="DM102"/>
      <c r="DN102" s="56">
        <f>+D102+F102+J102+L102+T102+V102+Z102+AB102++AJ102+AL102+AP102+AR102+AZ102+BB102+BF102+BH102+BP102+BR102+BV102+BX102+CF102+CH102+CL102+CN102</f>
        <v>0</v>
      </c>
      <c r="DO102" s="56"/>
    </row>
    <row r="103" spans="1:119" s="59" customFormat="1" ht="15.6" x14ac:dyDescent="0.3">
      <c r="A103" s="32"/>
      <c r="B103" s="32"/>
      <c r="C103" s="41"/>
      <c r="D103" s="42"/>
      <c r="E103" s="43"/>
      <c r="F103" s="43"/>
      <c r="G103" s="43"/>
      <c r="H103" s="43"/>
      <c r="I103" s="44"/>
      <c r="J103" s="45"/>
      <c r="K103" s="43"/>
      <c r="L103" s="43"/>
      <c r="M103" s="43"/>
      <c r="N103" s="43"/>
      <c r="O103" s="44"/>
      <c r="P103" s="136"/>
      <c r="Q103" s="137"/>
      <c r="R103" s="138"/>
      <c r="S103" s="38"/>
      <c r="T103" s="5"/>
      <c r="U103" s="5"/>
      <c r="V103" s="5"/>
      <c r="W103" s="5"/>
      <c r="X103" s="5"/>
      <c r="Y103" s="5"/>
      <c r="Z103" s="45"/>
      <c r="AA103" s="43"/>
      <c r="AB103" s="43"/>
      <c r="AC103" s="43"/>
      <c r="AD103" s="43"/>
      <c r="AE103" s="44"/>
      <c r="AF103" s="136"/>
      <c r="AG103" s="137"/>
      <c r="AH103" s="138"/>
      <c r="AI103" s="40"/>
      <c r="AJ103" s="42"/>
      <c r="AK103" s="43"/>
      <c r="AL103" s="43"/>
      <c r="AM103" s="43"/>
      <c r="AN103" s="43"/>
      <c r="AO103" s="44"/>
      <c r="AP103" s="45"/>
      <c r="AQ103" s="43"/>
      <c r="AR103" s="43"/>
      <c r="AS103" s="43"/>
      <c r="AT103" s="43"/>
      <c r="AU103" s="44"/>
      <c r="AV103" s="136"/>
      <c r="AW103" s="137"/>
      <c r="AX103" s="138"/>
      <c r="AY103" s="40"/>
      <c r="AZ103" s="42"/>
      <c r="BA103" s="43"/>
      <c r="BB103" s="43"/>
      <c r="BC103" s="43"/>
      <c r="BD103" s="43"/>
      <c r="BE103" s="44"/>
      <c r="BF103" s="45"/>
      <c r="BG103" s="43"/>
      <c r="BH103" s="43"/>
      <c r="BI103" s="43"/>
      <c r="BJ103" s="43"/>
      <c r="BK103" s="44"/>
      <c r="BL103" s="136"/>
      <c r="BM103" s="137"/>
      <c r="BN103" s="138"/>
      <c r="BO103" s="40"/>
      <c r="BP103" s="42"/>
      <c r="BQ103" s="43"/>
      <c r="BR103" s="43"/>
      <c r="BS103" s="43"/>
      <c r="BT103" s="43"/>
      <c r="BU103" s="44"/>
      <c r="BV103" s="45"/>
      <c r="BW103" s="43"/>
      <c r="BX103" s="43"/>
      <c r="BY103" s="43"/>
      <c r="BZ103" s="43"/>
      <c r="CA103" s="44"/>
      <c r="CB103" s="136"/>
      <c r="CC103" s="137"/>
      <c r="CD103" s="138"/>
      <c r="CE103" s="40"/>
      <c r="CF103" s="42"/>
      <c r="CG103" s="43"/>
      <c r="CH103" s="43"/>
      <c r="CI103" s="43"/>
      <c r="CJ103" s="43"/>
      <c r="CK103" s="44"/>
      <c r="CL103" s="45"/>
      <c r="CM103" s="43"/>
      <c r="CN103" s="43"/>
      <c r="CO103" s="43"/>
      <c r="CP103" s="43"/>
      <c r="CQ103" s="44"/>
      <c r="CR103" s="136"/>
      <c r="CS103" s="137"/>
      <c r="CT103" s="138"/>
      <c r="CU103" s="40"/>
      <c r="CV103" s="80"/>
      <c r="CW103" s="81"/>
      <c r="CX103" s="46"/>
      <c r="CY103" s="81"/>
      <c r="CZ103" s="82"/>
      <c r="DA103" s="47"/>
      <c r="DB103" s="57"/>
      <c r="DC103" s="46"/>
      <c r="DD103" s="46"/>
      <c r="DE103" s="46"/>
      <c r="DF103" s="43"/>
      <c r="DG103" s="47"/>
      <c r="DH103" s="174"/>
      <c r="DI103" s="185"/>
      <c r="DJ103" s="45"/>
      <c r="DK103" s="43"/>
      <c r="DL103" s="44"/>
      <c r="DM103"/>
      <c r="DO103" s="66"/>
    </row>
    <row r="104" spans="1:119" s="59" customFormat="1" ht="15.6" x14ac:dyDescent="0.3">
      <c r="A104" s="32"/>
      <c r="B104" s="32"/>
      <c r="C104" s="33"/>
      <c r="D104" s="34"/>
      <c r="E104" s="35"/>
      <c r="F104" s="35"/>
      <c r="G104" s="35"/>
      <c r="H104" s="35"/>
      <c r="I104" s="36"/>
      <c r="J104" s="37"/>
      <c r="K104" s="35"/>
      <c r="L104" s="35"/>
      <c r="M104" s="35"/>
      <c r="N104" s="35"/>
      <c r="O104" s="36"/>
      <c r="P104" s="150"/>
      <c r="Q104" s="151"/>
      <c r="R104" s="152"/>
      <c r="S104" s="38"/>
      <c r="T104" s="4"/>
      <c r="U104" s="4"/>
      <c r="V104" s="4"/>
      <c r="W104" s="4"/>
      <c r="X104" s="4"/>
      <c r="Y104" s="4"/>
      <c r="Z104" s="37"/>
      <c r="AA104" s="35"/>
      <c r="AB104" s="35"/>
      <c r="AC104" s="35"/>
      <c r="AD104" s="35"/>
      <c r="AE104" s="36"/>
      <c r="AF104" s="150"/>
      <c r="AG104" s="151"/>
      <c r="AH104" s="152"/>
      <c r="AI104" s="40"/>
      <c r="AJ104" s="34"/>
      <c r="AK104" s="35"/>
      <c r="AL104" s="35"/>
      <c r="AM104" s="35"/>
      <c r="AN104" s="35"/>
      <c r="AO104" s="36"/>
      <c r="AP104" s="37"/>
      <c r="AQ104" s="35"/>
      <c r="AR104" s="35"/>
      <c r="AS104" s="35"/>
      <c r="AT104" s="35"/>
      <c r="AU104" s="36"/>
      <c r="AV104" s="150"/>
      <c r="AW104" s="151"/>
      <c r="AX104" s="152"/>
      <c r="AY104" s="40"/>
      <c r="AZ104" s="34"/>
      <c r="BA104" s="35"/>
      <c r="BB104" s="35"/>
      <c r="BC104" s="35"/>
      <c r="BD104" s="35"/>
      <c r="BE104" s="36"/>
      <c r="BF104" s="37"/>
      <c r="BG104" s="35"/>
      <c r="BH104" s="35"/>
      <c r="BI104" s="35"/>
      <c r="BJ104" s="35"/>
      <c r="BK104" s="36"/>
      <c r="BL104" s="150"/>
      <c r="BM104" s="151"/>
      <c r="BN104" s="152"/>
      <c r="BO104" s="40"/>
      <c r="BP104" s="34"/>
      <c r="BQ104" s="35"/>
      <c r="BR104" s="35"/>
      <c r="BS104" s="35"/>
      <c r="BT104" s="35"/>
      <c r="BU104" s="36"/>
      <c r="BV104" s="37"/>
      <c r="BW104" s="35"/>
      <c r="BX104" s="35"/>
      <c r="BY104" s="35"/>
      <c r="BZ104" s="35"/>
      <c r="CA104" s="36"/>
      <c r="CB104" s="150"/>
      <c r="CC104" s="151"/>
      <c r="CD104" s="152"/>
      <c r="CE104" s="40"/>
      <c r="CF104" s="34"/>
      <c r="CG104" s="35"/>
      <c r="CH104" s="35"/>
      <c r="CI104" s="35"/>
      <c r="CJ104" s="35"/>
      <c r="CK104" s="36"/>
      <c r="CL104" s="37"/>
      <c r="CM104" s="35"/>
      <c r="CN104" s="35"/>
      <c r="CO104" s="35"/>
      <c r="CP104" s="35"/>
      <c r="CQ104" s="36"/>
      <c r="CR104" s="150"/>
      <c r="CS104" s="151"/>
      <c r="CT104" s="152"/>
      <c r="CU104" s="40"/>
      <c r="CV104" s="37"/>
      <c r="CW104" s="83"/>
      <c r="CX104" s="83"/>
      <c r="CY104" s="83"/>
      <c r="CZ104" s="35"/>
      <c r="DA104" s="84"/>
      <c r="DB104" s="85"/>
      <c r="DC104" s="83"/>
      <c r="DD104" s="83"/>
      <c r="DE104" s="83"/>
      <c r="DF104" s="35"/>
      <c r="DG104" s="84"/>
      <c r="DH104" s="175"/>
      <c r="DI104" s="185"/>
      <c r="DJ104" s="37"/>
      <c r="DK104" s="35"/>
      <c r="DL104" s="36"/>
      <c r="DM104"/>
    </row>
    <row r="105" spans="1:119" s="59" customFormat="1" ht="15.6" x14ac:dyDescent="0.3">
      <c r="A105" s="48">
        <v>87</v>
      </c>
      <c r="B105" s="67" t="s">
        <v>49</v>
      </c>
      <c r="C105" s="41"/>
      <c r="D105" s="42"/>
      <c r="E105" s="43"/>
      <c r="F105" s="43"/>
      <c r="G105" s="43"/>
      <c r="H105" s="43"/>
      <c r="I105" s="44"/>
      <c r="J105" s="45"/>
      <c r="K105" s="43"/>
      <c r="L105" s="43"/>
      <c r="M105" s="43"/>
      <c r="N105" s="43"/>
      <c r="O105" s="44"/>
      <c r="P105" s="136">
        <f t="shared" ref="P105:P107" si="162">+D105+J105</f>
        <v>0</v>
      </c>
      <c r="Q105" s="137">
        <f t="shared" ref="Q105:Q107" si="163">+F105+L105</f>
        <v>0</v>
      </c>
      <c r="R105" s="138">
        <f t="shared" ref="R105:R107" si="164">+P105+Q105</f>
        <v>0</v>
      </c>
      <c r="S105" s="38"/>
      <c r="T105" s="5"/>
      <c r="U105" s="5"/>
      <c r="V105" s="5"/>
      <c r="W105" s="5"/>
      <c r="X105" s="5"/>
      <c r="Y105" s="5"/>
      <c r="Z105" s="45"/>
      <c r="AA105" s="43"/>
      <c r="AB105" s="43"/>
      <c r="AC105" s="43"/>
      <c r="AD105" s="43"/>
      <c r="AE105" s="44"/>
      <c r="AF105" s="136">
        <f t="shared" ref="AF105:AF107" si="165">+T105+Z105</f>
        <v>0</v>
      </c>
      <c r="AG105" s="137">
        <f t="shared" ref="AG105:AG107" si="166">+V105+AB105</f>
        <v>0</v>
      </c>
      <c r="AH105" s="138">
        <f t="shared" ref="AH105:AH107" si="167">+AF105+AG105</f>
        <v>0</v>
      </c>
      <c r="AI105" s="40"/>
      <c r="AJ105" s="42"/>
      <c r="AK105" s="43"/>
      <c r="AL105" s="43"/>
      <c r="AM105" s="43"/>
      <c r="AN105" s="43"/>
      <c r="AO105" s="44"/>
      <c r="AP105" s="45"/>
      <c r="AQ105" s="43"/>
      <c r="AR105" s="43"/>
      <c r="AS105" s="43"/>
      <c r="AT105" s="43"/>
      <c r="AU105" s="44"/>
      <c r="AV105" s="136">
        <f t="shared" ref="AV105:AV107" si="168">+AJ105+AP105</f>
        <v>0</v>
      </c>
      <c r="AW105" s="137">
        <f t="shared" ref="AW105:AW107" si="169">+AL105+AR105</f>
        <v>0</v>
      </c>
      <c r="AX105" s="138">
        <f t="shared" ref="AX105:AX107" si="170">+AV105+AW105</f>
        <v>0</v>
      </c>
      <c r="AY105" s="40"/>
      <c r="AZ105" s="42"/>
      <c r="BA105" s="43"/>
      <c r="BB105" s="43"/>
      <c r="BC105" s="43"/>
      <c r="BD105" s="43"/>
      <c r="BE105" s="44"/>
      <c r="BF105" s="45"/>
      <c r="BG105" s="43"/>
      <c r="BH105" s="43"/>
      <c r="BI105" s="43"/>
      <c r="BJ105" s="43"/>
      <c r="BK105" s="44"/>
      <c r="BL105" s="136">
        <f t="shared" ref="BL105:BL107" si="171">+AZ105+BF105</f>
        <v>0</v>
      </c>
      <c r="BM105" s="137">
        <f t="shared" ref="BM105:BM107" si="172">+BB105+BH105</f>
        <v>0</v>
      </c>
      <c r="BN105" s="138">
        <f t="shared" ref="BN105:BN107" si="173">+BL105+BM105</f>
        <v>0</v>
      </c>
      <c r="BO105" s="40"/>
      <c r="BP105" s="42"/>
      <c r="BQ105" s="43"/>
      <c r="BR105" s="43"/>
      <c r="BS105" s="43"/>
      <c r="BT105" s="43"/>
      <c r="BU105" s="44"/>
      <c r="BV105" s="45"/>
      <c r="BW105" s="43"/>
      <c r="BX105" s="43"/>
      <c r="BY105" s="43"/>
      <c r="BZ105" s="43"/>
      <c r="CA105" s="44"/>
      <c r="CB105" s="136">
        <f t="shared" ref="CB105:CB107" si="174">+BP105+BV105</f>
        <v>0</v>
      </c>
      <c r="CC105" s="137">
        <f t="shared" ref="CC105:CC107" si="175">+BR105+BX105</f>
        <v>0</v>
      </c>
      <c r="CD105" s="138">
        <f t="shared" ref="CD105:CD107" si="176">+CB105+CC105</f>
        <v>0</v>
      </c>
      <c r="CE105" s="40"/>
      <c r="CF105" s="42"/>
      <c r="CG105" s="43"/>
      <c r="CH105" s="43"/>
      <c r="CI105" s="43"/>
      <c r="CJ105" s="43"/>
      <c r="CK105" s="44"/>
      <c r="CL105" s="45"/>
      <c r="CM105" s="43"/>
      <c r="CN105" s="43"/>
      <c r="CO105" s="43"/>
      <c r="CP105" s="43"/>
      <c r="CQ105" s="44"/>
      <c r="CR105" s="136">
        <f t="shared" ref="CR105:CR107" si="177">+CF105+CL105</f>
        <v>0</v>
      </c>
      <c r="CS105" s="137">
        <f t="shared" ref="CS105:CS107" si="178">+CH105+CN105</f>
        <v>0</v>
      </c>
      <c r="CT105" s="138">
        <f t="shared" ref="CT105:CT107" si="179">+CR105+CS105</f>
        <v>0</v>
      </c>
      <c r="CU105" s="40"/>
      <c r="CV105" s="45">
        <f>+D105+T105+AJ105+AZ105+BP105+CF105</f>
        <v>0</v>
      </c>
      <c r="CW105" s="46"/>
      <c r="CX105" s="46">
        <f>+F105+V105+AL105+BB105+BR105+CH105</f>
        <v>0</v>
      </c>
      <c r="CY105" s="46"/>
      <c r="CZ105" s="43">
        <f>+CV105+CX105</f>
        <v>0</v>
      </c>
      <c r="DA105" s="47"/>
      <c r="DB105" s="45">
        <f t="shared" ref="DB105:DB107" si="180">+J105+Z105+AP105+BF105+BV105+CL105</f>
        <v>0</v>
      </c>
      <c r="DC105" s="46"/>
      <c r="DD105" s="43">
        <f t="shared" ref="DD105:DD107" si="181">+L105+AB105+AR105+BH105+BX105+CN105</f>
        <v>0</v>
      </c>
      <c r="DE105" s="46"/>
      <c r="DF105" s="43">
        <f t="shared" ref="DF105:DF107" si="182">+DB105+DD105</f>
        <v>0</v>
      </c>
      <c r="DG105" s="47"/>
      <c r="DH105" s="174"/>
      <c r="DI105" s="188" t="s">
        <v>49</v>
      </c>
      <c r="DJ105" s="45">
        <f t="shared" ref="DJ105:DJ107" si="183">+CZ105</f>
        <v>0</v>
      </c>
      <c r="DK105" s="43">
        <f t="shared" ref="DK105:DK107" si="184">+DF105</f>
        <v>0</v>
      </c>
      <c r="DL105" s="44">
        <f t="shared" ref="DL105:DL107" si="185">+DJ105+DK105</f>
        <v>0</v>
      </c>
      <c r="DM105"/>
    </row>
    <row r="106" spans="1:119" s="59" customFormat="1" ht="15.6" x14ac:dyDescent="0.3">
      <c r="A106" s="48">
        <v>88</v>
      </c>
      <c r="B106" s="67" t="s">
        <v>50</v>
      </c>
      <c r="C106" s="41"/>
      <c r="D106" s="42"/>
      <c r="E106" s="43"/>
      <c r="F106" s="43"/>
      <c r="G106" s="43"/>
      <c r="H106" s="43"/>
      <c r="I106" s="44"/>
      <c r="J106" s="45"/>
      <c r="K106" s="43"/>
      <c r="L106" s="43"/>
      <c r="M106" s="43"/>
      <c r="N106" s="43"/>
      <c r="O106" s="44"/>
      <c r="P106" s="136">
        <f t="shared" si="162"/>
        <v>0</v>
      </c>
      <c r="Q106" s="137">
        <f t="shared" si="163"/>
        <v>0</v>
      </c>
      <c r="R106" s="138">
        <f t="shared" si="164"/>
        <v>0</v>
      </c>
      <c r="S106" s="38"/>
      <c r="T106" s="5"/>
      <c r="U106" s="5"/>
      <c r="V106" s="5"/>
      <c r="W106" s="5"/>
      <c r="X106" s="5"/>
      <c r="Y106" s="5"/>
      <c r="Z106" s="45"/>
      <c r="AA106" s="43"/>
      <c r="AB106" s="43"/>
      <c r="AC106" s="43"/>
      <c r="AD106" s="43"/>
      <c r="AE106" s="44"/>
      <c r="AF106" s="136">
        <f t="shared" si="165"/>
        <v>0</v>
      </c>
      <c r="AG106" s="137">
        <f t="shared" si="166"/>
        <v>0</v>
      </c>
      <c r="AH106" s="138">
        <f t="shared" si="167"/>
        <v>0</v>
      </c>
      <c r="AI106" s="40"/>
      <c r="AJ106" s="42"/>
      <c r="AK106" s="43"/>
      <c r="AL106" s="43"/>
      <c r="AM106" s="43"/>
      <c r="AN106" s="43"/>
      <c r="AO106" s="44"/>
      <c r="AP106" s="45"/>
      <c r="AQ106" s="43"/>
      <c r="AR106" s="43"/>
      <c r="AS106" s="43"/>
      <c r="AT106" s="43"/>
      <c r="AU106" s="44"/>
      <c r="AV106" s="136">
        <f t="shared" si="168"/>
        <v>0</v>
      </c>
      <c r="AW106" s="137">
        <f t="shared" si="169"/>
        <v>0</v>
      </c>
      <c r="AX106" s="138">
        <f t="shared" si="170"/>
        <v>0</v>
      </c>
      <c r="AY106" s="40"/>
      <c r="AZ106" s="42"/>
      <c r="BA106" s="43"/>
      <c r="BB106" s="43"/>
      <c r="BC106" s="43"/>
      <c r="BD106" s="43"/>
      <c r="BE106" s="44"/>
      <c r="BF106" s="45"/>
      <c r="BG106" s="43"/>
      <c r="BH106" s="43"/>
      <c r="BI106" s="43"/>
      <c r="BJ106" s="43"/>
      <c r="BK106" s="44"/>
      <c r="BL106" s="136">
        <f t="shared" si="171"/>
        <v>0</v>
      </c>
      <c r="BM106" s="137">
        <f t="shared" si="172"/>
        <v>0</v>
      </c>
      <c r="BN106" s="138">
        <f t="shared" si="173"/>
        <v>0</v>
      </c>
      <c r="BO106" s="40"/>
      <c r="BP106" s="42"/>
      <c r="BQ106" s="43"/>
      <c r="BR106" s="43"/>
      <c r="BS106" s="43"/>
      <c r="BT106" s="43"/>
      <c r="BU106" s="44"/>
      <c r="BV106" s="45"/>
      <c r="BW106" s="43"/>
      <c r="BX106" s="43"/>
      <c r="BY106" s="43"/>
      <c r="BZ106" s="43"/>
      <c r="CA106" s="44"/>
      <c r="CB106" s="136">
        <f t="shared" si="174"/>
        <v>0</v>
      </c>
      <c r="CC106" s="137">
        <f t="shared" si="175"/>
        <v>0</v>
      </c>
      <c r="CD106" s="138">
        <f t="shared" si="176"/>
        <v>0</v>
      </c>
      <c r="CE106" s="40"/>
      <c r="CF106" s="42"/>
      <c r="CG106" s="43"/>
      <c r="CH106" s="43"/>
      <c r="CI106" s="43"/>
      <c r="CJ106" s="43"/>
      <c r="CK106" s="44"/>
      <c r="CL106" s="45"/>
      <c r="CM106" s="43"/>
      <c r="CN106" s="43"/>
      <c r="CO106" s="43"/>
      <c r="CP106" s="43"/>
      <c r="CQ106" s="44"/>
      <c r="CR106" s="136">
        <f t="shared" si="177"/>
        <v>0</v>
      </c>
      <c r="CS106" s="137">
        <f t="shared" si="178"/>
        <v>0</v>
      </c>
      <c r="CT106" s="138">
        <f t="shared" si="179"/>
        <v>0</v>
      </c>
      <c r="CU106" s="40"/>
      <c r="CV106" s="45">
        <f>+D106+T106+AJ106+AZ106+BP106+CF106</f>
        <v>0</v>
      </c>
      <c r="CW106" s="46"/>
      <c r="CX106" s="46">
        <f>+F106+V106+AL106+BB106+BR106+CH106</f>
        <v>0</v>
      </c>
      <c r="CY106" s="46"/>
      <c r="CZ106" s="43">
        <f t="shared" ref="CZ106:CZ107" si="186">+CV106+CX106</f>
        <v>0</v>
      </c>
      <c r="DA106" s="47"/>
      <c r="DB106" s="45">
        <f t="shared" si="180"/>
        <v>0</v>
      </c>
      <c r="DC106" s="46"/>
      <c r="DD106" s="43">
        <f t="shared" si="181"/>
        <v>0</v>
      </c>
      <c r="DE106" s="46"/>
      <c r="DF106" s="43">
        <f t="shared" si="182"/>
        <v>0</v>
      </c>
      <c r="DG106" s="47"/>
      <c r="DH106" s="172"/>
      <c r="DI106" s="188" t="s">
        <v>50</v>
      </c>
      <c r="DJ106" s="45">
        <f t="shared" si="183"/>
        <v>0</v>
      </c>
      <c r="DK106" s="43">
        <f t="shared" si="184"/>
        <v>0</v>
      </c>
      <c r="DL106" s="44">
        <f t="shared" si="185"/>
        <v>0</v>
      </c>
      <c r="DM106"/>
    </row>
    <row r="107" spans="1:119" s="59" customFormat="1" ht="15.6" x14ac:dyDescent="0.3">
      <c r="A107" s="48">
        <v>89</v>
      </c>
      <c r="B107" s="67" t="s">
        <v>48</v>
      </c>
      <c r="C107" s="41"/>
      <c r="D107" s="42"/>
      <c r="E107" s="43"/>
      <c r="F107" s="43"/>
      <c r="G107" s="43"/>
      <c r="H107" s="43"/>
      <c r="I107" s="44"/>
      <c r="J107" s="45"/>
      <c r="K107" s="43"/>
      <c r="L107" s="43"/>
      <c r="M107" s="43"/>
      <c r="N107" s="43"/>
      <c r="O107" s="44"/>
      <c r="P107" s="136">
        <f t="shared" si="162"/>
        <v>0</v>
      </c>
      <c r="Q107" s="137">
        <f t="shared" si="163"/>
        <v>0</v>
      </c>
      <c r="R107" s="138">
        <f t="shared" si="164"/>
        <v>0</v>
      </c>
      <c r="S107" s="38"/>
      <c r="T107" s="5"/>
      <c r="U107" s="5"/>
      <c r="V107" s="5"/>
      <c r="W107" s="5"/>
      <c r="X107" s="5"/>
      <c r="Y107" s="5"/>
      <c r="Z107" s="45"/>
      <c r="AA107" s="43"/>
      <c r="AB107" s="43"/>
      <c r="AC107" s="43"/>
      <c r="AD107" s="43"/>
      <c r="AE107" s="44"/>
      <c r="AF107" s="136">
        <f t="shared" si="165"/>
        <v>0</v>
      </c>
      <c r="AG107" s="137">
        <f t="shared" si="166"/>
        <v>0</v>
      </c>
      <c r="AH107" s="138">
        <f t="shared" si="167"/>
        <v>0</v>
      </c>
      <c r="AI107" s="40"/>
      <c r="AJ107" s="42"/>
      <c r="AK107" s="43"/>
      <c r="AL107" s="43"/>
      <c r="AM107" s="43"/>
      <c r="AN107" s="43"/>
      <c r="AO107" s="44"/>
      <c r="AP107" s="45"/>
      <c r="AQ107" s="43"/>
      <c r="AR107" s="43"/>
      <c r="AS107" s="43"/>
      <c r="AT107" s="43"/>
      <c r="AU107" s="44"/>
      <c r="AV107" s="136">
        <f t="shared" si="168"/>
        <v>0</v>
      </c>
      <c r="AW107" s="137">
        <f t="shared" si="169"/>
        <v>0</v>
      </c>
      <c r="AX107" s="138">
        <f t="shared" si="170"/>
        <v>0</v>
      </c>
      <c r="AY107" s="40"/>
      <c r="AZ107" s="42"/>
      <c r="BA107" s="43"/>
      <c r="BB107" s="43"/>
      <c r="BC107" s="43"/>
      <c r="BD107" s="43"/>
      <c r="BE107" s="44"/>
      <c r="BF107" s="45"/>
      <c r="BG107" s="43"/>
      <c r="BH107" s="43"/>
      <c r="BI107" s="43"/>
      <c r="BJ107" s="43"/>
      <c r="BK107" s="44"/>
      <c r="BL107" s="136">
        <f t="shared" si="171"/>
        <v>0</v>
      </c>
      <c r="BM107" s="137">
        <f t="shared" si="172"/>
        <v>0</v>
      </c>
      <c r="BN107" s="138">
        <f t="shared" si="173"/>
        <v>0</v>
      </c>
      <c r="BO107" s="40"/>
      <c r="BP107" s="42"/>
      <c r="BQ107" s="43"/>
      <c r="BR107" s="43"/>
      <c r="BS107" s="43"/>
      <c r="BT107" s="43"/>
      <c r="BU107" s="44"/>
      <c r="BV107" s="45"/>
      <c r="BW107" s="43"/>
      <c r="BX107" s="43"/>
      <c r="BY107" s="43"/>
      <c r="BZ107" s="43"/>
      <c r="CA107" s="44"/>
      <c r="CB107" s="136">
        <f t="shared" si="174"/>
        <v>0</v>
      </c>
      <c r="CC107" s="137">
        <f t="shared" si="175"/>
        <v>0</v>
      </c>
      <c r="CD107" s="138">
        <f t="shared" si="176"/>
        <v>0</v>
      </c>
      <c r="CE107" s="40"/>
      <c r="CF107" s="42"/>
      <c r="CG107" s="43"/>
      <c r="CH107" s="43"/>
      <c r="CI107" s="43"/>
      <c r="CJ107" s="43"/>
      <c r="CK107" s="44"/>
      <c r="CL107" s="45"/>
      <c r="CM107" s="43"/>
      <c r="CN107" s="43"/>
      <c r="CO107" s="43"/>
      <c r="CP107" s="43"/>
      <c r="CQ107" s="44"/>
      <c r="CR107" s="136">
        <f t="shared" si="177"/>
        <v>0</v>
      </c>
      <c r="CS107" s="137">
        <f t="shared" si="178"/>
        <v>0</v>
      </c>
      <c r="CT107" s="138">
        <f t="shared" si="179"/>
        <v>0</v>
      </c>
      <c r="CU107" s="40"/>
      <c r="CV107" s="45">
        <f>+D107+T107+AJ107+AZ107+BP107+CF107</f>
        <v>0</v>
      </c>
      <c r="CW107" s="43"/>
      <c r="CX107" s="46">
        <f>+F107+V107+AL107+BB107+BR107+CH107</f>
        <v>0</v>
      </c>
      <c r="CY107" s="46"/>
      <c r="CZ107" s="43">
        <f t="shared" si="186"/>
        <v>0</v>
      </c>
      <c r="DA107" s="47"/>
      <c r="DB107" s="45">
        <f t="shared" si="180"/>
        <v>0</v>
      </c>
      <c r="DC107" s="46"/>
      <c r="DD107" s="43">
        <f t="shared" si="181"/>
        <v>0</v>
      </c>
      <c r="DE107" s="46"/>
      <c r="DF107" s="43">
        <f t="shared" si="182"/>
        <v>0</v>
      </c>
      <c r="DG107" s="47"/>
      <c r="DH107" s="172"/>
      <c r="DI107" s="188" t="s">
        <v>48</v>
      </c>
      <c r="DJ107" s="45">
        <f t="shared" si="183"/>
        <v>0</v>
      </c>
      <c r="DK107" s="43">
        <f t="shared" si="184"/>
        <v>0</v>
      </c>
      <c r="DL107" s="44">
        <f t="shared" si="185"/>
        <v>0</v>
      </c>
      <c r="DM107"/>
    </row>
    <row r="108" spans="1:119" s="59" customFormat="1" ht="15.6" x14ac:dyDescent="0.3">
      <c r="A108" s="32" t="s">
        <v>102</v>
      </c>
      <c r="B108" s="32"/>
      <c r="C108" s="33"/>
      <c r="D108" s="86"/>
      <c r="E108" s="87"/>
      <c r="F108" s="87"/>
      <c r="G108" s="87"/>
      <c r="H108" s="87"/>
      <c r="I108" s="88"/>
      <c r="J108" s="89"/>
      <c r="K108" s="87"/>
      <c r="L108" s="87"/>
      <c r="M108" s="87"/>
      <c r="N108" s="87"/>
      <c r="O108" s="88"/>
      <c r="P108" s="150"/>
      <c r="Q108" s="151"/>
      <c r="R108" s="152"/>
      <c r="S108" s="38"/>
      <c r="T108" s="4"/>
      <c r="U108" s="3"/>
      <c r="V108" s="4"/>
      <c r="W108" s="3"/>
      <c r="X108" s="3"/>
      <c r="Y108" s="3"/>
      <c r="Z108" s="89"/>
      <c r="AA108" s="87"/>
      <c r="AB108" s="87"/>
      <c r="AC108" s="87"/>
      <c r="AD108" s="87"/>
      <c r="AE108" s="88"/>
      <c r="AF108" s="150"/>
      <c r="AG108" s="151"/>
      <c r="AH108" s="152"/>
      <c r="AI108" s="40"/>
      <c r="AJ108" s="86"/>
      <c r="AK108" s="87"/>
      <c r="AL108" s="87"/>
      <c r="AM108" s="87"/>
      <c r="AN108" s="87"/>
      <c r="AO108" s="88"/>
      <c r="AP108" s="89"/>
      <c r="AQ108" s="87"/>
      <c r="AR108" s="87"/>
      <c r="AS108" s="87"/>
      <c r="AT108" s="87"/>
      <c r="AU108" s="88"/>
      <c r="AV108" s="150"/>
      <c r="AW108" s="151"/>
      <c r="AX108" s="152"/>
      <c r="AY108" s="40"/>
      <c r="AZ108" s="86"/>
      <c r="BA108" s="87"/>
      <c r="BB108" s="87"/>
      <c r="BC108" s="87"/>
      <c r="BD108" s="87"/>
      <c r="BE108" s="88"/>
      <c r="BF108" s="89"/>
      <c r="BG108" s="87"/>
      <c r="BH108" s="87"/>
      <c r="BI108" s="87"/>
      <c r="BJ108" s="87"/>
      <c r="BK108" s="88"/>
      <c r="BL108" s="150"/>
      <c r="BM108" s="151"/>
      <c r="BN108" s="152"/>
      <c r="BO108" s="40"/>
      <c r="BP108" s="86"/>
      <c r="BQ108" s="87"/>
      <c r="BR108" s="87"/>
      <c r="BS108" s="87"/>
      <c r="BT108" s="87"/>
      <c r="BU108" s="88"/>
      <c r="BV108" s="89"/>
      <c r="BW108" s="87"/>
      <c r="BX108" s="87"/>
      <c r="BY108" s="87"/>
      <c r="BZ108" s="87"/>
      <c r="CA108" s="88"/>
      <c r="CB108" s="150"/>
      <c r="CC108" s="151"/>
      <c r="CD108" s="152"/>
      <c r="CE108" s="40"/>
      <c r="CF108" s="86"/>
      <c r="CG108" s="87"/>
      <c r="CH108" s="87"/>
      <c r="CI108" s="87"/>
      <c r="CJ108" s="87"/>
      <c r="CK108" s="88"/>
      <c r="CL108" s="89"/>
      <c r="CM108" s="87"/>
      <c r="CN108" s="87"/>
      <c r="CO108" s="87"/>
      <c r="CP108" s="87"/>
      <c r="CQ108" s="88"/>
      <c r="CR108" s="150"/>
      <c r="CS108" s="151"/>
      <c r="CT108" s="152"/>
      <c r="CU108" s="40"/>
      <c r="CV108" s="89"/>
      <c r="CW108" s="87"/>
      <c r="CX108" s="87"/>
      <c r="CY108" s="87"/>
      <c r="CZ108" s="87"/>
      <c r="DA108" s="88"/>
      <c r="DB108" s="89"/>
      <c r="DC108" s="87"/>
      <c r="DD108" s="87"/>
      <c r="DE108" s="87"/>
      <c r="DF108" s="87"/>
      <c r="DG108" s="88"/>
      <c r="DH108" s="176"/>
      <c r="DI108" s="185"/>
      <c r="DJ108" s="89"/>
      <c r="DK108" s="87"/>
      <c r="DL108" s="88"/>
      <c r="DM108"/>
    </row>
    <row r="109" spans="1:119" s="59" customFormat="1" ht="15.6" x14ac:dyDescent="0.3">
      <c r="A109" s="32"/>
      <c r="B109" s="32"/>
      <c r="C109" s="33"/>
      <c r="D109" s="86"/>
      <c r="E109" s="87"/>
      <c r="F109" s="87"/>
      <c r="G109" s="87"/>
      <c r="H109" s="87"/>
      <c r="I109" s="88"/>
      <c r="J109" s="89"/>
      <c r="K109" s="87"/>
      <c r="L109" s="87"/>
      <c r="M109" s="87"/>
      <c r="N109" s="87"/>
      <c r="O109" s="88"/>
      <c r="P109" s="150"/>
      <c r="Q109" s="151"/>
      <c r="R109" s="152"/>
      <c r="S109" s="38"/>
      <c r="T109" s="3"/>
      <c r="U109" s="3"/>
      <c r="V109" s="3"/>
      <c r="W109" s="3"/>
      <c r="X109" s="3"/>
      <c r="Y109" s="3"/>
      <c r="Z109" s="89"/>
      <c r="AA109" s="87"/>
      <c r="AB109" s="87"/>
      <c r="AC109" s="87"/>
      <c r="AD109" s="87"/>
      <c r="AE109" s="88"/>
      <c r="AF109" s="150"/>
      <c r="AG109" s="151"/>
      <c r="AH109" s="152"/>
      <c r="AI109" s="40"/>
      <c r="AJ109" s="86"/>
      <c r="AK109" s="87"/>
      <c r="AL109" s="87"/>
      <c r="AM109" s="87"/>
      <c r="AN109" s="87"/>
      <c r="AO109" s="88"/>
      <c r="AP109" s="89"/>
      <c r="AQ109" s="87"/>
      <c r="AR109" s="87"/>
      <c r="AS109" s="87"/>
      <c r="AT109" s="87"/>
      <c r="AU109" s="88"/>
      <c r="AV109" s="150"/>
      <c r="AW109" s="151"/>
      <c r="AX109" s="152"/>
      <c r="AY109" s="40"/>
      <c r="AZ109" s="86"/>
      <c r="BA109" s="87"/>
      <c r="BB109" s="87"/>
      <c r="BC109" s="87"/>
      <c r="BD109" s="87"/>
      <c r="BE109" s="88"/>
      <c r="BF109" s="89"/>
      <c r="BG109" s="87"/>
      <c r="BH109" s="87"/>
      <c r="BI109" s="87"/>
      <c r="BJ109" s="87"/>
      <c r="BK109" s="88"/>
      <c r="BL109" s="150"/>
      <c r="BM109" s="151"/>
      <c r="BN109" s="152"/>
      <c r="BO109" s="40"/>
      <c r="BP109" s="86"/>
      <c r="BQ109" s="87"/>
      <c r="BR109" s="87"/>
      <c r="BS109" s="87"/>
      <c r="BT109" s="87"/>
      <c r="BU109" s="88"/>
      <c r="BV109" s="89"/>
      <c r="BW109" s="87"/>
      <c r="BX109" s="87"/>
      <c r="BY109" s="87"/>
      <c r="BZ109" s="87"/>
      <c r="CA109" s="88"/>
      <c r="CB109" s="150"/>
      <c r="CC109" s="151"/>
      <c r="CD109" s="152"/>
      <c r="CE109" s="40"/>
      <c r="CF109" s="86"/>
      <c r="CG109" s="87"/>
      <c r="CH109" s="87"/>
      <c r="CI109" s="87"/>
      <c r="CJ109" s="87"/>
      <c r="CK109" s="88"/>
      <c r="CL109" s="89"/>
      <c r="CM109" s="87"/>
      <c r="CN109" s="87"/>
      <c r="CO109" s="87"/>
      <c r="CP109" s="87"/>
      <c r="CQ109" s="88"/>
      <c r="CR109" s="150"/>
      <c r="CS109" s="151"/>
      <c r="CT109" s="152"/>
      <c r="CU109" s="40"/>
      <c r="CV109" s="89"/>
      <c r="CW109" s="87"/>
      <c r="CX109" s="87"/>
      <c r="CY109" s="87"/>
      <c r="CZ109" s="87"/>
      <c r="DA109" s="88"/>
      <c r="DB109" s="89"/>
      <c r="DC109" s="87"/>
      <c r="DD109" s="87"/>
      <c r="DE109" s="87"/>
      <c r="DF109" s="87"/>
      <c r="DG109" s="88"/>
      <c r="DH109" s="176"/>
      <c r="DI109" s="185"/>
      <c r="DJ109" s="89"/>
      <c r="DK109" s="87"/>
      <c r="DL109" s="88"/>
      <c r="DM109"/>
    </row>
    <row r="110" spans="1:119" s="59" customFormat="1" ht="15.6" x14ac:dyDescent="0.3">
      <c r="A110" s="48">
        <v>90</v>
      </c>
      <c r="B110" s="48" t="s">
        <v>10</v>
      </c>
      <c r="C110" s="41"/>
      <c r="D110" s="90"/>
      <c r="E110" s="43"/>
      <c r="F110" s="91"/>
      <c r="G110" s="43"/>
      <c r="H110" s="91"/>
      <c r="I110" s="44"/>
      <c r="J110" s="91"/>
      <c r="K110" s="91"/>
      <c r="L110" s="91"/>
      <c r="M110" s="91"/>
      <c r="N110" s="91"/>
      <c r="O110" s="44"/>
      <c r="P110" s="153">
        <f t="shared" ref="P110:P111" si="187">+D110+J110</f>
        <v>0</v>
      </c>
      <c r="Q110" s="154">
        <f t="shared" ref="Q110:Q111" si="188">+F110+L110</f>
        <v>0</v>
      </c>
      <c r="R110" s="155">
        <f t="shared" ref="R110:R111" si="189">+P110+Q110</f>
        <v>0</v>
      </c>
      <c r="S110" s="38"/>
      <c r="T110" s="14"/>
      <c r="U110" s="5"/>
      <c r="V110" s="14"/>
      <c r="W110" s="5"/>
      <c r="X110" s="6"/>
      <c r="Y110" s="5"/>
      <c r="Z110" s="91"/>
      <c r="AA110" s="91"/>
      <c r="AB110" s="91"/>
      <c r="AC110" s="91"/>
      <c r="AD110" s="91"/>
      <c r="AE110" s="44"/>
      <c r="AF110" s="153">
        <f t="shared" ref="AF110:AF111" si="190">+T110+Z110</f>
        <v>0</v>
      </c>
      <c r="AG110" s="154">
        <f t="shared" ref="AG110:AG111" si="191">+V110+AB110</f>
        <v>0</v>
      </c>
      <c r="AH110" s="155">
        <f t="shared" ref="AH110:AH111" si="192">+AF110+AG110</f>
        <v>0</v>
      </c>
      <c r="AI110" s="40"/>
      <c r="AJ110" s="90"/>
      <c r="AK110" s="43"/>
      <c r="AL110" s="91"/>
      <c r="AM110" s="43"/>
      <c r="AN110" s="91"/>
      <c r="AO110" s="44"/>
      <c r="AP110" s="91"/>
      <c r="AQ110" s="91"/>
      <c r="AR110" s="91"/>
      <c r="AS110" s="91"/>
      <c r="AT110" s="91"/>
      <c r="AU110" s="44"/>
      <c r="AV110" s="153">
        <f t="shared" ref="AV110:AV111" si="193">+AJ110+AP110</f>
        <v>0</v>
      </c>
      <c r="AW110" s="154">
        <f t="shared" ref="AW110:AW111" si="194">+AL110+AR110</f>
        <v>0</v>
      </c>
      <c r="AX110" s="155">
        <f t="shared" ref="AX110:AX111" si="195">+AV110+AW110</f>
        <v>0</v>
      </c>
      <c r="AY110" s="40"/>
      <c r="AZ110" s="90"/>
      <c r="BA110" s="43"/>
      <c r="BB110" s="91"/>
      <c r="BC110" s="43"/>
      <c r="BD110" s="91"/>
      <c r="BE110" s="44"/>
      <c r="BF110" s="91"/>
      <c r="BG110" s="91"/>
      <c r="BH110" s="91"/>
      <c r="BI110" s="91"/>
      <c r="BJ110" s="91"/>
      <c r="BK110" s="44"/>
      <c r="BL110" s="153">
        <f t="shared" ref="BL110:BL111" si="196">+AZ110+BF110</f>
        <v>0</v>
      </c>
      <c r="BM110" s="154">
        <f t="shared" ref="BM110:BM111" si="197">+BB110+BH110</f>
        <v>0</v>
      </c>
      <c r="BN110" s="155">
        <f t="shared" ref="BN110:BN111" si="198">+BL110+BM110</f>
        <v>0</v>
      </c>
      <c r="BO110" s="40"/>
      <c r="BP110" s="90"/>
      <c r="BQ110" s="43"/>
      <c r="BR110" s="91"/>
      <c r="BS110" s="43"/>
      <c r="BT110" s="91"/>
      <c r="BU110" s="44"/>
      <c r="BV110" s="91"/>
      <c r="BW110" s="91"/>
      <c r="BX110" s="91"/>
      <c r="BY110" s="91"/>
      <c r="BZ110" s="91"/>
      <c r="CA110" s="44"/>
      <c r="CB110" s="153">
        <f t="shared" ref="CB110:CB111" si="199">+BP110+BV110</f>
        <v>0</v>
      </c>
      <c r="CC110" s="154">
        <f t="shared" ref="CC110:CC111" si="200">+BR110+BX110</f>
        <v>0</v>
      </c>
      <c r="CD110" s="155">
        <f t="shared" ref="CD110:CD111" si="201">+CB110+CC110</f>
        <v>0</v>
      </c>
      <c r="CE110" s="40"/>
      <c r="CF110" s="90"/>
      <c r="CG110" s="43"/>
      <c r="CH110" s="91"/>
      <c r="CI110" s="43"/>
      <c r="CJ110" s="91"/>
      <c r="CK110" s="44"/>
      <c r="CL110" s="91"/>
      <c r="CM110" s="91"/>
      <c r="CN110" s="91"/>
      <c r="CO110" s="91"/>
      <c r="CP110" s="91"/>
      <c r="CQ110" s="44"/>
      <c r="CR110" s="153">
        <f t="shared" ref="CR110:CR111" si="202">+CF110+CL110</f>
        <v>0</v>
      </c>
      <c r="CS110" s="154">
        <f t="shared" ref="CS110:CS111" si="203">+CH110+CN110</f>
        <v>0</v>
      </c>
      <c r="CT110" s="155">
        <f t="shared" ref="CT110:CT111" si="204">+CR110+CS110</f>
        <v>0</v>
      </c>
      <c r="CU110" s="40"/>
      <c r="CV110" s="92">
        <f>+D110+T110+AJ110+AZ110+BP110+CF110</f>
        <v>0</v>
      </c>
      <c r="CW110" s="91"/>
      <c r="CX110" s="91">
        <f>+F110+V110+AL110+BB110+BR110+CH110</f>
        <v>0</v>
      </c>
      <c r="CY110" s="91"/>
      <c r="CZ110" s="91">
        <f t="shared" ref="CZ110:CZ111" si="205">+CV110+CX110</f>
        <v>0</v>
      </c>
      <c r="DA110" s="93"/>
      <c r="DB110" s="92">
        <f t="shared" ref="DB110:DB111" si="206">+J110+Z110+AP110+BF110+BV110+CL110</f>
        <v>0</v>
      </c>
      <c r="DC110" s="91"/>
      <c r="DD110" s="91">
        <f t="shared" ref="DD110:DD111" si="207">+L110+AB110+AR110+BH110+BX110+CN110</f>
        <v>0</v>
      </c>
      <c r="DE110" s="91"/>
      <c r="DF110" s="91">
        <f t="shared" ref="DF110:DF111" si="208">+DB110+DD110</f>
        <v>0</v>
      </c>
      <c r="DG110" s="93"/>
      <c r="DH110" s="177"/>
      <c r="DI110" s="186" t="s">
        <v>10</v>
      </c>
      <c r="DJ110" s="92">
        <f t="shared" ref="DJ110:DJ111" si="209">+CZ110</f>
        <v>0</v>
      </c>
      <c r="DK110" s="91">
        <f t="shared" ref="DK110:DK111" si="210">+DF110</f>
        <v>0</v>
      </c>
      <c r="DL110" s="94">
        <f t="shared" ref="DL110:DL111" si="211">+DJ110+DK110</f>
        <v>0</v>
      </c>
      <c r="DM110"/>
    </row>
    <row r="111" spans="1:119" s="59" customFormat="1" ht="15.6" x14ac:dyDescent="0.3">
      <c r="A111" s="48">
        <v>91</v>
      </c>
      <c r="B111" s="48" t="s">
        <v>11</v>
      </c>
      <c r="C111" s="41"/>
      <c r="D111" s="90"/>
      <c r="E111" s="43"/>
      <c r="F111" s="91"/>
      <c r="G111" s="43"/>
      <c r="H111" s="91"/>
      <c r="I111" s="44"/>
      <c r="J111" s="91"/>
      <c r="K111" s="91"/>
      <c r="L111" s="91"/>
      <c r="M111" s="91"/>
      <c r="N111" s="91"/>
      <c r="O111" s="44"/>
      <c r="P111" s="153">
        <f t="shared" si="187"/>
        <v>0</v>
      </c>
      <c r="Q111" s="154">
        <f t="shared" si="188"/>
        <v>0</v>
      </c>
      <c r="R111" s="155">
        <f t="shared" si="189"/>
        <v>0</v>
      </c>
      <c r="S111" s="38"/>
      <c r="T111" s="14"/>
      <c r="U111" s="5"/>
      <c r="V111" s="14"/>
      <c r="W111" s="5"/>
      <c r="X111" s="6"/>
      <c r="Y111" s="5"/>
      <c r="Z111" s="91"/>
      <c r="AA111" s="91"/>
      <c r="AB111" s="91"/>
      <c r="AC111" s="91"/>
      <c r="AD111" s="91"/>
      <c r="AE111" s="44"/>
      <c r="AF111" s="153">
        <f t="shared" si="190"/>
        <v>0</v>
      </c>
      <c r="AG111" s="154">
        <f t="shared" si="191"/>
        <v>0</v>
      </c>
      <c r="AH111" s="155">
        <f t="shared" si="192"/>
        <v>0</v>
      </c>
      <c r="AI111" s="40"/>
      <c r="AJ111" s="90"/>
      <c r="AK111" s="43"/>
      <c r="AL111" s="91"/>
      <c r="AM111" s="43"/>
      <c r="AN111" s="91"/>
      <c r="AO111" s="44"/>
      <c r="AP111" s="91"/>
      <c r="AQ111" s="91"/>
      <c r="AR111" s="91"/>
      <c r="AS111" s="91"/>
      <c r="AT111" s="91"/>
      <c r="AU111" s="44"/>
      <c r="AV111" s="153">
        <f t="shared" si="193"/>
        <v>0</v>
      </c>
      <c r="AW111" s="154">
        <f t="shared" si="194"/>
        <v>0</v>
      </c>
      <c r="AX111" s="155">
        <f t="shared" si="195"/>
        <v>0</v>
      </c>
      <c r="AY111" s="40"/>
      <c r="AZ111" s="90"/>
      <c r="BA111" s="43"/>
      <c r="BB111" s="91"/>
      <c r="BC111" s="43"/>
      <c r="BD111" s="91"/>
      <c r="BE111" s="44"/>
      <c r="BF111" s="91"/>
      <c r="BG111" s="91"/>
      <c r="BH111" s="91"/>
      <c r="BI111" s="91"/>
      <c r="BJ111" s="91"/>
      <c r="BK111" s="44"/>
      <c r="BL111" s="153">
        <f t="shared" si="196"/>
        <v>0</v>
      </c>
      <c r="BM111" s="154">
        <f t="shared" si="197"/>
        <v>0</v>
      </c>
      <c r="BN111" s="155">
        <f t="shared" si="198"/>
        <v>0</v>
      </c>
      <c r="BO111" s="40"/>
      <c r="BP111" s="90"/>
      <c r="BQ111" s="43"/>
      <c r="BR111" s="91"/>
      <c r="BS111" s="43"/>
      <c r="BT111" s="91"/>
      <c r="BU111" s="44"/>
      <c r="BV111" s="91"/>
      <c r="BW111" s="91"/>
      <c r="BX111" s="91"/>
      <c r="BY111" s="91"/>
      <c r="BZ111" s="91"/>
      <c r="CA111" s="44"/>
      <c r="CB111" s="153">
        <f t="shared" si="199"/>
        <v>0</v>
      </c>
      <c r="CC111" s="154">
        <f t="shared" si="200"/>
        <v>0</v>
      </c>
      <c r="CD111" s="155">
        <f t="shared" si="201"/>
        <v>0</v>
      </c>
      <c r="CE111" s="40"/>
      <c r="CF111" s="90"/>
      <c r="CG111" s="43"/>
      <c r="CH111" s="91"/>
      <c r="CI111" s="43"/>
      <c r="CJ111" s="91"/>
      <c r="CK111" s="44"/>
      <c r="CL111" s="91"/>
      <c r="CM111" s="91"/>
      <c r="CN111" s="91"/>
      <c r="CO111" s="91"/>
      <c r="CP111" s="91"/>
      <c r="CQ111" s="44"/>
      <c r="CR111" s="153">
        <f t="shared" si="202"/>
        <v>0</v>
      </c>
      <c r="CS111" s="154">
        <f t="shared" si="203"/>
        <v>0</v>
      </c>
      <c r="CT111" s="155">
        <f t="shared" si="204"/>
        <v>0</v>
      </c>
      <c r="CU111" s="40"/>
      <c r="CV111" s="92">
        <f>+D111+T111+AJ111+AZ111+BP111+CF111</f>
        <v>0</v>
      </c>
      <c r="CW111" s="91"/>
      <c r="CX111" s="91">
        <f>+F111+V111+AL111+BB111+BR111+CH111</f>
        <v>0</v>
      </c>
      <c r="CY111" s="91"/>
      <c r="CZ111" s="91">
        <f t="shared" si="205"/>
        <v>0</v>
      </c>
      <c r="DA111" s="93"/>
      <c r="DB111" s="92">
        <f t="shared" si="206"/>
        <v>0</v>
      </c>
      <c r="DC111" s="91"/>
      <c r="DD111" s="91">
        <f t="shared" si="207"/>
        <v>0</v>
      </c>
      <c r="DE111" s="91"/>
      <c r="DF111" s="91">
        <f t="shared" si="208"/>
        <v>0</v>
      </c>
      <c r="DG111" s="93"/>
      <c r="DH111" s="177"/>
      <c r="DI111" s="186" t="s">
        <v>11</v>
      </c>
      <c r="DJ111" s="92">
        <f t="shared" si="209"/>
        <v>0</v>
      </c>
      <c r="DK111" s="91">
        <f t="shared" si="210"/>
        <v>0</v>
      </c>
      <c r="DL111" s="94">
        <f t="shared" si="211"/>
        <v>0</v>
      </c>
      <c r="DM111"/>
    </row>
    <row r="112" spans="1:119" s="59" customFormat="1" ht="15.6" x14ac:dyDescent="0.3">
      <c r="A112" s="48">
        <v>92</v>
      </c>
      <c r="B112" s="48" t="s">
        <v>12</v>
      </c>
      <c r="C112" s="41"/>
      <c r="D112" s="95"/>
      <c r="E112" s="96"/>
      <c r="F112" s="97"/>
      <c r="G112" s="97"/>
      <c r="H112" s="97"/>
      <c r="I112" s="98"/>
      <c r="J112" s="99"/>
      <c r="K112" s="97"/>
      <c r="L112" s="97"/>
      <c r="M112" s="97"/>
      <c r="N112" s="97"/>
      <c r="O112" s="100"/>
      <c r="P112" s="156" t="e">
        <f>+P10/P111</f>
        <v>#DIV/0!</v>
      </c>
      <c r="Q112" s="156" t="e">
        <f t="shared" ref="Q112:R112" si="212">+Q10/Q111</f>
        <v>#DIV/0!</v>
      </c>
      <c r="R112" s="228" t="e">
        <f t="shared" si="212"/>
        <v>#DIV/0!</v>
      </c>
      <c r="S112" s="38"/>
      <c r="T112" s="7"/>
      <c r="U112" s="5"/>
      <c r="V112" s="7"/>
      <c r="W112" s="5"/>
      <c r="X112" s="7"/>
      <c r="Y112" s="5"/>
      <c r="Z112" s="99"/>
      <c r="AA112" s="97"/>
      <c r="AB112" s="99"/>
      <c r="AC112" s="97"/>
      <c r="AD112" s="99"/>
      <c r="AE112" s="100"/>
      <c r="AF112" s="156" t="e">
        <f>+AF10/AF111</f>
        <v>#DIV/0!</v>
      </c>
      <c r="AG112" s="156" t="e">
        <f t="shared" ref="AG112:AH112" si="213">+AG10/AG111</f>
        <v>#DIV/0!</v>
      </c>
      <c r="AH112" s="228" t="e">
        <f t="shared" si="213"/>
        <v>#DIV/0!</v>
      </c>
      <c r="AI112" s="40"/>
      <c r="AJ112" s="95"/>
      <c r="AK112" s="96"/>
      <c r="AL112" s="97"/>
      <c r="AM112" s="97"/>
      <c r="AN112" s="97"/>
      <c r="AO112" s="98"/>
      <c r="AP112" s="99"/>
      <c r="AQ112" s="97"/>
      <c r="AR112" s="97"/>
      <c r="AS112" s="97"/>
      <c r="AT112" s="97"/>
      <c r="AU112" s="100"/>
      <c r="AV112" s="156" t="e">
        <f>+AV10/AV111</f>
        <v>#DIV/0!</v>
      </c>
      <c r="AW112" s="157" t="e">
        <f t="shared" ref="AW112:AX112" si="214">+AW10/AW111</f>
        <v>#DIV/0!</v>
      </c>
      <c r="AX112" s="158" t="e">
        <f t="shared" si="214"/>
        <v>#DIV/0!</v>
      </c>
      <c r="AY112" s="40"/>
      <c r="AZ112" s="95"/>
      <c r="BA112" s="96"/>
      <c r="BB112" s="97"/>
      <c r="BC112" s="97"/>
      <c r="BD112" s="97"/>
      <c r="BE112" s="98"/>
      <c r="BF112" s="99"/>
      <c r="BG112" s="97"/>
      <c r="BH112" s="97"/>
      <c r="BI112" s="97"/>
      <c r="BJ112" s="97"/>
      <c r="BK112" s="100"/>
      <c r="BL112" s="156" t="e">
        <f>+BL10/BL111</f>
        <v>#DIV/0!</v>
      </c>
      <c r="BM112" s="157" t="e">
        <f t="shared" ref="BM112:BN112" si="215">+BM10/BM111</f>
        <v>#DIV/0!</v>
      </c>
      <c r="BN112" s="158" t="e">
        <f t="shared" si="215"/>
        <v>#DIV/0!</v>
      </c>
      <c r="BO112" s="40"/>
      <c r="BP112" s="95"/>
      <c r="BQ112" s="96"/>
      <c r="BR112" s="97"/>
      <c r="BS112" s="97"/>
      <c r="BT112" s="97"/>
      <c r="BU112" s="98"/>
      <c r="BV112" s="99"/>
      <c r="BW112" s="97"/>
      <c r="BX112" s="97"/>
      <c r="BY112" s="97"/>
      <c r="BZ112" s="97"/>
      <c r="CA112" s="100"/>
      <c r="CB112" s="156" t="e">
        <f>+CB10/CB111</f>
        <v>#DIV/0!</v>
      </c>
      <c r="CC112" s="157" t="e">
        <f t="shared" ref="CC112:CD112" si="216">+CC10/CC111</f>
        <v>#DIV/0!</v>
      </c>
      <c r="CD112" s="158" t="e">
        <f t="shared" si="216"/>
        <v>#DIV/0!</v>
      </c>
      <c r="CE112" s="40"/>
      <c r="CF112" s="95"/>
      <c r="CG112" s="96"/>
      <c r="CH112" s="97"/>
      <c r="CI112" s="97"/>
      <c r="CJ112" s="97"/>
      <c r="CK112" s="98"/>
      <c r="CL112" s="99"/>
      <c r="CM112" s="97"/>
      <c r="CN112" s="97"/>
      <c r="CO112" s="97"/>
      <c r="CP112" s="97"/>
      <c r="CQ112" s="100"/>
      <c r="CR112" s="156" t="e">
        <f>+CR10/CR111</f>
        <v>#DIV/0!</v>
      </c>
      <c r="CS112" s="157" t="e">
        <f t="shared" ref="CS112:CT112" si="217">+CS10/CS111</f>
        <v>#DIV/0!</v>
      </c>
      <c r="CT112" s="158" t="e">
        <f t="shared" si="217"/>
        <v>#DIV/0!</v>
      </c>
      <c r="CU112" s="40"/>
      <c r="CV112" s="99" t="e">
        <f>+CV10/CV111</f>
        <v>#DIV/0!</v>
      </c>
      <c r="CW112" s="97"/>
      <c r="CX112" s="97" t="e">
        <f>+CX10/CX111</f>
        <v>#DIV/0!</v>
      </c>
      <c r="CY112" s="96"/>
      <c r="CZ112" s="97" t="e">
        <f>+CZ10/CZ111</f>
        <v>#DIV/0!</v>
      </c>
      <c r="DA112" s="100"/>
      <c r="DB112" s="99" t="e">
        <f>+DB10/DB111</f>
        <v>#DIV/0!</v>
      </c>
      <c r="DC112" s="96"/>
      <c r="DD112" s="97" t="e">
        <f>+DD10/DD111</f>
        <v>#DIV/0!</v>
      </c>
      <c r="DE112" s="97"/>
      <c r="DF112" s="97" t="e">
        <f>+DF10/DF111</f>
        <v>#DIV/0!</v>
      </c>
      <c r="DG112" s="100"/>
      <c r="DH112" s="178"/>
      <c r="DI112" s="186" t="s">
        <v>12</v>
      </c>
      <c r="DJ112" s="99" t="e">
        <f>+DJ10/DJ111</f>
        <v>#DIV/0!</v>
      </c>
      <c r="DK112" s="97" t="e">
        <f t="shared" ref="DK112:DL112" si="218">+DK10/DK111</f>
        <v>#DIV/0!</v>
      </c>
      <c r="DL112" s="98" t="e">
        <f t="shared" si="218"/>
        <v>#DIV/0!</v>
      </c>
      <c r="DM112"/>
    </row>
    <row r="113" spans="1:117" s="59" customFormat="1" ht="15.6" x14ac:dyDescent="0.3">
      <c r="A113" s="48"/>
      <c r="B113" s="48"/>
      <c r="C113" s="41"/>
      <c r="D113" s="42"/>
      <c r="E113" s="43"/>
      <c r="F113" s="43"/>
      <c r="G113" s="43"/>
      <c r="H113" s="43"/>
      <c r="I113" s="44"/>
      <c r="J113" s="45"/>
      <c r="K113" s="43"/>
      <c r="L113" s="43"/>
      <c r="M113" s="43"/>
      <c r="N113" s="43"/>
      <c r="O113" s="44"/>
      <c r="P113" s="159"/>
      <c r="Q113" s="160"/>
      <c r="R113" s="161"/>
      <c r="S113" s="38"/>
      <c r="T113" s="42"/>
      <c r="U113" s="43"/>
      <c r="V113" s="43"/>
      <c r="W113" s="43"/>
      <c r="X113" s="43"/>
      <c r="Y113" s="44"/>
      <c r="Z113" s="45"/>
      <c r="AA113" s="43"/>
      <c r="AB113" s="43"/>
      <c r="AC113" s="43"/>
      <c r="AD113" s="43"/>
      <c r="AE113" s="44"/>
      <c r="AF113" s="159"/>
      <c r="AG113" s="160"/>
      <c r="AH113" s="161"/>
      <c r="AI113" s="40"/>
      <c r="AJ113" s="42"/>
      <c r="AK113" s="43"/>
      <c r="AL113" s="43"/>
      <c r="AM113" s="43"/>
      <c r="AN113" s="43"/>
      <c r="AO113" s="44"/>
      <c r="AP113" s="45"/>
      <c r="AQ113" s="43"/>
      <c r="AR113" s="43"/>
      <c r="AS113" s="43"/>
      <c r="AT113" s="43"/>
      <c r="AU113" s="44"/>
      <c r="AV113" s="159"/>
      <c r="AW113" s="160"/>
      <c r="AX113" s="161"/>
      <c r="AY113" s="40"/>
      <c r="AZ113" s="42"/>
      <c r="BA113" s="43"/>
      <c r="BB113" s="43"/>
      <c r="BC113" s="43"/>
      <c r="BD113" s="43"/>
      <c r="BE113" s="44"/>
      <c r="BF113" s="45"/>
      <c r="BG113" s="43"/>
      <c r="BH113" s="43"/>
      <c r="BI113" s="43"/>
      <c r="BJ113" s="43"/>
      <c r="BK113" s="44"/>
      <c r="BL113" s="159"/>
      <c r="BM113" s="160"/>
      <c r="BN113" s="161"/>
      <c r="BO113" s="40"/>
      <c r="BP113" s="42"/>
      <c r="BQ113" s="43"/>
      <c r="BR113" s="43"/>
      <c r="BS113" s="43"/>
      <c r="BT113" s="43"/>
      <c r="BU113" s="44"/>
      <c r="BV113" s="45"/>
      <c r="BW113" s="43"/>
      <c r="BX113" s="43"/>
      <c r="BY113" s="43"/>
      <c r="BZ113" s="43"/>
      <c r="CA113" s="44"/>
      <c r="CB113" s="159"/>
      <c r="CC113" s="160"/>
      <c r="CD113" s="161"/>
      <c r="CE113" s="40"/>
      <c r="CF113" s="42"/>
      <c r="CG113" s="43"/>
      <c r="CH113" s="43"/>
      <c r="CI113" s="43"/>
      <c r="CJ113" s="43"/>
      <c r="CK113" s="44"/>
      <c r="CL113" s="45"/>
      <c r="CM113" s="43"/>
      <c r="CN113" s="43"/>
      <c r="CO113" s="43"/>
      <c r="CP113" s="43"/>
      <c r="CQ113" s="44"/>
      <c r="CR113" s="159"/>
      <c r="CS113" s="160"/>
      <c r="CT113" s="161"/>
      <c r="CU113" s="40"/>
      <c r="CV113" s="92"/>
      <c r="CW113" s="91"/>
      <c r="CX113" s="91"/>
      <c r="CY113" s="91"/>
      <c r="CZ113" s="91"/>
      <c r="DA113" s="93"/>
      <c r="DB113" s="92"/>
      <c r="DC113" s="91"/>
      <c r="DD113" s="91"/>
      <c r="DE113" s="91"/>
      <c r="DF113" s="91"/>
      <c r="DG113" s="93"/>
      <c r="DH113" s="177"/>
      <c r="DI113" s="186"/>
      <c r="DJ113" s="92"/>
      <c r="DK113" s="91"/>
      <c r="DL113" s="93"/>
      <c r="DM113"/>
    </row>
    <row r="114" spans="1:117" s="59" customFormat="1" ht="15.6" x14ac:dyDescent="0.3">
      <c r="A114" s="48"/>
      <c r="B114" s="101" t="s">
        <v>95</v>
      </c>
      <c r="C114" s="41"/>
      <c r="D114" s="90"/>
      <c r="E114" s="43"/>
      <c r="F114" s="91"/>
      <c r="G114" s="43"/>
      <c r="H114" s="91"/>
      <c r="I114" s="44"/>
      <c r="J114" s="91"/>
      <c r="K114" s="43"/>
      <c r="L114" s="91"/>
      <c r="M114" s="43"/>
      <c r="N114" s="91"/>
      <c r="O114" s="44"/>
      <c r="P114" s="136">
        <f>+P16-P101</f>
        <v>0</v>
      </c>
      <c r="Q114" s="160">
        <f>+Q16-Q101</f>
        <v>0</v>
      </c>
      <c r="R114" s="161">
        <f>+R16-R101</f>
        <v>0</v>
      </c>
      <c r="S114" s="38"/>
      <c r="T114" s="90"/>
      <c r="U114" s="43"/>
      <c r="V114" s="91"/>
      <c r="W114" s="43"/>
      <c r="X114" s="91"/>
      <c r="Y114" s="44"/>
      <c r="Z114" s="91"/>
      <c r="AA114" s="43"/>
      <c r="AB114" s="91"/>
      <c r="AC114" s="43"/>
      <c r="AD114" s="91"/>
      <c r="AE114" s="44"/>
      <c r="AF114" s="136">
        <f>+AF16-AF101</f>
        <v>0</v>
      </c>
      <c r="AG114" s="160">
        <f>+AG16-AG101</f>
        <v>0</v>
      </c>
      <c r="AH114" s="161">
        <f>+AH16-AH101</f>
        <v>0</v>
      </c>
      <c r="AI114" s="40"/>
      <c r="AJ114" s="90"/>
      <c r="AK114" s="43"/>
      <c r="AL114" s="91"/>
      <c r="AM114" s="43"/>
      <c r="AN114" s="91"/>
      <c r="AO114" s="44"/>
      <c r="AP114" s="91"/>
      <c r="AQ114" s="43"/>
      <c r="AR114" s="91"/>
      <c r="AS114" s="43"/>
      <c r="AT114" s="91"/>
      <c r="AU114" s="44"/>
      <c r="AV114" s="136">
        <f>+AV16-AV101</f>
        <v>0</v>
      </c>
      <c r="AW114" s="160">
        <f>+AW16-AW101</f>
        <v>0</v>
      </c>
      <c r="AX114" s="138">
        <f>+AX16-AX101</f>
        <v>0</v>
      </c>
      <c r="AY114" s="40"/>
      <c r="AZ114" s="90"/>
      <c r="BA114" s="43"/>
      <c r="BB114" s="91"/>
      <c r="BC114" s="43"/>
      <c r="BD114" s="91"/>
      <c r="BE114" s="44"/>
      <c r="BF114" s="91"/>
      <c r="BG114" s="43"/>
      <c r="BH114" s="91"/>
      <c r="BI114" s="43"/>
      <c r="BJ114" s="91"/>
      <c r="BK114" s="44"/>
      <c r="BL114" s="136">
        <f>+BL16-BL101</f>
        <v>0</v>
      </c>
      <c r="BM114" s="160">
        <f>+BM16-BM101</f>
        <v>0</v>
      </c>
      <c r="BN114" s="161">
        <f>+BN16-BN101</f>
        <v>0</v>
      </c>
      <c r="BO114" s="40"/>
      <c r="BP114" s="42"/>
      <c r="BQ114" s="43"/>
      <c r="BR114" s="91"/>
      <c r="BS114" s="43"/>
      <c r="BT114" s="91"/>
      <c r="BU114" s="44"/>
      <c r="BV114" s="91"/>
      <c r="BW114" s="43"/>
      <c r="BX114" s="91"/>
      <c r="BY114" s="43"/>
      <c r="BZ114" s="91"/>
      <c r="CA114" s="44"/>
      <c r="CB114" s="136">
        <f>+CB16-CB101</f>
        <v>0</v>
      </c>
      <c r="CC114" s="160">
        <f>+CC16-CC101</f>
        <v>0</v>
      </c>
      <c r="CD114" s="161">
        <f>+CD16-CD101</f>
        <v>0</v>
      </c>
      <c r="CE114" s="40"/>
      <c r="CF114" s="42"/>
      <c r="CG114" s="43"/>
      <c r="CH114" s="91"/>
      <c r="CI114" s="43"/>
      <c r="CJ114" s="91"/>
      <c r="CK114" s="44"/>
      <c r="CL114" s="91"/>
      <c r="CM114" s="43"/>
      <c r="CN114" s="91"/>
      <c r="CO114" s="43"/>
      <c r="CP114" s="91"/>
      <c r="CQ114" s="44"/>
      <c r="CR114" s="136">
        <f>+CR16-CR101</f>
        <v>0</v>
      </c>
      <c r="CS114" s="160">
        <f>+CS16-CS101</f>
        <v>0</v>
      </c>
      <c r="CT114" s="161">
        <f>+CT16-CT101</f>
        <v>0</v>
      </c>
      <c r="CU114" s="40"/>
      <c r="CV114" s="92">
        <f>+CV102</f>
        <v>0</v>
      </c>
      <c r="CW114" s="91"/>
      <c r="CX114" s="91">
        <f>+CX102</f>
        <v>0</v>
      </c>
      <c r="CY114" s="91"/>
      <c r="CZ114" s="91">
        <f>+CZ102</f>
        <v>0</v>
      </c>
      <c r="DA114" s="93"/>
      <c r="DB114" s="92">
        <f>+DB102</f>
        <v>0</v>
      </c>
      <c r="DC114" s="91"/>
      <c r="DD114" s="91">
        <f>+DD102</f>
        <v>0</v>
      </c>
      <c r="DE114" s="91"/>
      <c r="DF114" s="91">
        <f>+DF102</f>
        <v>0</v>
      </c>
      <c r="DG114" s="93"/>
      <c r="DH114" s="177"/>
      <c r="DI114" s="190" t="s">
        <v>95</v>
      </c>
      <c r="DJ114" s="92">
        <f>+DJ102</f>
        <v>0</v>
      </c>
      <c r="DK114" s="91">
        <f>+DK102</f>
        <v>0</v>
      </c>
      <c r="DL114" s="93">
        <f>+DL102</f>
        <v>0</v>
      </c>
      <c r="DM114"/>
    </row>
    <row r="115" spans="1:117" s="59" customFormat="1" ht="4.5" customHeight="1" x14ac:dyDescent="0.3">
      <c r="A115" s="48"/>
      <c r="B115" s="101"/>
      <c r="C115" s="41"/>
      <c r="D115" s="90"/>
      <c r="E115" s="43"/>
      <c r="F115" s="91"/>
      <c r="G115" s="43"/>
      <c r="H115" s="91"/>
      <c r="I115" s="44"/>
      <c r="J115" s="91"/>
      <c r="K115" s="43"/>
      <c r="L115" s="91"/>
      <c r="M115" s="43"/>
      <c r="N115" s="91"/>
      <c r="O115" s="44"/>
      <c r="P115" s="159"/>
      <c r="Q115" s="160"/>
      <c r="R115" s="161"/>
      <c r="S115" s="38"/>
      <c r="T115" s="90"/>
      <c r="U115" s="43"/>
      <c r="V115" s="91"/>
      <c r="W115" s="43"/>
      <c r="X115" s="91"/>
      <c r="Y115" s="44"/>
      <c r="Z115" s="91"/>
      <c r="AA115" s="43"/>
      <c r="AB115" s="91"/>
      <c r="AC115" s="43"/>
      <c r="AD115" s="91"/>
      <c r="AE115" s="44"/>
      <c r="AF115" s="159"/>
      <c r="AG115" s="160"/>
      <c r="AH115" s="161"/>
      <c r="AI115" s="40"/>
      <c r="AJ115" s="90"/>
      <c r="AK115" s="43"/>
      <c r="AL115" s="91"/>
      <c r="AM115" s="43"/>
      <c r="AN115" s="91"/>
      <c r="AO115" s="44"/>
      <c r="AP115" s="91"/>
      <c r="AQ115" s="43"/>
      <c r="AR115" s="91"/>
      <c r="AS115" s="43"/>
      <c r="AT115" s="91"/>
      <c r="AU115" s="44"/>
      <c r="AV115" s="159"/>
      <c r="AW115" s="160"/>
      <c r="AX115" s="161"/>
      <c r="AY115" s="40"/>
      <c r="AZ115" s="90"/>
      <c r="BA115" s="43"/>
      <c r="BB115" s="91"/>
      <c r="BC115" s="43"/>
      <c r="BD115" s="91"/>
      <c r="BE115" s="44"/>
      <c r="BF115" s="91"/>
      <c r="BG115" s="43"/>
      <c r="BH115" s="91"/>
      <c r="BI115" s="43"/>
      <c r="BJ115" s="91"/>
      <c r="BK115" s="44"/>
      <c r="BL115" s="159"/>
      <c r="BM115" s="160"/>
      <c r="BN115" s="161"/>
      <c r="BO115" s="40"/>
      <c r="BP115" s="42"/>
      <c r="BQ115" s="43"/>
      <c r="BR115" s="91"/>
      <c r="BS115" s="43"/>
      <c r="BT115" s="91"/>
      <c r="BU115" s="44"/>
      <c r="BV115" s="91"/>
      <c r="BW115" s="43"/>
      <c r="BX115" s="91"/>
      <c r="BY115" s="43"/>
      <c r="BZ115" s="91"/>
      <c r="CA115" s="44"/>
      <c r="CB115" s="159"/>
      <c r="CC115" s="160"/>
      <c r="CD115" s="161"/>
      <c r="CE115" s="40"/>
      <c r="CF115" s="42"/>
      <c r="CG115" s="43"/>
      <c r="CH115" s="91"/>
      <c r="CI115" s="43"/>
      <c r="CJ115" s="91"/>
      <c r="CK115" s="44"/>
      <c r="CL115" s="91"/>
      <c r="CM115" s="43"/>
      <c r="CN115" s="91"/>
      <c r="CO115" s="43"/>
      <c r="CP115" s="91"/>
      <c r="CQ115" s="44"/>
      <c r="CR115" s="159"/>
      <c r="CS115" s="160"/>
      <c r="CT115" s="161"/>
      <c r="CU115" s="40"/>
      <c r="CV115" s="92"/>
      <c r="CW115" s="91"/>
      <c r="CX115" s="91"/>
      <c r="CY115" s="91"/>
      <c r="CZ115" s="91"/>
      <c r="DA115" s="93"/>
      <c r="DB115" s="92"/>
      <c r="DC115" s="91"/>
      <c r="DD115" s="91"/>
      <c r="DE115" s="91"/>
      <c r="DF115" s="91"/>
      <c r="DG115" s="93"/>
      <c r="DH115" s="177"/>
      <c r="DI115" s="190"/>
      <c r="DJ115" s="92"/>
      <c r="DK115" s="91"/>
      <c r="DL115" s="93"/>
      <c r="DM115"/>
    </row>
    <row r="116" spans="1:117" s="59" customFormat="1" ht="15.6" x14ac:dyDescent="0.3">
      <c r="A116" s="48"/>
      <c r="B116" s="58" t="s">
        <v>97</v>
      </c>
      <c r="C116" s="41"/>
      <c r="D116" s="102"/>
      <c r="E116" s="103"/>
      <c r="F116" s="104"/>
      <c r="G116" s="103"/>
      <c r="H116" s="104"/>
      <c r="I116" s="105"/>
      <c r="J116" s="104"/>
      <c r="K116" s="103"/>
      <c r="L116" s="104"/>
      <c r="M116" s="103"/>
      <c r="N116" s="104"/>
      <c r="O116" s="105"/>
      <c r="P116" s="162" t="e">
        <f>+P102/P16</f>
        <v>#DIV/0!</v>
      </c>
      <c r="Q116" s="163" t="e">
        <f>+Q102/Q16</f>
        <v>#DIV/0!</v>
      </c>
      <c r="R116" s="164" t="e">
        <f>+R102/R16</f>
        <v>#DIV/0!</v>
      </c>
      <c r="S116" s="38"/>
      <c r="T116" s="102"/>
      <c r="U116" s="103"/>
      <c r="V116" s="104"/>
      <c r="W116" s="103"/>
      <c r="X116" s="104"/>
      <c r="Y116" s="105"/>
      <c r="Z116" s="104"/>
      <c r="AA116" s="103"/>
      <c r="AB116" s="104"/>
      <c r="AC116" s="103"/>
      <c r="AD116" s="104"/>
      <c r="AE116" s="105"/>
      <c r="AF116" s="162" t="e">
        <f>+AF102/AF16</f>
        <v>#DIV/0!</v>
      </c>
      <c r="AG116" s="163" t="e">
        <f>+AG102/AG16</f>
        <v>#DIV/0!</v>
      </c>
      <c r="AH116" s="164" t="e">
        <f>+AH102/AH16</f>
        <v>#DIV/0!</v>
      </c>
      <c r="AI116" s="40"/>
      <c r="AJ116" s="102"/>
      <c r="AK116" s="103"/>
      <c r="AL116" s="104"/>
      <c r="AM116" s="103"/>
      <c r="AN116" s="104"/>
      <c r="AO116" s="105"/>
      <c r="AP116" s="104"/>
      <c r="AQ116" s="103"/>
      <c r="AR116" s="104"/>
      <c r="AS116" s="103"/>
      <c r="AT116" s="104"/>
      <c r="AU116" s="105"/>
      <c r="AV116" s="162" t="e">
        <f>+AV102/AV16</f>
        <v>#DIV/0!</v>
      </c>
      <c r="AW116" s="163" t="e">
        <f>+AW102/AW16</f>
        <v>#DIV/0!</v>
      </c>
      <c r="AX116" s="164" t="e">
        <f>+AX102/AX16</f>
        <v>#DIV/0!</v>
      </c>
      <c r="AY116" s="40"/>
      <c r="AZ116" s="102"/>
      <c r="BA116" s="103"/>
      <c r="BB116" s="104"/>
      <c r="BC116" s="103"/>
      <c r="BD116" s="104"/>
      <c r="BE116" s="105"/>
      <c r="BF116" s="104"/>
      <c r="BG116" s="103"/>
      <c r="BH116" s="104"/>
      <c r="BI116" s="103"/>
      <c r="BJ116" s="104"/>
      <c r="BK116" s="105"/>
      <c r="BL116" s="162" t="e">
        <f>+BL102/BL16</f>
        <v>#DIV/0!</v>
      </c>
      <c r="BM116" s="163" t="e">
        <f>+BM102/BM16</f>
        <v>#DIV/0!</v>
      </c>
      <c r="BN116" s="164" t="e">
        <f>+BN102/BN16</f>
        <v>#DIV/0!</v>
      </c>
      <c r="BO116" s="40"/>
      <c r="BP116" s="247"/>
      <c r="BQ116" s="103"/>
      <c r="BR116" s="104"/>
      <c r="BS116" s="103"/>
      <c r="BT116" s="104"/>
      <c r="BU116" s="105"/>
      <c r="BV116" s="104"/>
      <c r="BW116" s="103"/>
      <c r="BX116" s="104"/>
      <c r="BY116" s="103"/>
      <c r="BZ116" s="104"/>
      <c r="CA116" s="105"/>
      <c r="CB116" s="162" t="e">
        <f>+CB102/CB16</f>
        <v>#DIV/0!</v>
      </c>
      <c r="CC116" s="163" t="e">
        <f>+CC102/CC16</f>
        <v>#DIV/0!</v>
      </c>
      <c r="CD116" s="164" t="e">
        <f>+CD102/CD16</f>
        <v>#DIV/0!</v>
      </c>
      <c r="CE116" s="40"/>
      <c r="CF116" s="42"/>
      <c r="CG116" s="103"/>
      <c r="CH116" s="104"/>
      <c r="CI116" s="103"/>
      <c r="CJ116" s="104"/>
      <c r="CK116" s="105"/>
      <c r="CL116" s="104"/>
      <c r="CM116" s="103"/>
      <c r="CN116" s="104"/>
      <c r="CO116" s="103"/>
      <c r="CP116" s="104"/>
      <c r="CQ116" s="105"/>
      <c r="CR116" s="162" t="e">
        <f>+CR102/CR16</f>
        <v>#DIV/0!</v>
      </c>
      <c r="CS116" s="163" t="e">
        <f>+CS102/CS16</f>
        <v>#DIV/0!</v>
      </c>
      <c r="CT116" s="164" t="e">
        <f>+CT102/CT16</f>
        <v>#DIV/0!</v>
      </c>
      <c r="CU116" s="40"/>
      <c r="CV116" s="106" t="e">
        <f>+CV102/CV16</f>
        <v>#DIV/0!</v>
      </c>
      <c r="CW116" s="104"/>
      <c r="CX116" s="104" t="e">
        <f>+CX102/CX16</f>
        <v>#DIV/0!</v>
      </c>
      <c r="CY116" s="104"/>
      <c r="CZ116" s="194" t="e">
        <f>+CZ102/CZ16</f>
        <v>#DIV/0!</v>
      </c>
      <c r="DA116" s="105"/>
      <c r="DB116" s="107" t="e">
        <f>+DB102/DB16</f>
        <v>#DIV/0!</v>
      </c>
      <c r="DC116" s="103"/>
      <c r="DD116" s="103" t="e">
        <f>+DD102/DD16</f>
        <v>#DIV/0!</v>
      </c>
      <c r="DE116" s="103"/>
      <c r="DF116" s="198" t="e">
        <f>+DF102/DF16</f>
        <v>#DIV/0!</v>
      </c>
      <c r="DG116" s="105"/>
      <c r="DH116" s="179"/>
      <c r="DI116" s="187" t="s">
        <v>97</v>
      </c>
      <c r="DJ116" s="206" t="e">
        <f>+DJ102/DJ16</f>
        <v>#DIV/0!</v>
      </c>
      <c r="DK116" s="198" t="e">
        <f>+DK102/DK16</f>
        <v>#DIV/0!</v>
      </c>
      <c r="DL116" s="207" t="e">
        <f>+DL102/DL16</f>
        <v>#DIV/0!</v>
      </c>
      <c r="DM116"/>
    </row>
    <row r="117" spans="1:117" s="59" customFormat="1" ht="5.25" customHeight="1" x14ac:dyDescent="0.3">
      <c r="A117" s="48"/>
      <c r="B117" s="58"/>
      <c r="C117" s="41"/>
      <c r="D117" s="108"/>
      <c r="E117" s="103"/>
      <c r="F117" s="103"/>
      <c r="G117" s="103"/>
      <c r="H117" s="103"/>
      <c r="I117" s="105"/>
      <c r="J117" s="103"/>
      <c r="K117" s="103"/>
      <c r="L117" s="103"/>
      <c r="M117" s="103"/>
      <c r="N117" s="103"/>
      <c r="O117" s="105"/>
      <c r="P117" s="162"/>
      <c r="Q117" s="163"/>
      <c r="R117" s="164"/>
      <c r="S117" s="38"/>
      <c r="T117" s="108"/>
      <c r="U117" s="103"/>
      <c r="V117" s="103"/>
      <c r="W117" s="103"/>
      <c r="X117" s="103"/>
      <c r="Y117" s="105"/>
      <c r="Z117" s="103"/>
      <c r="AA117" s="103"/>
      <c r="AB117" s="103"/>
      <c r="AC117" s="103"/>
      <c r="AD117" s="103"/>
      <c r="AE117" s="105"/>
      <c r="AF117" s="162"/>
      <c r="AG117" s="163"/>
      <c r="AH117" s="164"/>
      <c r="AI117" s="40"/>
      <c r="AJ117" s="108"/>
      <c r="AK117" s="103"/>
      <c r="AL117" s="103"/>
      <c r="AM117" s="103"/>
      <c r="AN117" s="103"/>
      <c r="AO117" s="105"/>
      <c r="AP117" s="103"/>
      <c r="AQ117" s="103"/>
      <c r="AR117" s="103"/>
      <c r="AS117" s="103"/>
      <c r="AT117" s="103"/>
      <c r="AU117" s="105"/>
      <c r="AV117" s="162"/>
      <c r="AW117" s="163"/>
      <c r="AX117" s="164"/>
      <c r="AY117" s="40"/>
      <c r="AZ117" s="108"/>
      <c r="BA117" s="103"/>
      <c r="BB117" s="103"/>
      <c r="BC117" s="103"/>
      <c r="BD117" s="103"/>
      <c r="BE117" s="105"/>
      <c r="BF117" s="103"/>
      <c r="BG117" s="103"/>
      <c r="BH117" s="103"/>
      <c r="BI117" s="103"/>
      <c r="BJ117" s="103"/>
      <c r="BK117" s="105"/>
      <c r="BL117" s="162"/>
      <c r="BM117" s="163"/>
      <c r="BN117" s="164"/>
      <c r="BO117" s="40"/>
      <c r="BP117" s="247"/>
      <c r="BQ117" s="103"/>
      <c r="BR117" s="103"/>
      <c r="BS117" s="103"/>
      <c r="BT117" s="103"/>
      <c r="BU117" s="105"/>
      <c r="BV117" s="103"/>
      <c r="BW117" s="103"/>
      <c r="BX117" s="103"/>
      <c r="BY117" s="103"/>
      <c r="BZ117" s="103"/>
      <c r="CA117" s="105"/>
      <c r="CB117" s="162"/>
      <c r="CC117" s="163"/>
      <c r="CD117" s="164"/>
      <c r="CE117" s="40"/>
      <c r="CF117" s="42"/>
      <c r="CG117" s="103"/>
      <c r="CH117" s="103"/>
      <c r="CI117" s="103"/>
      <c r="CJ117" s="103"/>
      <c r="CK117" s="105"/>
      <c r="CL117" s="103"/>
      <c r="CM117" s="103"/>
      <c r="CN117" s="103"/>
      <c r="CO117" s="103"/>
      <c r="CP117" s="103"/>
      <c r="CQ117" s="105"/>
      <c r="CR117" s="162"/>
      <c r="CS117" s="163"/>
      <c r="CT117" s="164"/>
      <c r="CU117" s="40"/>
      <c r="CV117" s="107"/>
      <c r="CW117" s="103"/>
      <c r="CX117" s="103"/>
      <c r="CY117" s="103"/>
      <c r="CZ117" s="103"/>
      <c r="DA117" s="105"/>
      <c r="DB117" s="107"/>
      <c r="DC117" s="103"/>
      <c r="DD117" s="103"/>
      <c r="DE117" s="103"/>
      <c r="DF117" s="103"/>
      <c r="DG117" s="105"/>
      <c r="DH117" s="179"/>
      <c r="DI117" s="187"/>
      <c r="DJ117" s="206"/>
      <c r="DK117" s="198"/>
      <c r="DL117" s="207"/>
      <c r="DM117"/>
    </row>
    <row r="118" spans="1:117" s="59" customFormat="1" ht="15.6" x14ac:dyDescent="0.3">
      <c r="A118" s="48"/>
      <c r="B118" s="58" t="s">
        <v>93</v>
      </c>
      <c r="C118" s="41"/>
      <c r="D118" s="102"/>
      <c r="E118" s="103"/>
      <c r="F118" s="104"/>
      <c r="G118" s="103"/>
      <c r="H118" s="104"/>
      <c r="I118" s="105"/>
      <c r="J118" s="104"/>
      <c r="K118" s="103"/>
      <c r="L118" s="104"/>
      <c r="M118" s="103"/>
      <c r="N118" s="104"/>
      <c r="O118" s="105"/>
      <c r="P118" s="162" t="e">
        <f>+P63/P16</f>
        <v>#DIV/0!</v>
      </c>
      <c r="Q118" s="163" t="e">
        <f>+Q63/Q16</f>
        <v>#DIV/0!</v>
      </c>
      <c r="R118" s="164" t="e">
        <f>+R63/R16</f>
        <v>#DIV/0!</v>
      </c>
      <c r="S118" s="38"/>
      <c r="T118" s="102"/>
      <c r="U118" s="103"/>
      <c r="V118" s="104"/>
      <c r="W118" s="103"/>
      <c r="X118" s="104"/>
      <c r="Y118" s="105"/>
      <c r="Z118" s="104"/>
      <c r="AA118" s="103"/>
      <c r="AB118" s="104"/>
      <c r="AC118" s="103"/>
      <c r="AD118" s="104"/>
      <c r="AE118" s="105"/>
      <c r="AF118" s="162" t="e">
        <f>+AF63/AF16</f>
        <v>#DIV/0!</v>
      </c>
      <c r="AG118" s="163" t="e">
        <f>+AG63/AG16</f>
        <v>#DIV/0!</v>
      </c>
      <c r="AH118" s="164" t="e">
        <f>+AH63/AH16</f>
        <v>#DIV/0!</v>
      </c>
      <c r="AI118" s="40"/>
      <c r="AJ118" s="102"/>
      <c r="AK118" s="103"/>
      <c r="AL118" s="104"/>
      <c r="AM118" s="103"/>
      <c r="AN118" s="104"/>
      <c r="AO118" s="105"/>
      <c r="AP118" s="104"/>
      <c r="AQ118" s="103"/>
      <c r="AR118" s="104"/>
      <c r="AS118" s="103"/>
      <c r="AT118" s="104"/>
      <c r="AU118" s="105"/>
      <c r="AV118" s="162" t="e">
        <f>+AV63/AV16</f>
        <v>#DIV/0!</v>
      </c>
      <c r="AW118" s="163" t="e">
        <f>+AW63/AW16</f>
        <v>#DIV/0!</v>
      </c>
      <c r="AX118" s="164" t="e">
        <f>+AX63/AX16</f>
        <v>#DIV/0!</v>
      </c>
      <c r="AY118" s="40"/>
      <c r="AZ118" s="102"/>
      <c r="BA118" s="103"/>
      <c r="BB118" s="104"/>
      <c r="BC118" s="103"/>
      <c r="BD118" s="104"/>
      <c r="BE118" s="105"/>
      <c r="BF118" s="104"/>
      <c r="BG118" s="103"/>
      <c r="BH118" s="104"/>
      <c r="BI118" s="103"/>
      <c r="BJ118" s="104"/>
      <c r="BK118" s="105"/>
      <c r="BL118" s="162" t="e">
        <f>+BL63/BL16</f>
        <v>#DIV/0!</v>
      </c>
      <c r="BM118" s="163" t="e">
        <f>+BM63/BM16</f>
        <v>#DIV/0!</v>
      </c>
      <c r="BN118" s="164" t="e">
        <f>+BN63/BN16</f>
        <v>#DIV/0!</v>
      </c>
      <c r="BO118" s="40"/>
      <c r="BP118" s="247"/>
      <c r="BQ118" s="103"/>
      <c r="BR118" s="104"/>
      <c r="BS118" s="103"/>
      <c r="BT118" s="104"/>
      <c r="BU118" s="105"/>
      <c r="BV118" s="104"/>
      <c r="BW118" s="103"/>
      <c r="BX118" s="104"/>
      <c r="BY118" s="103"/>
      <c r="BZ118" s="104"/>
      <c r="CA118" s="105"/>
      <c r="CB118" s="162" t="e">
        <f>+CB63/CB16</f>
        <v>#DIV/0!</v>
      </c>
      <c r="CC118" s="163" t="e">
        <f>+CC63/CC16</f>
        <v>#DIV/0!</v>
      </c>
      <c r="CD118" s="164" t="e">
        <f>+CD63/CD16</f>
        <v>#DIV/0!</v>
      </c>
      <c r="CE118" s="40"/>
      <c r="CF118" s="42"/>
      <c r="CG118" s="103"/>
      <c r="CH118" s="104"/>
      <c r="CI118" s="103"/>
      <c r="CJ118" s="104"/>
      <c r="CK118" s="105"/>
      <c r="CL118" s="104"/>
      <c r="CM118" s="103"/>
      <c r="CN118" s="104"/>
      <c r="CO118" s="103"/>
      <c r="CP118" s="104"/>
      <c r="CQ118" s="105"/>
      <c r="CR118" s="162" t="e">
        <f>+CR63/CR16</f>
        <v>#DIV/0!</v>
      </c>
      <c r="CS118" s="163" t="e">
        <f>+CS63/CS16</f>
        <v>#DIV/0!</v>
      </c>
      <c r="CT118" s="164" t="e">
        <f>+CT63/CT16</f>
        <v>#DIV/0!</v>
      </c>
      <c r="CU118" s="40"/>
      <c r="CV118" s="106" t="e">
        <f>+CV63/CV16</f>
        <v>#DIV/0!</v>
      </c>
      <c r="CW118" s="104"/>
      <c r="CX118" s="104" t="e">
        <f>+CX63/CX16</f>
        <v>#DIV/0!</v>
      </c>
      <c r="CY118" s="104"/>
      <c r="CZ118" s="104" t="e">
        <f>+CZ63/CZ16</f>
        <v>#DIV/0!</v>
      </c>
      <c r="DA118" s="105"/>
      <c r="DB118" s="107" t="e">
        <f>+DB63/DB16</f>
        <v>#DIV/0!</v>
      </c>
      <c r="DC118" s="103"/>
      <c r="DD118" s="103" t="e">
        <f>+DD63/DD16</f>
        <v>#DIV/0!</v>
      </c>
      <c r="DE118" s="103"/>
      <c r="DF118" s="103" t="e">
        <f>+DF63/DF16</f>
        <v>#DIV/0!</v>
      </c>
      <c r="DG118" s="105"/>
      <c r="DH118" s="179"/>
      <c r="DI118" s="187" t="s">
        <v>93</v>
      </c>
      <c r="DJ118" s="206" t="e">
        <f>+DJ63/DJ16</f>
        <v>#DIV/0!</v>
      </c>
      <c r="DK118" s="198" t="e">
        <f>+DK63/DK16</f>
        <v>#DIV/0!</v>
      </c>
      <c r="DL118" s="207" t="e">
        <f>+DL63/DL16</f>
        <v>#DIV/0!</v>
      </c>
      <c r="DM118"/>
    </row>
    <row r="119" spans="1:117" s="59" customFormat="1" ht="4.5" customHeight="1" x14ac:dyDescent="0.3">
      <c r="A119" s="48"/>
      <c r="B119" s="58"/>
      <c r="C119" s="41"/>
      <c r="D119" s="108"/>
      <c r="E119" s="103"/>
      <c r="F119" s="103"/>
      <c r="G119" s="103"/>
      <c r="H119" s="103"/>
      <c r="I119" s="105"/>
      <c r="J119" s="103"/>
      <c r="K119" s="103"/>
      <c r="L119" s="103"/>
      <c r="M119" s="103"/>
      <c r="N119" s="103"/>
      <c r="O119" s="105"/>
      <c r="P119" s="162"/>
      <c r="Q119" s="163"/>
      <c r="R119" s="164"/>
      <c r="S119" s="38"/>
      <c r="T119" s="108"/>
      <c r="U119" s="103"/>
      <c r="V119" s="103"/>
      <c r="W119" s="103"/>
      <c r="X119" s="103"/>
      <c r="Y119" s="105"/>
      <c r="Z119" s="103"/>
      <c r="AA119" s="103"/>
      <c r="AB119" s="103"/>
      <c r="AC119" s="103"/>
      <c r="AD119" s="103"/>
      <c r="AE119" s="105"/>
      <c r="AF119" s="162"/>
      <c r="AG119" s="163"/>
      <c r="AH119" s="164"/>
      <c r="AI119" s="40"/>
      <c r="AJ119" s="108"/>
      <c r="AK119" s="103"/>
      <c r="AL119" s="103"/>
      <c r="AM119" s="103"/>
      <c r="AN119" s="103"/>
      <c r="AO119" s="105"/>
      <c r="AP119" s="103"/>
      <c r="AQ119" s="103"/>
      <c r="AR119" s="103"/>
      <c r="AS119" s="103"/>
      <c r="AT119" s="103"/>
      <c r="AU119" s="105"/>
      <c r="AV119" s="162"/>
      <c r="AW119" s="163"/>
      <c r="AX119" s="164"/>
      <c r="AY119" s="40"/>
      <c r="AZ119" s="108"/>
      <c r="BA119" s="103"/>
      <c r="BB119" s="103"/>
      <c r="BC119" s="103"/>
      <c r="BD119" s="103"/>
      <c r="BE119" s="105"/>
      <c r="BF119" s="103"/>
      <c r="BG119" s="103"/>
      <c r="BH119" s="103"/>
      <c r="BI119" s="103"/>
      <c r="BJ119" s="103"/>
      <c r="BK119" s="105"/>
      <c r="BL119" s="162"/>
      <c r="BM119" s="163"/>
      <c r="BN119" s="164"/>
      <c r="BO119" s="40"/>
      <c r="BP119" s="247"/>
      <c r="BQ119" s="103"/>
      <c r="BR119" s="103"/>
      <c r="BS119" s="103"/>
      <c r="BT119" s="103"/>
      <c r="BU119" s="105"/>
      <c r="BV119" s="103"/>
      <c r="BW119" s="103"/>
      <c r="BX119" s="103"/>
      <c r="BY119" s="103"/>
      <c r="BZ119" s="103"/>
      <c r="CA119" s="105"/>
      <c r="CB119" s="162"/>
      <c r="CC119" s="163"/>
      <c r="CD119" s="164"/>
      <c r="CE119" s="40"/>
      <c r="CF119" s="42"/>
      <c r="CG119" s="103"/>
      <c r="CH119" s="103"/>
      <c r="CI119" s="103"/>
      <c r="CJ119" s="103"/>
      <c r="CK119" s="105"/>
      <c r="CL119" s="103"/>
      <c r="CM119" s="103"/>
      <c r="CN119" s="103"/>
      <c r="CO119" s="103"/>
      <c r="CP119" s="103"/>
      <c r="CQ119" s="105"/>
      <c r="CR119" s="162"/>
      <c r="CS119" s="163"/>
      <c r="CT119" s="164"/>
      <c r="CU119" s="40"/>
      <c r="CV119" s="107"/>
      <c r="CW119" s="103"/>
      <c r="CX119" s="103"/>
      <c r="CY119" s="103"/>
      <c r="CZ119" s="103"/>
      <c r="DA119" s="105"/>
      <c r="DB119" s="107"/>
      <c r="DC119" s="103"/>
      <c r="DD119" s="103"/>
      <c r="DE119" s="103"/>
      <c r="DF119" s="103"/>
      <c r="DG119" s="105"/>
      <c r="DH119" s="179"/>
      <c r="DI119" s="187"/>
      <c r="DJ119" s="206"/>
      <c r="DK119" s="198"/>
      <c r="DL119" s="207"/>
      <c r="DM119"/>
    </row>
    <row r="120" spans="1:117" s="59" customFormat="1" ht="15.6" x14ac:dyDescent="0.3">
      <c r="A120" s="48"/>
      <c r="B120" s="58" t="s">
        <v>94</v>
      </c>
      <c r="C120" s="41"/>
      <c r="D120" s="102"/>
      <c r="E120" s="103"/>
      <c r="F120" s="104"/>
      <c r="G120" s="103"/>
      <c r="H120" s="104"/>
      <c r="I120" s="105"/>
      <c r="J120" s="104"/>
      <c r="K120" s="103"/>
      <c r="L120" s="104"/>
      <c r="M120" s="103"/>
      <c r="N120" s="104"/>
      <c r="O120" s="105"/>
      <c r="P120" s="162" t="e">
        <f>+P95/P16</f>
        <v>#DIV/0!</v>
      </c>
      <c r="Q120" s="163" t="e">
        <f>+Q95/Q16</f>
        <v>#DIV/0!</v>
      </c>
      <c r="R120" s="164" t="e">
        <f>+R95/R16</f>
        <v>#DIV/0!</v>
      </c>
      <c r="S120" s="38"/>
      <c r="T120" s="102"/>
      <c r="U120" s="103"/>
      <c r="V120" s="104"/>
      <c r="W120" s="103"/>
      <c r="X120" s="104"/>
      <c r="Y120" s="105"/>
      <c r="Z120" s="104"/>
      <c r="AA120" s="103"/>
      <c r="AB120" s="104"/>
      <c r="AC120" s="103"/>
      <c r="AD120" s="104"/>
      <c r="AE120" s="105"/>
      <c r="AF120" s="162" t="e">
        <f>+AF95/AF16</f>
        <v>#DIV/0!</v>
      </c>
      <c r="AG120" s="163" t="e">
        <f>+AG95/AG16</f>
        <v>#DIV/0!</v>
      </c>
      <c r="AH120" s="164" t="e">
        <f>+AH95/AH16</f>
        <v>#DIV/0!</v>
      </c>
      <c r="AI120" s="40"/>
      <c r="AJ120" s="102"/>
      <c r="AK120" s="103"/>
      <c r="AL120" s="104"/>
      <c r="AM120" s="103"/>
      <c r="AN120" s="104"/>
      <c r="AO120" s="105"/>
      <c r="AP120" s="104"/>
      <c r="AQ120" s="103"/>
      <c r="AR120" s="104"/>
      <c r="AS120" s="103"/>
      <c r="AT120" s="104"/>
      <c r="AU120" s="105"/>
      <c r="AV120" s="162" t="e">
        <f>+AV95/AV16</f>
        <v>#DIV/0!</v>
      </c>
      <c r="AW120" s="163" t="e">
        <f>+AW95/AW16</f>
        <v>#DIV/0!</v>
      </c>
      <c r="AX120" s="164" t="e">
        <f>+AX95/AX16</f>
        <v>#DIV/0!</v>
      </c>
      <c r="AY120" s="40"/>
      <c r="AZ120" s="102"/>
      <c r="BA120" s="103"/>
      <c r="BB120" s="104"/>
      <c r="BC120" s="103"/>
      <c r="BD120" s="104"/>
      <c r="BE120" s="105"/>
      <c r="BF120" s="104"/>
      <c r="BG120" s="103"/>
      <c r="BH120" s="104"/>
      <c r="BI120" s="103"/>
      <c r="BJ120" s="104"/>
      <c r="BK120" s="105"/>
      <c r="BL120" s="162" t="e">
        <f>+BL95/BL16</f>
        <v>#DIV/0!</v>
      </c>
      <c r="BM120" s="163" t="e">
        <f>+BM95/BM16</f>
        <v>#DIV/0!</v>
      </c>
      <c r="BN120" s="164" t="e">
        <f>+BN95/BN16</f>
        <v>#DIV/0!</v>
      </c>
      <c r="BO120" s="40"/>
      <c r="BP120" s="247"/>
      <c r="BQ120" s="103"/>
      <c r="BR120" s="104"/>
      <c r="BS120" s="103"/>
      <c r="BT120" s="104"/>
      <c r="BU120" s="105"/>
      <c r="BV120" s="104"/>
      <c r="BW120" s="103"/>
      <c r="BX120" s="104"/>
      <c r="BY120" s="103"/>
      <c r="BZ120" s="104"/>
      <c r="CA120" s="105"/>
      <c r="CB120" s="162" t="e">
        <f>+CB95/CB16</f>
        <v>#DIV/0!</v>
      </c>
      <c r="CC120" s="163" t="e">
        <f>+CC95/CC16</f>
        <v>#DIV/0!</v>
      </c>
      <c r="CD120" s="164" t="e">
        <f>+CD95/CD16</f>
        <v>#DIV/0!</v>
      </c>
      <c r="CE120" s="40"/>
      <c r="CF120" s="42"/>
      <c r="CG120" s="103"/>
      <c r="CH120" s="104"/>
      <c r="CI120" s="103"/>
      <c r="CJ120" s="104"/>
      <c r="CK120" s="105"/>
      <c r="CL120" s="104"/>
      <c r="CM120" s="103"/>
      <c r="CN120" s="104"/>
      <c r="CO120" s="103"/>
      <c r="CP120" s="104"/>
      <c r="CQ120" s="105"/>
      <c r="CR120" s="162" t="e">
        <f>+CR95/CR16</f>
        <v>#DIV/0!</v>
      </c>
      <c r="CS120" s="163" t="e">
        <f>+CS95/CS16</f>
        <v>#DIV/0!</v>
      </c>
      <c r="CT120" s="164" t="e">
        <f>+CT95/CT16</f>
        <v>#DIV/0!</v>
      </c>
      <c r="CU120" s="40"/>
      <c r="CV120" s="106" t="e">
        <f>+CV95/CV16</f>
        <v>#DIV/0!</v>
      </c>
      <c r="CW120" s="104"/>
      <c r="CX120" s="104" t="e">
        <f>+CX95/CX16</f>
        <v>#DIV/0!</v>
      </c>
      <c r="CY120" s="104"/>
      <c r="CZ120" s="104" t="e">
        <f>+CZ95/CZ16</f>
        <v>#DIV/0!</v>
      </c>
      <c r="DA120" s="105"/>
      <c r="DB120" s="107" t="e">
        <f>+DB95/DB16</f>
        <v>#DIV/0!</v>
      </c>
      <c r="DC120" s="103"/>
      <c r="DD120" s="103" t="e">
        <f>+DD95/DD16</f>
        <v>#DIV/0!</v>
      </c>
      <c r="DE120" s="103"/>
      <c r="DF120" s="103" t="e">
        <f>+DF95/DF16</f>
        <v>#DIV/0!</v>
      </c>
      <c r="DG120" s="105"/>
      <c r="DH120" s="179"/>
      <c r="DI120" s="187" t="s">
        <v>94</v>
      </c>
      <c r="DJ120" s="206" t="e">
        <f>+DJ95/DJ16</f>
        <v>#DIV/0!</v>
      </c>
      <c r="DK120" s="198" t="e">
        <f>+DK95/DK16</f>
        <v>#DIV/0!</v>
      </c>
      <c r="DL120" s="207" t="e">
        <f>+DL95/DL16</f>
        <v>#DIV/0!</v>
      </c>
      <c r="DM120"/>
    </row>
    <row r="121" spans="1:117" s="59" customFormat="1" ht="5.25" customHeight="1" x14ac:dyDescent="0.3">
      <c r="A121" s="48"/>
      <c r="B121" s="48"/>
      <c r="C121" s="41"/>
      <c r="D121" s="42"/>
      <c r="E121" s="43"/>
      <c r="F121" s="43"/>
      <c r="G121" s="43"/>
      <c r="H121" s="43"/>
      <c r="I121" s="44"/>
      <c r="J121" s="43"/>
      <c r="K121" s="43"/>
      <c r="L121" s="43"/>
      <c r="M121" s="43"/>
      <c r="N121" s="43"/>
      <c r="O121" s="44"/>
      <c r="P121" s="136"/>
      <c r="Q121" s="137"/>
      <c r="R121" s="138"/>
      <c r="S121" s="38"/>
      <c r="T121" s="42"/>
      <c r="U121" s="43"/>
      <c r="V121" s="43"/>
      <c r="W121" s="43"/>
      <c r="X121" s="43"/>
      <c r="Y121" s="44"/>
      <c r="Z121" s="43"/>
      <c r="AA121" s="43"/>
      <c r="AB121" s="43"/>
      <c r="AC121" s="43"/>
      <c r="AD121" s="43"/>
      <c r="AE121" s="44"/>
      <c r="AF121" s="136"/>
      <c r="AG121" s="137"/>
      <c r="AH121" s="138"/>
      <c r="AI121" s="40"/>
      <c r="AJ121" s="42"/>
      <c r="AK121" s="43"/>
      <c r="AL121" s="43"/>
      <c r="AM121" s="43"/>
      <c r="AN121" s="43"/>
      <c r="AO121" s="44"/>
      <c r="AP121" s="43"/>
      <c r="AQ121" s="43"/>
      <c r="AR121" s="43"/>
      <c r="AS121" s="43"/>
      <c r="AT121" s="43"/>
      <c r="AU121" s="44"/>
      <c r="AV121" s="136"/>
      <c r="AW121" s="137"/>
      <c r="AX121" s="138"/>
      <c r="AY121" s="40"/>
      <c r="AZ121" s="42"/>
      <c r="BA121" s="43"/>
      <c r="BB121" s="43"/>
      <c r="BC121" s="43"/>
      <c r="BD121" s="43"/>
      <c r="BE121" s="44"/>
      <c r="BF121" s="43"/>
      <c r="BG121" s="43"/>
      <c r="BH121" s="43"/>
      <c r="BI121" s="43"/>
      <c r="BJ121" s="43"/>
      <c r="BK121" s="44"/>
      <c r="BL121" s="136"/>
      <c r="BM121" s="137"/>
      <c r="BN121" s="138"/>
      <c r="BO121" s="40"/>
      <c r="BP121" s="247"/>
      <c r="BQ121" s="43"/>
      <c r="BR121" s="43"/>
      <c r="BS121" s="43"/>
      <c r="BT121" s="43"/>
      <c r="BU121" s="44"/>
      <c r="BV121" s="43"/>
      <c r="BW121" s="43"/>
      <c r="BX121" s="43"/>
      <c r="BY121" s="43"/>
      <c r="BZ121" s="43"/>
      <c r="CA121" s="44"/>
      <c r="CB121" s="136"/>
      <c r="CC121" s="137"/>
      <c r="CD121" s="138"/>
      <c r="CE121" s="40"/>
      <c r="CF121" s="42"/>
      <c r="CG121" s="43"/>
      <c r="CH121" s="43"/>
      <c r="CI121" s="43"/>
      <c r="CJ121" s="43"/>
      <c r="CK121" s="44"/>
      <c r="CL121" s="43"/>
      <c r="CM121" s="43"/>
      <c r="CN121" s="43"/>
      <c r="CO121" s="43"/>
      <c r="CP121" s="43"/>
      <c r="CQ121" s="44"/>
      <c r="CR121" s="136"/>
      <c r="CS121" s="137"/>
      <c r="CT121" s="138"/>
      <c r="CU121" s="40"/>
      <c r="CV121" s="45"/>
      <c r="CW121" s="43"/>
      <c r="CX121" s="43"/>
      <c r="CY121" s="43"/>
      <c r="CZ121" s="43"/>
      <c r="DA121" s="44"/>
      <c r="DB121" s="45"/>
      <c r="DC121" s="43"/>
      <c r="DD121" s="43"/>
      <c r="DE121" s="43"/>
      <c r="DF121" s="43"/>
      <c r="DG121" s="44"/>
      <c r="DH121" s="171"/>
      <c r="DI121" s="186"/>
      <c r="DJ121" s="206"/>
      <c r="DK121" s="198"/>
      <c r="DL121" s="207"/>
      <c r="DM121"/>
    </row>
    <row r="122" spans="1:117" s="59" customFormat="1" ht="15.6" x14ac:dyDescent="0.3">
      <c r="A122" s="48"/>
      <c r="B122" s="58" t="s">
        <v>99</v>
      </c>
      <c r="C122" s="41"/>
      <c r="D122" s="102"/>
      <c r="E122" s="43"/>
      <c r="F122" s="104"/>
      <c r="G122" s="43"/>
      <c r="H122" s="104"/>
      <c r="I122" s="44"/>
      <c r="J122" s="104"/>
      <c r="K122" s="43"/>
      <c r="L122" s="104"/>
      <c r="M122" s="43"/>
      <c r="N122" s="104"/>
      <c r="O122" s="44"/>
      <c r="P122" s="162" t="e">
        <f>+P73/P16</f>
        <v>#DIV/0!</v>
      </c>
      <c r="Q122" s="163" t="e">
        <f>+Q73/Q16</f>
        <v>#DIV/0!</v>
      </c>
      <c r="R122" s="164" t="e">
        <f>+R73/R16</f>
        <v>#DIV/0!</v>
      </c>
      <c r="S122" s="38"/>
      <c r="T122" s="102"/>
      <c r="U122" s="43"/>
      <c r="V122" s="104"/>
      <c r="W122" s="43"/>
      <c r="X122" s="104"/>
      <c r="Y122" s="44"/>
      <c r="Z122" s="104"/>
      <c r="AA122" s="43"/>
      <c r="AB122" s="104"/>
      <c r="AC122" s="43"/>
      <c r="AD122" s="104"/>
      <c r="AE122" s="44"/>
      <c r="AF122" s="162" t="e">
        <f>+AF73/AF16</f>
        <v>#DIV/0!</v>
      </c>
      <c r="AG122" s="163" t="e">
        <f>+AG73/AG16</f>
        <v>#DIV/0!</v>
      </c>
      <c r="AH122" s="164" t="e">
        <f>+AH73/AH16</f>
        <v>#DIV/0!</v>
      </c>
      <c r="AI122" s="40"/>
      <c r="AJ122" s="102"/>
      <c r="AK122" s="43"/>
      <c r="AL122" s="104"/>
      <c r="AM122" s="43"/>
      <c r="AN122" s="104"/>
      <c r="AO122" s="44"/>
      <c r="AP122" s="104"/>
      <c r="AQ122" s="43"/>
      <c r="AR122" s="104"/>
      <c r="AS122" s="43"/>
      <c r="AT122" s="104"/>
      <c r="AU122" s="44"/>
      <c r="AV122" s="162" t="e">
        <f>+AV73/AV16</f>
        <v>#DIV/0!</v>
      </c>
      <c r="AW122" s="163" t="e">
        <f>+AW73/AW16</f>
        <v>#DIV/0!</v>
      </c>
      <c r="AX122" s="164" t="e">
        <f>+AX73/AX16</f>
        <v>#DIV/0!</v>
      </c>
      <c r="AY122" s="40"/>
      <c r="AZ122" s="102"/>
      <c r="BA122" s="43"/>
      <c r="BB122" s="104"/>
      <c r="BC122" s="43"/>
      <c r="BD122" s="104"/>
      <c r="BE122" s="44"/>
      <c r="BF122" s="104"/>
      <c r="BG122" s="43"/>
      <c r="BH122" s="104"/>
      <c r="BI122" s="43"/>
      <c r="BJ122" s="104"/>
      <c r="BK122" s="44"/>
      <c r="BL122" s="162" t="e">
        <f>+BL73/BL16</f>
        <v>#DIV/0!</v>
      </c>
      <c r="BM122" s="163" t="e">
        <f>+BM73/BM16</f>
        <v>#DIV/0!</v>
      </c>
      <c r="BN122" s="164" t="e">
        <f>+BN73/BN16</f>
        <v>#DIV/0!</v>
      </c>
      <c r="BO122" s="40"/>
      <c r="BP122" s="247"/>
      <c r="BQ122" s="43"/>
      <c r="BR122" s="104"/>
      <c r="BS122" s="43"/>
      <c r="BT122" s="104"/>
      <c r="BU122" s="44"/>
      <c r="BV122" s="104"/>
      <c r="BW122" s="43"/>
      <c r="BX122" s="104"/>
      <c r="BY122" s="43"/>
      <c r="BZ122" s="104"/>
      <c r="CA122" s="44"/>
      <c r="CB122" s="162" t="e">
        <f>+CB73/CB16</f>
        <v>#DIV/0!</v>
      </c>
      <c r="CC122" s="163" t="e">
        <f>+CC73/CC16</f>
        <v>#DIV/0!</v>
      </c>
      <c r="CD122" s="164" t="e">
        <f>+CD73/CD16</f>
        <v>#DIV/0!</v>
      </c>
      <c r="CE122" s="40"/>
      <c r="CF122" s="42"/>
      <c r="CG122" s="43"/>
      <c r="CH122" s="104"/>
      <c r="CI122" s="43"/>
      <c r="CJ122" s="104"/>
      <c r="CK122" s="44"/>
      <c r="CL122" s="104"/>
      <c r="CM122" s="43"/>
      <c r="CN122" s="104"/>
      <c r="CO122" s="43"/>
      <c r="CP122" s="104"/>
      <c r="CQ122" s="44"/>
      <c r="CR122" s="162" t="e">
        <f>+CR73/CR16</f>
        <v>#DIV/0!</v>
      </c>
      <c r="CS122" s="163" t="e">
        <f>+CS73/CS16</f>
        <v>#DIV/0!</v>
      </c>
      <c r="CT122" s="164" t="e">
        <f>+CT73/CT16</f>
        <v>#DIV/0!</v>
      </c>
      <c r="CU122" s="40"/>
      <c r="CV122" s="106" t="e">
        <f>+CV73/CV16</f>
        <v>#DIV/0!</v>
      </c>
      <c r="CW122" s="104"/>
      <c r="CX122" s="104" t="e">
        <f>+CX73/CX16</f>
        <v>#DIV/0!</v>
      </c>
      <c r="CY122" s="104"/>
      <c r="CZ122" s="104" t="e">
        <f>+CZ73/CZ16</f>
        <v>#DIV/0!</v>
      </c>
      <c r="DA122" s="93"/>
      <c r="DB122" s="107" t="e">
        <f>+DB73/DB16</f>
        <v>#DIV/0!</v>
      </c>
      <c r="DC122" s="103"/>
      <c r="DD122" s="103" t="e">
        <f>+DD73/DD16</f>
        <v>#DIV/0!</v>
      </c>
      <c r="DE122" s="103"/>
      <c r="DF122" s="103" t="e">
        <f>+DF73/DF16</f>
        <v>#DIV/0!</v>
      </c>
      <c r="DG122" s="93"/>
      <c r="DH122" s="177"/>
      <c r="DI122" s="187" t="s">
        <v>99</v>
      </c>
      <c r="DJ122" s="206" t="e">
        <f>+DJ73/DJ16</f>
        <v>#DIV/0!</v>
      </c>
      <c r="DK122" s="198" t="e">
        <f>+DK73/DK16</f>
        <v>#DIV/0!</v>
      </c>
      <c r="DL122" s="207" t="e">
        <f>+DL73/DL16</f>
        <v>#DIV/0!</v>
      </c>
      <c r="DM122"/>
    </row>
    <row r="123" spans="1:117" s="59" customFormat="1" ht="15.6" x14ac:dyDescent="0.3">
      <c r="A123" s="48"/>
      <c r="B123" s="233"/>
      <c r="C123" s="234"/>
      <c r="D123" s="235"/>
      <c r="E123" s="236"/>
      <c r="F123" s="236"/>
      <c r="G123" s="236"/>
      <c r="H123" s="236"/>
      <c r="I123" s="237"/>
      <c r="J123" s="238"/>
      <c r="K123" s="236"/>
      <c r="L123" s="236"/>
      <c r="M123" s="236"/>
      <c r="N123" s="236"/>
      <c r="O123" s="237"/>
      <c r="P123" s="239"/>
      <c r="Q123" s="240"/>
      <c r="R123" s="241"/>
      <c r="S123" s="38"/>
      <c r="T123" s="235"/>
      <c r="U123" s="236"/>
      <c r="V123" s="236"/>
      <c r="W123" s="236"/>
      <c r="X123" s="236"/>
      <c r="Y123" s="237"/>
      <c r="Z123" s="238"/>
      <c r="AA123" s="236"/>
      <c r="AB123" s="236"/>
      <c r="AC123" s="236"/>
      <c r="AD123" s="236"/>
      <c r="AE123" s="237"/>
      <c r="AF123" s="239"/>
      <c r="AG123" s="240"/>
      <c r="AH123" s="241"/>
      <c r="AI123" s="40"/>
      <c r="AJ123" s="235"/>
      <c r="AK123" s="236"/>
      <c r="AL123" s="236"/>
      <c r="AM123" s="236"/>
      <c r="AN123" s="236"/>
      <c r="AO123" s="237"/>
      <c r="AP123" s="238"/>
      <c r="AQ123" s="236"/>
      <c r="AR123" s="236"/>
      <c r="AS123" s="236"/>
      <c r="AT123" s="236"/>
      <c r="AU123" s="237"/>
      <c r="AV123" s="239"/>
      <c r="AW123" s="240"/>
      <c r="AX123" s="241"/>
      <c r="AY123" s="40"/>
      <c r="AZ123" s="235"/>
      <c r="BA123" s="236"/>
      <c r="BB123" s="236"/>
      <c r="BC123" s="236"/>
      <c r="BD123" s="236"/>
      <c r="BE123" s="237"/>
      <c r="BF123" s="238"/>
      <c r="BG123" s="236"/>
      <c r="BH123" s="236"/>
      <c r="BI123" s="236"/>
      <c r="BJ123" s="236"/>
      <c r="BK123" s="237"/>
      <c r="BL123" s="239"/>
      <c r="BM123" s="240"/>
      <c r="BN123" s="241"/>
      <c r="BO123" s="40"/>
      <c r="BP123" s="235"/>
      <c r="BQ123" s="236"/>
      <c r="BR123" s="236"/>
      <c r="BS123" s="236"/>
      <c r="BT123" s="236"/>
      <c r="BU123" s="237"/>
      <c r="BV123" s="238"/>
      <c r="BW123" s="236"/>
      <c r="BX123" s="236"/>
      <c r="BY123" s="236"/>
      <c r="BZ123" s="236"/>
      <c r="CA123" s="237"/>
      <c r="CB123" s="239"/>
      <c r="CC123" s="240"/>
      <c r="CD123" s="241"/>
      <c r="CE123" s="40"/>
      <c r="CF123" s="235"/>
      <c r="CG123" s="236"/>
      <c r="CH123" s="236"/>
      <c r="CI123" s="236"/>
      <c r="CJ123" s="236"/>
      <c r="CK123" s="237"/>
      <c r="CL123" s="238"/>
      <c r="CM123" s="236"/>
      <c r="CN123" s="236"/>
      <c r="CO123" s="236"/>
      <c r="CP123" s="236"/>
      <c r="CQ123" s="237"/>
      <c r="CR123" s="239"/>
      <c r="CS123" s="240"/>
      <c r="CT123" s="241"/>
      <c r="CU123" s="40"/>
      <c r="CV123" s="238"/>
      <c r="CW123" s="236"/>
      <c r="CX123" s="236"/>
      <c r="CY123" s="236"/>
      <c r="CZ123" s="236"/>
      <c r="DA123" s="237"/>
      <c r="DB123" s="238"/>
      <c r="DC123" s="236"/>
      <c r="DD123" s="236"/>
      <c r="DE123" s="236"/>
      <c r="DF123" s="236"/>
      <c r="DG123" s="237"/>
      <c r="DH123" s="171"/>
      <c r="DI123" s="250"/>
      <c r="DJ123" s="238"/>
      <c r="DK123" s="236"/>
      <c r="DL123" s="237"/>
      <c r="DM123"/>
    </row>
    <row r="124" spans="1:117" ht="15.6" x14ac:dyDescent="0.3">
      <c r="B124" s="242" t="s">
        <v>171</v>
      </c>
      <c r="C124" s="243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44" t="e">
        <f>+P96/P16</f>
        <v>#DIV/0!</v>
      </c>
      <c r="Q124" s="244" t="e">
        <f>+Q96/Q16</f>
        <v>#DIV/0!</v>
      </c>
      <c r="R124" s="244" t="e">
        <f>+R96/R16</f>
        <v>#DIV/0!</v>
      </c>
      <c r="S124" s="244"/>
      <c r="T124" s="244"/>
      <c r="U124" s="244"/>
      <c r="V124" s="244"/>
      <c r="W124" s="244"/>
      <c r="X124" s="244"/>
      <c r="Y124" s="244"/>
      <c r="Z124" s="244"/>
      <c r="AA124" s="244"/>
      <c r="AB124" s="244"/>
      <c r="AC124" s="244"/>
      <c r="AD124" s="244"/>
      <c r="AE124" s="244"/>
      <c r="AF124" s="244" t="e">
        <f>+AF96/AF16</f>
        <v>#DIV/0!</v>
      </c>
      <c r="AG124" s="244" t="e">
        <f>+AG96/AG16</f>
        <v>#DIV/0!</v>
      </c>
      <c r="AH124" s="244" t="e">
        <f>+AH96/AH16</f>
        <v>#DIV/0!</v>
      </c>
      <c r="AI124" s="245"/>
      <c r="AJ124" s="244"/>
      <c r="AK124" s="244"/>
      <c r="AL124" s="244"/>
      <c r="AM124" s="244"/>
      <c r="AN124" s="244"/>
      <c r="AO124" s="244"/>
      <c r="AP124" s="244"/>
      <c r="AQ124" s="244"/>
      <c r="AR124" s="244"/>
      <c r="AS124" s="244"/>
      <c r="AT124" s="244"/>
      <c r="AU124" s="244"/>
      <c r="AV124" s="244" t="e">
        <f>+AV96/AV16</f>
        <v>#DIV/0!</v>
      </c>
      <c r="AW124" s="244" t="e">
        <f>+AW96/AW16</f>
        <v>#DIV/0!</v>
      </c>
      <c r="AX124" s="244" t="e">
        <f>+AX96/AX16</f>
        <v>#DIV/0!</v>
      </c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 t="e">
        <f>+BL96/BL16</f>
        <v>#DIV/0!</v>
      </c>
      <c r="BM124" s="244" t="e">
        <f>+BM96/BM16</f>
        <v>#DIV/0!</v>
      </c>
      <c r="BN124" s="244" t="e">
        <f>+BN96/BN16</f>
        <v>#DIV/0!</v>
      </c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 t="e">
        <f>+CB96/CB16</f>
        <v>#DIV/0!</v>
      </c>
      <c r="CC124" s="244" t="e">
        <f>+CC96/CC16</f>
        <v>#DIV/0!</v>
      </c>
      <c r="CD124" s="244" t="e">
        <f>+CD96/CD16</f>
        <v>#DIV/0!</v>
      </c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 t="e">
        <f>+CR96/CR16</f>
        <v>#DIV/0!</v>
      </c>
      <c r="CS124" s="244" t="e">
        <f>+CS96/CS16</f>
        <v>#DIV/0!</v>
      </c>
      <c r="CT124" s="244" t="e">
        <f>+CT96/CT16</f>
        <v>#DIV/0!</v>
      </c>
      <c r="CU124" s="244"/>
      <c r="CV124" s="244" t="e">
        <f>+CV96/CV16</f>
        <v>#DIV/0!</v>
      </c>
      <c r="CW124" s="244"/>
      <c r="CX124" s="244" t="e">
        <f>+CX96/CX16</f>
        <v>#DIV/0!</v>
      </c>
      <c r="CY124" s="244"/>
      <c r="CZ124" s="244" t="e">
        <f>+CZ96/CZ16</f>
        <v>#DIV/0!</v>
      </c>
      <c r="DA124" s="244"/>
      <c r="DB124" s="244" t="e">
        <f>+DB96/DB16</f>
        <v>#DIV/0!</v>
      </c>
      <c r="DC124" s="244"/>
      <c r="DD124" s="244" t="e">
        <f>+DD96/DD16</f>
        <v>#DIV/0!</v>
      </c>
      <c r="DE124" s="244"/>
      <c r="DF124" s="244" t="e">
        <f>+DF96/DF16</f>
        <v>#DIV/0!</v>
      </c>
      <c r="DG124" s="246"/>
      <c r="DI124" s="270"/>
      <c r="DJ124" s="251"/>
      <c r="DK124" s="251"/>
      <c r="DL124" s="271"/>
    </row>
    <row r="125" spans="1:117" x14ac:dyDescent="0.25">
      <c r="AI125" s="19"/>
      <c r="DI125" s="192" t="s">
        <v>95</v>
      </c>
      <c r="DJ125" s="195">
        <f>+DJ102</f>
        <v>0</v>
      </c>
      <c r="DK125" s="195">
        <f>+DK102</f>
        <v>0</v>
      </c>
      <c r="DL125" s="196">
        <f>+DL102</f>
        <v>0</v>
      </c>
    </row>
    <row r="126" spans="1:117" ht="15.75" customHeight="1" x14ac:dyDescent="0.3">
      <c r="DI126" s="185" t="s">
        <v>125</v>
      </c>
      <c r="DJ126" s="199">
        <f>+H114</f>
        <v>0</v>
      </c>
      <c r="DK126" s="199">
        <f>+N114</f>
        <v>0</v>
      </c>
      <c r="DL126" s="200">
        <f>+DJ126+DK126</f>
        <v>0</v>
      </c>
    </row>
    <row r="127" spans="1:117" ht="15.75" customHeight="1" x14ac:dyDescent="0.4">
      <c r="H127" s="1">
        <v>21557060.121074837</v>
      </c>
      <c r="N127" s="1">
        <v>5612080.9109320119</v>
      </c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J127" s="8"/>
      <c r="DF127" s="229"/>
      <c r="DI127" s="185" t="s">
        <v>131</v>
      </c>
      <c r="DJ127" s="199">
        <f>+X114</f>
        <v>0</v>
      </c>
      <c r="DK127" s="199">
        <f>+AD114</f>
        <v>0</v>
      </c>
      <c r="DL127" s="200">
        <f t="shared" ref="DL127:DL131" si="219">+DJ127+DK127</f>
        <v>0</v>
      </c>
    </row>
    <row r="128" spans="1:117" ht="15.75" customHeight="1" x14ac:dyDescent="0.3">
      <c r="H128" s="229">
        <f>+H102-H127</f>
        <v>-21557060.121074837</v>
      </c>
      <c r="N128" s="229">
        <f>+N102-N127</f>
        <v>-5612080.9109320119</v>
      </c>
      <c r="DI128" s="185" t="s">
        <v>163</v>
      </c>
      <c r="DJ128" s="199">
        <f>+AN114</f>
        <v>0</v>
      </c>
      <c r="DK128" s="199">
        <f>+AT114</f>
        <v>0</v>
      </c>
      <c r="DL128" s="200">
        <f t="shared" si="219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5" t="s">
        <v>164</v>
      </c>
      <c r="DJ129" s="199">
        <f>+BD114</f>
        <v>0</v>
      </c>
      <c r="DK129" s="199">
        <f>+BJ114</f>
        <v>0</v>
      </c>
      <c r="DL129" s="200">
        <f t="shared" si="219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85" t="s">
        <v>166</v>
      </c>
      <c r="DJ130" s="199">
        <f>+BT114</f>
        <v>0</v>
      </c>
      <c r="DK130" s="199">
        <f>+BZ114</f>
        <v>0</v>
      </c>
      <c r="DL130" s="200">
        <f t="shared" si="219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85" t="s">
        <v>165</v>
      </c>
      <c r="DJ131" s="199">
        <f>+CJ114</f>
        <v>0</v>
      </c>
      <c r="DK131" s="199">
        <f>+CP114</f>
        <v>0</v>
      </c>
      <c r="DL131" s="200">
        <f t="shared" si="219"/>
        <v>0</v>
      </c>
    </row>
    <row r="132" spans="21:116" ht="4.95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68"/>
      <c r="DJ132" s="248"/>
      <c r="DK132" s="248"/>
      <c r="DL132" s="249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93" t="s">
        <v>97</v>
      </c>
      <c r="DJ133" s="197" t="e">
        <f>+DJ125/DJ16</f>
        <v>#DIV/0!</v>
      </c>
      <c r="DK133" s="197" t="e">
        <f>+DK125/DK16</f>
        <v>#DIV/0!</v>
      </c>
      <c r="DL133" s="208" t="e">
        <f>+DL125/DL16</f>
        <v>#DIV/0!</v>
      </c>
    </row>
    <row r="134" spans="21:116" ht="16.5" customHeight="1" x14ac:dyDescent="0.3">
      <c r="DI134" s="185" t="s">
        <v>125</v>
      </c>
      <c r="DJ134" s="218">
        <f>+H116</f>
        <v>0</v>
      </c>
      <c r="DK134" s="218">
        <f>+N116</f>
        <v>0</v>
      </c>
      <c r="DL134" s="219" t="e">
        <f>+R116</f>
        <v>#DIV/0!</v>
      </c>
    </row>
    <row r="135" spans="21:116" ht="16.5" customHeight="1" x14ac:dyDescent="0.3">
      <c r="DI135" s="185" t="s">
        <v>131</v>
      </c>
      <c r="DJ135" s="218">
        <f>+X116</f>
        <v>0</v>
      </c>
      <c r="DK135" s="218">
        <f>+AD116</f>
        <v>0</v>
      </c>
      <c r="DL135" s="219" t="e">
        <f>+AH116</f>
        <v>#DIV/0!</v>
      </c>
    </row>
    <row r="136" spans="21:116" ht="16.5" customHeight="1" x14ac:dyDescent="0.3">
      <c r="DI136" s="185" t="s">
        <v>163</v>
      </c>
      <c r="DJ136" s="218">
        <f>+AN116</f>
        <v>0</v>
      </c>
      <c r="DK136" s="218">
        <f>+AT116</f>
        <v>0</v>
      </c>
      <c r="DL136" s="219" t="e">
        <f>+AX116</f>
        <v>#DIV/0!</v>
      </c>
    </row>
    <row r="137" spans="21:116" ht="16.5" customHeight="1" x14ac:dyDescent="0.3">
      <c r="DI137" s="185" t="s">
        <v>164</v>
      </c>
      <c r="DJ137" s="218">
        <f>+BD116</f>
        <v>0</v>
      </c>
      <c r="DK137" s="218">
        <f>+BJ116</f>
        <v>0</v>
      </c>
      <c r="DL137" s="219" t="e">
        <f>+BN116</f>
        <v>#DIV/0!</v>
      </c>
    </row>
    <row r="138" spans="21:116" ht="16.5" customHeight="1" x14ac:dyDescent="0.3">
      <c r="DI138" s="185" t="s">
        <v>166</v>
      </c>
      <c r="DJ138" s="218">
        <f>+BT116</f>
        <v>0</v>
      </c>
      <c r="DK138" s="218">
        <f>+BZ116</f>
        <v>0</v>
      </c>
      <c r="DL138" s="219" t="e">
        <f>+CD116</f>
        <v>#DIV/0!</v>
      </c>
    </row>
    <row r="139" spans="21:116" ht="16.5" customHeight="1" x14ac:dyDescent="0.3">
      <c r="DI139" s="185" t="s">
        <v>165</v>
      </c>
      <c r="DJ139" s="218">
        <f>+CJ116</f>
        <v>0</v>
      </c>
      <c r="DK139" s="218">
        <f>+CP116</f>
        <v>0</v>
      </c>
      <c r="DL139" s="219" t="e">
        <f>+CT116</f>
        <v>#DIV/0!</v>
      </c>
    </row>
    <row r="140" spans="21:116" ht="4.95" customHeight="1" x14ac:dyDescent="0.3">
      <c r="DI140" s="168"/>
      <c r="DJ140" s="248"/>
      <c r="DK140" s="248"/>
      <c r="DL140" s="249"/>
    </row>
    <row r="141" spans="21:116" x14ac:dyDescent="0.25">
      <c r="DI141" s="193" t="s">
        <v>167</v>
      </c>
      <c r="DJ141" s="220" t="e">
        <f>+DJ63/DJ16</f>
        <v>#DIV/0!</v>
      </c>
      <c r="DK141" s="220" t="e">
        <f t="shared" ref="DK141:DL141" si="220">+DK63/DK16</f>
        <v>#DIV/0!</v>
      </c>
      <c r="DL141" s="221" t="e">
        <f t="shared" si="220"/>
        <v>#DIV/0!</v>
      </c>
    </row>
    <row r="142" spans="21:116" ht="15" customHeight="1" x14ac:dyDescent="0.3">
      <c r="DI142" s="185" t="s">
        <v>125</v>
      </c>
      <c r="DJ142" s="218">
        <f>+H118</f>
        <v>0</v>
      </c>
      <c r="DK142" s="218">
        <f>+N118</f>
        <v>0</v>
      </c>
      <c r="DL142" s="219" t="e">
        <f>+R118</f>
        <v>#DIV/0!</v>
      </c>
    </row>
    <row r="143" spans="21:116" ht="15" customHeight="1" x14ac:dyDescent="0.3">
      <c r="DI143" s="185" t="s">
        <v>131</v>
      </c>
      <c r="DJ143" s="218">
        <f>+X118</f>
        <v>0</v>
      </c>
      <c r="DK143" s="218">
        <f>+AD118</f>
        <v>0</v>
      </c>
      <c r="DL143" s="219" t="e">
        <f>+AH118</f>
        <v>#DIV/0!</v>
      </c>
    </row>
    <row r="144" spans="21:116" ht="15" customHeight="1" x14ac:dyDescent="0.3">
      <c r="DI144" s="185" t="s">
        <v>163</v>
      </c>
      <c r="DJ144" s="218">
        <f>+AN118</f>
        <v>0</v>
      </c>
      <c r="DK144" s="218">
        <f>+AT118</f>
        <v>0</v>
      </c>
      <c r="DL144" s="219" t="e">
        <f>+AX118</f>
        <v>#DIV/0!</v>
      </c>
    </row>
    <row r="145" spans="113:116" ht="15" customHeight="1" x14ac:dyDescent="0.3">
      <c r="DI145" s="185" t="s">
        <v>164</v>
      </c>
      <c r="DJ145" s="218">
        <f>+BD118</f>
        <v>0</v>
      </c>
      <c r="DK145" s="218">
        <f>+BJ118</f>
        <v>0</v>
      </c>
      <c r="DL145" s="219" t="e">
        <f>+BN118</f>
        <v>#DIV/0!</v>
      </c>
    </row>
    <row r="146" spans="113:116" ht="15" customHeight="1" x14ac:dyDescent="0.3">
      <c r="DI146" s="185" t="s">
        <v>166</v>
      </c>
      <c r="DJ146" s="218">
        <f>+BT118</f>
        <v>0</v>
      </c>
      <c r="DK146" s="218">
        <f>+BZ118</f>
        <v>0</v>
      </c>
      <c r="DL146" s="219" t="e">
        <f>+CD118</f>
        <v>#DIV/0!</v>
      </c>
    </row>
    <row r="147" spans="113:116" ht="15" customHeight="1" x14ac:dyDescent="0.3">
      <c r="DI147" s="185" t="s">
        <v>165</v>
      </c>
      <c r="DJ147" s="218">
        <f>+CJ118</f>
        <v>0</v>
      </c>
      <c r="DK147" s="218">
        <f>+CP118</f>
        <v>0</v>
      </c>
      <c r="DL147" s="219" t="e">
        <f>+CT118</f>
        <v>#DIV/0!</v>
      </c>
    </row>
    <row r="148" spans="113:116" ht="4.95" customHeight="1" x14ac:dyDescent="0.3">
      <c r="DI148" s="168"/>
      <c r="DJ148" s="248"/>
      <c r="DK148" s="248"/>
      <c r="DL148" s="249"/>
    </row>
    <row r="149" spans="113:116" x14ac:dyDescent="0.25">
      <c r="DI149" s="193" t="s">
        <v>94</v>
      </c>
      <c r="DJ149" s="220" t="e">
        <f>+DJ95/DJ16</f>
        <v>#DIV/0!</v>
      </c>
      <c r="DK149" s="220" t="e">
        <f t="shared" ref="DK149:DL149" si="221">+DK95/DK16</f>
        <v>#DIV/0!</v>
      </c>
      <c r="DL149" s="221" t="e">
        <f t="shared" si="221"/>
        <v>#DIV/0!</v>
      </c>
    </row>
    <row r="150" spans="113:116" ht="15.75" customHeight="1" x14ac:dyDescent="0.3">
      <c r="DI150" s="185" t="s">
        <v>125</v>
      </c>
      <c r="DJ150" s="218">
        <f>+H120</f>
        <v>0</v>
      </c>
      <c r="DK150" s="218">
        <f>+N120</f>
        <v>0</v>
      </c>
      <c r="DL150" s="219" t="e">
        <f>+R120</f>
        <v>#DIV/0!</v>
      </c>
    </row>
    <row r="151" spans="113:116" ht="15.75" customHeight="1" x14ac:dyDescent="0.3">
      <c r="DI151" s="185" t="s">
        <v>131</v>
      </c>
      <c r="DJ151" s="218">
        <f>+X120</f>
        <v>0</v>
      </c>
      <c r="DK151" s="218">
        <f>+AD120</f>
        <v>0</v>
      </c>
      <c r="DL151" s="219" t="e">
        <f>+AH120</f>
        <v>#DIV/0!</v>
      </c>
    </row>
    <row r="152" spans="113:116" ht="15.75" customHeight="1" x14ac:dyDescent="0.3">
      <c r="DI152" s="185" t="s">
        <v>163</v>
      </c>
      <c r="DJ152" s="218">
        <f>+AN120</f>
        <v>0</v>
      </c>
      <c r="DK152" s="218">
        <f>+AT120</f>
        <v>0</v>
      </c>
      <c r="DL152" s="219" t="e">
        <f>+AX120</f>
        <v>#DIV/0!</v>
      </c>
    </row>
    <row r="153" spans="113:116" ht="15.75" customHeight="1" x14ac:dyDescent="0.3">
      <c r="DI153" s="185" t="s">
        <v>164</v>
      </c>
      <c r="DJ153" s="218">
        <f>+BD120</f>
        <v>0</v>
      </c>
      <c r="DK153" s="218">
        <f>+BJ120</f>
        <v>0</v>
      </c>
      <c r="DL153" s="219" t="e">
        <f>+BN120</f>
        <v>#DIV/0!</v>
      </c>
    </row>
    <row r="154" spans="113:116" ht="15.75" customHeight="1" x14ac:dyDescent="0.3">
      <c r="DI154" s="185" t="s">
        <v>166</v>
      </c>
      <c r="DJ154" s="218">
        <f>+BT120</f>
        <v>0</v>
      </c>
      <c r="DK154" s="218">
        <f>+BZ120</f>
        <v>0</v>
      </c>
      <c r="DL154" s="219" t="e">
        <f>+CD120</f>
        <v>#DIV/0!</v>
      </c>
    </row>
    <row r="155" spans="113:116" ht="15.75" customHeight="1" x14ac:dyDescent="0.3">
      <c r="DI155" s="185" t="s">
        <v>165</v>
      </c>
      <c r="DJ155" s="218">
        <f>+CJ120</f>
        <v>0</v>
      </c>
      <c r="DK155" s="218">
        <f>+CP120</f>
        <v>0</v>
      </c>
      <c r="DL155" s="219" t="e">
        <f>+CT120</f>
        <v>#DIV/0!</v>
      </c>
    </row>
    <row r="156" spans="113:116" ht="4.95" customHeight="1" x14ac:dyDescent="0.3">
      <c r="DI156" s="168"/>
      <c r="DJ156" s="248"/>
      <c r="DK156" s="248"/>
      <c r="DL156" s="249"/>
    </row>
    <row r="157" spans="113:116" x14ac:dyDescent="0.25">
      <c r="DI157" s="193" t="s">
        <v>168</v>
      </c>
      <c r="DJ157" s="220" t="e">
        <f>+DJ73/DJ16</f>
        <v>#DIV/0!</v>
      </c>
      <c r="DK157" s="220" t="e">
        <f>+DK73/DK16</f>
        <v>#DIV/0!</v>
      </c>
      <c r="DL157" s="221" t="e">
        <f>+DL73/DL16</f>
        <v>#DIV/0!</v>
      </c>
    </row>
    <row r="158" spans="113:116" ht="15.75" customHeight="1" x14ac:dyDescent="0.3">
      <c r="DI158" s="185" t="s">
        <v>125</v>
      </c>
      <c r="DJ158" s="218">
        <f>+H122</f>
        <v>0</v>
      </c>
      <c r="DK158" s="218">
        <f>+N122</f>
        <v>0</v>
      </c>
      <c r="DL158" s="219" t="e">
        <f>+R122</f>
        <v>#DIV/0!</v>
      </c>
    </row>
    <row r="159" spans="113:116" ht="15.75" customHeight="1" x14ac:dyDescent="0.3">
      <c r="DI159" s="185" t="s">
        <v>131</v>
      </c>
      <c r="DJ159" s="218">
        <f>+X122</f>
        <v>0</v>
      </c>
      <c r="DK159" s="218">
        <f>+AD122</f>
        <v>0</v>
      </c>
      <c r="DL159" s="219" t="e">
        <f>+AH122</f>
        <v>#DIV/0!</v>
      </c>
    </row>
    <row r="160" spans="113:116" ht="15.75" customHeight="1" x14ac:dyDescent="0.3">
      <c r="DI160" s="185" t="s">
        <v>163</v>
      </c>
      <c r="DJ160" s="218">
        <f>+AN122</f>
        <v>0</v>
      </c>
      <c r="DK160" s="218">
        <f>+AT122</f>
        <v>0</v>
      </c>
      <c r="DL160" s="219" t="e">
        <f>+AX122</f>
        <v>#DIV/0!</v>
      </c>
    </row>
    <row r="161" spans="113:116" ht="15.75" customHeight="1" x14ac:dyDescent="0.3">
      <c r="DI161" s="185" t="s">
        <v>164</v>
      </c>
      <c r="DJ161" s="218">
        <f>+BD122</f>
        <v>0</v>
      </c>
      <c r="DK161" s="218">
        <f>+BJ122</f>
        <v>0</v>
      </c>
      <c r="DL161" s="219" t="e">
        <f>+BN122</f>
        <v>#DIV/0!</v>
      </c>
    </row>
    <row r="162" spans="113:116" ht="15.75" customHeight="1" x14ac:dyDescent="0.3">
      <c r="DI162" s="185" t="s">
        <v>166</v>
      </c>
      <c r="DJ162" s="218">
        <f>+BT122</f>
        <v>0</v>
      </c>
      <c r="DK162" s="218">
        <f>+BZ122</f>
        <v>0</v>
      </c>
      <c r="DL162" s="219" t="e">
        <f>+CD122</f>
        <v>#DIV/0!</v>
      </c>
    </row>
    <row r="163" spans="113:116" ht="15.75" customHeight="1" thickBot="1" x14ac:dyDescent="0.35">
      <c r="DI163" s="209" t="s">
        <v>165</v>
      </c>
      <c r="DJ163" s="225">
        <f>+CJ122</f>
        <v>0</v>
      </c>
      <c r="DK163" s="225">
        <f>+CP122</f>
        <v>0</v>
      </c>
      <c r="DL163" s="226" t="e">
        <f>+CT122</f>
        <v>#DIV/0!</v>
      </c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All Plans YTD</vt:lpstr>
      <vt:lpstr>APR-JUN 2023</vt:lpstr>
      <vt:lpstr>JAN-MAR 2023</vt:lpstr>
      <vt:lpstr>OCT-DEC 2022</vt:lpstr>
      <vt:lpstr>JUL-SEP 2022</vt:lpstr>
      <vt:lpstr>Sheet1</vt:lpstr>
      <vt:lpstr>OCT-DEC 2021</vt:lpstr>
      <vt:lpstr>'APR-JUN 2023'!SignatureSanitizer_SafeHtmlFilter_UNIQUE_ID_SafeHtmlFilter__MailAutoSig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VITA Program</cp:lastModifiedBy>
  <cp:lastPrinted>2019-08-27T19:10:14Z</cp:lastPrinted>
  <dcterms:created xsi:type="dcterms:W3CDTF">2010-07-13T10:50:03Z</dcterms:created>
  <dcterms:modified xsi:type="dcterms:W3CDTF">2023-01-18T12:29:30Z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